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28695" windowHeight="12765" tabRatio="601"/>
  </bookViews>
  <sheets>
    <sheet name="дотации " sheetId="13" r:id="rId1"/>
    <sheet name="субсидии " sheetId="12" r:id="rId2"/>
    <sheet name="субвенции" sheetId="3" r:id="rId3"/>
    <sheet name=" иные " sheetId="9" r:id="rId4"/>
    <sheet name="Лист1" sheetId="14" state="hidden" r:id="rId5"/>
    <sheet name="Лист2" sheetId="15" state="hidden" r:id="rId6"/>
    <sheet name="Лист3" sheetId="16" state="hidden" r:id="rId7"/>
  </sheets>
  <definedNames>
    <definedName name="_xlnm._FilterDatabase" localSheetId="3" hidden="1">' иные '!$A$7:$AB$129</definedName>
    <definedName name="_xlnm._FilterDatabase" localSheetId="0" hidden="1">'дотации '!$A$7:$AR$57</definedName>
    <definedName name="_xlnm._FilterDatabase" localSheetId="2" hidden="1">субвенции!$A$6:$DD$168</definedName>
    <definedName name="_xlnm._FilterDatabase" localSheetId="1" hidden="1">'субсидии '!$A$6:$EZ$168</definedName>
    <definedName name="Z_1D693339_18FB_4BA2_B92E_9DFB4683D3D5_.wvu.Cols" localSheetId="0" hidden="1">'дотации '!#REF!</definedName>
    <definedName name="Z_1D693339_18FB_4BA2_B92E_9DFB4683D3D5_.wvu.Cols" localSheetId="2" hidden="1">субвенции!#REF!</definedName>
    <definedName name="Z_1D693339_18FB_4BA2_B92E_9DFB4683D3D5_.wvu.PrintArea" localSheetId="0" hidden="1">'дотации '!$A$1:$M$57</definedName>
    <definedName name="Z_1D693339_18FB_4BA2_B92E_9DFB4683D3D5_.wvu.PrintTitles" localSheetId="3" hidden="1">' иные '!$A:$A</definedName>
    <definedName name="Z_1D693339_18FB_4BA2_B92E_9DFB4683D3D5_.wvu.PrintTitles" localSheetId="0" hidden="1">'дотации '!$A:$A</definedName>
    <definedName name="Z_1D693339_18FB_4BA2_B92E_9DFB4683D3D5_.wvu.PrintTitles" localSheetId="2" hidden="1">субвенции!$A:$A</definedName>
    <definedName name="Z_1D693339_18FB_4BA2_B92E_9DFB4683D3D5_.wvu.PrintTitles" localSheetId="1" hidden="1">'субсидии '!$A:$A</definedName>
    <definedName name="Z_3556436A_C311_4B70_B0DA_7F2536446A45_.wvu.Cols" localSheetId="0" hidden="1">'дотации '!#REF!</definedName>
    <definedName name="Z_3556436A_C311_4B70_B0DA_7F2536446A45_.wvu.Cols" localSheetId="2" hidden="1">субвенции!#REF!</definedName>
    <definedName name="Z_3556436A_C311_4B70_B0DA_7F2536446A45_.wvu.PrintArea" localSheetId="0" hidden="1">'дотации '!$A$1:$M$57</definedName>
    <definedName name="Z_3556436A_C311_4B70_B0DA_7F2536446A45_.wvu.PrintArea" localSheetId="2" hidden="1">субвенции!$A$1:$BX$168</definedName>
    <definedName name="Z_3556436A_C311_4B70_B0DA_7F2536446A45_.wvu.PrintArea" localSheetId="1" hidden="1">'субсидии '!$A$1:$DT$168</definedName>
    <definedName name="Z_3556436A_C311_4B70_B0DA_7F2536446A45_.wvu.PrintTitles" localSheetId="3" hidden="1">' иные '!$A:$A</definedName>
    <definedName name="Z_3556436A_C311_4B70_B0DA_7F2536446A45_.wvu.PrintTitles" localSheetId="0" hidden="1">'дотации '!$A:$A</definedName>
    <definedName name="Z_3556436A_C311_4B70_B0DA_7F2536446A45_.wvu.PrintTitles" localSheetId="2" hidden="1">субвенции!$A:$A</definedName>
    <definedName name="Z_3556436A_C311_4B70_B0DA_7F2536446A45_.wvu.PrintTitles" localSheetId="1" hidden="1">'субсидии '!$A:$A</definedName>
    <definedName name="Z_41BA604A_43EE_4629_94F2_F260D0B28AFE_.wvu.PrintArea" localSheetId="0" hidden="1">'дотации '!$A$1:$M$57</definedName>
    <definedName name="Z_41BA604A_43EE_4629_94F2_F260D0B28AFE_.wvu.PrintArea" localSheetId="2" hidden="1">субвенции!$A$1:$BX$168</definedName>
    <definedName name="Z_41BA604A_43EE_4629_94F2_F260D0B28AFE_.wvu.PrintArea" localSheetId="1" hidden="1">'субсидии '!$A$1:$T$168</definedName>
    <definedName name="Z_41BA604A_43EE_4629_94F2_F260D0B28AFE_.wvu.PrintTitles" localSheetId="3" hidden="1">' иные '!$A:$A</definedName>
    <definedName name="Z_41BA604A_43EE_4629_94F2_F260D0B28AFE_.wvu.PrintTitles" localSheetId="0" hidden="1">'дотации '!$A:$A</definedName>
    <definedName name="Z_41BA604A_43EE_4629_94F2_F260D0B28AFE_.wvu.PrintTitles" localSheetId="2" hidden="1">субвенции!$A:$A</definedName>
    <definedName name="Z_41BA604A_43EE_4629_94F2_F260D0B28AFE_.wvu.PrintTitles" localSheetId="1" hidden="1">'субсидии '!$A:$A</definedName>
    <definedName name="Z_E2495AD0_B87A_4C01_9209_9BB683D27353_.wvu.PrintArea" localSheetId="0" hidden="1">'дотации '!$A$1:$M$57</definedName>
    <definedName name="Z_E2495AD0_B87A_4C01_9209_9BB683D27353_.wvu.PrintArea" localSheetId="2" hidden="1">субвенции!$A$1:$BX$168</definedName>
    <definedName name="Z_E2495AD0_B87A_4C01_9209_9BB683D27353_.wvu.PrintArea" localSheetId="1" hidden="1">'субсидии '!$A$1:$T$168</definedName>
    <definedName name="Z_E2495AD0_B87A_4C01_9209_9BB683D27353_.wvu.PrintTitles" localSheetId="3" hidden="1">' иные '!$A:$A</definedName>
    <definedName name="Z_E2495AD0_B87A_4C01_9209_9BB683D27353_.wvu.PrintTitles" localSheetId="0" hidden="1">'дотации '!$A:$A</definedName>
    <definedName name="Z_E2495AD0_B87A_4C01_9209_9BB683D27353_.wvu.PrintTitles" localSheetId="2" hidden="1">субвенции!$A:$A</definedName>
    <definedName name="Z_E2495AD0_B87A_4C01_9209_9BB683D27353_.wvu.PrintTitles" localSheetId="1" hidden="1">'субсидии '!$A:$A</definedName>
    <definedName name="_xlnm.Print_Titles" localSheetId="3">' иные '!$A:$A,' иные '!$2:$6</definedName>
    <definedName name="_xlnm.Print_Titles" localSheetId="0">'дотации '!$A:$A</definedName>
    <definedName name="_xlnm.Print_Titles" localSheetId="2">субвенции!$A:$A,субвенции!$1:$5</definedName>
    <definedName name="_xlnm.Print_Titles" localSheetId="1">'субсидии '!$A:$A,'субсидии '!$1:$5</definedName>
    <definedName name="_xlnm.Print_Area" localSheetId="0">'дотации '!$A$1:$M$57</definedName>
    <definedName name="_xlnm.Print_Area" localSheetId="2">субвенции!$A$1:$CZ$168</definedName>
    <definedName name="_xlnm.Print_Area" localSheetId="1">'субсидии '!$A$1:$GV$168</definedName>
  </definedNames>
  <calcPr calcId="125725"/>
  <customWorkbookViews>
    <customWorkbookView name="MF-MosYV - Личное представление" guid="{3556436A-C311-4B70-B0DA-7F2536446A45}" mergeInterval="0" personalView="1" maximized="1" xWindow="1" yWindow="1" windowWidth="1276" windowHeight="752" activeSheetId="2"/>
    <customWorkbookView name="MF-KudEA - Личное представление" guid="{E2495AD0-B87A-4C01-9209-9BB683D27353}" mergeInterval="0" personalView="1" maximized="1" xWindow="1" yWindow="1" windowWidth="1276" windowHeight="804" activeSheetId="1"/>
    <customWorkbookView name="MF-ZhuMA - Личное представление" guid="{41BA604A-43EE-4629-94F2-F260D0B28AFE}" mergeInterval="0" personalView="1" maximized="1" xWindow="1" yWindow="1" windowWidth="1276" windowHeight="804" activeSheetId="2"/>
    <customWorkbookView name="MF-GreMV - Личное представление" guid="{1D693339-18FB-4BA2-B92E-9DFB4683D3D5}" mergeInterval="0" personalView="1" maximized="1" xWindow="1" yWindow="1" windowWidth="1916" windowHeight="850" tabRatio="422" activeSheetId="4"/>
  </customWorkbookViews>
</workbook>
</file>

<file path=xl/calcChain.xml><?xml version="1.0" encoding="utf-8"?>
<calcChain xmlns="http://schemas.openxmlformats.org/spreadsheetml/2006/main">
  <c r="D103" i="12"/>
  <c r="D112"/>
  <c r="D113"/>
  <c r="D114"/>
  <c r="D115"/>
  <c r="D129"/>
  <c r="D148"/>
  <c r="D159"/>
  <c r="D163"/>
  <c r="C167"/>
  <c r="C166"/>
  <c r="C165"/>
  <c r="C163"/>
  <c r="C162"/>
  <c r="C161"/>
  <c r="C160"/>
  <c r="C159"/>
  <c r="C157"/>
  <c r="C155"/>
  <c r="C154"/>
  <c r="C153"/>
  <c r="C152"/>
  <c r="C151"/>
  <c r="C150"/>
  <c r="C149"/>
  <c r="C148"/>
  <c r="C146"/>
  <c r="C144"/>
  <c r="C143"/>
  <c r="C142"/>
  <c r="C141"/>
  <c r="C140"/>
  <c r="C139"/>
  <c r="C138"/>
  <c r="C136"/>
  <c r="C134"/>
  <c r="C133"/>
  <c r="C132"/>
  <c r="C131"/>
  <c r="C130"/>
  <c r="C129"/>
  <c r="C128"/>
  <c r="C127"/>
  <c r="C126"/>
  <c r="C124"/>
  <c r="C122"/>
  <c r="C121"/>
  <c r="C120"/>
  <c r="C119"/>
  <c r="C117"/>
  <c r="C115"/>
  <c r="C114"/>
  <c r="C113"/>
  <c r="C112"/>
  <c r="C111"/>
  <c r="C109"/>
  <c r="C107"/>
  <c r="C106"/>
  <c r="C105"/>
  <c r="C104"/>
  <c r="C103"/>
  <c r="C102"/>
  <c r="C101"/>
  <c r="C100"/>
  <c r="C99"/>
  <c r="C97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6"/>
  <c r="C74"/>
  <c r="C73"/>
  <c r="C72"/>
  <c r="C71"/>
  <c r="C70"/>
  <c r="C69"/>
  <c r="C67"/>
  <c r="C65"/>
  <c r="C64"/>
  <c r="C63"/>
  <c r="C62"/>
  <c r="C61"/>
  <c r="C60"/>
  <c r="C59"/>
  <c r="C58"/>
  <c r="C57"/>
  <c r="C55"/>
  <c r="C53"/>
  <c r="C52"/>
  <c r="C51"/>
  <c r="C50"/>
  <c r="C49"/>
  <c r="C48"/>
  <c r="C47"/>
  <c r="C46"/>
  <c r="C44"/>
  <c r="C42"/>
  <c r="C41"/>
  <c r="C40"/>
  <c r="C39"/>
  <c r="C38"/>
  <c r="C37"/>
  <c r="C36"/>
  <c r="C35"/>
  <c r="C34"/>
  <c r="C32"/>
  <c r="C30"/>
  <c r="C29"/>
  <c r="C28"/>
  <c r="C27"/>
  <c r="C26"/>
  <c r="C25"/>
  <c r="C24"/>
  <c r="C22"/>
  <c r="C20"/>
  <c r="C19"/>
  <c r="C18"/>
  <c r="C17"/>
  <c r="C16"/>
  <c r="C15"/>
  <c r="C14"/>
  <c r="C13"/>
  <c r="C11"/>
  <c r="B167"/>
  <c r="EO9" l="1"/>
  <c r="EO8"/>
  <c r="BR126" i="9"/>
  <c r="BR125"/>
  <c r="BO113"/>
  <c r="BL40"/>
  <c r="BL33"/>
  <c r="BL32"/>
  <c r="BC115"/>
  <c r="AW116"/>
  <c r="AW115"/>
  <c r="BD32"/>
  <c r="CN166" i="3"/>
  <c r="CN165"/>
  <c r="CN164"/>
  <c r="CZ47"/>
  <c r="CZ46"/>
  <c r="GS165" i="12"/>
  <c r="GP167"/>
  <c r="GP157"/>
  <c r="GP146"/>
  <c r="GP136"/>
  <c r="GP124"/>
  <c r="GP117"/>
  <c r="GP109"/>
  <c r="GP97"/>
  <c r="GP67"/>
  <c r="GP55"/>
  <c r="GP44"/>
  <c r="GP32"/>
  <c r="GP22"/>
  <c r="GP11"/>
  <c r="GM167"/>
  <c r="GM166"/>
  <c r="GM165"/>
  <c r="GM157"/>
  <c r="GM146"/>
  <c r="GM136"/>
  <c r="GM124"/>
  <c r="GM117"/>
  <c r="GM109"/>
  <c r="GM97"/>
  <c r="GM67"/>
  <c r="GM55"/>
  <c r="GM44"/>
  <c r="GM32"/>
  <c r="GM22"/>
  <c r="GM11"/>
  <c r="GJ11"/>
  <c r="GJ22"/>
  <c r="GJ32"/>
  <c r="GJ44"/>
  <c r="GJ67"/>
  <c r="GJ109"/>
  <c r="GJ117"/>
  <c r="GJ124"/>
  <c r="GJ136"/>
  <c r="GG165"/>
  <c r="EY8"/>
  <c r="EY7" s="1"/>
  <c r="EX8"/>
  <c r="EX7" s="1"/>
  <c r="EV8"/>
  <c r="EV7" s="1"/>
  <c r="EU8"/>
  <c r="EU7" s="1"/>
  <c r="EZ32"/>
  <c r="EW32"/>
  <c r="EZ67"/>
  <c r="EW67"/>
  <c r="ER164"/>
  <c r="ES164"/>
  <c r="EU164"/>
  <c r="EV164"/>
  <c r="EX164"/>
  <c r="EY164"/>
  <c r="EX158"/>
  <c r="EX156" s="1"/>
  <c r="EY158"/>
  <c r="EY156" s="1"/>
  <c r="EV158"/>
  <c r="EU158"/>
  <c r="EU156" s="1"/>
  <c r="ES158"/>
  <c r="ES156" s="1"/>
  <c r="ER158"/>
  <c r="ER156" s="1"/>
  <c r="EV156"/>
  <c r="EY147"/>
  <c r="EY145" s="1"/>
  <c r="EX147"/>
  <c r="EX145" s="1"/>
  <c r="EV147"/>
  <c r="EV145" s="1"/>
  <c r="EU147"/>
  <c r="EU145" s="1"/>
  <c r="ES147"/>
  <c r="ER147"/>
  <c r="EY137"/>
  <c r="EY135" s="1"/>
  <c r="EX137"/>
  <c r="EX135" s="1"/>
  <c r="EV137"/>
  <c r="EV135" s="1"/>
  <c r="EU137"/>
  <c r="EU135" s="1"/>
  <c r="ES137"/>
  <c r="ES135" s="1"/>
  <c r="ER137"/>
  <c r="ER135" s="1"/>
  <c r="EY125"/>
  <c r="EY123" s="1"/>
  <c r="EX125"/>
  <c r="EX123" s="1"/>
  <c r="EV125"/>
  <c r="EV123" s="1"/>
  <c r="EU125"/>
  <c r="EU123" s="1"/>
  <c r="ES125"/>
  <c r="ER125"/>
  <c r="EY118"/>
  <c r="EX118"/>
  <c r="EV118"/>
  <c r="EU118"/>
  <c r="ES118"/>
  <c r="ER118"/>
  <c r="EY110"/>
  <c r="EY108" s="1"/>
  <c r="EX110"/>
  <c r="EX108" s="1"/>
  <c r="EV110"/>
  <c r="EV108" s="1"/>
  <c r="EU110"/>
  <c r="EU108" s="1"/>
  <c r="ES110"/>
  <c r="ER110"/>
  <c r="EY98"/>
  <c r="EX98"/>
  <c r="EV98"/>
  <c r="EU98"/>
  <c r="EY77"/>
  <c r="EX77"/>
  <c r="EY45"/>
  <c r="EX45"/>
  <c r="EY33"/>
  <c r="EY31" s="1"/>
  <c r="EX33"/>
  <c r="EY23"/>
  <c r="EX23"/>
  <c r="EV23"/>
  <c r="EU23"/>
  <c r="ES23"/>
  <c r="ER23"/>
  <c r="EV33"/>
  <c r="EV31" s="1"/>
  <c r="EW31" s="1"/>
  <c r="EU33"/>
  <c r="EU31" s="1"/>
  <c r="ES33"/>
  <c r="ER33"/>
  <c r="EV45"/>
  <c r="EU45"/>
  <c r="ES45"/>
  <c r="ER45"/>
  <c r="EY56"/>
  <c r="EX56"/>
  <c r="EV56"/>
  <c r="EU56"/>
  <c r="ES56"/>
  <c r="ER56"/>
  <c r="EY68"/>
  <c r="EY66" s="1"/>
  <c r="EX68"/>
  <c r="EX66" s="1"/>
  <c r="EV68"/>
  <c r="EU68"/>
  <c r="ES68"/>
  <c r="ER68"/>
  <c r="EV77"/>
  <c r="EU77"/>
  <c r="ES77"/>
  <c r="ER77"/>
  <c r="ES98"/>
  <c r="ER98"/>
  <c r="ES108"/>
  <c r="ER108"/>
  <c r="EY96"/>
  <c r="EX96"/>
  <c r="EV96"/>
  <c r="EU96"/>
  <c r="EV66"/>
  <c r="EU66"/>
  <c r="EX31"/>
  <c r="EY12"/>
  <c r="EY10" s="1"/>
  <c r="EX12"/>
  <c r="EX10" s="1"/>
  <c r="EV12"/>
  <c r="EV10" s="1"/>
  <c r="EU12"/>
  <c r="EU10" s="1"/>
  <c r="ES12"/>
  <c r="ES10" s="1"/>
  <c r="ER12"/>
  <c r="ER10" s="1"/>
  <c r="EO116"/>
  <c r="EP117"/>
  <c r="EM136"/>
  <c r="DZ94"/>
  <c r="DZ76"/>
  <c r="CZ42"/>
  <c r="CW42"/>
  <c r="BT78"/>
  <c r="BT115"/>
  <c r="BT112"/>
  <c r="BA32"/>
  <c r="AX32"/>
  <c r="AD166"/>
  <c r="AA166"/>
  <c r="K136"/>
  <c r="BY166"/>
  <c r="EW66" l="1"/>
  <c r="EZ31"/>
  <c r="EW123"/>
  <c r="EW96"/>
  <c r="EX168"/>
  <c r="EZ96"/>
  <c r="EZ123"/>
  <c r="EY168"/>
  <c r="EW7"/>
  <c r="EZ7"/>
  <c r="EZ66"/>
  <c r="EU168"/>
  <c r="EV168"/>
  <c r="EZ8"/>
  <c r="EW8"/>
  <c r="EZ145"/>
  <c r="EO7"/>
  <c r="EW145"/>
  <c r="M96" i="3"/>
  <c r="C96"/>
  <c r="D96" s="1"/>
  <c r="B96"/>
  <c r="M95"/>
  <c r="C95"/>
  <c r="D95" s="1"/>
  <c r="B95"/>
  <c r="M94"/>
  <c r="C94"/>
  <c r="D94" s="1"/>
  <c r="B94"/>
  <c r="M93"/>
  <c r="C93"/>
  <c r="D93" s="1"/>
  <c r="B93"/>
  <c r="M92"/>
  <c r="C92"/>
  <c r="D92" s="1"/>
  <c r="B92"/>
  <c r="M91"/>
  <c r="C91"/>
  <c r="D91" s="1"/>
  <c r="B91"/>
  <c r="M90"/>
  <c r="C90"/>
  <c r="D90" s="1"/>
  <c r="B90"/>
  <c r="M89"/>
  <c r="C89"/>
  <c r="D89" s="1"/>
  <c r="B89"/>
  <c r="M88"/>
  <c r="C88"/>
  <c r="D88" s="1"/>
  <c r="B88"/>
  <c r="M87"/>
  <c r="C87"/>
  <c r="D87" s="1"/>
  <c r="B87"/>
  <c r="M86"/>
  <c r="C86"/>
  <c r="D86" s="1"/>
  <c r="B86"/>
  <c r="M85"/>
  <c r="C85"/>
  <c r="D85" s="1"/>
  <c r="B85"/>
  <c r="M84"/>
  <c r="C84"/>
  <c r="D84" s="1"/>
  <c r="B84"/>
  <c r="M83"/>
  <c r="C83"/>
  <c r="D83" s="1"/>
  <c r="B83"/>
  <c r="M82"/>
  <c r="C82"/>
  <c r="D82" s="1"/>
  <c r="B82"/>
  <c r="M81"/>
  <c r="C81"/>
  <c r="D81" s="1"/>
  <c r="B81"/>
  <c r="M80"/>
  <c r="C80"/>
  <c r="D80" s="1"/>
  <c r="B80"/>
  <c r="B79" s="1"/>
  <c r="CY79"/>
  <c r="CX79"/>
  <c r="CV79"/>
  <c r="CV77" s="1"/>
  <c r="CW77" s="1"/>
  <c r="CU79"/>
  <c r="CS79"/>
  <c r="CR79"/>
  <c r="CM79"/>
  <c r="CM77" s="1"/>
  <c r="CN77" s="1"/>
  <c r="CL79"/>
  <c r="CL77" s="1"/>
  <c r="CJ79"/>
  <c r="CI79"/>
  <c r="CG79"/>
  <c r="CG77" s="1"/>
  <c r="CH77" s="1"/>
  <c r="CF79"/>
  <c r="CE79"/>
  <c r="BZ79"/>
  <c r="BY79"/>
  <c r="BW79"/>
  <c r="BV79"/>
  <c r="BT79"/>
  <c r="BS79"/>
  <c r="BQ79"/>
  <c r="BQ77" s="1"/>
  <c r="BR77" s="1"/>
  <c r="BP79"/>
  <c r="BN79"/>
  <c r="BM79"/>
  <c r="BM77" s="1"/>
  <c r="BO77" s="1"/>
  <c r="BK79"/>
  <c r="BJ79"/>
  <c r="BH79"/>
  <c r="BG79"/>
  <c r="BE79"/>
  <c r="BE77" s="1"/>
  <c r="BF77" s="1"/>
  <c r="BD79"/>
  <c r="BB79"/>
  <c r="BA79"/>
  <c r="BA77" s="1"/>
  <c r="BC77" s="1"/>
  <c r="AY79"/>
  <c r="AX79"/>
  <c r="AV79"/>
  <c r="AU79"/>
  <c r="AS79"/>
  <c r="AS77" s="1"/>
  <c r="AT77" s="1"/>
  <c r="AR79"/>
  <c r="AP79"/>
  <c r="AO79"/>
  <c r="AO77" s="1"/>
  <c r="AM79"/>
  <c r="AL79"/>
  <c r="AJ79"/>
  <c r="AJ77" s="1"/>
  <c r="AI79"/>
  <c r="AI77" s="1"/>
  <c r="AG79"/>
  <c r="AF79"/>
  <c r="AD79"/>
  <c r="AC79"/>
  <c r="AC77" s="1"/>
  <c r="AA79"/>
  <c r="Z79"/>
  <c r="X79"/>
  <c r="X77" s="1"/>
  <c r="W79"/>
  <c r="W77" s="1"/>
  <c r="U79"/>
  <c r="T79"/>
  <c r="R79"/>
  <c r="Q79"/>
  <c r="Q77" s="1"/>
  <c r="L79"/>
  <c r="K79"/>
  <c r="M79" s="1"/>
  <c r="I79"/>
  <c r="I77" s="1"/>
  <c r="J77" s="1"/>
  <c r="H79"/>
  <c r="F79"/>
  <c r="E79"/>
  <c r="E77" s="1"/>
  <c r="G77" s="1"/>
  <c r="CZ78"/>
  <c r="CW78"/>
  <c r="CT78"/>
  <c r="CN78"/>
  <c r="CK78"/>
  <c r="CH78"/>
  <c r="CG78"/>
  <c r="CF78"/>
  <c r="CA78"/>
  <c r="BR78"/>
  <c r="BO78"/>
  <c r="BL78"/>
  <c r="BG78"/>
  <c r="BI78" s="1"/>
  <c r="BF78"/>
  <c r="BC78"/>
  <c r="AZ78"/>
  <c r="AW78"/>
  <c r="AT78"/>
  <c r="AN78"/>
  <c r="AK78"/>
  <c r="AH78"/>
  <c r="AE78"/>
  <c r="AB78"/>
  <c r="Y78"/>
  <c r="V78"/>
  <c r="S78"/>
  <c r="J78"/>
  <c r="G78"/>
  <c r="C78"/>
  <c r="CY77"/>
  <c r="CZ77" s="1"/>
  <c r="CX77"/>
  <c r="CU77"/>
  <c r="CS77"/>
  <c r="CR77"/>
  <c r="CT77" s="1"/>
  <c r="CJ77"/>
  <c r="CK77" s="1"/>
  <c r="CI77"/>
  <c r="CF77"/>
  <c r="CE77"/>
  <c r="BZ77"/>
  <c r="CA77" s="1"/>
  <c r="BY77"/>
  <c r="BW77"/>
  <c r="BV77"/>
  <c r="BT77"/>
  <c r="BS77"/>
  <c r="BP77"/>
  <c r="BN77"/>
  <c r="BK77"/>
  <c r="BL77" s="1"/>
  <c r="BJ77"/>
  <c r="BH77"/>
  <c r="BI77" s="1"/>
  <c r="BG77"/>
  <c r="BD77"/>
  <c r="BB77"/>
  <c r="AY77"/>
  <c r="AZ77" s="1"/>
  <c r="AX77"/>
  <c r="AV77"/>
  <c r="AW77" s="1"/>
  <c r="AU77"/>
  <c r="AR77"/>
  <c r="AP77"/>
  <c r="AM77"/>
  <c r="AN77" s="1"/>
  <c r="AL77"/>
  <c r="AH77"/>
  <c r="AG77"/>
  <c r="AF77"/>
  <c r="AD77"/>
  <c r="AA77"/>
  <c r="AB77" s="1"/>
  <c r="Z77"/>
  <c r="V77"/>
  <c r="U77"/>
  <c r="T77"/>
  <c r="R77"/>
  <c r="S77" s="1"/>
  <c r="L77"/>
  <c r="M77" s="1"/>
  <c r="K77"/>
  <c r="H77"/>
  <c r="F77"/>
  <c r="EZ168" i="12" l="1"/>
  <c r="EW168"/>
  <c r="EO168"/>
  <c r="AE77" i="3"/>
  <c r="Y77"/>
  <c r="AK77"/>
  <c r="C79"/>
  <c r="B78"/>
  <c r="D79" l="1"/>
  <c r="C77"/>
  <c r="D77" s="1"/>
  <c r="B77"/>
  <c r="D78"/>
  <c r="AH127" i="9" l="1"/>
  <c r="AH125"/>
  <c r="C90" l="1"/>
  <c r="B90"/>
  <c r="C89"/>
  <c r="B89"/>
  <c r="BC88"/>
  <c r="AW88"/>
  <c r="D88"/>
  <c r="C88"/>
  <c r="B88"/>
  <c r="C87"/>
  <c r="C86" s="1"/>
  <c r="B87"/>
  <c r="BQ86"/>
  <c r="BQ84" s="1"/>
  <c r="BP86"/>
  <c r="BN86"/>
  <c r="BN84" s="1"/>
  <c r="BO84" s="1"/>
  <c r="BM86"/>
  <c r="BM84" s="1"/>
  <c r="BK86"/>
  <c r="BK84" s="1"/>
  <c r="BJ86"/>
  <c r="BH86"/>
  <c r="BH84" s="1"/>
  <c r="BG86"/>
  <c r="BG84" s="1"/>
  <c r="BE86"/>
  <c r="BD86"/>
  <c r="BC86"/>
  <c r="BB86"/>
  <c r="BB84" s="1"/>
  <c r="BA86"/>
  <c r="BA84" s="1"/>
  <c r="AY86"/>
  <c r="AX86"/>
  <c r="AX84" s="1"/>
  <c r="AW86"/>
  <c r="AV86"/>
  <c r="AU86"/>
  <c r="AS86"/>
  <c r="AS84" s="1"/>
  <c r="AR86"/>
  <c r="AR84" s="1"/>
  <c r="AG86"/>
  <c r="AG84" s="1"/>
  <c r="AF86"/>
  <c r="R86"/>
  <c r="R84" s="1"/>
  <c r="Q86"/>
  <c r="Q84" s="1"/>
  <c r="BO85"/>
  <c r="C85"/>
  <c r="B85"/>
  <c r="BP84"/>
  <c r="BJ84"/>
  <c r="BE84"/>
  <c r="BD84"/>
  <c r="AY84"/>
  <c r="AV84"/>
  <c r="AU84"/>
  <c r="AF84"/>
  <c r="M121" i="3"/>
  <c r="C121"/>
  <c r="D121" s="1"/>
  <c r="B121"/>
  <c r="M120"/>
  <c r="C120"/>
  <c r="D120" s="1"/>
  <c r="B120"/>
  <c r="M119"/>
  <c r="C119"/>
  <c r="D119" s="1"/>
  <c r="B119"/>
  <c r="B118" s="1"/>
  <c r="B116" s="1"/>
  <c r="CY118"/>
  <c r="CX118"/>
  <c r="CV118"/>
  <c r="CV116" s="1"/>
  <c r="CW116" s="1"/>
  <c r="CU118"/>
  <c r="CU116" s="1"/>
  <c r="CS118"/>
  <c r="CR118"/>
  <c r="CM118"/>
  <c r="CM116" s="1"/>
  <c r="CN116" s="1"/>
  <c r="CL118"/>
  <c r="CJ118"/>
  <c r="CI118"/>
  <c r="CG118"/>
  <c r="CG116" s="1"/>
  <c r="CH116" s="1"/>
  <c r="CF118"/>
  <c r="CF116" s="1"/>
  <c r="CE118"/>
  <c r="CE116" s="1"/>
  <c r="BZ118"/>
  <c r="BY118"/>
  <c r="BY116" s="1"/>
  <c r="BW118"/>
  <c r="BW116" s="1"/>
  <c r="BV118"/>
  <c r="BV116" s="1"/>
  <c r="BT118"/>
  <c r="BS118"/>
  <c r="BS116" s="1"/>
  <c r="BQ118"/>
  <c r="BQ116" s="1"/>
  <c r="BR116" s="1"/>
  <c r="BP118"/>
  <c r="BN118"/>
  <c r="BM118"/>
  <c r="BM116" s="1"/>
  <c r="BK118"/>
  <c r="BJ118"/>
  <c r="BH118"/>
  <c r="BG118"/>
  <c r="BG116" s="1"/>
  <c r="BE118"/>
  <c r="BD118"/>
  <c r="BB118"/>
  <c r="BA118"/>
  <c r="BA116" s="1"/>
  <c r="AY118"/>
  <c r="AY116" s="1"/>
  <c r="AZ116" s="1"/>
  <c r="AX118"/>
  <c r="AV118"/>
  <c r="AU118"/>
  <c r="AU116" s="1"/>
  <c r="AW116" s="1"/>
  <c r="AS118"/>
  <c r="AR118"/>
  <c r="AP118"/>
  <c r="AO118"/>
  <c r="AM118"/>
  <c r="AM116" s="1"/>
  <c r="AL118"/>
  <c r="AL116" s="1"/>
  <c r="AJ118"/>
  <c r="AI118"/>
  <c r="AI116" s="1"/>
  <c r="AK116" s="1"/>
  <c r="AG118"/>
  <c r="AF118"/>
  <c r="AD118"/>
  <c r="AC118"/>
  <c r="AA118"/>
  <c r="AA116" s="1"/>
  <c r="AB116" s="1"/>
  <c r="Z118"/>
  <c r="X118"/>
  <c r="W118"/>
  <c r="W116" s="1"/>
  <c r="Y116" s="1"/>
  <c r="U118"/>
  <c r="T118"/>
  <c r="R118"/>
  <c r="Q118"/>
  <c r="M118"/>
  <c r="L118"/>
  <c r="K118"/>
  <c r="I118"/>
  <c r="I116" s="1"/>
  <c r="J116" s="1"/>
  <c r="H118"/>
  <c r="H116" s="1"/>
  <c r="F118"/>
  <c r="E118"/>
  <c r="CZ117"/>
  <c r="CW117"/>
  <c r="CT117"/>
  <c r="CN117"/>
  <c r="CK117"/>
  <c r="CH117"/>
  <c r="CG117"/>
  <c r="CF117"/>
  <c r="BR117"/>
  <c r="BL117"/>
  <c r="BF117"/>
  <c r="BC117"/>
  <c r="AZ117"/>
  <c r="AW117"/>
  <c r="AT117"/>
  <c r="AN117"/>
  <c r="AK117"/>
  <c r="AH117"/>
  <c r="AE117"/>
  <c r="AB117"/>
  <c r="Y117"/>
  <c r="V117"/>
  <c r="S117"/>
  <c r="J117"/>
  <c r="G117"/>
  <c r="D117"/>
  <c r="C117"/>
  <c r="B117"/>
  <c r="CZ116"/>
  <c r="CY116"/>
  <c r="CX116"/>
  <c r="CS116"/>
  <c r="CT116" s="1"/>
  <c r="CR116"/>
  <c r="CL116"/>
  <c r="CK116"/>
  <c r="CJ116"/>
  <c r="CI116"/>
  <c r="BZ116"/>
  <c r="BT116"/>
  <c r="BP116"/>
  <c r="BN116"/>
  <c r="BK116"/>
  <c r="BL116" s="1"/>
  <c r="BJ116"/>
  <c r="BH116"/>
  <c r="BF116"/>
  <c r="BE116"/>
  <c r="BD116"/>
  <c r="BB116"/>
  <c r="BC116" s="1"/>
  <c r="AX116"/>
  <c r="AV116"/>
  <c r="AT116"/>
  <c r="AS116"/>
  <c r="AR116"/>
  <c r="AP116"/>
  <c r="AO116"/>
  <c r="AJ116"/>
  <c r="AG116"/>
  <c r="AH116" s="1"/>
  <c r="AF116"/>
  <c r="AD116"/>
  <c r="AC116"/>
  <c r="AE116" s="1"/>
  <c r="Z116"/>
  <c r="X116"/>
  <c r="U116"/>
  <c r="V116" s="1"/>
  <c r="T116"/>
  <c r="R116"/>
  <c r="Q116"/>
  <c r="S116" s="1"/>
  <c r="M116"/>
  <c r="L116"/>
  <c r="K116"/>
  <c r="F116"/>
  <c r="G116" s="1"/>
  <c r="E116"/>
  <c r="EF122" i="12"/>
  <c r="EE122"/>
  <c r="DZ122"/>
  <c r="DM122"/>
  <c r="DL122"/>
  <c r="DC122"/>
  <c r="DB122"/>
  <c r="CS122"/>
  <c r="CR122"/>
  <c r="CI122"/>
  <c r="CH122"/>
  <c r="BY122"/>
  <c r="BX122"/>
  <c r="BO122"/>
  <c r="B122" s="1"/>
  <c r="AG122"/>
  <c r="AF122"/>
  <c r="W122"/>
  <c r="V122"/>
  <c r="EF121"/>
  <c r="EE121"/>
  <c r="DZ121"/>
  <c r="DM121"/>
  <c r="DL121"/>
  <c r="DC121"/>
  <c r="DB121"/>
  <c r="CS121"/>
  <c r="CR121"/>
  <c r="CI121"/>
  <c r="CH121"/>
  <c r="BY121"/>
  <c r="BX121"/>
  <c r="BT121"/>
  <c r="BP121"/>
  <c r="BO121"/>
  <c r="B121" s="1"/>
  <c r="AT121"/>
  <c r="AS121"/>
  <c r="AG121"/>
  <c r="AF121"/>
  <c r="W121"/>
  <c r="V121"/>
  <c r="G121"/>
  <c r="F121"/>
  <c r="EF120"/>
  <c r="EE120"/>
  <c r="DZ120"/>
  <c r="DM120"/>
  <c r="DL120"/>
  <c r="DC120"/>
  <c r="DB120"/>
  <c r="CS120"/>
  <c r="CR120"/>
  <c r="CI120"/>
  <c r="CH120"/>
  <c r="BY120"/>
  <c r="BX120"/>
  <c r="BO120"/>
  <c r="B120" s="1"/>
  <c r="AT120"/>
  <c r="AS120"/>
  <c r="AG120"/>
  <c r="AF120"/>
  <c r="W120"/>
  <c r="V120"/>
  <c r="G120"/>
  <c r="F120"/>
  <c r="EF119"/>
  <c r="EE119"/>
  <c r="DM119"/>
  <c r="DL119"/>
  <c r="DC119"/>
  <c r="DB119"/>
  <c r="CS119"/>
  <c r="CR119"/>
  <c r="CI119"/>
  <c r="CH119"/>
  <c r="BY119"/>
  <c r="BX119"/>
  <c r="BT119"/>
  <c r="BP119"/>
  <c r="BP118" s="1"/>
  <c r="BP116" s="1"/>
  <c r="BO119"/>
  <c r="B119" s="1"/>
  <c r="BK119"/>
  <c r="BH119"/>
  <c r="BD119"/>
  <c r="BD118" s="1"/>
  <c r="BC119"/>
  <c r="BC118" s="1"/>
  <c r="BC116" s="1"/>
  <c r="AT119"/>
  <c r="AS119"/>
  <c r="AG119"/>
  <c r="AF119"/>
  <c r="W119"/>
  <c r="V119"/>
  <c r="G119"/>
  <c r="F119"/>
  <c r="GU118"/>
  <c r="GT118"/>
  <c r="GR118"/>
  <c r="GR116" s="1"/>
  <c r="GQ118"/>
  <c r="GQ116" s="1"/>
  <c r="GO118"/>
  <c r="GN118"/>
  <c r="GN116" s="1"/>
  <c r="GL118"/>
  <c r="GL116" s="1"/>
  <c r="GK118"/>
  <c r="GI118"/>
  <c r="GI116" s="1"/>
  <c r="GH118"/>
  <c r="GH116" s="1"/>
  <c r="GF118"/>
  <c r="GE118"/>
  <c r="GC118"/>
  <c r="GC116" s="1"/>
  <c r="GB118"/>
  <c r="GB116" s="1"/>
  <c r="FZ118"/>
  <c r="FZ116" s="1"/>
  <c r="FY118"/>
  <c r="FY116" s="1"/>
  <c r="FW118"/>
  <c r="FW116" s="1"/>
  <c r="FV118"/>
  <c r="FV116" s="1"/>
  <c r="FT118"/>
  <c r="FT116" s="1"/>
  <c r="FS118"/>
  <c r="FQ118"/>
  <c r="FP118"/>
  <c r="FP116" s="1"/>
  <c r="FN118"/>
  <c r="FN116" s="1"/>
  <c r="FM118"/>
  <c r="FK118"/>
  <c r="FJ118"/>
  <c r="FJ116" s="1"/>
  <c r="FH118"/>
  <c r="FH116" s="1"/>
  <c r="FG118"/>
  <c r="FE118"/>
  <c r="FD118"/>
  <c r="FD116" s="1"/>
  <c r="FB118"/>
  <c r="FA118"/>
  <c r="EL118"/>
  <c r="EK118"/>
  <c r="EK116" s="1"/>
  <c r="EI118"/>
  <c r="EI116" s="1"/>
  <c r="EH118"/>
  <c r="ED118"/>
  <c r="ED116" s="1"/>
  <c r="EB118"/>
  <c r="EB116" s="1"/>
  <c r="EA118"/>
  <c r="EA116" s="1"/>
  <c r="DY118"/>
  <c r="DY116" s="1"/>
  <c r="DX118"/>
  <c r="DX116" s="1"/>
  <c r="DV118"/>
  <c r="DV116" s="1"/>
  <c r="DU118"/>
  <c r="DU116" s="1"/>
  <c r="DS118"/>
  <c r="DS116" s="1"/>
  <c r="DR118"/>
  <c r="DR116" s="1"/>
  <c r="DP118"/>
  <c r="DP116" s="1"/>
  <c r="DO118"/>
  <c r="DO116" s="1"/>
  <c r="DK118"/>
  <c r="DI118"/>
  <c r="DH118"/>
  <c r="DH116" s="1"/>
  <c r="DF118"/>
  <c r="DF116" s="1"/>
  <c r="DE118"/>
  <c r="DA118"/>
  <c r="CY118"/>
  <c r="CY116" s="1"/>
  <c r="CX118"/>
  <c r="CX116" s="1"/>
  <c r="CU118"/>
  <c r="CQ118"/>
  <c r="CQ116" s="1"/>
  <c r="CO118"/>
  <c r="CO116" s="1"/>
  <c r="CN118"/>
  <c r="CL118"/>
  <c r="CK118"/>
  <c r="CK116" s="1"/>
  <c r="CH118"/>
  <c r="CG118"/>
  <c r="CG116" s="1"/>
  <c r="CE118"/>
  <c r="CD118"/>
  <c r="CD116" s="1"/>
  <c r="CB118"/>
  <c r="CB116" s="1"/>
  <c r="CA118"/>
  <c r="CA116" s="1"/>
  <c r="BV118"/>
  <c r="BU118"/>
  <c r="BS118"/>
  <c r="BR118"/>
  <c r="BR116" s="1"/>
  <c r="BM118"/>
  <c r="BM116" s="1"/>
  <c r="BL118"/>
  <c r="BJ118"/>
  <c r="BI118"/>
  <c r="BI116" s="1"/>
  <c r="BG118"/>
  <c r="BG116" s="1"/>
  <c r="BF118"/>
  <c r="BB118"/>
  <c r="BB116" s="1"/>
  <c r="AZ118"/>
  <c r="AZ116" s="1"/>
  <c r="AY118"/>
  <c r="AY116" s="1"/>
  <c r="AW118"/>
  <c r="AV118"/>
  <c r="AV116" s="1"/>
  <c r="AR118"/>
  <c r="AR116" s="1"/>
  <c r="AP118"/>
  <c r="AP116" s="1"/>
  <c r="AO118"/>
  <c r="AO116" s="1"/>
  <c r="AM118"/>
  <c r="AM116" s="1"/>
  <c r="AL118"/>
  <c r="AL116" s="1"/>
  <c r="AJ118"/>
  <c r="AJ116" s="1"/>
  <c r="AI118"/>
  <c r="AI116" s="1"/>
  <c r="AE118"/>
  <c r="AE116" s="1"/>
  <c r="AC118"/>
  <c r="AC116" s="1"/>
  <c r="AB118"/>
  <c r="AB116" s="1"/>
  <c r="Z118"/>
  <c r="Y118"/>
  <c r="Y116" s="1"/>
  <c r="U118"/>
  <c r="U116" s="1"/>
  <c r="S118"/>
  <c r="S116" s="1"/>
  <c r="R118"/>
  <c r="R116" s="1"/>
  <c r="P118"/>
  <c r="P116" s="1"/>
  <c r="O118"/>
  <c r="O116" s="1"/>
  <c r="M118"/>
  <c r="L118"/>
  <c r="J118"/>
  <c r="J116" s="1"/>
  <c r="I118"/>
  <c r="I116" s="1"/>
  <c r="E118"/>
  <c r="FU117"/>
  <c r="FO117"/>
  <c r="FL117"/>
  <c r="EZ117"/>
  <c r="EZ116" s="1"/>
  <c r="EW117"/>
  <c r="EW116" s="1"/>
  <c r="ES117"/>
  <c r="ES116" s="1"/>
  <c r="ER117"/>
  <c r="EE117"/>
  <c r="EC117"/>
  <c r="DM117"/>
  <c r="DL117"/>
  <c r="DC117"/>
  <c r="DB117"/>
  <c r="CS117"/>
  <c r="CR117"/>
  <c r="CI117"/>
  <c r="CH117"/>
  <c r="CF117"/>
  <c r="CC117"/>
  <c r="BY117"/>
  <c r="BX117"/>
  <c r="BO117"/>
  <c r="B117" s="1"/>
  <c r="AT117"/>
  <c r="AS117"/>
  <c r="AG117"/>
  <c r="AF117"/>
  <c r="AD117"/>
  <c r="AA117"/>
  <c r="W117"/>
  <c r="V117"/>
  <c r="T117"/>
  <c r="Q117"/>
  <c r="N117"/>
  <c r="K117"/>
  <c r="G117"/>
  <c r="F117"/>
  <c r="GU116"/>
  <c r="GT116"/>
  <c r="GO116"/>
  <c r="GK116"/>
  <c r="GF116"/>
  <c r="GE116"/>
  <c r="FS116"/>
  <c r="FQ116"/>
  <c r="FM116"/>
  <c r="FK116"/>
  <c r="FG116"/>
  <c r="FE116"/>
  <c r="FB116"/>
  <c r="FA116"/>
  <c r="EY116"/>
  <c r="EX116"/>
  <c r="EV116"/>
  <c r="EU116"/>
  <c r="EQ116"/>
  <c r="EN116"/>
  <c r="EP116" s="1"/>
  <c r="EL116"/>
  <c r="EH116"/>
  <c r="DK116"/>
  <c r="DI116"/>
  <c r="DE116"/>
  <c r="DA116"/>
  <c r="CU116"/>
  <c r="CN116"/>
  <c r="CL116"/>
  <c r="CE116"/>
  <c r="BV116"/>
  <c r="BU116"/>
  <c r="BL116"/>
  <c r="AW116"/>
  <c r="Z116"/>
  <c r="M116"/>
  <c r="L116"/>
  <c r="E116"/>
  <c r="D122" l="1"/>
  <c r="BQ121"/>
  <c r="D117"/>
  <c r="K116"/>
  <c r="V118"/>
  <c r="V116" s="1"/>
  <c r="AT118"/>
  <c r="AT116" s="1"/>
  <c r="Q116"/>
  <c r="CH116"/>
  <c r="F118"/>
  <c r="CS118"/>
  <c r="CS116" s="1"/>
  <c r="DM118"/>
  <c r="DM116" s="1"/>
  <c r="DL118"/>
  <c r="DL116" s="1"/>
  <c r="ET117"/>
  <c r="ET116" s="1"/>
  <c r="BO118"/>
  <c r="BQ118" s="1"/>
  <c r="G118"/>
  <c r="G116" s="1"/>
  <c r="AG118"/>
  <c r="AG116" s="1"/>
  <c r="DB118"/>
  <c r="DB116" s="1"/>
  <c r="EE118"/>
  <c r="AA116"/>
  <c r="GJ116"/>
  <c r="AS118"/>
  <c r="AS116" s="1"/>
  <c r="F116"/>
  <c r="W118"/>
  <c r="W116" s="1"/>
  <c r="EC116"/>
  <c r="H117"/>
  <c r="BO116"/>
  <c r="BQ116" s="1"/>
  <c r="BX118"/>
  <c r="BX116" s="1"/>
  <c r="CI118"/>
  <c r="CI116" s="1"/>
  <c r="DC118"/>
  <c r="DC116" s="1"/>
  <c r="EF118"/>
  <c r="EF116" s="1"/>
  <c r="N116"/>
  <c r="FU116"/>
  <c r="CF116"/>
  <c r="DZ116"/>
  <c r="ER116"/>
  <c r="GP116"/>
  <c r="CR118"/>
  <c r="CR116" s="1"/>
  <c r="X117"/>
  <c r="DZ118"/>
  <c r="AD116"/>
  <c r="FL116"/>
  <c r="BZ117"/>
  <c r="BT118"/>
  <c r="GM116"/>
  <c r="CC116"/>
  <c r="FO116"/>
  <c r="T116"/>
  <c r="BH118"/>
  <c r="EE116"/>
  <c r="BK118"/>
  <c r="AF118"/>
  <c r="AF116" s="1"/>
  <c r="BQ119"/>
  <c r="BY118"/>
  <c r="BY116" s="1"/>
  <c r="B86" i="9"/>
  <c r="B84" s="1"/>
  <c r="AW84"/>
  <c r="BC84"/>
  <c r="D86"/>
  <c r="C84"/>
  <c r="AN116" i="3"/>
  <c r="C116"/>
  <c r="C118"/>
  <c r="D118" s="1"/>
  <c r="BE118" i="12"/>
  <c r="BD116"/>
  <c r="BE116" s="1"/>
  <c r="BF116"/>
  <c r="BH116" s="1"/>
  <c r="BJ116"/>
  <c r="BK116" s="1"/>
  <c r="BS116"/>
  <c r="BT116" s="1"/>
  <c r="BE119"/>
  <c r="X116" l="1"/>
  <c r="C118"/>
  <c r="D118" s="1"/>
  <c r="D120"/>
  <c r="B118"/>
  <c r="B116" s="1"/>
  <c r="H116"/>
  <c r="BZ116"/>
  <c r="D119"/>
  <c r="D84" i="9"/>
  <c r="D116" i="3"/>
  <c r="D121" i="12"/>
  <c r="C116" l="1"/>
  <c r="D116" s="1"/>
  <c r="M68" i="3" l="1"/>
  <c r="C68"/>
  <c r="D68" s="1"/>
  <c r="B68"/>
  <c r="M67"/>
  <c r="C67"/>
  <c r="D67" s="1"/>
  <c r="B67"/>
  <c r="M66"/>
  <c r="C66"/>
  <c r="D66" s="1"/>
  <c r="B66"/>
  <c r="M65"/>
  <c r="C65"/>
  <c r="D65" s="1"/>
  <c r="B65"/>
  <c r="M64"/>
  <c r="C64"/>
  <c r="D64" s="1"/>
  <c r="B64"/>
  <c r="M63"/>
  <c r="C63"/>
  <c r="D63" s="1"/>
  <c r="B63"/>
  <c r="M62"/>
  <c r="C62"/>
  <c r="D62" s="1"/>
  <c r="B62"/>
  <c r="M61"/>
  <c r="C61"/>
  <c r="D61" s="1"/>
  <c r="B61"/>
  <c r="B60" s="1"/>
  <c r="B58" s="1"/>
  <c r="CY60"/>
  <c r="CX60"/>
  <c r="CV60"/>
  <c r="CV58" s="1"/>
  <c r="CW58" s="1"/>
  <c r="CU60"/>
  <c r="CS60"/>
  <c r="CR60"/>
  <c r="CR58" s="1"/>
  <c r="CT58" s="1"/>
  <c r="CM60"/>
  <c r="CL60"/>
  <c r="CJ60"/>
  <c r="CI60"/>
  <c r="CG60"/>
  <c r="CF60"/>
  <c r="CE60"/>
  <c r="BZ60"/>
  <c r="BY60"/>
  <c r="BY58" s="1"/>
  <c r="BW60"/>
  <c r="BV60"/>
  <c r="BT60"/>
  <c r="BT58" s="1"/>
  <c r="BU58" s="1"/>
  <c r="BS60"/>
  <c r="BQ60"/>
  <c r="BP60"/>
  <c r="BN60"/>
  <c r="BM60"/>
  <c r="BK60"/>
  <c r="BK58" s="1"/>
  <c r="BL58" s="1"/>
  <c r="BJ60"/>
  <c r="BH60"/>
  <c r="BG60"/>
  <c r="BG58" s="1"/>
  <c r="BE60"/>
  <c r="BD60"/>
  <c r="BB60"/>
  <c r="BB58" s="1"/>
  <c r="BC58" s="1"/>
  <c r="BA60"/>
  <c r="AY60"/>
  <c r="AX60"/>
  <c r="AV60"/>
  <c r="AU60"/>
  <c r="AU58" s="1"/>
  <c r="AS60"/>
  <c r="AR60"/>
  <c r="AP60"/>
  <c r="AO60"/>
  <c r="AO58" s="1"/>
  <c r="AM60"/>
  <c r="AL60"/>
  <c r="AJ60"/>
  <c r="AI60"/>
  <c r="AG60"/>
  <c r="AG58" s="1"/>
  <c r="AH58" s="1"/>
  <c r="AF60"/>
  <c r="AD60"/>
  <c r="AC60"/>
  <c r="AC58" s="1"/>
  <c r="AE58" s="1"/>
  <c r="AA60"/>
  <c r="Z60"/>
  <c r="X60"/>
  <c r="W60"/>
  <c r="U60"/>
  <c r="U58" s="1"/>
  <c r="V58" s="1"/>
  <c r="T60"/>
  <c r="R60"/>
  <c r="Q60"/>
  <c r="Q58" s="1"/>
  <c r="S58" s="1"/>
  <c r="L60"/>
  <c r="K60"/>
  <c r="M60" s="1"/>
  <c r="I60"/>
  <c r="H60"/>
  <c r="F60"/>
  <c r="E60"/>
  <c r="CW59"/>
  <c r="CT59"/>
  <c r="CN59"/>
  <c r="CK59"/>
  <c r="CG59"/>
  <c r="C59" s="1"/>
  <c r="CF59"/>
  <c r="BU59"/>
  <c r="BR59"/>
  <c r="BL59"/>
  <c r="BF59"/>
  <c r="BC59"/>
  <c r="AZ59"/>
  <c r="AW59"/>
  <c r="AT59"/>
  <c r="AN59"/>
  <c r="AK59"/>
  <c r="AH59"/>
  <c r="AE59"/>
  <c r="AB59"/>
  <c r="Y59"/>
  <c r="V59"/>
  <c r="S59"/>
  <c r="J59"/>
  <c r="G59"/>
  <c r="B59"/>
  <c r="CY58"/>
  <c r="CX58"/>
  <c r="CU58"/>
  <c r="CS58"/>
  <c r="CM58"/>
  <c r="CN58" s="1"/>
  <c r="CL58"/>
  <c r="CJ58"/>
  <c r="CK58" s="1"/>
  <c r="CI58"/>
  <c r="CF58"/>
  <c r="CE58"/>
  <c r="BZ58"/>
  <c r="BW58"/>
  <c r="BV58"/>
  <c r="BS58"/>
  <c r="BR58"/>
  <c r="BQ58"/>
  <c r="BP58"/>
  <c r="BN58"/>
  <c r="BM58"/>
  <c r="BJ58"/>
  <c r="BH58"/>
  <c r="BE58"/>
  <c r="BF58" s="1"/>
  <c r="BD58"/>
  <c r="BA58"/>
  <c r="AZ58"/>
  <c r="AY58"/>
  <c r="AX58"/>
  <c r="AV58"/>
  <c r="AW58" s="1"/>
  <c r="AS58"/>
  <c r="AT58" s="1"/>
  <c r="AR58"/>
  <c r="AP58"/>
  <c r="AM58"/>
  <c r="AN58" s="1"/>
  <c r="AL58"/>
  <c r="AJ58"/>
  <c r="AK58" s="1"/>
  <c r="AI58"/>
  <c r="AF58"/>
  <c r="AD58"/>
  <c r="AA58"/>
  <c r="AB58" s="1"/>
  <c r="Z58"/>
  <c r="X58"/>
  <c r="Y58" s="1"/>
  <c r="W58"/>
  <c r="T58"/>
  <c r="R58"/>
  <c r="L58"/>
  <c r="M58" s="1"/>
  <c r="K58"/>
  <c r="I58"/>
  <c r="J58" s="1"/>
  <c r="H58"/>
  <c r="F58"/>
  <c r="E58"/>
  <c r="G58" s="1"/>
  <c r="EF65" i="12"/>
  <c r="EE65"/>
  <c r="DM65"/>
  <c r="DL65"/>
  <c r="DC65"/>
  <c r="DB65"/>
  <c r="CS65"/>
  <c r="CR65"/>
  <c r="CI65"/>
  <c r="CH65"/>
  <c r="BY65"/>
  <c r="BX65"/>
  <c r="BO65"/>
  <c r="AT65"/>
  <c r="AS65"/>
  <c r="AG65"/>
  <c r="AF65"/>
  <c r="W65"/>
  <c r="V65"/>
  <c r="G65"/>
  <c r="F65"/>
  <c r="EF64"/>
  <c r="EE64"/>
  <c r="DM64"/>
  <c r="DL64"/>
  <c r="DC64"/>
  <c r="DB64"/>
  <c r="CS64"/>
  <c r="CR64"/>
  <c r="CI64"/>
  <c r="CH64"/>
  <c r="BY64"/>
  <c r="BX64"/>
  <c r="BO64"/>
  <c r="B64" s="1"/>
  <c r="AT64"/>
  <c r="AS64"/>
  <c r="AG64"/>
  <c r="AF64"/>
  <c r="W64"/>
  <c r="V64"/>
  <c r="G64"/>
  <c r="F64"/>
  <c r="EF63"/>
  <c r="EE63"/>
  <c r="DM63"/>
  <c r="DL63"/>
  <c r="DC63"/>
  <c r="DB63"/>
  <c r="CS63"/>
  <c r="CR63"/>
  <c r="CI63"/>
  <c r="CH63"/>
  <c r="BY63"/>
  <c r="BX63"/>
  <c r="BO63"/>
  <c r="AT63"/>
  <c r="AS63"/>
  <c r="AG63"/>
  <c r="AF63"/>
  <c r="W63"/>
  <c r="V63"/>
  <c r="G63"/>
  <c r="F63"/>
  <c r="EF62"/>
  <c r="EE62"/>
  <c r="DM62"/>
  <c r="DL62"/>
  <c r="DC62"/>
  <c r="DB62"/>
  <c r="CS62"/>
  <c r="CR62"/>
  <c r="CI62"/>
  <c r="CH62"/>
  <c r="BY62"/>
  <c r="BX62"/>
  <c r="BO62"/>
  <c r="B62" s="1"/>
  <c r="AT62"/>
  <c r="AS62"/>
  <c r="AG62"/>
  <c r="AF62"/>
  <c r="W62"/>
  <c r="V62"/>
  <c r="G62"/>
  <c r="F62"/>
  <c r="EF61"/>
  <c r="EE61"/>
  <c r="DM61"/>
  <c r="DL61"/>
  <c r="DC61"/>
  <c r="DB61"/>
  <c r="CS61"/>
  <c r="CR61"/>
  <c r="CI61"/>
  <c r="CH61"/>
  <c r="BY61"/>
  <c r="BX61"/>
  <c r="BO61"/>
  <c r="AT61"/>
  <c r="AS61"/>
  <c r="AG61"/>
  <c r="AF61"/>
  <c r="W61"/>
  <c r="V61"/>
  <c r="G61"/>
  <c r="F61"/>
  <c r="EF60"/>
  <c r="EE60"/>
  <c r="DM60"/>
  <c r="DL60"/>
  <c r="DC60"/>
  <c r="DB60"/>
  <c r="CS60"/>
  <c r="CR60"/>
  <c r="CI60"/>
  <c r="CH60"/>
  <c r="BY60"/>
  <c r="BX60"/>
  <c r="BO60"/>
  <c r="B60" s="1"/>
  <c r="AT60"/>
  <c r="AS60"/>
  <c r="AG60"/>
  <c r="AF60"/>
  <c r="W60"/>
  <c r="V60"/>
  <c r="G60"/>
  <c r="F60"/>
  <c r="EF59"/>
  <c r="EE59"/>
  <c r="DM59"/>
  <c r="DL59"/>
  <c r="DC59"/>
  <c r="DB59"/>
  <c r="CS59"/>
  <c r="CR59"/>
  <c r="CI59"/>
  <c r="CH59"/>
  <c r="BY59"/>
  <c r="BX59"/>
  <c r="BT59"/>
  <c r="BP59"/>
  <c r="BO59"/>
  <c r="AT59"/>
  <c r="AS59"/>
  <c r="AG59"/>
  <c r="AF59"/>
  <c r="W59"/>
  <c r="V59"/>
  <c r="G59"/>
  <c r="F59"/>
  <c r="EF58"/>
  <c r="EE58"/>
  <c r="DM58"/>
  <c r="DL58"/>
  <c r="DC58"/>
  <c r="DB58"/>
  <c r="CS58"/>
  <c r="CR58"/>
  <c r="CI58"/>
  <c r="CH58"/>
  <c r="BY58"/>
  <c r="BX58"/>
  <c r="BO58"/>
  <c r="B58" s="1"/>
  <c r="AT58"/>
  <c r="AS58"/>
  <c r="AG58"/>
  <c r="AF58"/>
  <c r="W58"/>
  <c r="V58"/>
  <c r="G58"/>
  <c r="F58"/>
  <c r="EF57"/>
  <c r="EE57"/>
  <c r="DZ57"/>
  <c r="DM57"/>
  <c r="DL57"/>
  <c r="DC57"/>
  <c r="DB57"/>
  <c r="CS57"/>
  <c r="CR57"/>
  <c r="CI57"/>
  <c r="CH57"/>
  <c r="BY57"/>
  <c r="BX57"/>
  <c r="BX56" s="1"/>
  <c r="BO57"/>
  <c r="B57" s="1"/>
  <c r="BK57"/>
  <c r="BH57"/>
  <c r="BD57"/>
  <c r="BD56" s="1"/>
  <c r="BC57"/>
  <c r="BC56" s="1"/>
  <c r="BC54" s="1"/>
  <c r="AT57"/>
  <c r="AS57"/>
  <c r="AG57"/>
  <c r="AF57"/>
  <c r="W57"/>
  <c r="V57"/>
  <c r="G57"/>
  <c r="F57"/>
  <c r="GU56"/>
  <c r="GT56"/>
  <c r="GR56"/>
  <c r="GR54" s="1"/>
  <c r="GQ56"/>
  <c r="GO56"/>
  <c r="GN56"/>
  <c r="GL56"/>
  <c r="GK56"/>
  <c r="GI56"/>
  <c r="GI54" s="1"/>
  <c r="GH56"/>
  <c r="GF56"/>
  <c r="GE56"/>
  <c r="GC56"/>
  <c r="GC54" s="1"/>
  <c r="GB56"/>
  <c r="FZ56"/>
  <c r="FZ54" s="1"/>
  <c r="FY56"/>
  <c r="FW56"/>
  <c r="FV56"/>
  <c r="FT56"/>
  <c r="FT54" s="1"/>
  <c r="FS56"/>
  <c r="FQ56"/>
  <c r="FQ54" s="1"/>
  <c r="FP56"/>
  <c r="FN56"/>
  <c r="FM56"/>
  <c r="FK56"/>
  <c r="FK54" s="1"/>
  <c r="FJ56"/>
  <c r="FH56"/>
  <c r="FH54" s="1"/>
  <c r="FG56"/>
  <c r="FE56"/>
  <c r="FE54" s="1"/>
  <c r="FD56"/>
  <c r="FB56"/>
  <c r="FB54" s="1"/>
  <c r="FA56"/>
  <c r="EN56"/>
  <c r="EN54" s="1"/>
  <c r="EL56"/>
  <c r="EK56"/>
  <c r="EI56"/>
  <c r="EH56"/>
  <c r="EH54" s="1"/>
  <c r="ED56"/>
  <c r="EB56"/>
  <c r="EA56"/>
  <c r="DY56"/>
  <c r="DY54" s="1"/>
  <c r="DX56"/>
  <c r="DV56"/>
  <c r="DU56"/>
  <c r="DS56"/>
  <c r="DS54" s="1"/>
  <c r="DR56"/>
  <c r="DP56"/>
  <c r="DO56"/>
  <c r="DK56"/>
  <c r="DK54" s="1"/>
  <c r="DI56"/>
  <c r="DH56"/>
  <c r="DF56"/>
  <c r="DE56"/>
  <c r="DE54" s="1"/>
  <c r="DA56"/>
  <c r="CY56"/>
  <c r="CX56"/>
  <c r="CV56"/>
  <c r="CV54" s="1"/>
  <c r="CU56"/>
  <c r="CQ56"/>
  <c r="CO56"/>
  <c r="CN56"/>
  <c r="CN54" s="1"/>
  <c r="CL56"/>
  <c r="CK56"/>
  <c r="CG56"/>
  <c r="CE56"/>
  <c r="CE54" s="1"/>
  <c r="CD56"/>
  <c r="CB56"/>
  <c r="CB54" s="1"/>
  <c r="CA56"/>
  <c r="CA54" s="1"/>
  <c r="BV56"/>
  <c r="BV54" s="1"/>
  <c r="BU56"/>
  <c r="BS56"/>
  <c r="BR56"/>
  <c r="BM56"/>
  <c r="BM54" s="1"/>
  <c r="BL56"/>
  <c r="BJ56"/>
  <c r="BJ54" s="1"/>
  <c r="BI56"/>
  <c r="BG56"/>
  <c r="BG54" s="1"/>
  <c r="BF56"/>
  <c r="BB56"/>
  <c r="BB54" s="1"/>
  <c r="AZ56"/>
  <c r="AY56"/>
  <c r="AY54" s="1"/>
  <c r="AW56"/>
  <c r="AV56"/>
  <c r="AV54" s="1"/>
  <c r="AR56"/>
  <c r="AP56"/>
  <c r="AP54" s="1"/>
  <c r="AO56"/>
  <c r="AO54" s="1"/>
  <c r="AM56"/>
  <c r="AL56"/>
  <c r="AJ56"/>
  <c r="AJ54" s="1"/>
  <c r="AI56"/>
  <c r="AI54" s="1"/>
  <c r="AE56"/>
  <c r="AC56"/>
  <c r="AB56"/>
  <c r="AB54" s="1"/>
  <c r="Z56"/>
  <c r="Z54" s="1"/>
  <c r="Y56"/>
  <c r="Y54" s="1"/>
  <c r="U56"/>
  <c r="S56"/>
  <c r="S54" s="1"/>
  <c r="R56"/>
  <c r="P56"/>
  <c r="O56"/>
  <c r="M56"/>
  <c r="M54" s="1"/>
  <c r="L56"/>
  <c r="L54" s="1"/>
  <c r="J56"/>
  <c r="I56"/>
  <c r="F56"/>
  <c r="E56"/>
  <c r="FO55"/>
  <c r="FL55"/>
  <c r="EZ55"/>
  <c r="EZ54" s="1"/>
  <c r="EW55"/>
  <c r="ES55"/>
  <c r="ES54" s="1"/>
  <c r="ER55"/>
  <c r="EF55"/>
  <c r="EE55"/>
  <c r="EC55"/>
  <c r="DM55"/>
  <c r="DL55"/>
  <c r="DC55"/>
  <c r="DB55"/>
  <c r="CS55"/>
  <c r="CR55"/>
  <c r="CI55"/>
  <c r="CH55"/>
  <c r="CF55"/>
  <c r="CC55"/>
  <c r="BY55"/>
  <c r="BX55"/>
  <c r="BO55"/>
  <c r="B55" s="1"/>
  <c r="BN55"/>
  <c r="AT55"/>
  <c r="AS55"/>
  <c r="AG55"/>
  <c r="AF55"/>
  <c r="AD55"/>
  <c r="AA55"/>
  <c r="W55"/>
  <c r="X55" s="1"/>
  <c r="T55"/>
  <c r="Q55"/>
  <c r="N55"/>
  <c r="K55"/>
  <c r="G55"/>
  <c r="F55"/>
  <c r="GU54"/>
  <c r="GT54"/>
  <c r="GQ54"/>
  <c r="GO54"/>
  <c r="GN54"/>
  <c r="GL54"/>
  <c r="GK54"/>
  <c r="GH54"/>
  <c r="GF54"/>
  <c r="GE54"/>
  <c r="GB54"/>
  <c r="FY54"/>
  <c r="FW54"/>
  <c r="FV54"/>
  <c r="FS54"/>
  <c r="FP54"/>
  <c r="FN54"/>
  <c r="FM54"/>
  <c r="FJ54"/>
  <c r="FG54"/>
  <c r="FD54"/>
  <c r="FA54"/>
  <c r="EY54"/>
  <c r="EX54"/>
  <c r="EW54"/>
  <c r="EV54"/>
  <c r="EU54"/>
  <c r="EQ54"/>
  <c r="EL54"/>
  <c r="EK54"/>
  <c r="EI54"/>
  <c r="ED54"/>
  <c r="EB54"/>
  <c r="EA54"/>
  <c r="DX54"/>
  <c r="DV54"/>
  <c r="DU54"/>
  <c r="DR54"/>
  <c r="DP54"/>
  <c r="DO54"/>
  <c r="DI54"/>
  <c r="DH54"/>
  <c r="DF54"/>
  <c r="DA54"/>
  <c r="CY54"/>
  <c r="CX54"/>
  <c r="CU54"/>
  <c r="CQ54"/>
  <c r="CO54"/>
  <c r="CL54"/>
  <c r="CK54"/>
  <c r="CG54"/>
  <c r="CD54"/>
  <c r="BU54"/>
  <c r="BR54"/>
  <c r="BL54"/>
  <c r="BI54"/>
  <c r="BF54"/>
  <c r="AZ54"/>
  <c r="AW54"/>
  <c r="AR54"/>
  <c r="AM54"/>
  <c r="AL54"/>
  <c r="AE54"/>
  <c r="AC54"/>
  <c r="U54"/>
  <c r="R54"/>
  <c r="P54"/>
  <c r="O54"/>
  <c r="J54"/>
  <c r="I54"/>
  <c r="E54"/>
  <c r="B63" l="1"/>
  <c r="B59"/>
  <c r="B61"/>
  <c r="B65"/>
  <c r="K54"/>
  <c r="Q54"/>
  <c r="F54"/>
  <c r="W56"/>
  <c r="W54" s="1"/>
  <c r="AT56"/>
  <c r="AT54" s="1"/>
  <c r="CH56"/>
  <c r="CH54" s="1"/>
  <c r="CS56"/>
  <c r="CS54" s="1"/>
  <c r="EF56"/>
  <c r="EF54" s="1"/>
  <c r="DL56"/>
  <c r="DL54" s="1"/>
  <c r="BK54"/>
  <c r="CF54"/>
  <c r="FL54"/>
  <c r="GP54"/>
  <c r="DZ56"/>
  <c r="AD54"/>
  <c r="FO54"/>
  <c r="AG56"/>
  <c r="AG54" s="1"/>
  <c r="BO56"/>
  <c r="CI56"/>
  <c r="CI54" s="1"/>
  <c r="DC56"/>
  <c r="DC54" s="1"/>
  <c r="EE56"/>
  <c r="EE54" s="1"/>
  <c r="T54"/>
  <c r="BH54"/>
  <c r="BN54"/>
  <c r="GM54"/>
  <c r="H55"/>
  <c r="BT56"/>
  <c r="AA54"/>
  <c r="V56"/>
  <c r="V54" s="1"/>
  <c r="AS56"/>
  <c r="AS54" s="1"/>
  <c r="BE57"/>
  <c r="CR56"/>
  <c r="CR54" s="1"/>
  <c r="BQ59"/>
  <c r="BY56"/>
  <c r="BY54" s="1"/>
  <c r="DM56"/>
  <c r="DM54" s="1"/>
  <c r="DZ54"/>
  <c r="BZ55"/>
  <c r="BH56"/>
  <c r="AF56"/>
  <c r="AF54" s="1"/>
  <c r="DB56"/>
  <c r="DB54" s="1"/>
  <c r="EC54"/>
  <c r="BO54"/>
  <c r="ET55"/>
  <c r="ET54" s="1"/>
  <c r="G56"/>
  <c r="G54" s="1"/>
  <c r="H54" s="1"/>
  <c r="BK56"/>
  <c r="D61"/>
  <c r="CC54"/>
  <c r="D59" i="3"/>
  <c r="C58"/>
  <c r="D58" s="1"/>
  <c r="C60"/>
  <c r="D60" s="1"/>
  <c r="CG58"/>
  <c r="CH58" s="1"/>
  <c r="CH59"/>
  <c r="BE56" i="12"/>
  <c r="BD54"/>
  <c r="BE54" s="1"/>
  <c r="N54"/>
  <c r="BS54"/>
  <c r="BT54" s="1"/>
  <c r="BX54"/>
  <c r="C24" i="13"/>
  <c r="BP56" i="12"/>
  <c r="ER54"/>
  <c r="D57" l="1"/>
  <c r="C56"/>
  <c r="C54" s="1"/>
  <c r="X54"/>
  <c r="B56"/>
  <c r="D59"/>
  <c r="BZ54"/>
  <c r="BQ56"/>
  <c r="BP54"/>
  <c r="BQ54" s="1"/>
  <c r="D55"/>
  <c r="D56" l="1"/>
  <c r="B54"/>
  <c r="D54" s="1"/>
  <c r="BL126" i="9"/>
  <c r="BF126"/>
  <c r="BC126"/>
  <c r="AZ126"/>
  <c r="AW126"/>
  <c r="S126"/>
  <c r="C126"/>
  <c r="B126"/>
  <c r="C164" i="3"/>
  <c r="E164"/>
  <c r="F164"/>
  <c r="G164" s="1"/>
  <c r="H164"/>
  <c r="I164"/>
  <c r="J164" s="1"/>
  <c r="K164"/>
  <c r="L164"/>
  <c r="Q164"/>
  <c r="R164"/>
  <c r="S164" s="1"/>
  <c r="T164"/>
  <c r="U164"/>
  <c r="V164" s="1"/>
  <c r="W164"/>
  <c r="X164"/>
  <c r="Y164"/>
  <c r="Z164"/>
  <c r="AA164"/>
  <c r="AB164" s="1"/>
  <c r="AC164"/>
  <c r="AD164"/>
  <c r="AE164" s="1"/>
  <c r="AF164"/>
  <c r="AG164"/>
  <c r="AH164" s="1"/>
  <c r="AI164"/>
  <c r="AJ164"/>
  <c r="AK164"/>
  <c r="AL164"/>
  <c r="AM164"/>
  <c r="AN164" s="1"/>
  <c r="AO164"/>
  <c r="AQ164" s="1"/>
  <c r="AP164"/>
  <c r="AR164"/>
  <c r="AS164"/>
  <c r="AT164" s="1"/>
  <c r="AU164"/>
  <c r="AV164"/>
  <c r="AW164"/>
  <c r="AX164"/>
  <c r="AY164"/>
  <c r="BA164"/>
  <c r="BB164"/>
  <c r="BC164" s="1"/>
  <c r="BD164"/>
  <c r="BE164"/>
  <c r="BF164"/>
  <c r="BG164"/>
  <c r="BH164"/>
  <c r="BI164" s="1"/>
  <c r="BJ164"/>
  <c r="BL164" s="1"/>
  <c r="BK164"/>
  <c r="BM164"/>
  <c r="BN164"/>
  <c r="BO164" s="1"/>
  <c r="BP164"/>
  <c r="BQ164"/>
  <c r="BR164"/>
  <c r="BS164"/>
  <c r="BT164"/>
  <c r="BU164" s="1"/>
  <c r="BV164"/>
  <c r="BX164" s="1"/>
  <c r="BW164"/>
  <c r="BY164"/>
  <c r="BZ164"/>
  <c r="CA164" s="1"/>
  <c r="CE164"/>
  <c r="CF164"/>
  <c r="CG164"/>
  <c r="CI164"/>
  <c r="CJ164"/>
  <c r="CL164"/>
  <c r="CM164"/>
  <c r="CR164"/>
  <c r="CS164"/>
  <c r="CT164" s="1"/>
  <c r="CU164"/>
  <c r="CW164" s="1"/>
  <c r="CV164"/>
  <c r="CX164"/>
  <c r="CY164"/>
  <c r="CZ164" s="1"/>
  <c r="B165"/>
  <c r="C165"/>
  <c r="D165" s="1"/>
  <c r="G165"/>
  <c r="J165"/>
  <c r="S165"/>
  <c r="V165"/>
  <c r="Y165"/>
  <c r="AB165"/>
  <c r="AE165"/>
  <c r="AH165"/>
  <c r="AK165"/>
  <c r="AN165"/>
  <c r="AQ165"/>
  <c r="AT165"/>
  <c r="AW165"/>
  <c r="BC165"/>
  <c r="BF165"/>
  <c r="BI165"/>
  <c r="BL165"/>
  <c r="BO165"/>
  <c r="BR165"/>
  <c r="BU165"/>
  <c r="BX165"/>
  <c r="CA165"/>
  <c r="CF165"/>
  <c r="CG165"/>
  <c r="CT165"/>
  <c r="CW165"/>
  <c r="CZ165"/>
  <c r="FO165" i="12"/>
  <c r="FL165"/>
  <c r="FF165"/>
  <c r="EF165"/>
  <c r="DZ165"/>
  <c r="DM165"/>
  <c r="DL165"/>
  <c r="DJ165"/>
  <c r="DG165"/>
  <c r="DC165"/>
  <c r="DB165"/>
  <c r="CS165"/>
  <c r="CR165"/>
  <c r="CI165"/>
  <c r="CH165"/>
  <c r="CF165"/>
  <c r="CC165"/>
  <c r="BY165"/>
  <c r="BX165"/>
  <c r="BT165"/>
  <c r="BP165"/>
  <c r="BO165"/>
  <c r="BK165"/>
  <c r="BH165"/>
  <c r="BD165"/>
  <c r="BC165"/>
  <c r="AT165"/>
  <c r="AS165"/>
  <c r="AN165"/>
  <c r="AK165"/>
  <c r="AG165"/>
  <c r="AF165"/>
  <c r="AD165"/>
  <c r="AA165"/>
  <c r="W165"/>
  <c r="V165"/>
  <c r="G165"/>
  <c r="F165"/>
  <c r="D165" l="1"/>
  <c r="B165"/>
  <c r="DD165"/>
  <c r="X165"/>
  <c r="AH165"/>
  <c r="BE165"/>
  <c r="BQ165"/>
  <c r="BZ165"/>
  <c r="D126" i="9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BF63"/>
  <c r="BC63"/>
  <c r="C63"/>
  <c r="C61" s="1"/>
  <c r="C59" s="1"/>
  <c r="B63"/>
  <c r="B61" s="1"/>
  <c r="C62"/>
  <c r="B62"/>
  <c r="BQ61"/>
  <c r="BQ59" s="1"/>
  <c r="BP61"/>
  <c r="BP59" s="1"/>
  <c r="BN61"/>
  <c r="BM61"/>
  <c r="BK61"/>
  <c r="BK59" s="1"/>
  <c r="BJ61"/>
  <c r="BJ59" s="1"/>
  <c r="BH61"/>
  <c r="BH59" s="1"/>
  <c r="BG61"/>
  <c r="BE61"/>
  <c r="BE59" s="1"/>
  <c r="BD61"/>
  <c r="BD59" s="1"/>
  <c r="BB61"/>
  <c r="BB59" s="1"/>
  <c r="BC59" s="1"/>
  <c r="BA61"/>
  <c r="BA59" s="1"/>
  <c r="AY61"/>
  <c r="AY59" s="1"/>
  <c r="AX61"/>
  <c r="AX59" s="1"/>
  <c r="AV61"/>
  <c r="AV59" s="1"/>
  <c r="AU61"/>
  <c r="AU59" s="1"/>
  <c r="AS61"/>
  <c r="AR61"/>
  <c r="AR59" s="1"/>
  <c r="AG61"/>
  <c r="AG59" s="1"/>
  <c r="AF61"/>
  <c r="AF59" s="1"/>
  <c r="R61"/>
  <c r="R59" s="1"/>
  <c r="Q61"/>
  <c r="Q59" s="1"/>
  <c r="C60"/>
  <c r="B60"/>
  <c r="BN59"/>
  <c r="BM59"/>
  <c r="BG59"/>
  <c r="AS59"/>
  <c r="EF95" i="12"/>
  <c r="EE95"/>
  <c r="DM95"/>
  <c r="DL95"/>
  <c r="DC95"/>
  <c r="DB95"/>
  <c r="CZ95"/>
  <c r="CW95"/>
  <c r="CS95"/>
  <c r="CR95"/>
  <c r="CI95"/>
  <c r="CH95"/>
  <c r="BY95"/>
  <c r="BX95"/>
  <c r="BT95"/>
  <c r="BP95"/>
  <c r="BO95"/>
  <c r="B95" s="1"/>
  <c r="AT95"/>
  <c r="AS95"/>
  <c r="AG95"/>
  <c r="AF95"/>
  <c r="W95"/>
  <c r="V95"/>
  <c r="G95"/>
  <c r="F95"/>
  <c r="EF94"/>
  <c r="EE94"/>
  <c r="DM94"/>
  <c r="DL94"/>
  <c r="DC94"/>
  <c r="DB94"/>
  <c r="CS94"/>
  <c r="CR94"/>
  <c r="CI94"/>
  <c r="CH94"/>
  <c r="BY94"/>
  <c r="BX94"/>
  <c r="BO94"/>
  <c r="AT94"/>
  <c r="AS94"/>
  <c r="AG94"/>
  <c r="AF94"/>
  <c r="W94"/>
  <c r="V94"/>
  <c r="G94"/>
  <c r="F94"/>
  <c r="EF93"/>
  <c r="EE93"/>
  <c r="DM93"/>
  <c r="DL93"/>
  <c r="DC93"/>
  <c r="DB93"/>
  <c r="CZ93"/>
  <c r="CW93"/>
  <c r="CS93"/>
  <c r="CR93"/>
  <c r="CI93"/>
  <c r="CH93"/>
  <c r="BY93"/>
  <c r="BX93"/>
  <c r="BT93"/>
  <c r="BP93"/>
  <c r="BO93"/>
  <c r="BK93"/>
  <c r="BH93"/>
  <c r="BD93"/>
  <c r="BC93"/>
  <c r="AT93"/>
  <c r="AS93"/>
  <c r="AG93"/>
  <c r="AF93"/>
  <c r="W93"/>
  <c r="V93"/>
  <c r="G93"/>
  <c r="F93"/>
  <c r="EF92"/>
  <c r="EE92"/>
  <c r="DM92"/>
  <c r="DL92"/>
  <c r="DC92"/>
  <c r="DB92"/>
  <c r="CS92"/>
  <c r="CR92"/>
  <c r="CI92"/>
  <c r="CH92"/>
  <c r="BY92"/>
  <c r="BX92"/>
  <c r="BT92"/>
  <c r="BP92"/>
  <c r="BO92"/>
  <c r="BK92"/>
  <c r="BH92"/>
  <c r="BD92"/>
  <c r="BC92"/>
  <c r="AT92"/>
  <c r="AS92"/>
  <c r="AG92"/>
  <c r="AF92"/>
  <c r="W92"/>
  <c r="V92"/>
  <c r="G92"/>
  <c r="F92"/>
  <c r="EF91"/>
  <c r="EE91"/>
  <c r="DM91"/>
  <c r="DL91"/>
  <c r="DC91"/>
  <c r="DB91"/>
  <c r="CZ91"/>
  <c r="CW91"/>
  <c r="CS91"/>
  <c r="CR91"/>
  <c r="CI91"/>
  <c r="CH91"/>
  <c r="BY91"/>
  <c r="BX91"/>
  <c r="BO91"/>
  <c r="B91" s="1"/>
  <c r="BK91"/>
  <c r="BH91"/>
  <c r="BD91"/>
  <c r="BC91"/>
  <c r="AT91"/>
  <c r="AS91"/>
  <c r="AG91"/>
  <c r="AF91"/>
  <c r="W91"/>
  <c r="V91"/>
  <c r="G91"/>
  <c r="F91"/>
  <c r="EF90"/>
  <c r="EE90"/>
  <c r="DM90"/>
  <c r="DL90"/>
  <c r="DC90"/>
  <c r="DB90"/>
  <c r="CS90"/>
  <c r="CR90"/>
  <c r="CI90"/>
  <c r="CH90"/>
  <c r="BY90"/>
  <c r="BX90"/>
  <c r="BO90"/>
  <c r="BK90"/>
  <c r="BH90"/>
  <c r="BD90"/>
  <c r="BC90"/>
  <c r="AT90"/>
  <c r="AS90"/>
  <c r="AG90"/>
  <c r="AF90"/>
  <c r="W90"/>
  <c r="V90"/>
  <c r="G90"/>
  <c r="F90"/>
  <c r="EF89"/>
  <c r="EE89"/>
  <c r="DM89"/>
  <c r="DL89"/>
  <c r="DC89"/>
  <c r="DB89"/>
  <c r="CS89"/>
  <c r="CR89"/>
  <c r="CI89"/>
  <c r="CH89"/>
  <c r="BY89"/>
  <c r="BX89"/>
  <c r="BO89"/>
  <c r="B89" s="1"/>
  <c r="BK89"/>
  <c r="BH89"/>
  <c r="BD89"/>
  <c r="BC89"/>
  <c r="AT89"/>
  <c r="AS89"/>
  <c r="AG89"/>
  <c r="AF89"/>
  <c r="W89"/>
  <c r="V89"/>
  <c r="G89"/>
  <c r="F89"/>
  <c r="EF88"/>
  <c r="EE88"/>
  <c r="DM88"/>
  <c r="DL88"/>
  <c r="DC88"/>
  <c r="DB88"/>
  <c r="CS88"/>
  <c r="CR88"/>
  <c r="CI88"/>
  <c r="CH88"/>
  <c r="BY88"/>
  <c r="BX88"/>
  <c r="BO88"/>
  <c r="B88" s="1"/>
  <c r="BK88"/>
  <c r="BH88"/>
  <c r="BD88"/>
  <c r="BC88"/>
  <c r="AT88"/>
  <c r="AS88"/>
  <c r="AG88"/>
  <c r="AF88"/>
  <c r="W88"/>
  <c r="V88"/>
  <c r="G88"/>
  <c r="F88"/>
  <c r="EF87"/>
  <c r="EE87"/>
  <c r="DM87"/>
  <c r="DL87"/>
  <c r="DC87"/>
  <c r="DB87"/>
  <c r="CS87"/>
  <c r="CR87"/>
  <c r="CI87"/>
  <c r="CH87"/>
  <c r="BY87"/>
  <c r="BX87"/>
  <c r="BT87"/>
  <c r="BP87"/>
  <c r="BO87"/>
  <c r="B87" s="1"/>
  <c r="BK87"/>
  <c r="BH87"/>
  <c r="BD87"/>
  <c r="BC87"/>
  <c r="AT87"/>
  <c r="AS87"/>
  <c r="AG87"/>
  <c r="AF87"/>
  <c r="W87"/>
  <c r="V87"/>
  <c r="G87"/>
  <c r="F87"/>
  <c r="EF86"/>
  <c r="EE86"/>
  <c r="DM86"/>
  <c r="DL86"/>
  <c r="DC86"/>
  <c r="DB86"/>
  <c r="CZ86"/>
  <c r="CW86"/>
  <c r="CS86"/>
  <c r="CR86"/>
  <c r="CI86"/>
  <c r="CH86"/>
  <c r="BY86"/>
  <c r="BX86"/>
  <c r="BO86"/>
  <c r="BK86"/>
  <c r="BH86"/>
  <c r="BD86"/>
  <c r="BC86"/>
  <c r="AT86"/>
  <c r="AS86"/>
  <c r="AG86"/>
  <c r="AF86"/>
  <c r="W86"/>
  <c r="V86"/>
  <c r="G86"/>
  <c r="F86"/>
  <c r="EF85"/>
  <c r="EE85"/>
  <c r="DM85"/>
  <c r="DL85"/>
  <c r="DC85"/>
  <c r="DB85"/>
  <c r="CZ85"/>
  <c r="CW85"/>
  <c r="CS85"/>
  <c r="CR85"/>
  <c r="CI85"/>
  <c r="CH85"/>
  <c r="BY85"/>
  <c r="BX85"/>
  <c r="BO85"/>
  <c r="B85" s="1"/>
  <c r="BK85"/>
  <c r="BH85"/>
  <c r="BD85"/>
  <c r="BC85"/>
  <c r="AT85"/>
  <c r="AS85"/>
  <c r="AG85"/>
  <c r="AF85"/>
  <c r="W85"/>
  <c r="V85"/>
  <c r="G85"/>
  <c r="F85"/>
  <c r="EF84"/>
  <c r="EE84"/>
  <c r="DM84"/>
  <c r="DL84"/>
  <c r="DC84"/>
  <c r="DB84"/>
  <c r="CS84"/>
  <c r="CR84"/>
  <c r="CI84"/>
  <c r="CH84"/>
  <c r="BY84"/>
  <c r="BX84"/>
  <c r="BO84"/>
  <c r="BK84"/>
  <c r="BH84"/>
  <c r="BD84"/>
  <c r="BC84"/>
  <c r="AT84"/>
  <c r="AS84"/>
  <c r="AG84"/>
  <c r="AF84"/>
  <c r="W84"/>
  <c r="V84"/>
  <c r="G84"/>
  <c r="F84"/>
  <c r="EF83"/>
  <c r="EE83"/>
  <c r="DM83"/>
  <c r="DL83"/>
  <c r="DC83"/>
  <c r="DB83"/>
  <c r="CZ83"/>
  <c r="CW83"/>
  <c r="CS83"/>
  <c r="CR83"/>
  <c r="CI83"/>
  <c r="CH83"/>
  <c r="BY83"/>
  <c r="BX83"/>
  <c r="BT83"/>
  <c r="BP83"/>
  <c r="BO83"/>
  <c r="B83" s="1"/>
  <c r="BK83"/>
  <c r="BH83"/>
  <c r="BD83"/>
  <c r="BC83"/>
  <c r="AT83"/>
  <c r="AS83"/>
  <c r="AG83"/>
  <c r="AF83"/>
  <c r="W83"/>
  <c r="V83"/>
  <c r="G83"/>
  <c r="F83"/>
  <c r="EF82"/>
  <c r="EE82"/>
  <c r="DM82"/>
  <c r="DL82"/>
  <c r="DC82"/>
  <c r="DB82"/>
  <c r="CS82"/>
  <c r="CR82"/>
  <c r="CI82"/>
  <c r="CH82"/>
  <c r="BY82"/>
  <c r="BX82"/>
  <c r="BO82"/>
  <c r="BK82"/>
  <c r="BH82"/>
  <c r="BD82"/>
  <c r="BC82"/>
  <c r="AT82"/>
  <c r="AS82"/>
  <c r="AG82"/>
  <c r="AF82"/>
  <c r="W82"/>
  <c r="V82"/>
  <c r="G82"/>
  <c r="F82"/>
  <c r="EF81"/>
  <c r="EE81"/>
  <c r="DM81"/>
  <c r="DL81"/>
  <c r="DC81"/>
  <c r="DB81"/>
  <c r="CS81"/>
  <c r="CR81"/>
  <c r="CI81"/>
  <c r="CH81"/>
  <c r="BY81"/>
  <c r="BX81"/>
  <c r="BO81"/>
  <c r="B81" s="1"/>
  <c r="BK81"/>
  <c r="BH81"/>
  <c r="BD81"/>
  <c r="BC81"/>
  <c r="AT81"/>
  <c r="AS81"/>
  <c r="AG81"/>
  <c r="AF81"/>
  <c r="W81"/>
  <c r="V81"/>
  <c r="G81"/>
  <c r="F81"/>
  <c r="EF80"/>
  <c r="EE80"/>
  <c r="DM80"/>
  <c r="DL80"/>
  <c r="DC80"/>
  <c r="DB80"/>
  <c r="CS80"/>
  <c r="CR80"/>
  <c r="CI80"/>
  <c r="CH80"/>
  <c r="BY80"/>
  <c r="BX80"/>
  <c r="BO80"/>
  <c r="BK80"/>
  <c r="BH80"/>
  <c r="BD80"/>
  <c r="BC80"/>
  <c r="AT80"/>
  <c r="AS80"/>
  <c r="AG80"/>
  <c r="AF80"/>
  <c r="W80"/>
  <c r="V80"/>
  <c r="G80"/>
  <c r="F80"/>
  <c r="EF79"/>
  <c r="EE79"/>
  <c r="DM79"/>
  <c r="DL79"/>
  <c r="DC79"/>
  <c r="DB79"/>
  <c r="CZ79"/>
  <c r="CW79"/>
  <c r="CS79"/>
  <c r="CR79"/>
  <c r="CI79"/>
  <c r="CH79"/>
  <c r="BY79"/>
  <c r="BX79"/>
  <c r="BO79"/>
  <c r="B79" s="1"/>
  <c r="AT79"/>
  <c r="AS79"/>
  <c r="AG79"/>
  <c r="AF79"/>
  <c r="W79"/>
  <c r="V79"/>
  <c r="EF78"/>
  <c r="EE78"/>
  <c r="DM78"/>
  <c r="DL78"/>
  <c r="DC78"/>
  <c r="DB78"/>
  <c r="CS78"/>
  <c r="CR78"/>
  <c r="CI78"/>
  <c r="CH78"/>
  <c r="BY78"/>
  <c r="BX78"/>
  <c r="BP78"/>
  <c r="BO78"/>
  <c r="B78" s="1"/>
  <c r="BK78"/>
  <c r="BH78"/>
  <c r="BD78"/>
  <c r="BC78"/>
  <c r="AT78"/>
  <c r="AS78"/>
  <c r="AG78"/>
  <c r="AF78"/>
  <c r="W78"/>
  <c r="V78"/>
  <c r="G78"/>
  <c r="F78"/>
  <c r="GU77"/>
  <c r="GU75" s="1"/>
  <c r="GT77"/>
  <c r="GR77"/>
  <c r="GR75" s="1"/>
  <c r="GQ77"/>
  <c r="GQ75" s="1"/>
  <c r="GO77"/>
  <c r="GO75" s="1"/>
  <c r="GN77"/>
  <c r="GN75" s="1"/>
  <c r="GL77"/>
  <c r="GL75" s="1"/>
  <c r="GK77"/>
  <c r="GK75" s="1"/>
  <c r="GI77"/>
  <c r="GI75" s="1"/>
  <c r="GH77"/>
  <c r="GH75" s="1"/>
  <c r="GF77"/>
  <c r="GF75" s="1"/>
  <c r="GE77"/>
  <c r="GC77"/>
  <c r="GC75" s="1"/>
  <c r="GB77"/>
  <c r="GB75" s="1"/>
  <c r="FZ77"/>
  <c r="FZ75" s="1"/>
  <c r="FY77"/>
  <c r="FY75" s="1"/>
  <c r="FW77"/>
  <c r="FW75" s="1"/>
  <c r="FV77"/>
  <c r="FV75" s="1"/>
  <c r="FT77"/>
  <c r="FT75" s="1"/>
  <c r="FS77"/>
  <c r="FS75" s="1"/>
  <c r="FQ77"/>
  <c r="FQ75" s="1"/>
  <c r="FP77"/>
  <c r="FP75" s="1"/>
  <c r="FN77"/>
  <c r="FN75" s="1"/>
  <c r="FM77"/>
  <c r="FM75" s="1"/>
  <c r="FK77"/>
  <c r="FK75" s="1"/>
  <c r="FJ77"/>
  <c r="FJ75" s="1"/>
  <c r="FH77"/>
  <c r="FH75" s="1"/>
  <c r="FG77"/>
  <c r="FG75" s="1"/>
  <c r="FE77"/>
  <c r="FE75" s="1"/>
  <c r="FD77"/>
  <c r="FD75" s="1"/>
  <c r="FB77"/>
  <c r="FB75" s="1"/>
  <c r="FA77"/>
  <c r="FA75" s="1"/>
  <c r="EN77"/>
  <c r="EN75" s="1"/>
  <c r="EL77"/>
  <c r="EL75" s="1"/>
  <c r="EK77"/>
  <c r="EK75" s="1"/>
  <c r="EI77"/>
  <c r="EI75" s="1"/>
  <c r="EH77"/>
  <c r="EH75" s="1"/>
  <c r="ED77"/>
  <c r="EB77"/>
  <c r="EB75" s="1"/>
  <c r="EA77"/>
  <c r="EA75" s="1"/>
  <c r="DY77"/>
  <c r="DX77"/>
  <c r="DV77"/>
  <c r="DV75" s="1"/>
  <c r="DU77"/>
  <c r="DS77"/>
  <c r="DS75" s="1"/>
  <c r="DR77"/>
  <c r="DP77"/>
  <c r="DP75" s="1"/>
  <c r="DO77"/>
  <c r="DK77"/>
  <c r="DI77"/>
  <c r="DI75" s="1"/>
  <c r="DH77"/>
  <c r="DH75" s="1"/>
  <c r="DF77"/>
  <c r="DE77"/>
  <c r="DE75" s="1"/>
  <c r="DA77"/>
  <c r="DA75" s="1"/>
  <c r="CY77"/>
  <c r="CY75" s="1"/>
  <c r="CX77"/>
  <c r="CV77"/>
  <c r="CU77"/>
  <c r="CU75" s="1"/>
  <c r="CQ77"/>
  <c r="CQ75" s="1"/>
  <c r="CO77"/>
  <c r="CO75" s="1"/>
  <c r="CN77"/>
  <c r="CN75" s="1"/>
  <c r="CL77"/>
  <c r="CL75" s="1"/>
  <c r="CK77"/>
  <c r="CK75" s="1"/>
  <c r="CG77"/>
  <c r="CE77"/>
  <c r="CE75" s="1"/>
  <c r="CD77"/>
  <c r="CD75" s="1"/>
  <c r="CB77"/>
  <c r="CB75" s="1"/>
  <c r="CA77"/>
  <c r="BV77"/>
  <c r="BV75" s="1"/>
  <c r="BU77"/>
  <c r="BU75" s="1"/>
  <c r="BS77"/>
  <c r="BS75" s="1"/>
  <c r="BR77"/>
  <c r="BR75" s="1"/>
  <c r="BM77"/>
  <c r="BM75" s="1"/>
  <c r="BL77"/>
  <c r="BJ77"/>
  <c r="BJ75" s="1"/>
  <c r="BI77"/>
  <c r="BI75" s="1"/>
  <c r="BG77"/>
  <c r="BG75" s="1"/>
  <c r="BF77"/>
  <c r="BF75" s="1"/>
  <c r="BB77"/>
  <c r="BB75" s="1"/>
  <c r="AZ77"/>
  <c r="AZ75" s="1"/>
  <c r="AY77"/>
  <c r="AY75" s="1"/>
  <c r="AW77"/>
  <c r="AW75" s="1"/>
  <c r="AV77"/>
  <c r="AV75" s="1"/>
  <c r="AR77"/>
  <c r="AR75" s="1"/>
  <c r="AP77"/>
  <c r="AP75" s="1"/>
  <c r="AO77"/>
  <c r="AO75" s="1"/>
  <c r="AM77"/>
  <c r="AM75" s="1"/>
  <c r="AL77"/>
  <c r="AL75" s="1"/>
  <c r="AJ77"/>
  <c r="AJ75" s="1"/>
  <c r="AI77"/>
  <c r="AI75" s="1"/>
  <c r="AE77"/>
  <c r="AE75" s="1"/>
  <c r="AC77"/>
  <c r="AC75" s="1"/>
  <c r="AB77"/>
  <c r="AB75" s="1"/>
  <c r="Z77"/>
  <c r="Z75" s="1"/>
  <c r="Y77"/>
  <c r="Y75" s="1"/>
  <c r="U77"/>
  <c r="U75" s="1"/>
  <c r="S77"/>
  <c r="R77"/>
  <c r="P77"/>
  <c r="P75" s="1"/>
  <c r="O77"/>
  <c r="O75" s="1"/>
  <c r="M77"/>
  <c r="M75" s="1"/>
  <c r="L77"/>
  <c r="L75" s="1"/>
  <c r="J77"/>
  <c r="J75" s="1"/>
  <c r="I77"/>
  <c r="I75" s="1"/>
  <c r="E77"/>
  <c r="E75" s="1"/>
  <c r="GV76"/>
  <c r="GP76"/>
  <c r="GM76"/>
  <c r="GJ76"/>
  <c r="GD76"/>
  <c r="FX76"/>
  <c r="FO76"/>
  <c r="FL76"/>
  <c r="FI76"/>
  <c r="FF76"/>
  <c r="EZ76"/>
  <c r="EW76"/>
  <c r="ES76"/>
  <c r="ET76" s="1"/>
  <c r="EF76"/>
  <c r="EE76"/>
  <c r="EC76"/>
  <c r="DR76"/>
  <c r="DT76" s="1"/>
  <c r="DQ76"/>
  <c r="DM76"/>
  <c r="DK76"/>
  <c r="DK75" s="1"/>
  <c r="DC76"/>
  <c r="DB76"/>
  <c r="CS76"/>
  <c r="CR76"/>
  <c r="CI76"/>
  <c r="CH76"/>
  <c r="CF76"/>
  <c r="CC76"/>
  <c r="BY76"/>
  <c r="BX76"/>
  <c r="BO76"/>
  <c r="B76" s="1"/>
  <c r="AT76"/>
  <c r="AS76"/>
  <c r="AG76"/>
  <c r="AF76"/>
  <c r="AD76"/>
  <c r="AA76"/>
  <c r="W76"/>
  <c r="V76"/>
  <c r="Q76"/>
  <c r="N76"/>
  <c r="K76"/>
  <c r="G76"/>
  <c r="F76"/>
  <c r="GT75"/>
  <c r="GE75"/>
  <c r="EX75"/>
  <c r="EZ75" s="1"/>
  <c r="EV75"/>
  <c r="EU75"/>
  <c r="ER75"/>
  <c r="EQ75"/>
  <c r="ED75"/>
  <c r="DY75"/>
  <c r="DU75"/>
  <c r="DO75"/>
  <c r="DF75"/>
  <c r="CX75"/>
  <c r="CG75"/>
  <c r="CA75"/>
  <c r="BL75"/>
  <c r="S75"/>
  <c r="R75"/>
  <c r="J30" i="13"/>
  <c r="C17" i="9"/>
  <c r="B17"/>
  <c r="C16"/>
  <c r="B16"/>
  <c r="C15"/>
  <c r="C13" s="1"/>
  <c r="C11" s="1"/>
  <c r="B15"/>
  <c r="C14"/>
  <c r="B14"/>
  <c r="BQ13"/>
  <c r="BQ11" s="1"/>
  <c r="BP13"/>
  <c r="BP11" s="1"/>
  <c r="BN13"/>
  <c r="BN11" s="1"/>
  <c r="BM13"/>
  <c r="BM11" s="1"/>
  <c r="BK13"/>
  <c r="BK11" s="1"/>
  <c r="BJ13"/>
  <c r="BJ11" s="1"/>
  <c r="BH13"/>
  <c r="BH11" s="1"/>
  <c r="BG13"/>
  <c r="BE13"/>
  <c r="BE11" s="1"/>
  <c r="BD13"/>
  <c r="BD11" s="1"/>
  <c r="BB13"/>
  <c r="BB11" s="1"/>
  <c r="BA13"/>
  <c r="AY13"/>
  <c r="AY11" s="1"/>
  <c r="AX13"/>
  <c r="AX11" s="1"/>
  <c r="AV13"/>
  <c r="AV11" s="1"/>
  <c r="AU13"/>
  <c r="AU11" s="1"/>
  <c r="AS13"/>
  <c r="AS11" s="1"/>
  <c r="AR13"/>
  <c r="AR11" s="1"/>
  <c r="AG13"/>
  <c r="AG11" s="1"/>
  <c r="AF13"/>
  <c r="R13"/>
  <c r="Q13"/>
  <c r="Q11" s="1"/>
  <c r="C12"/>
  <c r="B12"/>
  <c r="BG11"/>
  <c r="BA11"/>
  <c r="AF11"/>
  <c r="R11"/>
  <c r="M20" i="3"/>
  <c r="C20"/>
  <c r="D20" s="1"/>
  <c r="B20"/>
  <c r="M19"/>
  <c r="C19"/>
  <c r="D19" s="1"/>
  <c r="B19"/>
  <c r="M18"/>
  <c r="C18"/>
  <c r="D18" s="1"/>
  <c r="B18"/>
  <c r="M17"/>
  <c r="C17"/>
  <c r="D17" s="1"/>
  <c r="B17"/>
  <c r="M16"/>
  <c r="C16"/>
  <c r="D16" s="1"/>
  <c r="B16"/>
  <c r="M15"/>
  <c r="C15"/>
  <c r="D15" s="1"/>
  <c r="B15"/>
  <c r="M14"/>
  <c r="C14"/>
  <c r="D14" s="1"/>
  <c r="B14"/>
  <c r="M13"/>
  <c r="C13"/>
  <c r="C12" s="1"/>
  <c r="D12" s="1"/>
  <c r="B13"/>
  <c r="B12" s="1"/>
  <c r="CY12"/>
  <c r="CX12"/>
  <c r="CX10" s="1"/>
  <c r="CV12"/>
  <c r="CU12"/>
  <c r="CS12"/>
  <c r="CR12"/>
  <c r="CM12"/>
  <c r="CM10" s="1"/>
  <c r="CN10" s="1"/>
  <c r="CL12"/>
  <c r="CJ12"/>
  <c r="CI12"/>
  <c r="CI10" s="1"/>
  <c r="CG12"/>
  <c r="CF12"/>
  <c r="CE12"/>
  <c r="BZ12"/>
  <c r="BY12"/>
  <c r="BY10" s="1"/>
  <c r="BW12"/>
  <c r="BW10" s="1"/>
  <c r="BV12"/>
  <c r="BT12"/>
  <c r="BS12"/>
  <c r="BS10" s="1"/>
  <c r="BQ12"/>
  <c r="BP12"/>
  <c r="BN12"/>
  <c r="BM12"/>
  <c r="BM10" s="1"/>
  <c r="BK12"/>
  <c r="BJ12"/>
  <c r="BH12"/>
  <c r="BH10" s="1"/>
  <c r="BG12"/>
  <c r="BE12"/>
  <c r="BD12"/>
  <c r="BB12"/>
  <c r="BA12"/>
  <c r="BA10" s="1"/>
  <c r="AY12"/>
  <c r="AX12"/>
  <c r="AV12"/>
  <c r="AV10" s="1"/>
  <c r="AW10" s="1"/>
  <c r="AU12"/>
  <c r="AS12"/>
  <c r="AR12"/>
  <c r="AP12"/>
  <c r="AO12"/>
  <c r="AO10" s="1"/>
  <c r="AM12"/>
  <c r="AL12"/>
  <c r="AJ12"/>
  <c r="AJ10" s="1"/>
  <c r="AK10" s="1"/>
  <c r="AI12"/>
  <c r="AG12"/>
  <c r="AF12"/>
  <c r="AD12"/>
  <c r="AC12"/>
  <c r="AC10" s="1"/>
  <c r="AA12"/>
  <c r="Z12"/>
  <c r="X12"/>
  <c r="X10" s="1"/>
  <c r="Y10" s="1"/>
  <c r="W12"/>
  <c r="U12"/>
  <c r="T12"/>
  <c r="R12"/>
  <c r="Q12"/>
  <c r="Q10" s="1"/>
  <c r="L12"/>
  <c r="K12"/>
  <c r="M12" s="1"/>
  <c r="I12"/>
  <c r="I10" s="1"/>
  <c r="J10" s="1"/>
  <c r="H12"/>
  <c r="F12"/>
  <c r="E12"/>
  <c r="E10" s="1"/>
  <c r="G10" s="1"/>
  <c r="CW11"/>
  <c r="CT11"/>
  <c r="CN11"/>
  <c r="CK11"/>
  <c r="CG11"/>
  <c r="CH11" s="1"/>
  <c r="CF11"/>
  <c r="CA11"/>
  <c r="BU11"/>
  <c r="BR11"/>
  <c r="BL11"/>
  <c r="BF11"/>
  <c r="BC11"/>
  <c r="AZ11"/>
  <c r="AW11"/>
  <c r="AT11"/>
  <c r="AQ11"/>
  <c r="AN11"/>
  <c r="AK11"/>
  <c r="AH11"/>
  <c r="AE11"/>
  <c r="AB11"/>
  <c r="Y11"/>
  <c r="V11"/>
  <c r="S11"/>
  <c r="J11"/>
  <c r="G11"/>
  <c r="B11"/>
  <c r="B10" s="1"/>
  <c r="CY10"/>
  <c r="CV10"/>
  <c r="CW10" s="1"/>
  <c r="CU10"/>
  <c r="CS10"/>
  <c r="CT10" s="1"/>
  <c r="CR10"/>
  <c r="CL10"/>
  <c r="CJ10"/>
  <c r="CG10"/>
  <c r="CE10"/>
  <c r="BZ10"/>
  <c r="CA10" s="1"/>
  <c r="BV10"/>
  <c r="BT10"/>
  <c r="BQ10"/>
  <c r="BR10" s="1"/>
  <c r="BP10"/>
  <c r="BN10"/>
  <c r="BK10"/>
  <c r="BL10" s="1"/>
  <c r="BJ10"/>
  <c r="BG10"/>
  <c r="BF10"/>
  <c r="BE10"/>
  <c r="BD10"/>
  <c r="BB10"/>
  <c r="BC10" s="1"/>
  <c r="AY10"/>
  <c r="AZ10" s="1"/>
  <c r="AX10"/>
  <c r="AU10"/>
  <c r="AT10"/>
  <c r="AS10"/>
  <c r="AR10"/>
  <c r="AP10"/>
  <c r="AM10"/>
  <c r="AN10" s="1"/>
  <c r="AL10"/>
  <c r="AI10"/>
  <c r="AH10"/>
  <c r="AG10"/>
  <c r="AF10"/>
  <c r="AD10"/>
  <c r="AA10"/>
  <c r="AB10" s="1"/>
  <c r="Z10"/>
  <c r="W10"/>
  <c r="V10"/>
  <c r="U10"/>
  <c r="T10"/>
  <c r="R10"/>
  <c r="S10" s="1"/>
  <c r="L10"/>
  <c r="M10" s="1"/>
  <c r="K10"/>
  <c r="H10"/>
  <c r="F10"/>
  <c r="EF20" i="12"/>
  <c r="EE20"/>
  <c r="DZ20"/>
  <c r="DM20"/>
  <c r="DL20"/>
  <c r="DC20"/>
  <c r="DB20"/>
  <c r="CS20"/>
  <c r="CR20"/>
  <c r="CI20"/>
  <c r="CH20"/>
  <c r="BY20"/>
  <c r="BX20"/>
  <c r="BO20"/>
  <c r="BK20"/>
  <c r="BH20"/>
  <c r="BD20"/>
  <c r="BC20"/>
  <c r="AT20"/>
  <c r="AS20"/>
  <c r="AG20"/>
  <c r="AF20"/>
  <c r="W20"/>
  <c r="V20"/>
  <c r="G20"/>
  <c r="F20"/>
  <c r="EF19"/>
  <c r="EE19"/>
  <c r="DZ19"/>
  <c r="DM19"/>
  <c r="DL19"/>
  <c r="DC19"/>
  <c r="DB19"/>
  <c r="CS19"/>
  <c r="CR19"/>
  <c r="CI19"/>
  <c r="CH19"/>
  <c r="BY19"/>
  <c r="BX19"/>
  <c r="BT19"/>
  <c r="BP19"/>
  <c r="BP12" s="1"/>
  <c r="BP10" s="1"/>
  <c r="BO19"/>
  <c r="BK19"/>
  <c r="BH19"/>
  <c r="BD19"/>
  <c r="BC19"/>
  <c r="AT19"/>
  <c r="AS19"/>
  <c r="AG19"/>
  <c r="AF19"/>
  <c r="W19"/>
  <c r="V19"/>
  <c r="G19"/>
  <c r="F19"/>
  <c r="EF18"/>
  <c r="EE18"/>
  <c r="DZ18"/>
  <c r="DM18"/>
  <c r="DL18"/>
  <c r="DC18"/>
  <c r="DB18"/>
  <c r="CS18"/>
  <c r="CR18"/>
  <c r="CI18"/>
  <c r="CH18"/>
  <c r="BY18"/>
  <c r="BX18"/>
  <c r="BO18"/>
  <c r="B18" s="1"/>
  <c r="AT18"/>
  <c r="AS18"/>
  <c r="AG18"/>
  <c r="AF18"/>
  <c r="W18"/>
  <c r="V18"/>
  <c r="G18"/>
  <c r="F18"/>
  <c r="EF17"/>
  <c r="EE17"/>
  <c r="DZ17"/>
  <c r="DM17"/>
  <c r="DL17"/>
  <c r="DC17"/>
  <c r="DB17"/>
  <c r="CS17"/>
  <c r="CR17"/>
  <c r="CI17"/>
  <c r="CH17"/>
  <c r="BY17"/>
  <c r="BX17"/>
  <c r="BO17"/>
  <c r="AT17"/>
  <c r="AS17"/>
  <c r="AG17"/>
  <c r="AF17"/>
  <c r="W17"/>
  <c r="V17"/>
  <c r="G17"/>
  <c r="F17"/>
  <c r="EF16"/>
  <c r="EE16"/>
  <c r="DZ16"/>
  <c r="DM16"/>
  <c r="DL16"/>
  <c r="DC16"/>
  <c r="DB16"/>
  <c r="CS16"/>
  <c r="CR16"/>
  <c r="CI16"/>
  <c r="CH16"/>
  <c r="BY16"/>
  <c r="BX16"/>
  <c r="BO16"/>
  <c r="B16" s="1"/>
  <c r="AT16"/>
  <c r="AS16"/>
  <c r="AG16"/>
  <c r="AF16"/>
  <c r="W16"/>
  <c r="V16"/>
  <c r="G16"/>
  <c r="F16"/>
  <c r="EF15"/>
  <c r="EE15"/>
  <c r="DZ15"/>
  <c r="DM15"/>
  <c r="DL15"/>
  <c r="DC15"/>
  <c r="DB15"/>
  <c r="CS15"/>
  <c r="CR15"/>
  <c r="CI15"/>
  <c r="CH15"/>
  <c r="BY15"/>
  <c r="BX15"/>
  <c r="BO15"/>
  <c r="AT15"/>
  <c r="AS15"/>
  <c r="AG15"/>
  <c r="AF15"/>
  <c r="W15"/>
  <c r="V15"/>
  <c r="G15"/>
  <c r="F15"/>
  <c r="EF14"/>
  <c r="EE14"/>
  <c r="DZ14"/>
  <c r="DM14"/>
  <c r="DL14"/>
  <c r="DC14"/>
  <c r="DB14"/>
  <c r="CS14"/>
  <c r="CR14"/>
  <c r="CI14"/>
  <c r="CH14"/>
  <c r="BY14"/>
  <c r="BX14"/>
  <c r="BO14"/>
  <c r="B14" s="1"/>
  <c r="BK14"/>
  <c r="BH14"/>
  <c r="BD14"/>
  <c r="BC14"/>
  <c r="AT14"/>
  <c r="AS14"/>
  <c r="AG14"/>
  <c r="AF14"/>
  <c r="W14"/>
  <c r="V14"/>
  <c r="G14"/>
  <c r="F14"/>
  <c r="EF13"/>
  <c r="EE13"/>
  <c r="DZ13"/>
  <c r="DM13"/>
  <c r="DL13"/>
  <c r="DC13"/>
  <c r="DB13"/>
  <c r="CS13"/>
  <c r="CR13"/>
  <c r="CI13"/>
  <c r="CH13"/>
  <c r="BY13"/>
  <c r="BX13"/>
  <c r="BO13"/>
  <c r="BK13"/>
  <c r="BH13"/>
  <c r="BD13"/>
  <c r="BC13"/>
  <c r="AT13"/>
  <c r="AS13"/>
  <c r="AG13"/>
  <c r="AF13"/>
  <c r="W13"/>
  <c r="V13"/>
  <c r="V12" s="1"/>
  <c r="G13"/>
  <c r="F13"/>
  <c r="GU12"/>
  <c r="GU10" s="1"/>
  <c r="GT12"/>
  <c r="GT10" s="1"/>
  <c r="GR12"/>
  <c r="GR10" s="1"/>
  <c r="GQ12"/>
  <c r="GO12"/>
  <c r="GO10" s="1"/>
  <c r="GN12"/>
  <c r="GN10" s="1"/>
  <c r="GL12"/>
  <c r="GL10" s="1"/>
  <c r="GK12"/>
  <c r="GK10" s="1"/>
  <c r="GI12"/>
  <c r="GI10" s="1"/>
  <c r="GH12"/>
  <c r="GF12"/>
  <c r="GF10" s="1"/>
  <c r="GE12"/>
  <c r="GE10" s="1"/>
  <c r="GC12"/>
  <c r="GC10" s="1"/>
  <c r="GB12"/>
  <c r="FZ12"/>
  <c r="FZ10" s="1"/>
  <c r="FY12"/>
  <c r="FW12"/>
  <c r="FW10" s="1"/>
  <c r="FV12"/>
  <c r="FV10" s="1"/>
  <c r="FT12"/>
  <c r="FT10" s="1"/>
  <c r="FS12"/>
  <c r="FQ12"/>
  <c r="FQ10" s="1"/>
  <c r="FP12"/>
  <c r="FN12"/>
  <c r="FN10" s="1"/>
  <c r="FM12"/>
  <c r="FM10" s="1"/>
  <c r="FK12"/>
  <c r="FK10" s="1"/>
  <c r="FJ12"/>
  <c r="FH12"/>
  <c r="FH10" s="1"/>
  <c r="FG12"/>
  <c r="FG10" s="1"/>
  <c r="FE12"/>
  <c r="FE10" s="1"/>
  <c r="FD12"/>
  <c r="FB12"/>
  <c r="FB10" s="1"/>
  <c r="FA12"/>
  <c r="FA10" s="1"/>
  <c r="EN12"/>
  <c r="EL12"/>
  <c r="EK12"/>
  <c r="EK10" s="1"/>
  <c r="EI12"/>
  <c r="EI10" s="1"/>
  <c r="EH12"/>
  <c r="EH10" s="1"/>
  <c r="ED12"/>
  <c r="EB12"/>
  <c r="EB10" s="1"/>
  <c r="EA12"/>
  <c r="DY12"/>
  <c r="DX12"/>
  <c r="DX10" s="1"/>
  <c r="DV12"/>
  <c r="DV10" s="1"/>
  <c r="DU12"/>
  <c r="DU10" s="1"/>
  <c r="DS12"/>
  <c r="DS10" s="1"/>
  <c r="DR12"/>
  <c r="DP12"/>
  <c r="DP10" s="1"/>
  <c r="DO12"/>
  <c r="DO10" s="1"/>
  <c r="DK12"/>
  <c r="DK10" s="1"/>
  <c r="DI12"/>
  <c r="DI10" s="1"/>
  <c r="DH12"/>
  <c r="DH10" s="1"/>
  <c r="DF12"/>
  <c r="DF10" s="1"/>
  <c r="DE12"/>
  <c r="DE10" s="1"/>
  <c r="DA12"/>
  <c r="DA10" s="1"/>
  <c r="CY12"/>
  <c r="CY10" s="1"/>
  <c r="CX12"/>
  <c r="CX10" s="1"/>
  <c r="CV12"/>
  <c r="CU12"/>
  <c r="CQ12"/>
  <c r="CQ10" s="1"/>
  <c r="CO12"/>
  <c r="CO10" s="1"/>
  <c r="CN12"/>
  <c r="CL12"/>
  <c r="CL10" s="1"/>
  <c r="CK12"/>
  <c r="CK10" s="1"/>
  <c r="CG12"/>
  <c r="CG10" s="1"/>
  <c r="CE12"/>
  <c r="CE10" s="1"/>
  <c r="CD12"/>
  <c r="CD10" s="1"/>
  <c r="CB12"/>
  <c r="CB10" s="1"/>
  <c r="CA12"/>
  <c r="CA10" s="1"/>
  <c r="BV12"/>
  <c r="BV10" s="1"/>
  <c r="BU12"/>
  <c r="BU10" s="1"/>
  <c r="BS12"/>
  <c r="BR12"/>
  <c r="BR10" s="1"/>
  <c r="BM12"/>
  <c r="BM10" s="1"/>
  <c r="BL12"/>
  <c r="BL10" s="1"/>
  <c r="BJ12"/>
  <c r="BJ10" s="1"/>
  <c r="BI12"/>
  <c r="BG12"/>
  <c r="BG10" s="1"/>
  <c r="BF12"/>
  <c r="BF10" s="1"/>
  <c r="BB12"/>
  <c r="BB10" s="1"/>
  <c r="AZ12"/>
  <c r="AZ10" s="1"/>
  <c r="AY12"/>
  <c r="AY10" s="1"/>
  <c r="AW12"/>
  <c r="AW10" s="1"/>
  <c r="AV12"/>
  <c r="AV10" s="1"/>
  <c r="AR12"/>
  <c r="AP12"/>
  <c r="AO12"/>
  <c r="AO10" s="1"/>
  <c r="AM12"/>
  <c r="AM10" s="1"/>
  <c r="AL12"/>
  <c r="AL10" s="1"/>
  <c r="AJ12"/>
  <c r="AJ10" s="1"/>
  <c r="AI12"/>
  <c r="AI10" s="1"/>
  <c r="AE12"/>
  <c r="AE10" s="1"/>
  <c r="AC12"/>
  <c r="AC10" s="1"/>
  <c r="AB12"/>
  <c r="AB10" s="1"/>
  <c r="Z12"/>
  <c r="Z10" s="1"/>
  <c r="Y12"/>
  <c r="Y10" s="1"/>
  <c r="U12"/>
  <c r="U10" s="1"/>
  <c r="S12"/>
  <c r="S10" s="1"/>
  <c r="R12"/>
  <c r="P12"/>
  <c r="P10" s="1"/>
  <c r="O12"/>
  <c r="M12"/>
  <c r="M10" s="1"/>
  <c r="L12"/>
  <c r="L10" s="1"/>
  <c r="J12"/>
  <c r="J10" s="1"/>
  <c r="I12"/>
  <c r="E12"/>
  <c r="E10" s="1"/>
  <c r="FX11"/>
  <c r="FO11"/>
  <c r="FL11"/>
  <c r="EF11"/>
  <c r="EE11"/>
  <c r="EC11"/>
  <c r="DM11"/>
  <c r="DL11"/>
  <c r="DC11"/>
  <c r="DB11"/>
  <c r="CS11"/>
  <c r="CR11"/>
  <c r="CI11"/>
  <c r="CH11"/>
  <c r="CF11"/>
  <c r="CC11"/>
  <c r="BY11"/>
  <c r="BX11"/>
  <c r="BO11"/>
  <c r="AT11"/>
  <c r="AS11"/>
  <c r="AG11"/>
  <c r="AF11"/>
  <c r="AD11"/>
  <c r="AA11"/>
  <c r="W11"/>
  <c r="V11"/>
  <c r="T11"/>
  <c r="Q11"/>
  <c r="N11"/>
  <c r="K11"/>
  <c r="H11"/>
  <c r="GQ10"/>
  <c r="GH10"/>
  <c r="GB10"/>
  <c r="FY10"/>
  <c r="FS10"/>
  <c r="FP10"/>
  <c r="FJ10"/>
  <c r="FD10"/>
  <c r="EQ10"/>
  <c r="EN10"/>
  <c r="EL10"/>
  <c r="ED10"/>
  <c r="EA10"/>
  <c r="DR10"/>
  <c r="CV10"/>
  <c r="CU10"/>
  <c r="CN10"/>
  <c r="BI10"/>
  <c r="AR10"/>
  <c r="AP10"/>
  <c r="R10"/>
  <c r="O10"/>
  <c r="I10"/>
  <c r="K17" i="13"/>
  <c r="GU164" i="12"/>
  <c r="GT164"/>
  <c r="GU158"/>
  <c r="GU156" s="1"/>
  <c r="GT158"/>
  <c r="GT156" s="1"/>
  <c r="GU147"/>
  <c r="GU145" s="1"/>
  <c r="GT147"/>
  <c r="GT145" s="1"/>
  <c r="GU137"/>
  <c r="GT137"/>
  <c r="GT135" s="1"/>
  <c r="GT125"/>
  <c r="GT123" s="1"/>
  <c r="GU123"/>
  <c r="GU110"/>
  <c r="GU108" s="1"/>
  <c r="GT110"/>
  <c r="GT108" s="1"/>
  <c r="GU98"/>
  <c r="GU96" s="1"/>
  <c r="GT98"/>
  <c r="GT96" s="1"/>
  <c r="GU68"/>
  <c r="GU66" s="1"/>
  <c r="GT68"/>
  <c r="GT66" s="1"/>
  <c r="GU45"/>
  <c r="GU43" s="1"/>
  <c r="GT45"/>
  <c r="GT43" s="1"/>
  <c r="GU33"/>
  <c r="GU31" s="1"/>
  <c r="GT33"/>
  <c r="GT31" s="1"/>
  <c r="GU23"/>
  <c r="GU21" s="1"/>
  <c r="GT23"/>
  <c r="GT21" s="1"/>
  <c r="GU8"/>
  <c r="GT8"/>
  <c r="B93" l="1"/>
  <c r="FI75"/>
  <c r="B82"/>
  <c r="B11"/>
  <c r="B13"/>
  <c r="B15"/>
  <c r="B17"/>
  <c r="B19"/>
  <c r="B20"/>
  <c r="B80"/>
  <c r="B84"/>
  <c r="B86"/>
  <c r="B90"/>
  <c r="B92"/>
  <c r="B94"/>
  <c r="DZ12"/>
  <c r="D83"/>
  <c r="C12"/>
  <c r="D80"/>
  <c r="D94"/>
  <c r="D84"/>
  <c r="DC12"/>
  <c r="DC10" s="1"/>
  <c r="CT85"/>
  <c r="AG12"/>
  <c r="AG10" s="1"/>
  <c r="BD12"/>
  <c r="BD10" s="1"/>
  <c r="CR12"/>
  <c r="AT12"/>
  <c r="AT10" s="1"/>
  <c r="BK12"/>
  <c r="DZ77"/>
  <c r="BP77"/>
  <c r="BP75" s="1"/>
  <c r="V77"/>
  <c r="V75" s="1"/>
  <c r="N10"/>
  <c r="BE82"/>
  <c r="X11"/>
  <c r="K75"/>
  <c r="CI77"/>
  <c r="CI75" s="1"/>
  <c r="EF77"/>
  <c r="EF75" s="1"/>
  <c r="DY10"/>
  <c r="DZ10" s="1"/>
  <c r="BT77"/>
  <c r="BQ92"/>
  <c r="BQ93"/>
  <c r="BE14"/>
  <c r="BE83"/>
  <c r="BQ83"/>
  <c r="D13"/>
  <c r="DQ75"/>
  <c r="CT83"/>
  <c r="BE88"/>
  <c r="BZ11"/>
  <c r="EE12"/>
  <c r="DX75"/>
  <c r="DZ75" s="1"/>
  <c r="BK77"/>
  <c r="BX77"/>
  <c r="CR77"/>
  <c r="CR75" s="1"/>
  <c r="BE84"/>
  <c r="BQ87"/>
  <c r="GJ10"/>
  <c r="BE19"/>
  <c r="FX75"/>
  <c r="H76"/>
  <c r="GP75"/>
  <c r="W77"/>
  <c r="W75" s="1"/>
  <c r="AT77"/>
  <c r="BY77"/>
  <c r="BY75" s="1"/>
  <c r="CS77"/>
  <c r="DM77"/>
  <c r="DM75" s="1"/>
  <c r="CT93"/>
  <c r="CR10"/>
  <c r="BQ19"/>
  <c r="BE20"/>
  <c r="Q75"/>
  <c r="ES75"/>
  <c r="ET75" s="1"/>
  <c r="DL76"/>
  <c r="DN76" s="1"/>
  <c r="CZ77"/>
  <c r="EC75"/>
  <c r="BQ78"/>
  <c r="AF77"/>
  <c r="AF75" s="1"/>
  <c r="BC77"/>
  <c r="BC75" s="1"/>
  <c r="BE87"/>
  <c r="CT95"/>
  <c r="AS12"/>
  <c r="AS10" s="1"/>
  <c r="BX12"/>
  <c r="BX10" s="1"/>
  <c r="W12"/>
  <c r="W10" s="1"/>
  <c r="AD75"/>
  <c r="GD75"/>
  <c r="GJ75"/>
  <c r="AS77"/>
  <c r="AS75" s="1"/>
  <c r="CT79"/>
  <c r="BE92"/>
  <c r="BE93"/>
  <c r="K10"/>
  <c r="Q10"/>
  <c r="V10"/>
  <c r="BH10"/>
  <c r="EC10"/>
  <c r="CS12"/>
  <c r="CS10" s="1"/>
  <c r="D18"/>
  <c r="EW75"/>
  <c r="BH75"/>
  <c r="BX75"/>
  <c r="EE77"/>
  <c r="G77"/>
  <c r="G75" s="1"/>
  <c r="AG77"/>
  <c r="AG75" s="1"/>
  <c r="BD77"/>
  <c r="BD75" s="1"/>
  <c r="BE90"/>
  <c r="AA10"/>
  <c r="BK10"/>
  <c r="FL10"/>
  <c r="AD10"/>
  <c r="BT12"/>
  <c r="N75"/>
  <c r="BK75"/>
  <c r="CF75"/>
  <c r="BT75"/>
  <c r="CW77"/>
  <c r="DC77"/>
  <c r="DC75" s="1"/>
  <c r="BE85"/>
  <c r="CT86"/>
  <c r="CT91"/>
  <c r="DL12"/>
  <c r="DL10" s="1"/>
  <c r="BS10"/>
  <c r="BT10" s="1"/>
  <c r="BH12"/>
  <c r="FO10"/>
  <c r="FX10"/>
  <c r="GM10"/>
  <c r="GP10"/>
  <c r="BY12"/>
  <c r="BY10" s="1"/>
  <c r="DM12"/>
  <c r="DM10" s="1"/>
  <c r="D15"/>
  <c r="D16"/>
  <c r="CC75"/>
  <c r="GV75"/>
  <c r="EE75"/>
  <c r="BH77"/>
  <c r="F77"/>
  <c r="F75" s="1"/>
  <c r="D79"/>
  <c r="CH77"/>
  <c r="CH75" s="1"/>
  <c r="DB77"/>
  <c r="DB75" s="1"/>
  <c r="BE81"/>
  <c r="BE89"/>
  <c r="BE91"/>
  <c r="D93"/>
  <c r="BQ95"/>
  <c r="FF75"/>
  <c r="FL75"/>
  <c r="D85"/>
  <c r="EE10"/>
  <c r="CC10"/>
  <c r="F12"/>
  <c r="F10" s="1"/>
  <c r="AF12"/>
  <c r="AF10" s="1"/>
  <c r="BE13"/>
  <c r="CV75"/>
  <c r="CW75" s="1"/>
  <c r="AT75"/>
  <c r="FO75"/>
  <c r="GM75"/>
  <c r="DL77"/>
  <c r="BE86"/>
  <c r="D87"/>
  <c r="EF12"/>
  <c r="EF10" s="1"/>
  <c r="T10"/>
  <c r="CF10"/>
  <c r="D11"/>
  <c r="G12"/>
  <c r="G10" s="1"/>
  <c r="CH12"/>
  <c r="CH10" s="1"/>
  <c r="DB12"/>
  <c r="DB10" s="1"/>
  <c r="BZ76"/>
  <c r="AA75"/>
  <c r="CZ75"/>
  <c r="D78"/>
  <c r="BE78"/>
  <c r="BE80"/>
  <c r="B13" i="9"/>
  <c r="B11" s="1"/>
  <c r="BF61"/>
  <c r="D63"/>
  <c r="BF59"/>
  <c r="D61"/>
  <c r="B59"/>
  <c r="D59" s="1"/>
  <c r="BC61"/>
  <c r="CT77" i="12"/>
  <c r="CS75"/>
  <c r="DR75"/>
  <c r="DT75" s="1"/>
  <c r="X76"/>
  <c r="BO77"/>
  <c r="CK10" i="3"/>
  <c r="CF10"/>
  <c r="AE10"/>
  <c r="CH10"/>
  <c r="AQ10"/>
  <c r="C11"/>
  <c r="D13"/>
  <c r="BC12" i="12"/>
  <c r="BC10" s="1"/>
  <c r="BO12"/>
  <c r="CI12"/>
  <c r="CI10" s="1"/>
  <c r="GV8"/>
  <c r="GT9"/>
  <c r="GT7" s="1"/>
  <c r="GT168" s="1"/>
  <c r="GU9"/>
  <c r="GU7" s="1"/>
  <c r="GU135"/>
  <c r="X10" l="1"/>
  <c r="BQ77"/>
  <c r="D92"/>
  <c r="DL75"/>
  <c r="D82"/>
  <c r="D20"/>
  <c r="D14"/>
  <c r="D19"/>
  <c r="BZ10"/>
  <c r="D88"/>
  <c r="D76"/>
  <c r="X75"/>
  <c r="D86"/>
  <c r="D95"/>
  <c r="D90"/>
  <c r="D91"/>
  <c r="BE75"/>
  <c r="DN75"/>
  <c r="BE10"/>
  <c r="B77"/>
  <c r="B75" s="1"/>
  <c r="C77"/>
  <c r="C75" s="1"/>
  <c r="D81"/>
  <c r="D17"/>
  <c r="BE77"/>
  <c r="CT75"/>
  <c r="D89"/>
  <c r="H75"/>
  <c r="BZ75"/>
  <c r="BO75"/>
  <c r="BQ75" s="1"/>
  <c r="H10"/>
  <c r="C10" i="3"/>
  <c r="D10" s="1"/>
  <c r="D11"/>
  <c r="BO10" i="12"/>
  <c r="BQ10" s="1"/>
  <c r="BQ12"/>
  <c r="B12"/>
  <c r="BE12"/>
  <c r="C10"/>
  <c r="GV7"/>
  <c r="GU168"/>
  <c r="GV168" s="1"/>
  <c r="B10" l="1"/>
  <c r="D75"/>
  <c r="D77"/>
  <c r="D10"/>
  <c r="D12"/>
  <c r="GR164"/>
  <c r="GQ164"/>
  <c r="GR158"/>
  <c r="GR156" s="1"/>
  <c r="GQ158"/>
  <c r="GQ156" s="1"/>
  <c r="GR147"/>
  <c r="GR145" s="1"/>
  <c r="GQ147"/>
  <c r="GQ145" s="1"/>
  <c r="GR137"/>
  <c r="GR135" s="1"/>
  <c r="GQ137"/>
  <c r="GQ125"/>
  <c r="GQ123" s="1"/>
  <c r="GR123"/>
  <c r="GR110"/>
  <c r="GR108" s="1"/>
  <c r="GQ110"/>
  <c r="GQ108" s="1"/>
  <c r="GR98"/>
  <c r="GR96" s="1"/>
  <c r="GQ98"/>
  <c r="GQ96" s="1"/>
  <c r="GR68"/>
  <c r="GR66" s="1"/>
  <c r="GQ68"/>
  <c r="GQ66" s="1"/>
  <c r="GR45"/>
  <c r="GR43" s="1"/>
  <c r="GQ45"/>
  <c r="GQ43" s="1"/>
  <c r="GR33"/>
  <c r="GR31" s="1"/>
  <c r="GQ33"/>
  <c r="GQ31" s="1"/>
  <c r="GR23"/>
  <c r="GR21" s="1"/>
  <c r="GQ23"/>
  <c r="GQ21" s="1"/>
  <c r="GR8"/>
  <c r="GQ8"/>
  <c r="GS164" l="1"/>
  <c r="GR9"/>
  <c r="GR7" s="1"/>
  <c r="GR168" s="1"/>
  <c r="GQ9"/>
  <c r="GQ7" s="1"/>
  <c r="GQ168" s="1"/>
  <c r="GQ135"/>
  <c r="BQ125" i="9"/>
  <c r="BP125"/>
  <c r="BQ122"/>
  <c r="BP122"/>
  <c r="BQ115"/>
  <c r="BQ113" s="1"/>
  <c r="BP115"/>
  <c r="BP113" s="1"/>
  <c r="BQ104"/>
  <c r="BQ102" s="1"/>
  <c r="BP104"/>
  <c r="BP102" s="1"/>
  <c r="BQ93"/>
  <c r="BQ91" s="1"/>
  <c r="BP93"/>
  <c r="BP91" s="1"/>
  <c r="BQ81"/>
  <c r="BQ79" s="1"/>
  <c r="BP81"/>
  <c r="BP79" s="1"/>
  <c r="BQ75"/>
  <c r="BQ73" s="1"/>
  <c r="BP75"/>
  <c r="BP73" s="1"/>
  <c r="BQ55"/>
  <c r="BP55"/>
  <c r="BP53" s="1"/>
  <c r="BQ53"/>
  <c r="BQ48"/>
  <c r="BQ46" s="1"/>
  <c r="BP48"/>
  <c r="BP46" s="1"/>
  <c r="BQ42"/>
  <c r="BQ40" s="1"/>
  <c r="BP42"/>
  <c r="BP40" s="1"/>
  <c r="BQ32"/>
  <c r="BQ30" s="1"/>
  <c r="BP32"/>
  <c r="BP30" s="1"/>
  <c r="BQ20"/>
  <c r="BQ18" s="1"/>
  <c r="BP20"/>
  <c r="BP18" s="1"/>
  <c r="BP9"/>
  <c r="M133" i="3"/>
  <c r="C133"/>
  <c r="D133" s="1"/>
  <c r="B133"/>
  <c r="M132"/>
  <c r="C132"/>
  <c r="D132" s="1"/>
  <c r="B132"/>
  <c r="M131"/>
  <c r="C131"/>
  <c r="D131" s="1"/>
  <c r="B131"/>
  <c r="M130"/>
  <c r="C130"/>
  <c r="D130" s="1"/>
  <c r="B130"/>
  <c r="M129"/>
  <c r="C129"/>
  <c r="D129" s="1"/>
  <c r="B129"/>
  <c r="M128"/>
  <c r="C128"/>
  <c r="D128" s="1"/>
  <c r="B128"/>
  <c r="M127"/>
  <c r="C127"/>
  <c r="D127" s="1"/>
  <c r="B127"/>
  <c r="M126"/>
  <c r="C126"/>
  <c r="D126" s="1"/>
  <c r="B126"/>
  <c r="M125"/>
  <c r="C125"/>
  <c r="C124" s="1"/>
  <c r="D124" s="1"/>
  <c r="B125"/>
  <c r="B124" s="1"/>
  <c r="CY124"/>
  <c r="CX124"/>
  <c r="CV124"/>
  <c r="CV122" s="1"/>
  <c r="CW122" s="1"/>
  <c r="CU124"/>
  <c r="CS124"/>
  <c r="CR124"/>
  <c r="CR122" s="1"/>
  <c r="CT122" s="1"/>
  <c r="CM124"/>
  <c r="CL124"/>
  <c r="CJ124"/>
  <c r="CI124"/>
  <c r="CG124"/>
  <c r="CF124"/>
  <c r="CE124"/>
  <c r="BZ124"/>
  <c r="BY124"/>
  <c r="BY122" s="1"/>
  <c r="BW124"/>
  <c r="BV124"/>
  <c r="BT124"/>
  <c r="BT122" s="1"/>
  <c r="BU122" s="1"/>
  <c r="BS124"/>
  <c r="BQ124"/>
  <c r="BP124"/>
  <c r="BN124"/>
  <c r="BM124"/>
  <c r="BK124"/>
  <c r="BK122" s="1"/>
  <c r="BL122" s="1"/>
  <c r="BJ124"/>
  <c r="BH124"/>
  <c r="BG124"/>
  <c r="BE124"/>
  <c r="BD124"/>
  <c r="BB124"/>
  <c r="BB122" s="1"/>
  <c r="BC122" s="1"/>
  <c r="BA124"/>
  <c r="AY124"/>
  <c r="AX124"/>
  <c r="AV124"/>
  <c r="AU124"/>
  <c r="AS124"/>
  <c r="AR124"/>
  <c r="AP124"/>
  <c r="AO124"/>
  <c r="AO122" s="1"/>
  <c r="AM124"/>
  <c r="AL124"/>
  <c r="AJ124"/>
  <c r="AI124"/>
  <c r="AG124"/>
  <c r="AG122" s="1"/>
  <c r="AH122" s="1"/>
  <c r="AF124"/>
  <c r="AD124"/>
  <c r="AC124"/>
  <c r="AC122" s="1"/>
  <c r="AE122" s="1"/>
  <c r="AA124"/>
  <c r="Z124"/>
  <c r="X124"/>
  <c r="W124"/>
  <c r="U124"/>
  <c r="U122" s="1"/>
  <c r="V122" s="1"/>
  <c r="T124"/>
  <c r="R124"/>
  <c r="Q124"/>
  <c r="Q122" s="1"/>
  <c r="S122" s="1"/>
  <c r="L124"/>
  <c r="K124"/>
  <c r="M124" s="1"/>
  <c r="I124"/>
  <c r="H124"/>
  <c r="F124"/>
  <c r="E124"/>
  <c r="CZ123"/>
  <c r="CW123"/>
  <c r="CT123"/>
  <c r="CN123"/>
  <c r="CK123"/>
  <c r="CH123"/>
  <c r="CG123"/>
  <c r="C123" s="1"/>
  <c r="CF123"/>
  <c r="BU123"/>
  <c r="BR123"/>
  <c r="BL123"/>
  <c r="BF123"/>
  <c r="BC123"/>
  <c r="AZ123"/>
  <c r="AW123"/>
  <c r="AT123"/>
  <c r="AN123"/>
  <c r="AK123"/>
  <c r="AH123"/>
  <c r="AE123"/>
  <c r="AB123"/>
  <c r="Y123"/>
  <c r="V123"/>
  <c r="S123"/>
  <c r="J123"/>
  <c r="G123"/>
  <c r="B123"/>
  <c r="B122" s="1"/>
  <c r="CY122"/>
  <c r="CZ122" s="1"/>
  <c r="CX122"/>
  <c r="CU122"/>
  <c r="CS122"/>
  <c r="CM122"/>
  <c r="CN122" s="1"/>
  <c r="CL122"/>
  <c r="CJ122"/>
  <c r="CK122" s="1"/>
  <c r="CI122"/>
  <c r="CF122"/>
  <c r="CE122"/>
  <c r="BZ122"/>
  <c r="BW122"/>
  <c r="BV122"/>
  <c r="BS122"/>
  <c r="BR122"/>
  <c r="BQ122"/>
  <c r="BP122"/>
  <c r="BN122"/>
  <c r="BM122"/>
  <c r="BJ122"/>
  <c r="BH122"/>
  <c r="BG122"/>
  <c r="BE122"/>
  <c r="BF122" s="1"/>
  <c r="BD122"/>
  <c r="BA122"/>
  <c r="AZ122"/>
  <c r="AY122"/>
  <c r="AX122"/>
  <c r="AV122"/>
  <c r="AW122" s="1"/>
  <c r="AU122"/>
  <c r="AS122"/>
  <c r="AT122" s="1"/>
  <c r="AR122"/>
  <c r="AP122"/>
  <c r="AM122"/>
  <c r="AN122" s="1"/>
  <c r="AL122"/>
  <c r="AJ122"/>
  <c r="AK122" s="1"/>
  <c r="AI122"/>
  <c r="AF122"/>
  <c r="AD122"/>
  <c r="AA122"/>
  <c r="AB122" s="1"/>
  <c r="Z122"/>
  <c r="X122"/>
  <c r="Y122" s="1"/>
  <c r="W122"/>
  <c r="T122"/>
  <c r="R122"/>
  <c r="L122"/>
  <c r="M122" s="1"/>
  <c r="K122"/>
  <c r="I122"/>
  <c r="J122" s="1"/>
  <c r="H122"/>
  <c r="F122"/>
  <c r="E122"/>
  <c r="G122" s="1"/>
  <c r="EF134" i="12"/>
  <c r="EE134"/>
  <c r="DM134"/>
  <c r="DL134"/>
  <c r="DC134"/>
  <c r="DB134"/>
  <c r="CW134"/>
  <c r="CS134"/>
  <c r="CR134"/>
  <c r="CI134"/>
  <c r="CH134"/>
  <c r="BY134"/>
  <c r="BX134"/>
  <c r="BO134"/>
  <c r="B134" s="1"/>
  <c r="AT134"/>
  <c r="AS134"/>
  <c r="AG134"/>
  <c r="AF134"/>
  <c r="W134"/>
  <c r="V134"/>
  <c r="G134"/>
  <c r="F134"/>
  <c r="EF133"/>
  <c r="EE133"/>
  <c r="DM133"/>
  <c r="DL133"/>
  <c r="DC133"/>
  <c r="DB133"/>
  <c r="CS133"/>
  <c r="CR133"/>
  <c r="CP133"/>
  <c r="CM133"/>
  <c r="CI133"/>
  <c r="CH133"/>
  <c r="BY133"/>
  <c r="BX133"/>
  <c r="BO133"/>
  <c r="B133" s="1"/>
  <c r="AT133"/>
  <c r="AS133"/>
  <c r="AG133"/>
  <c r="AF133"/>
  <c r="W133"/>
  <c r="V133"/>
  <c r="G133"/>
  <c r="F133"/>
  <c r="EF132"/>
  <c r="EE132"/>
  <c r="DM132"/>
  <c r="DL132"/>
  <c r="DC132"/>
  <c r="DB132"/>
  <c r="CS132"/>
  <c r="CR132"/>
  <c r="CI132"/>
  <c r="CH132"/>
  <c r="BY132"/>
  <c r="BX132"/>
  <c r="BO132"/>
  <c r="AT132"/>
  <c r="AS132"/>
  <c r="AG132"/>
  <c r="AF132"/>
  <c r="W132"/>
  <c r="V132"/>
  <c r="G132"/>
  <c r="F132"/>
  <c r="EF131"/>
  <c r="EE131"/>
  <c r="DM131"/>
  <c r="DL131"/>
  <c r="DC131"/>
  <c r="DB131"/>
  <c r="CS131"/>
  <c r="CR131"/>
  <c r="CI131"/>
  <c r="CH131"/>
  <c r="BY131"/>
  <c r="BX131"/>
  <c r="BO131"/>
  <c r="B131" s="1"/>
  <c r="AT131"/>
  <c r="AS131"/>
  <c r="AG131"/>
  <c r="AF131"/>
  <c r="W131"/>
  <c r="V131"/>
  <c r="G131"/>
  <c r="F131"/>
  <c r="EF130"/>
  <c r="EE130"/>
  <c r="DM130"/>
  <c r="DL130"/>
  <c r="DC130"/>
  <c r="DB130"/>
  <c r="CS130"/>
  <c r="CR130"/>
  <c r="CI130"/>
  <c r="CH130"/>
  <c r="BY130"/>
  <c r="BX130"/>
  <c r="BO130"/>
  <c r="AT130"/>
  <c r="AS130"/>
  <c r="AG130"/>
  <c r="AF130"/>
  <c r="W130"/>
  <c r="V130"/>
  <c r="G130"/>
  <c r="F130"/>
  <c r="EF129"/>
  <c r="EE129"/>
  <c r="DM129"/>
  <c r="DL129"/>
  <c r="DC129"/>
  <c r="DB129"/>
  <c r="CS129"/>
  <c r="CR129"/>
  <c r="CI129"/>
  <c r="CH129"/>
  <c r="BY129"/>
  <c r="BX129"/>
  <c r="BT129"/>
  <c r="BP129"/>
  <c r="BP125" s="1"/>
  <c r="BO129"/>
  <c r="B129" s="1"/>
  <c r="AT129"/>
  <c r="AS129"/>
  <c r="AG129"/>
  <c r="AF129"/>
  <c r="W129"/>
  <c r="V129"/>
  <c r="G129"/>
  <c r="F129"/>
  <c r="EF128"/>
  <c r="EE128"/>
  <c r="DM128"/>
  <c r="DL128"/>
  <c r="DC128"/>
  <c r="DB128"/>
  <c r="CS128"/>
  <c r="CR128"/>
  <c r="CI128"/>
  <c r="CH128"/>
  <c r="BY128"/>
  <c r="BX128"/>
  <c r="BO128"/>
  <c r="AT128"/>
  <c r="AS128"/>
  <c r="AG128"/>
  <c r="AF128"/>
  <c r="W128"/>
  <c r="V128"/>
  <c r="G128"/>
  <c r="F128"/>
  <c r="EF127"/>
  <c r="EE127"/>
  <c r="DM127"/>
  <c r="DL127"/>
  <c r="DC127"/>
  <c r="DB127"/>
  <c r="CS127"/>
  <c r="CR127"/>
  <c r="CI127"/>
  <c r="CH127"/>
  <c r="BY127"/>
  <c r="BX127"/>
  <c r="BO127"/>
  <c r="AT127"/>
  <c r="AS127"/>
  <c r="AG127"/>
  <c r="AF127"/>
  <c r="W127"/>
  <c r="V127"/>
  <c r="G127"/>
  <c r="F127"/>
  <c r="EF126"/>
  <c r="EE126"/>
  <c r="DZ126"/>
  <c r="DM126"/>
  <c r="DL126"/>
  <c r="DC126"/>
  <c r="DB126"/>
  <c r="CS126"/>
  <c r="CR126"/>
  <c r="CI126"/>
  <c r="CH126"/>
  <c r="BY126"/>
  <c r="BX126"/>
  <c r="BO126"/>
  <c r="B126" s="1"/>
  <c r="BK126"/>
  <c r="BH126"/>
  <c r="BD126"/>
  <c r="BD125" s="1"/>
  <c r="BC126"/>
  <c r="BC125" s="1"/>
  <c r="BC123" s="1"/>
  <c r="AT126"/>
  <c r="AS126"/>
  <c r="AG126"/>
  <c r="AF126"/>
  <c r="W126"/>
  <c r="V126"/>
  <c r="G126"/>
  <c r="F126"/>
  <c r="GN125"/>
  <c r="GK125"/>
  <c r="GK123" s="1"/>
  <c r="GH125"/>
  <c r="GE125"/>
  <c r="GB125"/>
  <c r="GB123" s="1"/>
  <c r="FY125"/>
  <c r="FV125"/>
  <c r="FS125"/>
  <c r="FS123" s="1"/>
  <c r="FP125"/>
  <c r="FM125"/>
  <c r="FJ125"/>
  <c r="FJ123" s="1"/>
  <c r="FG125"/>
  <c r="FG123" s="1"/>
  <c r="FD125"/>
  <c r="FA125"/>
  <c r="EN125"/>
  <c r="EN123" s="1"/>
  <c r="EL125"/>
  <c r="EL123" s="1"/>
  <c r="EK125"/>
  <c r="EI125"/>
  <c r="EH125"/>
  <c r="EH123" s="1"/>
  <c r="EA125"/>
  <c r="EA123" s="1"/>
  <c r="DY125"/>
  <c r="DX125"/>
  <c r="DV125"/>
  <c r="DU125"/>
  <c r="DU123" s="1"/>
  <c r="DS125"/>
  <c r="DR125"/>
  <c r="DP125"/>
  <c r="DP123" s="1"/>
  <c r="DO125"/>
  <c r="DO123" s="1"/>
  <c r="DI125"/>
  <c r="DH125"/>
  <c r="DF125"/>
  <c r="DF123" s="1"/>
  <c r="DE125"/>
  <c r="DE123" s="1"/>
  <c r="CY125"/>
  <c r="CX125"/>
  <c r="CV125"/>
  <c r="CU125"/>
  <c r="CU123" s="1"/>
  <c r="CW123" s="1"/>
  <c r="CQ125"/>
  <c r="CO125"/>
  <c r="CO123" s="1"/>
  <c r="CN125"/>
  <c r="CL125"/>
  <c r="CL123" s="1"/>
  <c r="CK125"/>
  <c r="CG125"/>
  <c r="CE125"/>
  <c r="CD125"/>
  <c r="CD123" s="1"/>
  <c r="CB125"/>
  <c r="CA125"/>
  <c r="BV125"/>
  <c r="BV123" s="1"/>
  <c r="BU125"/>
  <c r="BU123" s="1"/>
  <c r="BS125"/>
  <c r="BS123" s="1"/>
  <c r="BR125"/>
  <c r="BR123" s="1"/>
  <c r="BM125"/>
  <c r="BM123" s="1"/>
  <c r="BL125"/>
  <c r="BL123" s="1"/>
  <c r="BJ125"/>
  <c r="BJ123" s="1"/>
  <c r="BI125"/>
  <c r="BI123" s="1"/>
  <c r="BG125"/>
  <c r="BF125"/>
  <c r="BB125"/>
  <c r="BB123" s="1"/>
  <c r="AZ125"/>
  <c r="AZ123" s="1"/>
  <c r="AY125"/>
  <c r="AW125"/>
  <c r="AW123" s="1"/>
  <c r="AV125"/>
  <c r="AV123" s="1"/>
  <c r="AP125"/>
  <c r="AO125"/>
  <c r="AO123" s="1"/>
  <c r="AM125"/>
  <c r="AM123" s="1"/>
  <c r="AL125"/>
  <c r="AJ125"/>
  <c r="AI125"/>
  <c r="AI123" s="1"/>
  <c r="AC125"/>
  <c r="AC123" s="1"/>
  <c r="AB125"/>
  <c r="Z125"/>
  <c r="Z123" s="1"/>
  <c r="Y125"/>
  <c r="S125"/>
  <c r="S123" s="1"/>
  <c r="R125"/>
  <c r="R123" s="1"/>
  <c r="P125"/>
  <c r="O125"/>
  <c r="M125"/>
  <c r="M123" s="1"/>
  <c r="L125"/>
  <c r="L123" s="1"/>
  <c r="J125"/>
  <c r="I125"/>
  <c r="I123" s="1"/>
  <c r="E125"/>
  <c r="E123" s="1"/>
  <c r="GD124"/>
  <c r="FO124"/>
  <c r="FL124"/>
  <c r="EZ124"/>
  <c r="EW124"/>
  <c r="ES124"/>
  <c r="ES123" s="1"/>
  <c r="ER124"/>
  <c r="ER123" s="1"/>
  <c r="EF124"/>
  <c r="EE124"/>
  <c r="EC124"/>
  <c r="DM124"/>
  <c r="DL124"/>
  <c r="DJ124"/>
  <c r="DG124"/>
  <c r="DC124"/>
  <c r="DB124"/>
  <c r="CS124"/>
  <c r="CR124"/>
  <c r="CI124"/>
  <c r="CH124"/>
  <c r="CF124"/>
  <c r="CC124"/>
  <c r="BY124"/>
  <c r="BX124"/>
  <c r="BO124"/>
  <c r="AT124"/>
  <c r="AS124"/>
  <c r="AG124"/>
  <c r="AF124"/>
  <c r="AD124"/>
  <c r="AA124"/>
  <c r="W124"/>
  <c r="V124"/>
  <c r="Q124"/>
  <c r="N124"/>
  <c r="K124"/>
  <c r="G124"/>
  <c r="F124"/>
  <c r="GO123"/>
  <c r="GN123"/>
  <c r="GL123"/>
  <c r="GI123"/>
  <c r="GH123"/>
  <c r="GF123"/>
  <c r="GE123"/>
  <c r="GC123"/>
  <c r="GD123" s="1"/>
  <c r="FZ123"/>
  <c r="FY123"/>
  <c r="FW123"/>
  <c r="FV123"/>
  <c r="FT123"/>
  <c r="FQ123"/>
  <c r="FP123"/>
  <c r="FN123"/>
  <c r="FM123"/>
  <c r="FK123"/>
  <c r="FH123"/>
  <c r="FE123"/>
  <c r="FD123"/>
  <c r="FB123"/>
  <c r="FA123"/>
  <c r="EQ123"/>
  <c r="EK123"/>
  <c r="EI123"/>
  <c r="ED123"/>
  <c r="EB123"/>
  <c r="DY123"/>
  <c r="DX123"/>
  <c r="DV123"/>
  <c r="DS123"/>
  <c r="DR123"/>
  <c r="DK123"/>
  <c r="DI123"/>
  <c r="DH123"/>
  <c r="DA123"/>
  <c r="CY123"/>
  <c r="CX123"/>
  <c r="CQ123"/>
  <c r="CK123"/>
  <c r="CG123"/>
  <c r="CE123"/>
  <c r="CB123"/>
  <c r="CA123"/>
  <c r="BG123"/>
  <c r="AY123"/>
  <c r="AR123"/>
  <c r="AP123"/>
  <c r="AL123"/>
  <c r="AJ123"/>
  <c r="AE123"/>
  <c r="AB123"/>
  <c r="Y123"/>
  <c r="U123"/>
  <c r="P123"/>
  <c r="O123"/>
  <c r="J123"/>
  <c r="B127" l="1"/>
  <c r="B132"/>
  <c r="B124"/>
  <c r="B128"/>
  <c r="B130"/>
  <c r="DZ125"/>
  <c r="GP123"/>
  <c r="CW125"/>
  <c r="V125"/>
  <c r="BY125"/>
  <c r="DM125"/>
  <c r="DM123" s="1"/>
  <c r="GJ123"/>
  <c r="GM123"/>
  <c r="ET123"/>
  <c r="BQ10" i="9"/>
  <c r="BO125" i="12"/>
  <c r="CI125"/>
  <c r="AT125"/>
  <c r="AT123" s="1"/>
  <c r="CH125"/>
  <c r="CH123" s="1"/>
  <c r="DB125"/>
  <c r="G125"/>
  <c r="G123" s="1"/>
  <c r="AG125"/>
  <c r="AG123" s="1"/>
  <c r="BX125"/>
  <c r="BX123" s="1"/>
  <c r="CR125"/>
  <c r="CR123" s="1"/>
  <c r="EE125"/>
  <c r="AD123"/>
  <c r="BH125"/>
  <c r="FO123"/>
  <c r="X124"/>
  <c r="GS168"/>
  <c r="CC123"/>
  <c r="DJ123"/>
  <c r="DZ123"/>
  <c r="FL123"/>
  <c r="CF123"/>
  <c r="EC123"/>
  <c r="BK123"/>
  <c r="BT123"/>
  <c r="CM125"/>
  <c r="D133"/>
  <c r="CM123"/>
  <c r="CT134"/>
  <c r="ET124"/>
  <c r="CS125"/>
  <c r="CS123" s="1"/>
  <c r="EF125"/>
  <c r="EF123" s="1"/>
  <c r="BQ129"/>
  <c r="AA123"/>
  <c r="DG123"/>
  <c r="AS125"/>
  <c r="AS123" s="1"/>
  <c r="DD124"/>
  <c r="CT125"/>
  <c r="F125"/>
  <c r="F123" s="1"/>
  <c r="AF125"/>
  <c r="AF123" s="1"/>
  <c r="K123"/>
  <c r="V123"/>
  <c r="BO123"/>
  <c r="CI123"/>
  <c r="CP125"/>
  <c r="W125"/>
  <c r="W123" s="1"/>
  <c r="Q123"/>
  <c r="H124"/>
  <c r="N123"/>
  <c r="DC125"/>
  <c r="DC123" s="1"/>
  <c r="DL125"/>
  <c r="DL123" s="1"/>
  <c r="BP10" i="9"/>
  <c r="BP8" s="1"/>
  <c r="BP129" s="1"/>
  <c r="BQ9"/>
  <c r="D123" i="3"/>
  <c r="C122"/>
  <c r="CG122"/>
  <c r="CH122" s="1"/>
  <c r="D125"/>
  <c r="BY123" i="12"/>
  <c r="EE123"/>
  <c r="BQ125"/>
  <c r="BP123"/>
  <c r="BE125"/>
  <c r="BD123"/>
  <c r="BE123" s="1"/>
  <c r="CN123"/>
  <c r="CP123" s="1"/>
  <c r="DB123"/>
  <c r="BZ124"/>
  <c r="BK125"/>
  <c r="BT125"/>
  <c r="BE126"/>
  <c r="BF123"/>
  <c r="BH123" s="1"/>
  <c r="H123" l="1"/>
  <c r="D126"/>
  <c r="BQ123"/>
  <c r="CT123"/>
  <c r="BZ123"/>
  <c r="BQ8" i="9"/>
  <c r="B125" i="12"/>
  <c r="B123" s="1"/>
  <c r="DD123"/>
  <c r="C125"/>
  <c r="X123"/>
  <c r="D122" i="3"/>
  <c r="D124" i="12"/>
  <c r="BQ129" i="9" l="1"/>
  <c r="D125" i="12"/>
  <c r="C123"/>
  <c r="D123" s="1"/>
  <c r="M163" i="3" l="1"/>
  <c r="C163"/>
  <c r="D163" s="1"/>
  <c r="B163"/>
  <c r="M162"/>
  <c r="C162"/>
  <c r="D162" s="1"/>
  <c r="B162"/>
  <c r="M161"/>
  <c r="C161"/>
  <c r="D161" s="1"/>
  <c r="B161"/>
  <c r="M160"/>
  <c r="C160"/>
  <c r="D160" s="1"/>
  <c r="B160"/>
  <c r="M159"/>
  <c r="C159"/>
  <c r="D159" s="1"/>
  <c r="B159"/>
  <c r="M158"/>
  <c r="C158"/>
  <c r="C157" s="1"/>
  <c r="B158"/>
  <c r="B157" s="1"/>
  <c r="B155" s="1"/>
  <c r="CY157"/>
  <c r="CX157"/>
  <c r="CV157"/>
  <c r="CV155" s="1"/>
  <c r="CW155" s="1"/>
  <c r="CU157"/>
  <c r="CS157"/>
  <c r="CR157"/>
  <c r="CM157"/>
  <c r="CL157"/>
  <c r="CJ157"/>
  <c r="CI157"/>
  <c r="CG157"/>
  <c r="CF157"/>
  <c r="CE157"/>
  <c r="BZ157"/>
  <c r="BY157"/>
  <c r="BW157"/>
  <c r="BW155" s="1"/>
  <c r="BV157"/>
  <c r="BT157"/>
  <c r="BS157"/>
  <c r="BQ157"/>
  <c r="BP157"/>
  <c r="BN157"/>
  <c r="BM157"/>
  <c r="BM155" s="1"/>
  <c r="BK157"/>
  <c r="BJ157"/>
  <c r="BH157"/>
  <c r="BH155" s="1"/>
  <c r="BG157"/>
  <c r="BE157"/>
  <c r="BD157"/>
  <c r="BB157"/>
  <c r="BA157"/>
  <c r="AY157"/>
  <c r="AX157"/>
  <c r="AV157"/>
  <c r="AV155" s="1"/>
  <c r="AW155" s="1"/>
  <c r="AU157"/>
  <c r="AS157"/>
  <c r="AR157"/>
  <c r="AP157"/>
  <c r="AO157"/>
  <c r="AM157"/>
  <c r="AM155" s="1"/>
  <c r="AN155" s="1"/>
  <c r="AL157"/>
  <c r="AJ157"/>
  <c r="AI157"/>
  <c r="AI155" s="1"/>
  <c r="AK155" s="1"/>
  <c r="AG157"/>
  <c r="AF157"/>
  <c r="AD157"/>
  <c r="AC157"/>
  <c r="AA157"/>
  <c r="AA155" s="1"/>
  <c r="AB155" s="1"/>
  <c r="Z157"/>
  <c r="X157"/>
  <c r="W157"/>
  <c r="W155" s="1"/>
  <c r="Y155" s="1"/>
  <c r="U157"/>
  <c r="T157"/>
  <c r="R157"/>
  <c r="Q157"/>
  <c r="L157"/>
  <c r="K157"/>
  <c r="M157" s="1"/>
  <c r="I157"/>
  <c r="H157"/>
  <c r="H155" s="1"/>
  <c r="J155" s="1"/>
  <c r="F157"/>
  <c r="E157"/>
  <c r="CW156"/>
  <c r="CN156"/>
  <c r="CK156"/>
  <c r="CG156"/>
  <c r="CG155" s="1"/>
  <c r="CH155" s="1"/>
  <c r="CF156"/>
  <c r="CF155" s="1"/>
  <c r="BR156"/>
  <c r="BL156"/>
  <c r="BF156"/>
  <c r="BC156"/>
  <c r="AZ156"/>
  <c r="AW156"/>
  <c r="AT156"/>
  <c r="AN156"/>
  <c r="AK156"/>
  <c r="AH156"/>
  <c r="AE156"/>
  <c r="AB156"/>
  <c r="Y156"/>
  <c r="V156"/>
  <c r="S156"/>
  <c r="J156"/>
  <c r="G156"/>
  <c r="C156"/>
  <c r="D156" s="1"/>
  <c r="B156"/>
  <c r="CY155"/>
  <c r="CX155"/>
  <c r="CU155"/>
  <c r="CS155"/>
  <c r="CR155"/>
  <c r="CM155"/>
  <c r="CN155" s="1"/>
  <c r="CL155"/>
  <c r="CJ155"/>
  <c r="CI155"/>
  <c r="CK155" s="1"/>
  <c r="CE155"/>
  <c r="BZ155"/>
  <c r="BY155"/>
  <c r="BV155"/>
  <c r="BT155"/>
  <c r="BS155"/>
  <c r="BQ155"/>
  <c r="BR155" s="1"/>
  <c r="BP155"/>
  <c r="BN155"/>
  <c r="BK155"/>
  <c r="BL155" s="1"/>
  <c r="BJ155"/>
  <c r="BG155"/>
  <c r="BF155"/>
  <c r="BE155"/>
  <c r="BD155"/>
  <c r="BB155"/>
  <c r="BC155" s="1"/>
  <c r="BA155"/>
  <c r="AY155"/>
  <c r="AZ155" s="1"/>
  <c r="AX155"/>
  <c r="AU155"/>
  <c r="AT155"/>
  <c r="AS155"/>
  <c r="AR155"/>
  <c r="AP155"/>
  <c r="AO155"/>
  <c r="AL155"/>
  <c r="AJ155"/>
  <c r="AG155"/>
  <c r="AH155" s="1"/>
  <c r="AF155"/>
  <c r="AD155"/>
  <c r="AE155" s="1"/>
  <c r="AC155"/>
  <c r="Z155"/>
  <c r="X155"/>
  <c r="U155"/>
  <c r="V155" s="1"/>
  <c r="T155"/>
  <c r="R155"/>
  <c r="S155" s="1"/>
  <c r="Q155"/>
  <c r="L155"/>
  <c r="K155"/>
  <c r="M155" s="1"/>
  <c r="I155"/>
  <c r="F155"/>
  <c r="G155" s="1"/>
  <c r="E155"/>
  <c r="EF163" i="12"/>
  <c r="EE163"/>
  <c r="DM163"/>
  <c r="DL163"/>
  <c r="DC163"/>
  <c r="DB163"/>
  <c r="CS163"/>
  <c r="CR163"/>
  <c r="CI163"/>
  <c r="CH163"/>
  <c r="BY163"/>
  <c r="BX163"/>
  <c r="BW163"/>
  <c r="BO163"/>
  <c r="B163" s="1"/>
  <c r="AT163"/>
  <c r="AS163"/>
  <c r="AG163"/>
  <c r="AF163"/>
  <c r="W163"/>
  <c r="V163"/>
  <c r="G163"/>
  <c r="F163"/>
  <c r="EF162"/>
  <c r="EE162"/>
  <c r="DM162"/>
  <c r="DL162"/>
  <c r="DC162"/>
  <c r="DB162"/>
  <c r="CS162"/>
  <c r="CR162"/>
  <c r="CI162"/>
  <c r="CH162"/>
  <c r="BY162"/>
  <c r="BX162"/>
  <c r="BO162"/>
  <c r="B162" s="1"/>
  <c r="AT162"/>
  <c r="AS162"/>
  <c r="AG162"/>
  <c r="AF162"/>
  <c r="W162"/>
  <c r="V162"/>
  <c r="G162"/>
  <c r="F162"/>
  <c r="EF161"/>
  <c r="EE161"/>
  <c r="DZ161"/>
  <c r="DM161"/>
  <c r="DL161"/>
  <c r="DC161"/>
  <c r="DB161"/>
  <c r="CS161"/>
  <c r="CR161"/>
  <c r="CI161"/>
  <c r="CH161"/>
  <c r="BY161"/>
  <c r="BX161"/>
  <c r="BO161"/>
  <c r="B161" s="1"/>
  <c r="BK161"/>
  <c r="BH161"/>
  <c r="BD161"/>
  <c r="BC161"/>
  <c r="BC158" s="1"/>
  <c r="BC156" s="1"/>
  <c r="AT161"/>
  <c r="AS161"/>
  <c r="AG161"/>
  <c r="AF161"/>
  <c r="W161"/>
  <c r="V161"/>
  <c r="G161"/>
  <c r="F161"/>
  <c r="EF160"/>
  <c r="EE160"/>
  <c r="DM160"/>
  <c r="DL160"/>
  <c r="DC160"/>
  <c r="DB160"/>
  <c r="CS160"/>
  <c r="CR160"/>
  <c r="CI160"/>
  <c r="CH160"/>
  <c r="BY160"/>
  <c r="BX160"/>
  <c r="BO160"/>
  <c r="B160" s="1"/>
  <c r="AT160"/>
  <c r="AS160"/>
  <c r="AG160"/>
  <c r="AF160"/>
  <c r="W160"/>
  <c r="V160"/>
  <c r="G160"/>
  <c r="F160"/>
  <c r="EF159"/>
  <c r="EE159"/>
  <c r="DM159"/>
  <c r="DL159"/>
  <c r="DC159"/>
  <c r="DB159"/>
  <c r="CS159"/>
  <c r="CR159"/>
  <c r="CI159"/>
  <c r="CH159"/>
  <c r="BY159"/>
  <c r="BX159"/>
  <c r="BW159"/>
  <c r="BP159"/>
  <c r="BO159"/>
  <c r="B159" s="1"/>
  <c r="AT159"/>
  <c r="AS159"/>
  <c r="AG159"/>
  <c r="AF159"/>
  <c r="W159"/>
  <c r="V159"/>
  <c r="G159"/>
  <c r="F159"/>
  <c r="GO158"/>
  <c r="GN158"/>
  <c r="GL158"/>
  <c r="GK158"/>
  <c r="GI158"/>
  <c r="GI156" s="1"/>
  <c r="GH158"/>
  <c r="GH156" s="1"/>
  <c r="GF158"/>
  <c r="GE158"/>
  <c r="GC158"/>
  <c r="GC156" s="1"/>
  <c r="GB158"/>
  <c r="GB156" s="1"/>
  <c r="FZ158"/>
  <c r="FZ156" s="1"/>
  <c r="FY158"/>
  <c r="FY156" s="1"/>
  <c r="FW158"/>
  <c r="FV158"/>
  <c r="FT158"/>
  <c r="FT156" s="1"/>
  <c r="FS158"/>
  <c r="FS156" s="1"/>
  <c r="FQ158"/>
  <c r="FQ156" s="1"/>
  <c r="FP158"/>
  <c r="FP156" s="1"/>
  <c r="FN158"/>
  <c r="FM158"/>
  <c r="FK158"/>
  <c r="FK156" s="1"/>
  <c r="FJ158"/>
  <c r="FJ156" s="1"/>
  <c r="FH158"/>
  <c r="FG158"/>
  <c r="FE158"/>
  <c r="FE156" s="1"/>
  <c r="FD158"/>
  <c r="FB158"/>
  <c r="FA158"/>
  <c r="EN158"/>
  <c r="EN156" s="1"/>
  <c r="EL158"/>
  <c r="EK158"/>
  <c r="EK156" s="1"/>
  <c r="EI158"/>
  <c r="EH158"/>
  <c r="EH156" s="1"/>
  <c r="ED158"/>
  <c r="ED156" s="1"/>
  <c r="EB158"/>
  <c r="EA158"/>
  <c r="EA156" s="1"/>
  <c r="DY158"/>
  <c r="DY156" s="1"/>
  <c r="DX158"/>
  <c r="DX156" s="1"/>
  <c r="DV158"/>
  <c r="DV156" s="1"/>
  <c r="DU158"/>
  <c r="DU156" s="1"/>
  <c r="DS158"/>
  <c r="DS156" s="1"/>
  <c r="DR158"/>
  <c r="DR156" s="1"/>
  <c r="DP158"/>
  <c r="DP156" s="1"/>
  <c r="DO158"/>
  <c r="DO156" s="1"/>
  <c r="DK158"/>
  <c r="DK156" s="1"/>
  <c r="DI158"/>
  <c r="DI156" s="1"/>
  <c r="DH158"/>
  <c r="DH156" s="1"/>
  <c r="DF158"/>
  <c r="DE158"/>
  <c r="DE156" s="1"/>
  <c r="DC158"/>
  <c r="DA158"/>
  <c r="DA156" s="1"/>
  <c r="CY158"/>
  <c r="CY156" s="1"/>
  <c r="CX158"/>
  <c r="CU158"/>
  <c r="CU156" s="1"/>
  <c r="CQ158"/>
  <c r="CO158"/>
  <c r="CO156" s="1"/>
  <c r="CN158"/>
  <c r="CN156" s="1"/>
  <c r="CL158"/>
  <c r="CL156" s="1"/>
  <c r="CK158"/>
  <c r="CG158"/>
  <c r="CG156" s="1"/>
  <c r="CE158"/>
  <c r="CD158"/>
  <c r="CD156" s="1"/>
  <c r="CB158"/>
  <c r="CA158"/>
  <c r="CA156" s="1"/>
  <c r="BV158"/>
  <c r="BV156" s="1"/>
  <c r="BU158"/>
  <c r="BU156" s="1"/>
  <c r="BS158"/>
  <c r="BR158"/>
  <c r="BR156" s="1"/>
  <c r="BP158"/>
  <c r="BP156" s="1"/>
  <c r="BO158"/>
  <c r="BM158"/>
  <c r="BM156" s="1"/>
  <c r="BL158"/>
  <c r="BJ158"/>
  <c r="BI158"/>
  <c r="BI156" s="1"/>
  <c r="BG158"/>
  <c r="BG156" s="1"/>
  <c r="BF158"/>
  <c r="BF156" s="1"/>
  <c r="BB158"/>
  <c r="BB156" s="1"/>
  <c r="AZ158"/>
  <c r="AZ156" s="1"/>
  <c r="AY158"/>
  <c r="AY156" s="1"/>
  <c r="AW158"/>
  <c r="AW156" s="1"/>
  <c r="AV158"/>
  <c r="AV156" s="1"/>
  <c r="AR158"/>
  <c r="AR156" s="1"/>
  <c r="AP158"/>
  <c r="AP156" s="1"/>
  <c r="AO158"/>
  <c r="AO156" s="1"/>
  <c r="AM158"/>
  <c r="AM156" s="1"/>
  <c r="AL158"/>
  <c r="AL156" s="1"/>
  <c r="AJ158"/>
  <c r="AJ156" s="1"/>
  <c r="AI158"/>
  <c r="AI156" s="1"/>
  <c r="AF158"/>
  <c r="AE158"/>
  <c r="AC158"/>
  <c r="AC156" s="1"/>
  <c r="AB158"/>
  <c r="AB156" s="1"/>
  <c r="Z158"/>
  <c r="Z156" s="1"/>
  <c r="Y158"/>
  <c r="Y156" s="1"/>
  <c r="U158"/>
  <c r="S158"/>
  <c r="S156" s="1"/>
  <c r="R158"/>
  <c r="R156" s="1"/>
  <c r="P158"/>
  <c r="P156" s="1"/>
  <c r="O158"/>
  <c r="O156" s="1"/>
  <c r="M158"/>
  <c r="M156" s="1"/>
  <c r="L158"/>
  <c r="L156" s="1"/>
  <c r="J158"/>
  <c r="J156" s="1"/>
  <c r="I158"/>
  <c r="E158"/>
  <c r="E156" s="1"/>
  <c r="FO157"/>
  <c r="FL157"/>
  <c r="EF157"/>
  <c r="EE157"/>
  <c r="EC157"/>
  <c r="DM157"/>
  <c r="DL157"/>
  <c r="DC157"/>
  <c r="DB157"/>
  <c r="CS157"/>
  <c r="CR157"/>
  <c r="CI157"/>
  <c r="CH157"/>
  <c r="BY157"/>
  <c r="BX157"/>
  <c r="BO157"/>
  <c r="B157" s="1"/>
  <c r="AT157"/>
  <c r="AS157"/>
  <c r="AG157"/>
  <c r="AF157"/>
  <c r="AD157"/>
  <c r="AA157"/>
  <c r="W157"/>
  <c r="V157"/>
  <c r="Q157"/>
  <c r="N157"/>
  <c r="K157"/>
  <c r="G157"/>
  <c r="F157"/>
  <c r="GO156"/>
  <c r="GN156"/>
  <c r="GL156"/>
  <c r="GK156"/>
  <c r="GF156"/>
  <c r="GE156"/>
  <c r="FW156"/>
  <c r="FV156"/>
  <c r="FN156"/>
  <c r="FM156"/>
  <c r="FH156"/>
  <c r="FG156"/>
  <c r="FD156"/>
  <c r="FB156"/>
  <c r="FA156"/>
  <c r="EQ156"/>
  <c r="EL156"/>
  <c r="EI156"/>
  <c r="EB156"/>
  <c r="DF156"/>
  <c r="CX156"/>
  <c r="CQ156"/>
  <c r="CK156"/>
  <c r="CE156"/>
  <c r="CB156"/>
  <c r="BS156"/>
  <c r="BL156"/>
  <c r="BJ156"/>
  <c r="AE156"/>
  <c r="U156"/>
  <c r="I156"/>
  <c r="BO156" l="1"/>
  <c r="BQ163"/>
  <c r="V158"/>
  <c r="CS158"/>
  <c r="CS156" s="1"/>
  <c r="GP156"/>
  <c r="GM156"/>
  <c r="BQ156"/>
  <c r="N156"/>
  <c r="AS158"/>
  <c r="AS156" s="1"/>
  <c r="BY158"/>
  <c r="BY156" s="1"/>
  <c r="G158"/>
  <c r="AG158"/>
  <c r="AG156" s="1"/>
  <c r="BE161"/>
  <c r="CR158"/>
  <c r="CR156" s="1"/>
  <c r="DL158"/>
  <c r="DL156" s="1"/>
  <c r="EF158"/>
  <c r="EF156" s="1"/>
  <c r="CH158"/>
  <c r="CH156" s="1"/>
  <c r="DZ156"/>
  <c r="DC156"/>
  <c r="FO156"/>
  <c r="H157"/>
  <c r="V156"/>
  <c r="EE158"/>
  <c r="EE156" s="1"/>
  <c r="DM158"/>
  <c r="DM156" s="1"/>
  <c r="BH158"/>
  <c r="BX158"/>
  <c r="BX156" s="1"/>
  <c r="BD158"/>
  <c r="BD156" s="1"/>
  <c r="BE156" s="1"/>
  <c r="F158"/>
  <c r="F156" s="1"/>
  <c r="CI158"/>
  <c r="CI156" s="1"/>
  <c r="BW158"/>
  <c r="BK156"/>
  <c r="BK158"/>
  <c r="BQ159"/>
  <c r="AA156"/>
  <c r="AF156"/>
  <c r="K156"/>
  <c r="X157"/>
  <c r="DZ158"/>
  <c r="G156"/>
  <c r="BH156"/>
  <c r="BW156"/>
  <c r="W158"/>
  <c r="W156" s="1"/>
  <c r="AT158"/>
  <c r="AT156" s="1"/>
  <c r="DB158"/>
  <c r="DB156" s="1"/>
  <c r="D161"/>
  <c r="FL156"/>
  <c r="Q156"/>
  <c r="AD156"/>
  <c r="EC156"/>
  <c r="D157" i="3"/>
  <c r="C155"/>
  <c r="CH156"/>
  <c r="D158"/>
  <c r="BE158" i="12" l="1"/>
  <c r="X156"/>
  <c r="B158"/>
  <c r="H156"/>
  <c r="D157"/>
  <c r="C158"/>
  <c r="C156" s="1"/>
  <c r="D155" i="3"/>
  <c r="D158" i="12" l="1"/>
  <c r="B156"/>
  <c r="D156" s="1"/>
  <c r="BI127" i="9"/>
  <c r="C127"/>
  <c r="B127"/>
  <c r="CZ166" i="3"/>
  <c r="CW166"/>
  <c r="CT166"/>
  <c r="CF166"/>
  <c r="CA166"/>
  <c r="BX166"/>
  <c r="BU166"/>
  <c r="BR166"/>
  <c r="BL166"/>
  <c r="BF166"/>
  <c r="BC166"/>
  <c r="AW166"/>
  <c r="AT166"/>
  <c r="AN166"/>
  <c r="AK166"/>
  <c r="AH166"/>
  <c r="AB166"/>
  <c r="Y166"/>
  <c r="V166"/>
  <c r="S166"/>
  <c r="J166"/>
  <c r="G166"/>
  <c r="D166"/>
  <c r="C166"/>
  <c r="B166"/>
  <c r="BX166" i="12"/>
  <c r="B164" i="3" l="1"/>
  <c r="D164" s="1"/>
  <c r="CZ167"/>
  <c r="CW167"/>
  <c r="CT167"/>
  <c r="CF167"/>
  <c r="CA167"/>
  <c r="BR167"/>
  <c r="BL167"/>
  <c r="BF167"/>
  <c r="BC167"/>
  <c r="AW167"/>
  <c r="AT167"/>
  <c r="AN167"/>
  <c r="AK167"/>
  <c r="AH167"/>
  <c r="AB167"/>
  <c r="Y167"/>
  <c r="V167"/>
  <c r="S167"/>
  <c r="J167"/>
  <c r="G167"/>
  <c r="D167"/>
  <c r="C167"/>
  <c r="B167"/>
  <c r="FO167" i="12"/>
  <c r="FL167"/>
  <c r="FF167"/>
  <c r="EF167"/>
  <c r="DZ167"/>
  <c r="DM167"/>
  <c r="DL167"/>
  <c r="CS167"/>
  <c r="CR167"/>
  <c r="CI167"/>
  <c r="CH167"/>
  <c r="CF167"/>
  <c r="CC167"/>
  <c r="BY167"/>
  <c r="BX167"/>
  <c r="BT167"/>
  <c r="BP167"/>
  <c r="BO167"/>
  <c r="BK167"/>
  <c r="BH167"/>
  <c r="BD167"/>
  <c r="BC167"/>
  <c r="AT167"/>
  <c r="AS167"/>
  <c r="AG167"/>
  <c r="AF167"/>
  <c r="AD167"/>
  <c r="AA167"/>
  <c r="W167"/>
  <c r="V167"/>
  <c r="Q167"/>
  <c r="G167"/>
  <c r="F167"/>
  <c r="X167" l="1"/>
  <c r="BE167"/>
  <c r="BQ167"/>
  <c r="BZ167"/>
  <c r="D167" l="1"/>
  <c r="C39" i="9" l="1"/>
  <c r="B39"/>
  <c r="C38"/>
  <c r="B38"/>
  <c r="C37"/>
  <c r="B37"/>
  <c r="C36"/>
  <c r="B36"/>
  <c r="C35"/>
  <c r="B35"/>
  <c r="C34"/>
  <c r="B34"/>
  <c r="AH33"/>
  <c r="C33"/>
  <c r="B33"/>
  <c r="D33" s="1"/>
  <c r="BN32"/>
  <c r="BN30" s="1"/>
  <c r="BM32"/>
  <c r="BM30" s="1"/>
  <c r="BK32"/>
  <c r="BJ32"/>
  <c r="BJ30" s="1"/>
  <c r="BH32"/>
  <c r="BH30" s="1"/>
  <c r="BG32"/>
  <c r="BE32"/>
  <c r="BD30"/>
  <c r="BB32"/>
  <c r="BB30" s="1"/>
  <c r="BA32"/>
  <c r="BA30" s="1"/>
  <c r="AY32"/>
  <c r="AX32"/>
  <c r="AX30" s="1"/>
  <c r="AV32"/>
  <c r="AV30" s="1"/>
  <c r="AU32"/>
  <c r="AS32"/>
  <c r="AR32"/>
  <c r="AR30" s="1"/>
  <c r="AH32"/>
  <c r="AG32"/>
  <c r="AG30" s="1"/>
  <c r="AH30" s="1"/>
  <c r="AF32"/>
  <c r="R32"/>
  <c r="R30" s="1"/>
  <c r="Q32"/>
  <c r="Q30" s="1"/>
  <c r="C31"/>
  <c r="B31"/>
  <c r="BK30"/>
  <c r="BG30"/>
  <c r="BE30"/>
  <c r="AY30"/>
  <c r="AU30"/>
  <c r="AS30"/>
  <c r="AF30"/>
  <c r="M45" i="3"/>
  <c r="C45"/>
  <c r="D45" s="1"/>
  <c r="B45"/>
  <c r="M44"/>
  <c r="C44"/>
  <c r="D44" s="1"/>
  <c r="B44"/>
  <c r="M43"/>
  <c r="C43"/>
  <c r="D43" s="1"/>
  <c r="B43"/>
  <c r="M42"/>
  <c r="C42"/>
  <c r="D42" s="1"/>
  <c r="B42"/>
  <c r="M41"/>
  <c r="C41"/>
  <c r="D41" s="1"/>
  <c r="B41"/>
  <c r="M40"/>
  <c r="C40"/>
  <c r="D40" s="1"/>
  <c r="B40"/>
  <c r="M39"/>
  <c r="C39"/>
  <c r="D39" s="1"/>
  <c r="B39"/>
  <c r="M38"/>
  <c r="C38"/>
  <c r="D38" s="1"/>
  <c r="B38"/>
  <c r="M37"/>
  <c r="C37"/>
  <c r="C36" s="1"/>
  <c r="B37"/>
  <c r="CY36"/>
  <c r="CX36"/>
  <c r="CV36"/>
  <c r="CV34" s="1"/>
  <c r="CW34" s="1"/>
  <c r="CU36"/>
  <c r="CS36"/>
  <c r="CR36"/>
  <c r="CM36"/>
  <c r="CM34" s="1"/>
  <c r="CN34" s="1"/>
  <c r="CL36"/>
  <c r="CJ36"/>
  <c r="CI36"/>
  <c r="CG36"/>
  <c r="CG34" s="1"/>
  <c r="CH34" s="1"/>
  <c r="CF36"/>
  <c r="CE36"/>
  <c r="BZ36"/>
  <c r="BY36"/>
  <c r="BY34" s="1"/>
  <c r="CA34" s="1"/>
  <c r="BW36"/>
  <c r="BV36"/>
  <c r="BT36"/>
  <c r="BS36"/>
  <c r="BS34" s="1"/>
  <c r="BQ36"/>
  <c r="BP36"/>
  <c r="BN36"/>
  <c r="BM36"/>
  <c r="BK36"/>
  <c r="BJ36"/>
  <c r="BH36"/>
  <c r="BG36"/>
  <c r="BG34" s="1"/>
  <c r="BI34" s="1"/>
  <c r="BE36"/>
  <c r="BD36"/>
  <c r="BB36"/>
  <c r="BA36"/>
  <c r="AY36"/>
  <c r="AX36"/>
  <c r="AV36"/>
  <c r="AU36"/>
  <c r="AU34" s="1"/>
  <c r="AW34" s="1"/>
  <c r="AS36"/>
  <c r="AR36"/>
  <c r="AP36"/>
  <c r="AO36"/>
  <c r="AM36"/>
  <c r="AL36"/>
  <c r="AJ36"/>
  <c r="AI36"/>
  <c r="AG36"/>
  <c r="AF36"/>
  <c r="AD36"/>
  <c r="AC36"/>
  <c r="AA36"/>
  <c r="Z36"/>
  <c r="X36"/>
  <c r="W36"/>
  <c r="U36"/>
  <c r="T36"/>
  <c r="R36"/>
  <c r="Q36"/>
  <c r="L36"/>
  <c r="M36" s="1"/>
  <c r="K36"/>
  <c r="I36"/>
  <c r="H36"/>
  <c r="F36"/>
  <c r="E36"/>
  <c r="B36"/>
  <c r="CZ35"/>
  <c r="CW35"/>
  <c r="CT35"/>
  <c r="CN35"/>
  <c r="CK35"/>
  <c r="CH35"/>
  <c r="CG35"/>
  <c r="CF35"/>
  <c r="CA35"/>
  <c r="BU35"/>
  <c r="BR35"/>
  <c r="BL35"/>
  <c r="BI35"/>
  <c r="BF35"/>
  <c r="BC35"/>
  <c r="AZ35"/>
  <c r="AW35"/>
  <c r="AT35"/>
  <c r="AQ35"/>
  <c r="AN35"/>
  <c r="AK35"/>
  <c r="AH35"/>
  <c r="AE35"/>
  <c r="AB35"/>
  <c r="Y35"/>
  <c r="V35"/>
  <c r="S35"/>
  <c r="J35"/>
  <c r="G35"/>
  <c r="D35"/>
  <c r="C35"/>
  <c r="B35"/>
  <c r="CY34"/>
  <c r="CZ34" s="1"/>
  <c r="CX34"/>
  <c r="CU34"/>
  <c r="CS34"/>
  <c r="CT34" s="1"/>
  <c r="CR34"/>
  <c r="CL34"/>
  <c r="CJ34"/>
  <c r="CK34" s="1"/>
  <c r="CI34"/>
  <c r="CF34"/>
  <c r="CE34"/>
  <c r="BZ34"/>
  <c r="BW34"/>
  <c r="BV34"/>
  <c r="BT34"/>
  <c r="BR34"/>
  <c r="BQ34"/>
  <c r="BP34"/>
  <c r="BN34"/>
  <c r="BM34"/>
  <c r="BK34"/>
  <c r="BL34" s="1"/>
  <c r="BJ34"/>
  <c r="BH34"/>
  <c r="BE34"/>
  <c r="BF34" s="1"/>
  <c r="BD34"/>
  <c r="BB34"/>
  <c r="BC34" s="1"/>
  <c r="BA34"/>
  <c r="AY34"/>
  <c r="AZ34" s="1"/>
  <c r="AX34"/>
  <c r="AV34"/>
  <c r="AS34"/>
  <c r="AT34" s="1"/>
  <c r="AR34"/>
  <c r="AP34"/>
  <c r="AQ34" s="1"/>
  <c r="AO34"/>
  <c r="AM34"/>
  <c r="AN34" s="1"/>
  <c r="AL34"/>
  <c r="AK34"/>
  <c r="AJ34"/>
  <c r="AI34"/>
  <c r="AG34"/>
  <c r="AH34" s="1"/>
  <c r="AF34"/>
  <c r="AD34"/>
  <c r="AC34"/>
  <c r="AE34" s="1"/>
  <c r="AA34"/>
  <c r="AB34" s="1"/>
  <c r="Z34"/>
  <c r="Y34"/>
  <c r="X34"/>
  <c r="W34"/>
  <c r="U34"/>
  <c r="V34" s="1"/>
  <c r="T34"/>
  <c r="R34"/>
  <c r="Q34"/>
  <c r="S34" s="1"/>
  <c r="L34"/>
  <c r="M34" s="1"/>
  <c r="K34"/>
  <c r="J34"/>
  <c r="I34"/>
  <c r="H34"/>
  <c r="F34"/>
  <c r="G34" s="1"/>
  <c r="E34"/>
  <c r="B34"/>
  <c r="EF42" i="12"/>
  <c r="EE42"/>
  <c r="DZ42"/>
  <c r="DM42"/>
  <c r="DL42"/>
  <c r="DC42"/>
  <c r="DB42"/>
  <c r="CS42"/>
  <c r="CR42"/>
  <c r="CI42"/>
  <c r="CH42"/>
  <c r="BY42"/>
  <c r="BX42"/>
  <c r="BT42"/>
  <c r="BP42"/>
  <c r="BO42"/>
  <c r="B42" s="1"/>
  <c r="BK42"/>
  <c r="BH42"/>
  <c r="BD42"/>
  <c r="BC42"/>
  <c r="AT42"/>
  <c r="AS42"/>
  <c r="AG42"/>
  <c r="AF42"/>
  <c r="W42"/>
  <c r="V42"/>
  <c r="G42"/>
  <c r="F42"/>
  <c r="EF41"/>
  <c r="EE41"/>
  <c r="DZ41"/>
  <c r="DM41"/>
  <c r="DL41"/>
  <c r="DC41"/>
  <c r="DB41"/>
  <c r="CS41"/>
  <c r="CR41"/>
  <c r="CI41"/>
  <c r="CH41"/>
  <c r="BY41"/>
  <c r="BX41"/>
  <c r="BT41"/>
  <c r="BP41"/>
  <c r="BO41"/>
  <c r="B41" s="1"/>
  <c r="BK41"/>
  <c r="BH41"/>
  <c r="BD41"/>
  <c r="BC41"/>
  <c r="AT41"/>
  <c r="AS41"/>
  <c r="AG41"/>
  <c r="AF41"/>
  <c r="W41"/>
  <c r="V41"/>
  <c r="G41"/>
  <c r="F41"/>
  <c r="EF40"/>
  <c r="EE40"/>
  <c r="DZ40"/>
  <c r="DM40"/>
  <c r="DL40"/>
  <c r="DC40"/>
  <c r="DB40"/>
  <c r="CZ40"/>
  <c r="CW40"/>
  <c r="CS40"/>
  <c r="CR40"/>
  <c r="CI40"/>
  <c r="CH40"/>
  <c r="BY40"/>
  <c r="BX40"/>
  <c r="BO40"/>
  <c r="BK40"/>
  <c r="BH40"/>
  <c r="BD40"/>
  <c r="BC40"/>
  <c r="AT40"/>
  <c r="AS40"/>
  <c r="AG40"/>
  <c r="AF40"/>
  <c r="W40"/>
  <c r="V40"/>
  <c r="G40"/>
  <c r="F40"/>
  <c r="EF39"/>
  <c r="EE39"/>
  <c r="DZ39"/>
  <c r="DM39"/>
  <c r="DL39"/>
  <c r="DC39"/>
  <c r="DB39"/>
  <c r="CS39"/>
  <c r="CR39"/>
  <c r="CI39"/>
  <c r="CH39"/>
  <c r="BY39"/>
  <c r="BX39"/>
  <c r="BO39"/>
  <c r="B39" s="1"/>
  <c r="BK39"/>
  <c r="BH39"/>
  <c r="BD39"/>
  <c r="BC39"/>
  <c r="AT39"/>
  <c r="AS39"/>
  <c r="AG39"/>
  <c r="AF39"/>
  <c r="W39"/>
  <c r="V39"/>
  <c r="G39"/>
  <c r="F39"/>
  <c r="EF38"/>
  <c r="EE38"/>
  <c r="DZ38"/>
  <c r="DM38"/>
  <c r="DL38"/>
  <c r="DC38"/>
  <c r="DB38"/>
  <c r="CS38"/>
  <c r="CR38"/>
  <c r="CI38"/>
  <c r="CH38"/>
  <c r="BY38"/>
  <c r="BX38"/>
  <c r="BO38"/>
  <c r="BK38"/>
  <c r="BH38"/>
  <c r="BD38"/>
  <c r="BC38"/>
  <c r="AT38"/>
  <c r="AS38"/>
  <c r="AG38"/>
  <c r="AF38"/>
  <c r="W38"/>
  <c r="V38"/>
  <c r="G38"/>
  <c r="F38"/>
  <c r="EF37"/>
  <c r="EE37"/>
  <c r="DZ37"/>
  <c r="DM37"/>
  <c r="DL37"/>
  <c r="DC37"/>
  <c r="DB37"/>
  <c r="CS37"/>
  <c r="CR37"/>
  <c r="CI37"/>
  <c r="CH37"/>
  <c r="BY37"/>
  <c r="BX37"/>
  <c r="BT37"/>
  <c r="BP37"/>
  <c r="BO37"/>
  <c r="B37" s="1"/>
  <c r="BK37"/>
  <c r="BH37"/>
  <c r="BD37"/>
  <c r="BC37"/>
  <c r="AT37"/>
  <c r="AS37"/>
  <c r="AG37"/>
  <c r="AF37"/>
  <c r="W37"/>
  <c r="V37"/>
  <c r="G37"/>
  <c r="F37"/>
  <c r="EF36"/>
  <c r="EE36"/>
  <c r="DZ36"/>
  <c r="DM36"/>
  <c r="DL36"/>
  <c r="DC36"/>
  <c r="DB36"/>
  <c r="CS36"/>
  <c r="CR36"/>
  <c r="CI36"/>
  <c r="CH36"/>
  <c r="BY36"/>
  <c r="BX36"/>
  <c r="BT36"/>
  <c r="BP36"/>
  <c r="BP33" s="1"/>
  <c r="BO36"/>
  <c r="B36" s="1"/>
  <c r="AT36"/>
  <c r="AS36"/>
  <c r="AG36"/>
  <c r="AF36"/>
  <c r="W36"/>
  <c r="V36"/>
  <c r="G36"/>
  <c r="F36"/>
  <c r="EF35"/>
  <c r="EE35"/>
  <c r="DZ35"/>
  <c r="DM35"/>
  <c r="DL35"/>
  <c r="DC35"/>
  <c r="DB35"/>
  <c r="CS35"/>
  <c r="CR35"/>
  <c r="CI35"/>
  <c r="CH35"/>
  <c r="BY35"/>
  <c r="BX35"/>
  <c r="BO35"/>
  <c r="B35" s="1"/>
  <c r="BK35"/>
  <c r="BH35"/>
  <c r="BD35"/>
  <c r="BC35"/>
  <c r="AT35"/>
  <c r="AS35"/>
  <c r="AG35"/>
  <c r="AF35"/>
  <c r="W35"/>
  <c r="V35"/>
  <c r="G35"/>
  <c r="F35"/>
  <c r="EF34"/>
  <c r="EE34"/>
  <c r="DZ34"/>
  <c r="DM34"/>
  <c r="DM33" s="1"/>
  <c r="DL34"/>
  <c r="DC34"/>
  <c r="DB34"/>
  <c r="CS34"/>
  <c r="CS33" s="1"/>
  <c r="CR34"/>
  <c r="CI34"/>
  <c r="CH34"/>
  <c r="BY34"/>
  <c r="BX34"/>
  <c r="BO34"/>
  <c r="BK34"/>
  <c r="BH34"/>
  <c r="BD34"/>
  <c r="BC34"/>
  <c r="AT34"/>
  <c r="AS34"/>
  <c r="AG34"/>
  <c r="AF34"/>
  <c r="W34"/>
  <c r="V34"/>
  <c r="G34"/>
  <c r="F34"/>
  <c r="GO33"/>
  <c r="GO31" s="1"/>
  <c r="GN33"/>
  <c r="GN31" s="1"/>
  <c r="GL33"/>
  <c r="GL31" s="1"/>
  <c r="GK33"/>
  <c r="GI33"/>
  <c r="GH33"/>
  <c r="GF33"/>
  <c r="GF31" s="1"/>
  <c r="GE33"/>
  <c r="GC33"/>
  <c r="GC31" s="1"/>
  <c r="GB33"/>
  <c r="FZ33"/>
  <c r="FY33"/>
  <c r="FW33"/>
  <c r="FW31" s="1"/>
  <c r="FV33"/>
  <c r="FV31" s="1"/>
  <c r="FT33"/>
  <c r="FS33"/>
  <c r="FQ33"/>
  <c r="FP33"/>
  <c r="FN33"/>
  <c r="FN31" s="1"/>
  <c r="FM33"/>
  <c r="FK33"/>
  <c r="FJ33"/>
  <c r="FH33"/>
  <c r="FH31" s="1"/>
  <c r="FG33"/>
  <c r="FE33"/>
  <c r="FD33"/>
  <c r="FB33"/>
  <c r="FB31" s="1"/>
  <c r="FA33"/>
  <c r="FA31" s="1"/>
  <c r="EN33"/>
  <c r="EL33"/>
  <c r="EK33"/>
  <c r="EK31" s="1"/>
  <c r="EI33"/>
  <c r="EI31" s="1"/>
  <c r="EH33"/>
  <c r="ED33"/>
  <c r="ED31" s="1"/>
  <c r="EB33"/>
  <c r="EA33"/>
  <c r="DY33"/>
  <c r="DY31" s="1"/>
  <c r="DX33"/>
  <c r="DX31" s="1"/>
  <c r="DV33"/>
  <c r="DV31" s="1"/>
  <c r="DU33"/>
  <c r="DS33"/>
  <c r="DS31" s="1"/>
  <c r="DR33"/>
  <c r="DR31" s="1"/>
  <c r="DP33"/>
  <c r="DO33"/>
  <c r="DK33"/>
  <c r="DK31" s="1"/>
  <c r="DI33"/>
  <c r="DI31" s="1"/>
  <c r="DH33"/>
  <c r="DH31" s="1"/>
  <c r="DF33"/>
  <c r="DE33"/>
  <c r="DE31" s="1"/>
  <c r="DA33"/>
  <c r="CY33"/>
  <c r="CX33"/>
  <c r="CX31" s="1"/>
  <c r="CV33"/>
  <c r="CV31" s="1"/>
  <c r="CU33"/>
  <c r="CU31" s="1"/>
  <c r="CQ33"/>
  <c r="CO33"/>
  <c r="CO31" s="1"/>
  <c r="CN33"/>
  <c r="CL33"/>
  <c r="CK33"/>
  <c r="CG33"/>
  <c r="CG31" s="1"/>
  <c r="CE33"/>
  <c r="CE31" s="1"/>
  <c r="CD33"/>
  <c r="CB33"/>
  <c r="CA33"/>
  <c r="CA31" s="1"/>
  <c r="BY33"/>
  <c r="BV33"/>
  <c r="BV31" s="1"/>
  <c r="BU33"/>
  <c r="BU31" s="1"/>
  <c r="BS33"/>
  <c r="BS31" s="1"/>
  <c r="BT31" s="1"/>
  <c r="BR33"/>
  <c r="BR31" s="1"/>
  <c r="BM33"/>
  <c r="BM31" s="1"/>
  <c r="BL33"/>
  <c r="BL31" s="1"/>
  <c r="BJ33"/>
  <c r="BI33"/>
  <c r="BG33"/>
  <c r="BG31" s="1"/>
  <c r="BF33"/>
  <c r="BF31" s="1"/>
  <c r="BC33"/>
  <c r="BC31" s="1"/>
  <c r="BB33"/>
  <c r="AZ33"/>
  <c r="AZ31" s="1"/>
  <c r="AY33"/>
  <c r="AY31" s="1"/>
  <c r="AW33"/>
  <c r="AV33"/>
  <c r="AR33"/>
  <c r="AR31" s="1"/>
  <c r="AP33"/>
  <c r="AP31" s="1"/>
  <c r="AO33"/>
  <c r="AO31" s="1"/>
  <c r="AM33"/>
  <c r="AM31" s="1"/>
  <c r="AL33"/>
  <c r="AJ33"/>
  <c r="AJ31" s="1"/>
  <c r="AI33"/>
  <c r="AE33"/>
  <c r="AE31" s="1"/>
  <c r="AC33"/>
  <c r="AC31" s="1"/>
  <c r="AB33"/>
  <c r="AB31" s="1"/>
  <c r="Z33"/>
  <c r="Z31" s="1"/>
  <c r="Y33"/>
  <c r="Y31" s="1"/>
  <c r="U33"/>
  <c r="U31" s="1"/>
  <c r="S33"/>
  <c r="S31" s="1"/>
  <c r="R33"/>
  <c r="P33"/>
  <c r="P31" s="1"/>
  <c r="O33"/>
  <c r="O31" s="1"/>
  <c r="M33"/>
  <c r="M31" s="1"/>
  <c r="L33"/>
  <c r="J33"/>
  <c r="I33"/>
  <c r="I31" s="1"/>
  <c r="E33"/>
  <c r="E31" s="1"/>
  <c r="FX32"/>
  <c r="FU32"/>
  <c r="FR32"/>
  <c r="FO32"/>
  <c r="FL32"/>
  <c r="ES32"/>
  <c r="ER32"/>
  <c r="ER31" s="1"/>
  <c r="EF32"/>
  <c r="EE32"/>
  <c r="EC32"/>
  <c r="DM32"/>
  <c r="DL32"/>
  <c r="DC32"/>
  <c r="DB32"/>
  <c r="CS32"/>
  <c r="CR32"/>
  <c r="CI32"/>
  <c r="CH32"/>
  <c r="CF32"/>
  <c r="CC32"/>
  <c r="BY32"/>
  <c r="BX32"/>
  <c r="BO32"/>
  <c r="B32" s="1"/>
  <c r="AT32"/>
  <c r="AS32"/>
  <c r="AG32"/>
  <c r="AF32"/>
  <c r="AD32"/>
  <c r="AA32"/>
  <c r="W32"/>
  <c r="V32"/>
  <c r="Q32"/>
  <c r="N32"/>
  <c r="K32"/>
  <c r="G32"/>
  <c r="F32"/>
  <c r="GK31"/>
  <c r="GI31"/>
  <c r="GH31"/>
  <c r="GE31"/>
  <c r="GB31"/>
  <c r="FZ31"/>
  <c r="FY31"/>
  <c r="FT31"/>
  <c r="FS31"/>
  <c r="FQ31"/>
  <c r="FP31"/>
  <c r="FM31"/>
  <c r="FK31"/>
  <c r="FJ31"/>
  <c r="FG31"/>
  <c r="FE31"/>
  <c r="FD31"/>
  <c r="EQ31"/>
  <c r="EN31"/>
  <c r="EL31"/>
  <c r="EH31"/>
  <c r="EB31"/>
  <c r="EA31"/>
  <c r="DU31"/>
  <c r="DP31"/>
  <c r="DO31"/>
  <c r="DF31"/>
  <c r="DA31"/>
  <c r="CY31"/>
  <c r="CQ31"/>
  <c r="CN31"/>
  <c r="CL31"/>
  <c r="CK31"/>
  <c r="CD31"/>
  <c r="CB31"/>
  <c r="BJ31"/>
  <c r="BI31"/>
  <c r="BB31"/>
  <c r="AW31"/>
  <c r="AV31"/>
  <c r="AL31"/>
  <c r="AI31"/>
  <c r="R31"/>
  <c r="L31"/>
  <c r="J31"/>
  <c r="B34" l="1"/>
  <c r="B38"/>
  <c r="B40"/>
  <c r="W33"/>
  <c r="AT33"/>
  <c r="AF33"/>
  <c r="EE33"/>
  <c r="EE31" s="1"/>
  <c r="CS31"/>
  <c r="D36"/>
  <c r="D35"/>
  <c r="AF31"/>
  <c r="DM31"/>
  <c r="BO33"/>
  <c r="BO31" s="1"/>
  <c r="AT31"/>
  <c r="G33"/>
  <c r="BX33"/>
  <c r="W31"/>
  <c r="FU31"/>
  <c r="G31"/>
  <c r="BX31"/>
  <c r="BA31"/>
  <c r="GJ31"/>
  <c r="AU32"/>
  <c r="ES31"/>
  <c r="ET31" s="1"/>
  <c r="ET32"/>
  <c r="GM31"/>
  <c r="GP31"/>
  <c r="AX31"/>
  <c r="BY31"/>
  <c r="BZ31" s="1"/>
  <c r="B32" i="9"/>
  <c r="B30" s="1"/>
  <c r="C32"/>
  <c r="C30" s="1"/>
  <c r="BL30"/>
  <c r="Q31" i="12"/>
  <c r="CC31"/>
  <c r="BE35"/>
  <c r="FX31"/>
  <c r="BT33"/>
  <c r="BE38"/>
  <c r="BE40"/>
  <c r="BQ37"/>
  <c r="BK33"/>
  <c r="CI33"/>
  <c r="CI31" s="1"/>
  <c r="DC33"/>
  <c r="DC31" s="1"/>
  <c r="D40"/>
  <c r="BK31"/>
  <c r="FL31"/>
  <c r="CH33"/>
  <c r="CH31" s="1"/>
  <c r="DB33"/>
  <c r="DB31" s="1"/>
  <c r="BQ41"/>
  <c r="X32"/>
  <c r="BH31"/>
  <c r="CW31"/>
  <c r="BH33"/>
  <c r="CR33"/>
  <c r="CT33" s="1"/>
  <c r="EF33"/>
  <c r="EF31" s="1"/>
  <c r="BE37"/>
  <c r="BQ42"/>
  <c r="BP31"/>
  <c r="EC31"/>
  <c r="FR31"/>
  <c r="BZ32"/>
  <c r="CF31"/>
  <c r="CZ33"/>
  <c r="DZ31"/>
  <c r="FO31"/>
  <c r="D39"/>
  <c r="K31"/>
  <c r="CZ31"/>
  <c r="V33"/>
  <c r="V31" s="1"/>
  <c r="AS33"/>
  <c r="AS31" s="1"/>
  <c r="AU31" s="1"/>
  <c r="BQ36"/>
  <c r="BE41"/>
  <c r="BE42"/>
  <c r="AA31"/>
  <c r="DL33"/>
  <c r="DL31" s="1"/>
  <c r="CT40"/>
  <c r="D42"/>
  <c r="N31"/>
  <c r="AD31"/>
  <c r="H32"/>
  <c r="CW33"/>
  <c r="DZ33"/>
  <c r="F33"/>
  <c r="F31" s="1"/>
  <c r="H31" s="1"/>
  <c r="BE34"/>
  <c r="AG33"/>
  <c r="AG31" s="1"/>
  <c r="BD33"/>
  <c r="BE33" s="1"/>
  <c r="BE39"/>
  <c r="D41"/>
  <c r="BU34" i="3"/>
  <c r="D36"/>
  <c r="C34"/>
  <c r="D37"/>
  <c r="CR31" i="12"/>
  <c r="CT31" s="1"/>
  <c r="X31" l="1"/>
  <c r="BQ33"/>
  <c r="BQ31"/>
  <c r="D38"/>
  <c r="D37"/>
  <c r="D32" i="9"/>
  <c r="BD31" i="12"/>
  <c r="BE31" s="1"/>
  <c r="D34"/>
  <c r="B33"/>
  <c r="B31" s="1"/>
  <c r="C33"/>
  <c r="D30" i="9"/>
  <c r="D34" i="3"/>
  <c r="D32" i="12"/>
  <c r="D33" l="1"/>
  <c r="C31"/>
  <c r="D31" l="1"/>
  <c r="C112" i="9"/>
  <c r="B112"/>
  <c r="C111"/>
  <c r="B111"/>
  <c r="C110"/>
  <c r="B110"/>
  <c r="C109"/>
  <c r="B109"/>
  <c r="C108"/>
  <c r="B108"/>
  <c r="C107"/>
  <c r="B107"/>
  <c r="C106"/>
  <c r="B106"/>
  <c r="B104" s="1"/>
  <c r="B102" s="1"/>
  <c r="C105"/>
  <c r="B105"/>
  <c r="BN104"/>
  <c r="BN102" s="1"/>
  <c r="BM104"/>
  <c r="BM102" s="1"/>
  <c r="BK104"/>
  <c r="BJ104"/>
  <c r="BJ102" s="1"/>
  <c r="BH104"/>
  <c r="BH102" s="1"/>
  <c r="BG104"/>
  <c r="BG102" s="1"/>
  <c r="BE104"/>
  <c r="BD104"/>
  <c r="BD102" s="1"/>
  <c r="BB104"/>
  <c r="BB102" s="1"/>
  <c r="BA104"/>
  <c r="BA102" s="1"/>
  <c r="AY104"/>
  <c r="AX104"/>
  <c r="AX102" s="1"/>
  <c r="AV104"/>
  <c r="AV102" s="1"/>
  <c r="AU104"/>
  <c r="AS104"/>
  <c r="AR104"/>
  <c r="AR102" s="1"/>
  <c r="AG104"/>
  <c r="AG102" s="1"/>
  <c r="AF104"/>
  <c r="AF102" s="1"/>
  <c r="R104"/>
  <c r="Q104"/>
  <c r="Q102" s="1"/>
  <c r="C104"/>
  <c r="C103"/>
  <c r="B103"/>
  <c r="BK102"/>
  <c r="BE102"/>
  <c r="AY102"/>
  <c r="AU102"/>
  <c r="AS102"/>
  <c r="R102"/>
  <c r="M144" i="3"/>
  <c r="D144"/>
  <c r="C144"/>
  <c r="B144"/>
  <c r="M143"/>
  <c r="D143"/>
  <c r="C143"/>
  <c r="B143"/>
  <c r="M142"/>
  <c r="D142"/>
  <c r="C142"/>
  <c r="B142"/>
  <c r="M141"/>
  <c r="D141"/>
  <c r="C141"/>
  <c r="B141"/>
  <c r="M140"/>
  <c r="D140"/>
  <c r="C140"/>
  <c r="B140"/>
  <c r="M139"/>
  <c r="D139"/>
  <c r="C139"/>
  <c r="B139"/>
  <c r="M138"/>
  <c r="D138"/>
  <c r="C138"/>
  <c r="B138"/>
  <c r="M137"/>
  <c r="D137"/>
  <c r="C137"/>
  <c r="B137"/>
  <c r="B136" s="1"/>
  <c r="B134" s="1"/>
  <c r="CY136"/>
  <c r="CX136"/>
  <c r="CV136"/>
  <c r="CU136"/>
  <c r="CS136"/>
  <c r="CR136"/>
  <c r="CM136"/>
  <c r="CL136"/>
  <c r="CL134" s="1"/>
  <c r="CJ136"/>
  <c r="CI136"/>
  <c r="CG136"/>
  <c r="CF136"/>
  <c r="CE136"/>
  <c r="BZ136"/>
  <c r="BY136"/>
  <c r="BW136"/>
  <c r="BV136"/>
  <c r="BT136"/>
  <c r="BS136"/>
  <c r="BQ136"/>
  <c r="BP136"/>
  <c r="BN136"/>
  <c r="BM136"/>
  <c r="BM134" s="1"/>
  <c r="BK136"/>
  <c r="BJ136"/>
  <c r="BH136"/>
  <c r="BH134" s="1"/>
  <c r="BG136"/>
  <c r="BE136"/>
  <c r="BD136"/>
  <c r="BB136"/>
  <c r="BA136"/>
  <c r="AY136"/>
  <c r="AX136"/>
  <c r="AV136"/>
  <c r="AV134" s="1"/>
  <c r="AW134" s="1"/>
  <c r="AU136"/>
  <c r="AS136"/>
  <c r="AR136"/>
  <c r="AP136"/>
  <c r="AO136"/>
  <c r="AM136"/>
  <c r="AM134" s="1"/>
  <c r="AN134" s="1"/>
  <c r="AL136"/>
  <c r="AJ136"/>
  <c r="AI136"/>
  <c r="AI134" s="1"/>
  <c r="AK134" s="1"/>
  <c r="AG136"/>
  <c r="AF136"/>
  <c r="AD136"/>
  <c r="AC136"/>
  <c r="AA136"/>
  <c r="AA134" s="1"/>
  <c r="AB134" s="1"/>
  <c r="Z136"/>
  <c r="X136"/>
  <c r="W136"/>
  <c r="W134" s="1"/>
  <c r="Y134" s="1"/>
  <c r="U136"/>
  <c r="T136"/>
  <c r="R136"/>
  <c r="Q136"/>
  <c r="L136"/>
  <c r="K136"/>
  <c r="M136" s="1"/>
  <c r="I136"/>
  <c r="H136"/>
  <c r="H134" s="1"/>
  <c r="F136"/>
  <c r="E136"/>
  <c r="C136"/>
  <c r="D136" s="1"/>
  <c r="CW135"/>
  <c r="CT135"/>
  <c r="CK135"/>
  <c r="CG135"/>
  <c r="CH135" s="1"/>
  <c r="CF135"/>
  <c r="CA135"/>
  <c r="BU135"/>
  <c r="BR135"/>
  <c r="BL135"/>
  <c r="BF135"/>
  <c r="BC135"/>
  <c r="AZ135"/>
  <c r="AW135"/>
  <c r="AT135"/>
  <c r="AN135"/>
  <c r="AK135"/>
  <c r="AH135"/>
  <c r="AE135"/>
  <c r="AB135"/>
  <c r="Y135"/>
  <c r="V135"/>
  <c r="S135"/>
  <c r="J135"/>
  <c r="G135"/>
  <c r="C135"/>
  <c r="D135" s="1"/>
  <c r="B135"/>
  <c r="CY134"/>
  <c r="CX134"/>
  <c r="CV134"/>
  <c r="CW134" s="1"/>
  <c r="CU134"/>
  <c r="CS134"/>
  <c r="CR134"/>
  <c r="CT134" s="1"/>
  <c r="CM134"/>
  <c r="CK134"/>
  <c r="CJ134"/>
  <c r="CI134"/>
  <c r="CG134"/>
  <c r="CH134" s="1"/>
  <c r="CF134"/>
  <c r="CE134"/>
  <c r="BZ134"/>
  <c r="CA134" s="1"/>
  <c r="BY134"/>
  <c r="BW134"/>
  <c r="BV134"/>
  <c r="BU134"/>
  <c r="BT134"/>
  <c r="BS134"/>
  <c r="BQ134"/>
  <c r="BR134" s="1"/>
  <c r="BP134"/>
  <c r="BN134"/>
  <c r="BL134"/>
  <c r="BK134"/>
  <c r="BJ134"/>
  <c r="BG134"/>
  <c r="BF134"/>
  <c r="BE134"/>
  <c r="BD134"/>
  <c r="BC134"/>
  <c r="BB134"/>
  <c r="BA134"/>
  <c r="AY134"/>
  <c r="AZ134" s="1"/>
  <c r="AX134"/>
  <c r="AU134"/>
  <c r="AT134"/>
  <c r="AS134"/>
  <c r="AR134"/>
  <c r="AP134"/>
  <c r="AO134"/>
  <c r="AL134"/>
  <c r="AJ134"/>
  <c r="AH134"/>
  <c r="AG134"/>
  <c r="AF134"/>
  <c r="AD134"/>
  <c r="AE134" s="1"/>
  <c r="AC134"/>
  <c r="Z134"/>
  <c r="X134"/>
  <c r="V134"/>
  <c r="U134"/>
  <c r="T134"/>
  <c r="R134"/>
  <c r="S134" s="1"/>
  <c r="Q134"/>
  <c r="L134"/>
  <c r="K134"/>
  <c r="M134" s="1"/>
  <c r="I134"/>
  <c r="G134"/>
  <c r="F134"/>
  <c r="E134"/>
  <c r="C134"/>
  <c r="EF144" i="12"/>
  <c r="EE144"/>
  <c r="DM144"/>
  <c r="DL144"/>
  <c r="DC144"/>
  <c r="DB144"/>
  <c r="CZ144"/>
  <c r="CW144"/>
  <c r="CS144"/>
  <c r="CR144"/>
  <c r="CI144"/>
  <c r="CH144"/>
  <c r="BY144"/>
  <c r="BX144"/>
  <c r="BT144"/>
  <c r="BP144"/>
  <c r="BO144"/>
  <c r="B144" s="1"/>
  <c r="AT144"/>
  <c r="AS144"/>
  <c r="AG144"/>
  <c r="AF144"/>
  <c r="W144"/>
  <c r="V144"/>
  <c r="G144"/>
  <c r="F144"/>
  <c r="EF143"/>
  <c r="EE143"/>
  <c r="DM143"/>
  <c r="DL143"/>
  <c r="DC143"/>
  <c r="DB143"/>
  <c r="CZ143"/>
  <c r="CW143"/>
  <c r="CS143"/>
  <c r="CR143"/>
  <c r="CI143"/>
  <c r="CH143"/>
  <c r="BY143"/>
  <c r="BX143"/>
  <c r="BO143"/>
  <c r="B143" s="1"/>
  <c r="AT143"/>
  <c r="AS143"/>
  <c r="AG143"/>
  <c r="AF143"/>
  <c r="W143"/>
  <c r="V143"/>
  <c r="G143"/>
  <c r="F143"/>
  <c r="EF142"/>
  <c r="EE142"/>
  <c r="DM142"/>
  <c r="DL142"/>
  <c r="DC142"/>
  <c r="DB142"/>
  <c r="CZ142"/>
  <c r="CW142"/>
  <c r="CS142"/>
  <c r="CR142"/>
  <c r="CI142"/>
  <c r="CH142"/>
  <c r="BY142"/>
  <c r="BX142"/>
  <c r="BT142"/>
  <c r="BP142"/>
  <c r="BO142"/>
  <c r="B142" s="1"/>
  <c r="BK142"/>
  <c r="BH142"/>
  <c r="BD142"/>
  <c r="BC142"/>
  <c r="AT142"/>
  <c r="AS142"/>
  <c r="AG142"/>
  <c r="AF142"/>
  <c r="W142"/>
  <c r="V142"/>
  <c r="G142"/>
  <c r="F142"/>
  <c r="EF141"/>
  <c r="EE141"/>
  <c r="DM141"/>
  <c r="DL141"/>
  <c r="DC141"/>
  <c r="DB141"/>
  <c r="CZ141"/>
  <c r="CW141"/>
  <c r="CS141"/>
  <c r="CR141"/>
  <c r="CI141"/>
  <c r="CH141"/>
  <c r="BY141"/>
  <c r="BX141"/>
  <c r="BO141"/>
  <c r="B141" s="1"/>
  <c r="AT141"/>
  <c r="AS141"/>
  <c r="AG141"/>
  <c r="AF141"/>
  <c r="W141"/>
  <c r="V141"/>
  <c r="G141"/>
  <c r="F141"/>
  <c r="EF140"/>
  <c r="EE140"/>
  <c r="DM140"/>
  <c r="DL140"/>
  <c r="DC140"/>
  <c r="DB140"/>
  <c r="CZ140"/>
  <c r="CW140"/>
  <c r="CS140"/>
  <c r="CR140"/>
  <c r="CI140"/>
  <c r="CH140"/>
  <c r="BY140"/>
  <c r="BX140"/>
  <c r="BO140"/>
  <c r="B140" s="1"/>
  <c r="AT140"/>
  <c r="AS140"/>
  <c r="AG140"/>
  <c r="AF140"/>
  <c r="W140"/>
  <c r="V140"/>
  <c r="G140"/>
  <c r="F140"/>
  <c r="EF139"/>
  <c r="EE139"/>
  <c r="DM139"/>
  <c r="DL139"/>
  <c r="DC139"/>
  <c r="DB139"/>
  <c r="CS139"/>
  <c r="CR139"/>
  <c r="CI139"/>
  <c r="CH139"/>
  <c r="BY139"/>
  <c r="BX139"/>
  <c r="BT139"/>
  <c r="BP139"/>
  <c r="BO139"/>
  <c r="B139" s="1"/>
  <c r="BK139"/>
  <c r="BH139"/>
  <c r="BD139"/>
  <c r="BC139"/>
  <c r="AT139"/>
  <c r="AS139"/>
  <c r="AG139"/>
  <c r="AF139"/>
  <c r="W139"/>
  <c r="V139"/>
  <c r="G139"/>
  <c r="F139"/>
  <c r="EF138"/>
  <c r="EE138"/>
  <c r="DM138"/>
  <c r="DL138"/>
  <c r="DC138"/>
  <c r="DB138"/>
  <c r="CS138"/>
  <c r="CR138"/>
  <c r="CI138"/>
  <c r="CH138"/>
  <c r="CH137" s="1"/>
  <c r="BY138"/>
  <c r="BX138"/>
  <c r="BO138"/>
  <c r="AT138"/>
  <c r="AS138"/>
  <c r="AG138"/>
  <c r="AF138"/>
  <c r="W138"/>
  <c r="V138"/>
  <c r="G138"/>
  <c r="F138"/>
  <c r="GO137"/>
  <c r="GO135" s="1"/>
  <c r="GN137"/>
  <c r="GN135" s="1"/>
  <c r="GL137"/>
  <c r="GL135" s="1"/>
  <c r="GK137"/>
  <c r="GI137"/>
  <c r="GI135" s="1"/>
  <c r="GH137"/>
  <c r="GF137"/>
  <c r="GF135" s="1"/>
  <c r="GE137"/>
  <c r="GE135" s="1"/>
  <c r="GC137"/>
  <c r="GC135" s="1"/>
  <c r="GB137"/>
  <c r="FZ137"/>
  <c r="FZ135" s="1"/>
  <c r="FY137"/>
  <c r="FW137"/>
  <c r="FW135" s="1"/>
  <c r="FV137"/>
  <c r="FV135" s="1"/>
  <c r="FT137"/>
  <c r="FT135" s="1"/>
  <c r="FS137"/>
  <c r="FQ137"/>
  <c r="FQ135" s="1"/>
  <c r="FP137"/>
  <c r="FN137"/>
  <c r="FN135" s="1"/>
  <c r="FM137"/>
  <c r="FM135" s="1"/>
  <c r="FK137"/>
  <c r="FK135" s="1"/>
  <c r="FJ137"/>
  <c r="FH137"/>
  <c r="FH135" s="1"/>
  <c r="FG137"/>
  <c r="FG135" s="1"/>
  <c r="FE137"/>
  <c r="FE135" s="1"/>
  <c r="FD137"/>
  <c r="FB137"/>
  <c r="FB135" s="1"/>
  <c r="FA137"/>
  <c r="FA135" s="1"/>
  <c r="EN137"/>
  <c r="EN135" s="1"/>
  <c r="EL137"/>
  <c r="EK137"/>
  <c r="EK135" s="1"/>
  <c r="EI137"/>
  <c r="EI135" s="1"/>
  <c r="EH137"/>
  <c r="EH135" s="1"/>
  <c r="ED137"/>
  <c r="ED135" s="1"/>
  <c r="EB137"/>
  <c r="EB135" s="1"/>
  <c r="EA137"/>
  <c r="DY137"/>
  <c r="DY135" s="1"/>
  <c r="DX137"/>
  <c r="DX135" s="1"/>
  <c r="DV137"/>
  <c r="DU137"/>
  <c r="DU135" s="1"/>
  <c r="DS137"/>
  <c r="DS135" s="1"/>
  <c r="DR137"/>
  <c r="DR135" s="1"/>
  <c r="DP137"/>
  <c r="DO137"/>
  <c r="DO135" s="1"/>
  <c r="DK137"/>
  <c r="DK135" s="1"/>
  <c r="DI137"/>
  <c r="DI135" s="1"/>
  <c r="DH137"/>
  <c r="DH135" s="1"/>
  <c r="DF137"/>
  <c r="DE137"/>
  <c r="DE135" s="1"/>
  <c r="DA137"/>
  <c r="DA135" s="1"/>
  <c r="CY137"/>
  <c r="CX137"/>
  <c r="CX135" s="1"/>
  <c r="CU137"/>
  <c r="CU135" s="1"/>
  <c r="CW135" s="1"/>
  <c r="CQ137"/>
  <c r="CO137"/>
  <c r="CO135" s="1"/>
  <c r="CN137"/>
  <c r="CN135" s="1"/>
  <c r="CL137"/>
  <c r="CL135" s="1"/>
  <c r="CK137"/>
  <c r="CG137"/>
  <c r="CG135" s="1"/>
  <c r="CE137"/>
  <c r="CE135" s="1"/>
  <c r="CD137"/>
  <c r="CD135" s="1"/>
  <c r="CB137"/>
  <c r="CB135" s="1"/>
  <c r="CA137"/>
  <c r="CA135" s="1"/>
  <c r="BV137"/>
  <c r="BV135" s="1"/>
  <c r="BU137"/>
  <c r="BU135" s="1"/>
  <c r="BS137"/>
  <c r="BR137"/>
  <c r="BR135" s="1"/>
  <c r="BM137"/>
  <c r="BM135" s="1"/>
  <c r="BL137"/>
  <c r="BL135" s="1"/>
  <c r="BJ137"/>
  <c r="BI137"/>
  <c r="BI135" s="1"/>
  <c r="BG137"/>
  <c r="BG135" s="1"/>
  <c r="BF137"/>
  <c r="BF135" s="1"/>
  <c r="BB137"/>
  <c r="AZ137"/>
  <c r="AZ135" s="1"/>
  <c r="AY137"/>
  <c r="AY135" s="1"/>
  <c r="AW137"/>
  <c r="AW135" s="1"/>
  <c r="AV137"/>
  <c r="AR137"/>
  <c r="AP137"/>
  <c r="AP135" s="1"/>
  <c r="AO137"/>
  <c r="AO135" s="1"/>
  <c r="AM137"/>
  <c r="AM135" s="1"/>
  <c r="AL137"/>
  <c r="AL135" s="1"/>
  <c r="AJ137"/>
  <c r="AJ135" s="1"/>
  <c r="AI137"/>
  <c r="AE137"/>
  <c r="AE135" s="1"/>
  <c r="AC137"/>
  <c r="AC135" s="1"/>
  <c r="AB137"/>
  <c r="Z137"/>
  <c r="Z135" s="1"/>
  <c r="Y137"/>
  <c r="Y135" s="1"/>
  <c r="U137"/>
  <c r="U135" s="1"/>
  <c r="S137"/>
  <c r="S135" s="1"/>
  <c r="R137"/>
  <c r="R135" s="1"/>
  <c r="P137"/>
  <c r="O137"/>
  <c r="O135" s="1"/>
  <c r="M137"/>
  <c r="M135" s="1"/>
  <c r="L137"/>
  <c r="L135" s="1"/>
  <c r="J137"/>
  <c r="J135" s="1"/>
  <c r="I137"/>
  <c r="I135" s="1"/>
  <c r="E137"/>
  <c r="E135" s="1"/>
  <c r="GD136"/>
  <c r="FU136"/>
  <c r="FR136"/>
  <c r="FO136"/>
  <c r="FL136"/>
  <c r="EF136"/>
  <c r="EE136"/>
  <c r="EC136"/>
  <c r="DZ136"/>
  <c r="DM136"/>
  <c r="DL136"/>
  <c r="DC136"/>
  <c r="DB136"/>
  <c r="CS136"/>
  <c r="CR136"/>
  <c r="CI136"/>
  <c r="CH136"/>
  <c r="CF136"/>
  <c r="CC136"/>
  <c r="BY136"/>
  <c r="BX136"/>
  <c r="BO136"/>
  <c r="BA136"/>
  <c r="AX136"/>
  <c r="AT136"/>
  <c r="AS136"/>
  <c r="AG136"/>
  <c r="AF136"/>
  <c r="AD136"/>
  <c r="AA136"/>
  <c r="W136"/>
  <c r="V136"/>
  <c r="T136"/>
  <c r="Q136"/>
  <c r="N136"/>
  <c r="G136"/>
  <c r="F136"/>
  <c r="GK135"/>
  <c r="GH135"/>
  <c r="GB135"/>
  <c r="FY135"/>
  <c r="FS135"/>
  <c r="FP135"/>
  <c r="FJ135"/>
  <c r="FD135"/>
  <c r="EQ135"/>
  <c r="EL135"/>
  <c r="EM135" s="1"/>
  <c r="EA135"/>
  <c r="DV135"/>
  <c r="DP135"/>
  <c r="DF135"/>
  <c r="CQ135"/>
  <c r="CK135"/>
  <c r="BS135"/>
  <c r="BJ135"/>
  <c r="BB135"/>
  <c r="AV135"/>
  <c r="AR135"/>
  <c r="AI135"/>
  <c r="AB135"/>
  <c r="P135"/>
  <c r="B136" l="1"/>
  <c r="D136" s="1"/>
  <c r="B138"/>
  <c r="BD137"/>
  <c r="GM135"/>
  <c r="GP135"/>
  <c r="CT144"/>
  <c r="GD135"/>
  <c r="GJ135"/>
  <c r="K135"/>
  <c r="C102" i="9"/>
  <c r="BO137" i="12"/>
  <c r="AS137"/>
  <c r="AS135" s="1"/>
  <c r="W137"/>
  <c r="W135" s="1"/>
  <c r="AT137"/>
  <c r="AT135" s="1"/>
  <c r="DB137"/>
  <c r="DB135" s="1"/>
  <c r="EE137"/>
  <c r="EE135" s="1"/>
  <c r="G137"/>
  <c r="G135" s="1"/>
  <c r="FO135"/>
  <c r="F137"/>
  <c r="F135" s="1"/>
  <c r="DM137"/>
  <c r="DM135" s="1"/>
  <c r="CT143"/>
  <c r="X136"/>
  <c r="T135"/>
  <c r="CC135"/>
  <c r="AX135"/>
  <c r="H136"/>
  <c r="BC137"/>
  <c r="BC135" s="1"/>
  <c r="V137"/>
  <c r="V135" s="1"/>
  <c r="CS137"/>
  <c r="CS135" s="1"/>
  <c r="DC137"/>
  <c r="EF137"/>
  <c r="EF135" s="1"/>
  <c r="CH135"/>
  <c r="CI137"/>
  <c r="CI135" s="1"/>
  <c r="DL137"/>
  <c r="DL135" s="1"/>
  <c r="FL135"/>
  <c r="BK137"/>
  <c r="DZ135"/>
  <c r="AF137"/>
  <c r="AF135" s="1"/>
  <c r="BX137"/>
  <c r="BX135" s="1"/>
  <c r="AG137"/>
  <c r="AG135" s="1"/>
  <c r="CR137"/>
  <c r="CR135" s="1"/>
  <c r="DC135"/>
  <c r="CW137"/>
  <c r="CT140"/>
  <c r="BA135"/>
  <c r="BH137"/>
  <c r="BY137"/>
  <c r="BY135" s="1"/>
  <c r="CT141"/>
  <c r="BE142"/>
  <c r="BQ142"/>
  <c r="BK135"/>
  <c r="CF135"/>
  <c r="N135"/>
  <c r="BH135"/>
  <c r="AU136"/>
  <c r="BZ136"/>
  <c r="AA135"/>
  <c r="D139"/>
  <c r="BQ139"/>
  <c r="Q135"/>
  <c r="EC135"/>
  <c r="FR135"/>
  <c r="FU135"/>
  <c r="AD135"/>
  <c r="BT137"/>
  <c r="CZ137"/>
  <c r="D142"/>
  <c r="BT135"/>
  <c r="CT142"/>
  <c r="BQ144"/>
  <c r="J134" i="3"/>
  <c r="D134"/>
  <c r="BD135" i="12"/>
  <c r="CY135"/>
  <c r="CZ135" s="1"/>
  <c r="BP137"/>
  <c r="BE139"/>
  <c r="BO135"/>
  <c r="BE135" l="1"/>
  <c r="BE137"/>
  <c r="D144"/>
  <c r="H135"/>
  <c r="X135"/>
  <c r="CT137"/>
  <c r="AU135"/>
  <c r="BZ135"/>
  <c r="B137"/>
  <c r="B135" s="1"/>
  <c r="CT135"/>
  <c r="C137"/>
  <c r="BQ137"/>
  <c r="BP135"/>
  <c r="BQ135" s="1"/>
  <c r="D137" l="1"/>
  <c r="C135"/>
  <c r="D135" s="1"/>
  <c r="C121" i="9" l="1"/>
  <c r="B121"/>
  <c r="C120"/>
  <c r="B120"/>
  <c r="C119"/>
  <c r="B119"/>
  <c r="C118"/>
  <c r="B118"/>
  <c r="C117"/>
  <c r="B117"/>
  <c r="BC116"/>
  <c r="C116"/>
  <c r="B116"/>
  <c r="BN115"/>
  <c r="BM115"/>
  <c r="BK115"/>
  <c r="BJ115"/>
  <c r="BH115"/>
  <c r="BG115"/>
  <c r="BE115"/>
  <c r="BD115"/>
  <c r="BB115"/>
  <c r="BB113" s="1"/>
  <c r="BA115"/>
  <c r="AY115"/>
  <c r="AX115"/>
  <c r="AX113" s="1"/>
  <c r="AV115"/>
  <c r="AV113" s="1"/>
  <c r="AW113" s="1"/>
  <c r="AU115"/>
  <c r="AS115"/>
  <c r="AS113" s="1"/>
  <c r="AR115"/>
  <c r="AR113" s="1"/>
  <c r="AG115"/>
  <c r="AF115"/>
  <c r="R115"/>
  <c r="R113" s="1"/>
  <c r="Q115"/>
  <c r="Q113" s="1"/>
  <c r="BO114"/>
  <c r="C114"/>
  <c r="B114"/>
  <c r="BN113"/>
  <c r="BM113"/>
  <c r="BK113"/>
  <c r="BJ113"/>
  <c r="BH113"/>
  <c r="BG113"/>
  <c r="BE113"/>
  <c r="BD113"/>
  <c r="BA113"/>
  <c r="AY113"/>
  <c r="AU113"/>
  <c r="AG113"/>
  <c r="AF113"/>
  <c r="M154" i="3"/>
  <c r="C154"/>
  <c r="D154" s="1"/>
  <c r="B154"/>
  <c r="M153"/>
  <c r="C153"/>
  <c r="D153" s="1"/>
  <c r="B153"/>
  <c r="M152"/>
  <c r="C152"/>
  <c r="D152" s="1"/>
  <c r="B152"/>
  <c r="M151"/>
  <c r="C151"/>
  <c r="D151" s="1"/>
  <c r="B151"/>
  <c r="M150"/>
  <c r="C150"/>
  <c r="D150" s="1"/>
  <c r="B150"/>
  <c r="M149"/>
  <c r="C149"/>
  <c r="D149" s="1"/>
  <c r="B149"/>
  <c r="M148"/>
  <c r="C148"/>
  <c r="C147" s="1"/>
  <c r="B148"/>
  <c r="B147" s="1"/>
  <c r="B145" s="1"/>
  <c r="CY147"/>
  <c r="CX147"/>
  <c r="CV147"/>
  <c r="CU147"/>
  <c r="CS147"/>
  <c r="CR147"/>
  <c r="CM147"/>
  <c r="CL147"/>
  <c r="CL145" s="1"/>
  <c r="CN145" s="1"/>
  <c r="CJ147"/>
  <c r="CI147"/>
  <c r="CG147"/>
  <c r="CF147"/>
  <c r="CE147"/>
  <c r="BZ147"/>
  <c r="BY147"/>
  <c r="BW147"/>
  <c r="BV147"/>
  <c r="BT147"/>
  <c r="BS147"/>
  <c r="BQ147"/>
  <c r="BP147"/>
  <c r="BN147"/>
  <c r="BM147"/>
  <c r="BM145" s="1"/>
  <c r="BK147"/>
  <c r="BJ147"/>
  <c r="BH147"/>
  <c r="BH145" s="1"/>
  <c r="BG147"/>
  <c r="BE147"/>
  <c r="BD147"/>
  <c r="BB147"/>
  <c r="BA147"/>
  <c r="AY147"/>
  <c r="AX147"/>
  <c r="AV147"/>
  <c r="AV145" s="1"/>
  <c r="AW145" s="1"/>
  <c r="AU147"/>
  <c r="AS147"/>
  <c r="AR147"/>
  <c r="AP147"/>
  <c r="AO147"/>
  <c r="AM147"/>
  <c r="AM145" s="1"/>
  <c r="AN145" s="1"/>
  <c r="AL147"/>
  <c r="AJ147"/>
  <c r="AI147"/>
  <c r="AI145" s="1"/>
  <c r="AK145" s="1"/>
  <c r="AG147"/>
  <c r="AF147"/>
  <c r="AD147"/>
  <c r="AC147"/>
  <c r="AA147"/>
  <c r="AA145" s="1"/>
  <c r="AB145" s="1"/>
  <c r="Z147"/>
  <c r="X147"/>
  <c r="W147"/>
  <c r="W145" s="1"/>
  <c r="Y145" s="1"/>
  <c r="U147"/>
  <c r="T147"/>
  <c r="R147"/>
  <c r="Q147"/>
  <c r="L147"/>
  <c r="K147"/>
  <c r="M147" s="1"/>
  <c r="I147"/>
  <c r="H147"/>
  <c r="H145" s="1"/>
  <c r="J145" s="1"/>
  <c r="F147"/>
  <c r="E147"/>
  <c r="CZ146"/>
  <c r="CW146"/>
  <c r="CT146"/>
  <c r="CN146"/>
  <c r="CK146"/>
  <c r="CH146"/>
  <c r="CG146"/>
  <c r="CF146"/>
  <c r="CA146"/>
  <c r="BU146"/>
  <c r="BR146"/>
  <c r="BL146"/>
  <c r="BF146"/>
  <c r="BC146"/>
  <c r="AZ146"/>
  <c r="AW146"/>
  <c r="AT146"/>
  <c r="AN146"/>
  <c r="AK146"/>
  <c r="AH146"/>
  <c r="AE146"/>
  <c r="AB146"/>
  <c r="Y146"/>
  <c r="V146"/>
  <c r="S146"/>
  <c r="J146"/>
  <c r="G146"/>
  <c r="C146"/>
  <c r="D146" s="1"/>
  <c r="B146"/>
  <c r="CY145"/>
  <c r="CZ145" s="1"/>
  <c r="CX145"/>
  <c r="CV145"/>
  <c r="CW145" s="1"/>
  <c r="CU145"/>
  <c r="CS145"/>
  <c r="CR145"/>
  <c r="CT145" s="1"/>
  <c r="CM145"/>
  <c r="CJ145"/>
  <c r="CK145" s="1"/>
  <c r="CI145"/>
  <c r="CG145"/>
  <c r="CH145" s="1"/>
  <c r="CF145"/>
  <c r="CE145"/>
  <c r="BZ145"/>
  <c r="CA145" s="1"/>
  <c r="BY145"/>
  <c r="BW145"/>
  <c r="BV145"/>
  <c r="BT145"/>
  <c r="BU145" s="1"/>
  <c r="BS145"/>
  <c r="BQ145"/>
  <c r="BR145" s="1"/>
  <c r="BP145"/>
  <c r="BN145"/>
  <c r="BK145"/>
  <c r="BL145" s="1"/>
  <c r="BJ145"/>
  <c r="BG145"/>
  <c r="BF145"/>
  <c r="BE145"/>
  <c r="BD145"/>
  <c r="BB145"/>
  <c r="BC145" s="1"/>
  <c r="BA145"/>
  <c r="AY145"/>
  <c r="AZ145" s="1"/>
  <c r="AX145"/>
  <c r="AU145"/>
  <c r="AT145"/>
  <c r="AS145"/>
  <c r="AR145"/>
  <c r="AP145"/>
  <c r="AO145"/>
  <c r="AL145"/>
  <c r="AJ145"/>
  <c r="AG145"/>
  <c r="AH145" s="1"/>
  <c r="AF145"/>
  <c r="AD145"/>
  <c r="AE145" s="1"/>
  <c r="AC145"/>
  <c r="Z145"/>
  <c r="X145"/>
  <c r="U145"/>
  <c r="V145" s="1"/>
  <c r="T145"/>
  <c r="R145"/>
  <c r="S145" s="1"/>
  <c r="Q145"/>
  <c r="L145"/>
  <c r="K145"/>
  <c r="M145" s="1"/>
  <c r="I145"/>
  <c r="F145"/>
  <c r="G145" s="1"/>
  <c r="E145"/>
  <c r="EF155" i="12"/>
  <c r="EE155"/>
  <c r="DZ155"/>
  <c r="DM155"/>
  <c r="DL155"/>
  <c r="DC155"/>
  <c r="DB155"/>
  <c r="CS155"/>
  <c r="CR155"/>
  <c r="CI155"/>
  <c r="CH155"/>
  <c r="BY155"/>
  <c r="BX155"/>
  <c r="BO155"/>
  <c r="B155" s="1"/>
  <c r="AT155"/>
  <c r="AS155"/>
  <c r="AG155"/>
  <c r="AF155"/>
  <c r="W155"/>
  <c r="V155"/>
  <c r="G155"/>
  <c r="F155"/>
  <c r="EF154"/>
  <c r="EE154"/>
  <c r="DZ154"/>
  <c r="DM154"/>
  <c r="DL154"/>
  <c r="DC154"/>
  <c r="DB154"/>
  <c r="CS154"/>
  <c r="CR154"/>
  <c r="CI154"/>
  <c r="CH154"/>
  <c r="BY154"/>
  <c r="BX154"/>
  <c r="BO154"/>
  <c r="B154" s="1"/>
  <c r="BK154"/>
  <c r="BH154"/>
  <c r="BD154"/>
  <c r="BC154"/>
  <c r="AT154"/>
  <c r="AS154"/>
  <c r="AG154"/>
  <c r="AF154"/>
  <c r="W154"/>
  <c r="V154"/>
  <c r="G154"/>
  <c r="F154"/>
  <c r="EF153"/>
  <c r="EE153"/>
  <c r="DZ153"/>
  <c r="DM153"/>
  <c r="DL153"/>
  <c r="DC153"/>
  <c r="DB153"/>
  <c r="CS153"/>
  <c r="CR153"/>
  <c r="CI153"/>
  <c r="CH153"/>
  <c r="BY153"/>
  <c r="BX153"/>
  <c r="BW153"/>
  <c r="BP153"/>
  <c r="BO153"/>
  <c r="B153" s="1"/>
  <c r="AT153"/>
  <c r="AS153"/>
  <c r="AG153"/>
  <c r="AF153"/>
  <c r="W153"/>
  <c r="V153"/>
  <c r="G153"/>
  <c r="F153"/>
  <c r="EF152"/>
  <c r="EE152"/>
  <c r="DZ152"/>
  <c r="DM152"/>
  <c r="DL152"/>
  <c r="DC152"/>
  <c r="DB152"/>
  <c r="CS152"/>
  <c r="CR152"/>
  <c r="CI152"/>
  <c r="CH152"/>
  <c r="BY152"/>
  <c r="BX152"/>
  <c r="BO152"/>
  <c r="B152" s="1"/>
  <c r="BK152"/>
  <c r="BH152"/>
  <c r="BD152"/>
  <c r="BC152"/>
  <c r="AT152"/>
  <c r="AS152"/>
  <c r="AG152"/>
  <c r="AF152"/>
  <c r="W152"/>
  <c r="V152"/>
  <c r="G152"/>
  <c r="F152"/>
  <c r="EF151"/>
  <c r="EE151"/>
  <c r="DZ151"/>
  <c r="DM151"/>
  <c r="DL151"/>
  <c r="DC151"/>
  <c r="DB151"/>
  <c r="CS151"/>
  <c r="CR151"/>
  <c r="CI151"/>
  <c r="CH151"/>
  <c r="BY151"/>
  <c r="BX151"/>
  <c r="BT151"/>
  <c r="BP151"/>
  <c r="BO151"/>
  <c r="B151" s="1"/>
  <c r="AT151"/>
  <c r="AS151"/>
  <c r="AG151"/>
  <c r="AF151"/>
  <c r="W151"/>
  <c r="V151"/>
  <c r="G151"/>
  <c r="F151"/>
  <c r="EF150"/>
  <c r="EE150"/>
  <c r="DZ150"/>
  <c r="DM150"/>
  <c r="DL150"/>
  <c r="DC150"/>
  <c r="DB150"/>
  <c r="CS150"/>
  <c r="CR150"/>
  <c r="CI150"/>
  <c r="CH150"/>
  <c r="BY150"/>
  <c r="BX150"/>
  <c r="BT150"/>
  <c r="BP150"/>
  <c r="BO150"/>
  <c r="B150" s="1"/>
  <c r="BK150"/>
  <c r="BH150"/>
  <c r="BD150"/>
  <c r="BC150"/>
  <c r="AT150"/>
  <c r="AS150"/>
  <c r="AG150"/>
  <c r="AF150"/>
  <c r="W150"/>
  <c r="V150"/>
  <c r="G150"/>
  <c r="F150"/>
  <c r="EF149"/>
  <c r="EE149"/>
  <c r="DZ149"/>
  <c r="DM149"/>
  <c r="DL149"/>
  <c r="DC149"/>
  <c r="DB149"/>
  <c r="CS149"/>
  <c r="CR149"/>
  <c r="CI149"/>
  <c r="CH149"/>
  <c r="BY149"/>
  <c r="BX149"/>
  <c r="BT149"/>
  <c r="BP149"/>
  <c r="BO149"/>
  <c r="B149" s="1"/>
  <c r="BK149"/>
  <c r="BH149"/>
  <c r="BD149"/>
  <c r="BC149"/>
  <c r="AT149"/>
  <c r="AS149"/>
  <c r="AG149"/>
  <c r="AF149"/>
  <c r="W149"/>
  <c r="V149"/>
  <c r="G149"/>
  <c r="F149"/>
  <c r="EF148"/>
  <c r="EE148"/>
  <c r="DM148"/>
  <c r="DL148"/>
  <c r="DC148"/>
  <c r="DB148"/>
  <c r="CS148"/>
  <c r="CR148"/>
  <c r="CI148"/>
  <c r="CH148"/>
  <c r="BY148"/>
  <c r="BX148"/>
  <c r="BO148"/>
  <c r="BK148"/>
  <c r="BH148"/>
  <c r="BD148"/>
  <c r="BC148"/>
  <c r="AT148"/>
  <c r="AS148"/>
  <c r="AG148"/>
  <c r="AF148"/>
  <c r="W148"/>
  <c r="V148"/>
  <c r="G148"/>
  <c r="F148"/>
  <c r="GO147"/>
  <c r="GO145" s="1"/>
  <c r="GN147"/>
  <c r="GL147"/>
  <c r="GL145" s="1"/>
  <c r="GK147"/>
  <c r="GI147"/>
  <c r="GI145" s="1"/>
  <c r="GH147"/>
  <c r="GH145" s="1"/>
  <c r="GF147"/>
  <c r="GF145" s="1"/>
  <c r="GE147"/>
  <c r="GC147"/>
  <c r="GC145" s="1"/>
  <c r="GB147"/>
  <c r="GB145" s="1"/>
  <c r="FZ147"/>
  <c r="FZ145" s="1"/>
  <c r="FY147"/>
  <c r="FY145" s="1"/>
  <c r="FW147"/>
  <c r="FW145" s="1"/>
  <c r="FV147"/>
  <c r="FT147"/>
  <c r="FT145" s="1"/>
  <c r="FS147"/>
  <c r="FS145" s="1"/>
  <c r="FQ147"/>
  <c r="FQ145" s="1"/>
  <c r="FP147"/>
  <c r="FP145" s="1"/>
  <c r="FN147"/>
  <c r="FN145" s="1"/>
  <c r="FM147"/>
  <c r="FK147"/>
  <c r="FK145" s="1"/>
  <c r="FJ147"/>
  <c r="FJ145" s="1"/>
  <c r="FH147"/>
  <c r="FH145" s="1"/>
  <c r="FG147"/>
  <c r="FE147"/>
  <c r="FD147"/>
  <c r="FD145" s="1"/>
  <c r="FB147"/>
  <c r="FB145" s="1"/>
  <c r="FA147"/>
  <c r="EN147"/>
  <c r="EN145" s="1"/>
  <c r="EL147"/>
  <c r="EK147"/>
  <c r="EI147"/>
  <c r="EH147"/>
  <c r="EH145" s="1"/>
  <c r="ED147"/>
  <c r="ED145" s="1"/>
  <c r="EB147"/>
  <c r="EB145" s="1"/>
  <c r="EA147"/>
  <c r="DY147"/>
  <c r="DX147"/>
  <c r="DX145" s="1"/>
  <c r="DV147"/>
  <c r="DV145" s="1"/>
  <c r="DU147"/>
  <c r="DS147"/>
  <c r="DS145" s="1"/>
  <c r="DR147"/>
  <c r="DR145" s="1"/>
  <c r="DP147"/>
  <c r="DP145" s="1"/>
  <c r="DO147"/>
  <c r="DK147"/>
  <c r="DK145" s="1"/>
  <c r="DI147"/>
  <c r="DI145" s="1"/>
  <c r="DH147"/>
  <c r="DH145" s="1"/>
  <c r="DF147"/>
  <c r="DF145" s="1"/>
  <c r="DE147"/>
  <c r="DE145" s="1"/>
  <c r="DA147"/>
  <c r="DA145" s="1"/>
  <c r="CY147"/>
  <c r="CS147" s="1"/>
  <c r="CX147"/>
  <c r="CX145" s="1"/>
  <c r="CU147"/>
  <c r="CQ147"/>
  <c r="CO147"/>
  <c r="CO145" s="1"/>
  <c r="CN147"/>
  <c r="CN145" s="1"/>
  <c r="CL147"/>
  <c r="CL145" s="1"/>
  <c r="CK147"/>
  <c r="CG147"/>
  <c r="CG145" s="1"/>
  <c r="CE147"/>
  <c r="CD147"/>
  <c r="CD145" s="1"/>
  <c r="CB147"/>
  <c r="CB145" s="1"/>
  <c r="CA147"/>
  <c r="CA145" s="1"/>
  <c r="BV147"/>
  <c r="BU147"/>
  <c r="BU145" s="1"/>
  <c r="BS147"/>
  <c r="BR147"/>
  <c r="BR145" s="1"/>
  <c r="BM147"/>
  <c r="BL147"/>
  <c r="BL145" s="1"/>
  <c r="BJ147"/>
  <c r="BI147"/>
  <c r="BI145" s="1"/>
  <c r="BG147"/>
  <c r="BF147"/>
  <c r="BF145" s="1"/>
  <c r="BB147"/>
  <c r="BB145" s="1"/>
  <c r="AZ147"/>
  <c r="AZ145" s="1"/>
  <c r="AY147"/>
  <c r="AY145" s="1"/>
  <c r="AW147"/>
  <c r="AW145" s="1"/>
  <c r="AV147"/>
  <c r="AR147"/>
  <c r="AR145" s="1"/>
  <c r="AP147"/>
  <c r="AO147"/>
  <c r="AO145" s="1"/>
  <c r="AM147"/>
  <c r="AM145" s="1"/>
  <c r="AL147"/>
  <c r="AL145" s="1"/>
  <c r="AJ147"/>
  <c r="AI147"/>
  <c r="AI145" s="1"/>
  <c r="AE147"/>
  <c r="AE145" s="1"/>
  <c r="AC147"/>
  <c r="AC145" s="1"/>
  <c r="AB147"/>
  <c r="AB145" s="1"/>
  <c r="Z147"/>
  <c r="Z145" s="1"/>
  <c r="Y147"/>
  <c r="Y145" s="1"/>
  <c r="U147"/>
  <c r="U145" s="1"/>
  <c r="S147"/>
  <c r="S145" s="1"/>
  <c r="R147"/>
  <c r="R145" s="1"/>
  <c r="P147"/>
  <c r="P145" s="1"/>
  <c r="O147"/>
  <c r="O145" s="1"/>
  <c r="M147"/>
  <c r="M145" s="1"/>
  <c r="L147"/>
  <c r="L145" s="1"/>
  <c r="J147"/>
  <c r="J145" s="1"/>
  <c r="I147"/>
  <c r="I145" s="1"/>
  <c r="E147"/>
  <c r="FO146"/>
  <c r="FL146"/>
  <c r="EZ146"/>
  <c r="EW146"/>
  <c r="ES146"/>
  <c r="ES145" s="1"/>
  <c r="ER146"/>
  <c r="ER145" s="1"/>
  <c r="EM146"/>
  <c r="EJ146"/>
  <c r="EF146"/>
  <c r="EE146"/>
  <c r="EC146"/>
  <c r="DM146"/>
  <c r="DL146"/>
  <c r="DC146"/>
  <c r="DB146"/>
  <c r="CS146"/>
  <c r="CR146"/>
  <c r="CI146"/>
  <c r="CH146"/>
  <c r="BY146"/>
  <c r="BX146"/>
  <c r="BO146"/>
  <c r="B146" s="1"/>
  <c r="AT146"/>
  <c r="AS146"/>
  <c r="AG146"/>
  <c r="AF146"/>
  <c r="AD146"/>
  <c r="AA146"/>
  <c r="W146"/>
  <c r="V146"/>
  <c r="Q146"/>
  <c r="N146"/>
  <c r="K146"/>
  <c r="G146"/>
  <c r="F146"/>
  <c r="GN145"/>
  <c r="GK145"/>
  <c r="GE145"/>
  <c r="FV145"/>
  <c r="FM145"/>
  <c r="FG145"/>
  <c r="FE145"/>
  <c r="FA145"/>
  <c r="EQ145"/>
  <c r="EL145"/>
  <c r="EK145"/>
  <c r="EI145"/>
  <c r="EA145"/>
  <c r="DU145"/>
  <c r="DO145"/>
  <c r="CU145"/>
  <c r="CQ145"/>
  <c r="CK145"/>
  <c r="CE145"/>
  <c r="BM145"/>
  <c r="BG145"/>
  <c r="AV145"/>
  <c r="AP145"/>
  <c r="AJ145"/>
  <c r="E145"/>
  <c r="B148" l="1"/>
  <c r="F147"/>
  <c r="BC147"/>
  <c r="BC145" s="1"/>
  <c r="AF147"/>
  <c r="CI147"/>
  <c r="DC147"/>
  <c r="BY147"/>
  <c r="BY145" s="1"/>
  <c r="DM147"/>
  <c r="BE148"/>
  <c r="BQ150"/>
  <c r="FL145"/>
  <c r="AT147"/>
  <c r="AT145" s="1"/>
  <c r="BQ151"/>
  <c r="ET145"/>
  <c r="GM145"/>
  <c r="GP145"/>
  <c r="W147"/>
  <c r="W145" s="1"/>
  <c r="BP147"/>
  <c r="BP145" s="1"/>
  <c r="CY145"/>
  <c r="CS145" s="1"/>
  <c r="BC113" i="9"/>
  <c r="B115"/>
  <c r="B113" s="1"/>
  <c r="D113" s="1"/>
  <c r="C115"/>
  <c r="C113" s="1"/>
  <c r="D114"/>
  <c r="BD147" i="12"/>
  <c r="BD145" s="1"/>
  <c r="EF147"/>
  <c r="EF145" s="1"/>
  <c r="AF145"/>
  <c r="BW147"/>
  <c r="EG146"/>
  <c r="ET146"/>
  <c r="BT147"/>
  <c r="CR147"/>
  <c r="BH145"/>
  <c r="FO145"/>
  <c r="BX147"/>
  <c r="BX145" s="1"/>
  <c r="DL147"/>
  <c r="DL145" s="1"/>
  <c r="DZ147"/>
  <c r="F145"/>
  <c r="AA145"/>
  <c r="DC145"/>
  <c r="AG147"/>
  <c r="AG145" s="1"/>
  <c r="CH147"/>
  <c r="CH145" s="1"/>
  <c r="DB147"/>
  <c r="DB145" s="1"/>
  <c r="EC145"/>
  <c r="H146"/>
  <c r="BK147"/>
  <c r="BO147"/>
  <c r="BO145" s="1"/>
  <c r="BQ145" s="1"/>
  <c r="AD145"/>
  <c r="DM145"/>
  <c r="BQ149"/>
  <c r="BQ153"/>
  <c r="EM145"/>
  <c r="Q145"/>
  <c r="BH147"/>
  <c r="CI145"/>
  <c r="V147"/>
  <c r="V145" s="1"/>
  <c r="AS147"/>
  <c r="AS145" s="1"/>
  <c r="EE147"/>
  <c r="EE145" s="1"/>
  <c r="EG145" s="1"/>
  <c r="BJ145"/>
  <c r="BK145" s="1"/>
  <c r="BS145"/>
  <c r="BT145" s="1"/>
  <c r="DY145"/>
  <c r="DZ145" s="1"/>
  <c r="G147"/>
  <c r="G145" s="1"/>
  <c r="D149"/>
  <c r="BE149"/>
  <c r="BE150"/>
  <c r="N145"/>
  <c r="K145"/>
  <c r="BE145"/>
  <c r="D146"/>
  <c r="BV145"/>
  <c r="BW145" s="1"/>
  <c r="EJ145"/>
  <c r="BE152"/>
  <c r="BE154"/>
  <c r="CR145"/>
  <c r="D147" i="3"/>
  <c r="C145"/>
  <c r="D148"/>
  <c r="X146" i="12"/>
  <c r="D151" l="1"/>
  <c r="BE147"/>
  <c r="X145"/>
  <c r="D154"/>
  <c r="BQ147"/>
  <c r="B147"/>
  <c r="B145" s="1"/>
  <c r="D150"/>
  <c r="D153"/>
  <c r="C147"/>
  <c r="H145"/>
  <c r="D155"/>
  <c r="D152"/>
  <c r="D145" i="3"/>
  <c r="D147" i="12" l="1"/>
  <c r="C145"/>
  <c r="D145" s="1"/>
  <c r="C29" i="9" l="1"/>
  <c r="B29"/>
  <c r="C28"/>
  <c r="B28"/>
  <c r="C27"/>
  <c r="B27"/>
  <c r="C26"/>
  <c r="B26"/>
  <c r="C25"/>
  <c r="B25"/>
  <c r="C24"/>
  <c r="B24"/>
  <c r="C23"/>
  <c r="B23"/>
  <c r="C22"/>
  <c r="B22"/>
  <c r="C21"/>
  <c r="B21"/>
  <c r="B20" s="1"/>
  <c r="BN20"/>
  <c r="BM20"/>
  <c r="BM18" s="1"/>
  <c r="BK20"/>
  <c r="BK18" s="1"/>
  <c r="BJ20"/>
  <c r="BJ18" s="1"/>
  <c r="BH20"/>
  <c r="BG20"/>
  <c r="BG18" s="1"/>
  <c r="BE20"/>
  <c r="BE18" s="1"/>
  <c r="BD20"/>
  <c r="BB20"/>
  <c r="BA20"/>
  <c r="BA18" s="1"/>
  <c r="AY20"/>
  <c r="AY18" s="1"/>
  <c r="AX20"/>
  <c r="AX18" s="1"/>
  <c r="AV20"/>
  <c r="AU20"/>
  <c r="AU18" s="1"/>
  <c r="AS20"/>
  <c r="AS18" s="1"/>
  <c r="AR20"/>
  <c r="AG20"/>
  <c r="AF20"/>
  <c r="AF18" s="1"/>
  <c r="R20"/>
  <c r="R18" s="1"/>
  <c r="Q20"/>
  <c r="Q18" s="1"/>
  <c r="C19"/>
  <c r="B19"/>
  <c r="BN18"/>
  <c r="BH18"/>
  <c r="BD18"/>
  <c r="BB18"/>
  <c r="AV18"/>
  <c r="AR18"/>
  <c r="AG18"/>
  <c r="M33" i="3"/>
  <c r="C33"/>
  <c r="D33" s="1"/>
  <c r="B33"/>
  <c r="M32"/>
  <c r="C32"/>
  <c r="D32" s="1"/>
  <c r="B32"/>
  <c r="M31"/>
  <c r="C31"/>
  <c r="D31" s="1"/>
  <c r="B31"/>
  <c r="M30"/>
  <c r="C30"/>
  <c r="D30" s="1"/>
  <c r="B30"/>
  <c r="M29"/>
  <c r="C29"/>
  <c r="D29" s="1"/>
  <c r="B29"/>
  <c r="M28"/>
  <c r="C28"/>
  <c r="D28" s="1"/>
  <c r="B28"/>
  <c r="M27"/>
  <c r="C27"/>
  <c r="D27" s="1"/>
  <c r="B27"/>
  <c r="M26"/>
  <c r="C26"/>
  <c r="D26" s="1"/>
  <c r="B26"/>
  <c r="M25"/>
  <c r="C25"/>
  <c r="D25" s="1"/>
  <c r="B25"/>
  <c r="M24"/>
  <c r="C24"/>
  <c r="C23" s="1"/>
  <c r="B24"/>
  <c r="B23" s="1"/>
  <c r="B21" s="1"/>
  <c r="CY23"/>
  <c r="CX23"/>
  <c r="CV23"/>
  <c r="CU23"/>
  <c r="CU21" s="1"/>
  <c r="CW21" s="1"/>
  <c r="CS23"/>
  <c r="CR23"/>
  <c r="CM23"/>
  <c r="CM21" s="1"/>
  <c r="CN21" s="1"/>
  <c r="CL23"/>
  <c r="CJ23"/>
  <c r="CI23"/>
  <c r="CG23"/>
  <c r="CF23"/>
  <c r="CF21" s="1"/>
  <c r="CH21" s="1"/>
  <c r="CE23"/>
  <c r="BZ23"/>
  <c r="BY23"/>
  <c r="BY21" s="1"/>
  <c r="CA21" s="1"/>
  <c r="BW23"/>
  <c r="BV23"/>
  <c r="BT23"/>
  <c r="BS23"/>
  <c r="BS21" s="1"/>
  <c r="BQ23"/>
  <c r="BP23"/>
  <c r="BN23"/>
  <c r="BN21" s="1"/>
  <c r="BM23"/>
  <c r="BM21" s="1"/>
  <c r="BK23"/>
  <c r="BJ23"/>
  <c r="BH23"/>
  <c r="BG23"/>
  <c r="BE23"/>
  <c r="BE21" s="1"/>
  <c r="BF21" s="1"/>
  <c r="BD23"/>
  <c r="BB23"/>
  <c r="BA23"/>
  <c r="BA21" s="1"/>
  <c r="BC21" s="1"/>
  <c r="AY23"/>
  <c r="AX23"/>
  <c r="AV23"/>
  <c r="AU23"/>
  <c r="AS23"/>
  <c r="AS21" s="1"/>
  <c r="AT21" s="1"/>
  <c r="AR23"/>
  <c r="AP23"/>
  <c r="AO23"/>
  <c r="AM23"/>
  <c r="AL23"/>
  <c r="AJ23"/>
  <c r="AJ21" s="1"/>
  <c r="AK21" s="1"/>
  <c r="AI23"/>
  <c r="AI21" s="1"/>
  <c r="AG23"/>
  <c r="AF23"/>
  <c r="AD23"/>
  <c r="AC23"/>
  <c r="AA23"/>
  <c r="Z23"/>
  <c r="X23"/>
  <c r="X21" s="1"/>
  <c r="Y21" s="1"/>
  <c r="W23"/>
  <c r="U23"/>
  <c r="T23"/>
  <c r="R23"/>
  <c r="Q23"/>
  <c r="M23"/>
  <c r="L23"/>
  <c r="K23"/>
  <c r="I23"/>
  <c r="I21" s="1"/>
  <c r="J21" s="1"/>
  <c r="H23"/>
  <c r="F23"/>
  <c r="E23"/>
  <c r="E21" s="1"/>
  <c r="G21" s="1"/>
  <c r="CZ22"/>
  <c r="CW22"/>
  <c r="CT22"/>
  <c r="CN22"/>
  <c r="CK22"/>
  <c r="CH22"/>
  <c r="CG22"/>
  <c r="CF22"/>
  <c r="CA22"/>
  <c r="BR22"/>
  <c r="BL22"/>
  <c r="BF22"/>
  <c r="AZ22"/>
  <c r="AW22"/>
  <c r="AT22"/>
  <c r="AN22"/>
  <c r="AK22"/>
  <c r="AH22"/>
  <c r="AE22"/>
  <c r="AB22"/>
  <c r="Y22"/>
  <c r="V22"/>
  <c r="S22"/>
  <c r="J22"/>
  <c r="G22"/>
  <c r="D22"/>
  <c r="C22"/>
  <c r="B22"/>
  <c r="CZ21"/>
  <c r="CY21"/>
  <c r="CX21"/>
  <c r="CV21"/>
  <c r="CS21"/>
  <c r="CT21" s="1"/>
  <c r="CR21"/>
  <c r="CL21"/>
  <c r="CK21"/>
  <c r="CJ21"/>
  <c r="CI21"/>
  <c r="CG21"/>
  <c r="CE21"/>
  <c r="BZ21"/>
  <c r="BW21"/>
  <c r="BV21"/>
  <c r="BT21"/>
  <c r="BQ21"/>
  <c r="BR21" s="1"/>
  <c r="BP21"/>
  <c r="BL21"/>
  <c r="BK21"/>
  <c r="BJ21"/>
  <c r="BH21"/>
  <c r="BG21"/>
  <c r="BD21"/>
  <c r="BB21"/>
  <c r="AY21"/>
  <c r="AZ21" s="1"/>
  <c r="AX21"/>
  <c r="AV21"/>
  <c r="AW21" s="1"/>
  <c r="AU21"/>
  <c r="AR21"/>
  <c r="AP21"/>
  <c r="AO21"/>
  <c r="AM21"/>
  <c r="AN21" s="1"/>
  <c r="AL21"/>
  <c r="AH21"/>
  <c r="AG21"/>
  <c r="AF21"/>
  <c r="AD21"/>
  <c r="AE21" s="1"/>
  <c r="AC21"/>
  <c r="AA21"/>
  <c r="AB21" s="1"/>
  <c r="Z21"/>
  <c r="W21"/>
  <c r="V21"/>
  <c r="U21"/>
  <c r="T21"/>
  <c r="R21"/>
  <c r="S21" s="1"/>
  <c r="Q21"/>
  <c r="L21"/>
  <c r="M21" s="1"/>
  <c r="K21"/>
  <c r="H21"/>
  <c r="F21"/>
  <c r="EF30" i="12"/>
  <c r="EE30"/>
  <c r="DM30"/>
  <c r="DL30"/>
  <c r="DC30"/>
  <c r="DB30"/>
  <c r="CS30"/>
  <c r="CR30"/>
  <c r="CI30"/>
  <c r="CH30"/>
  <c r="BY30"/>
  <c r="BX30"/>
  <c r="BO30"/>
  <c r="B30" s="1"/>
  <c r="AT30"/>
  <c r="AS30"/>
  <c r="AG30"/>
  <c r="AF30"/>
  <c r="W30"/>
  <c r="V30"/>
  <c r="G30"/>
  <c r="F30"/>
  <c r="EF29"/>
  <c r="EE29"/>
  <c r="DM29"/>
  <c r="DL29"/>
  <c r="DC29"/>
  <c r="DB29"/>
  <c r="CS29"/>
  <c r="CR29"/>
  <c r="CI29"/>
  <c r="CH29"/>
  <c r="BY29"/>
  <c r="BX29"/>
  <c r="BT29"/>
  <c r="BP29"/>
  <c r="BP23" s="1"/>
  <c r="BP21" s="1"/>
  <c r="BO29"/>
  <c r="B29" s="1"/>
  <c r="AT29"/>
  <c r="AS29"/>
  <c r="AG29"/>
  <c r="AF29"/>
  <c r="W29"/>
  <c r="V29"/>
  <c r="G29"/>
  <c r="F29"/>
  <c r="EF28"/>
  <c r="EE28"/>
  <c r="DM28"/>
  <c r="DL28"/>
  <c r="DC28"/>
  <c r="DB28"/>
  <c r="CS28"/>
  <c r="CR28"/>
  <c r="CI28"/>
  <c r="CH28"/>
  <c r="BY28"/>
  <c r="BX28"/>
  <c r="BO28"/>
  <c r="AT28"/>
  <c r="AS28"/>
  <c r="AG28"/>
  <c r="AF28"/>
  <c r="W28"/>
  <c r="V28"/>
  <c r="G28"/>
  <c r="F28"/>
  <c r="EF27"/>
  <c r="EE27"/>
  <c r="DM27"/>
  <c r="DL27"/>
  <c r="DC27"/>
  <c r="DB27"/>
  <c r="CS27"/>
  <c r="CR27"/>
  <c r="CI27"/>
  <c r="CH27"/>
  <c r="BY27"/>
  <c r="BX27"/>
  <c r="BO27"/>
  <c r="B27" s="1"/>
  <c r="AT27"/>
  <c r="AS27"/>
  <c r="AG27"/>
  <c r="AF27"/>
  <c r="W27"/>
  <c r="V27"/>
  <c r="G27"/>
  <c r="F27"/>
  <c r="EF26"/>
  <c r="EE26"/>
  <c r="DM26"/>
  <c r="DL26"/>
  <c r="DC26"/>
  <c r="DB26"/>
  <c r="CS26"/>
  <c r="CR26"/>
  <c r="CI26"/>
  <c r="CH26"/>
  <c r="BY26"/>
  <c r="BX26"/>
  <c r="BO26"/>
  <c r="B26" s="1"/>
  <c r="AT26"/>
  <c r="AS26"/>
  <c r="AG26"/>
  <c r="AF26"/>
  <c r="W26"/>
  <c r="V26"/>
  <c r="G26"/>
  <c r="F26"/>
  <c r="EF25"/>
  <c r="EE25"/>
  <c r="DM25"/>
  <c r="DL25"/>
  <c r="DC25"/>
  <c r="DB25"/>
  <c r="CS25"/>
  <c r="CR25"/>
  <c r="CI25"/>
  <c r="CH25"/>
  <c r="BY25"/>
  <c r="BX25"/>
  <c r="BO25"/>
  <c r="BK25"/>
  <c r="BH25"/>
  <c r="BD25"/>
  <c r="BC25"/>
  <c r="AT25"/>
  <c r="AS25"/>
  <c r="AG25"/>
  <c r="AF25"/>
  <c r="W25"/>
  <c r="V25"/>
  <c r="G25"/>
  <c r="F25"/>
  <c r="EF24"/>
  <c r="EE24"/>
  <c r="DM24"/>
  <c r="DL24"/>
  <c r="DC24"/>
  <c r="DB24"/>
  <c r="CS24"/>
  <c r="CR24"/>
  <c r="CI24"/>
  <c r="CH24"/>
  <c r="BY24"/>
  <c r="BX24"/>
  <c r="BO24"/>
  <c r="BK24"/>
  <c r="BH24"/>
  <c r="BD24"/>
  <c r="BC24"/>
  <c r="AT24"/>
  <c r="AS24"/>
  <c r="AG24"/>
  <c r="AF24"/>
  <c r="W24"/>
  <c r="V24"/>
  <c r="G24"/>
  <c r="F24"/>
  <c r="GO23"/>
  <c r="GN23"/>
  <c r="GN21" s="1"/>
  <c r="GL23"/>
  <c r="GK23"/>
  <c r="GK21" s="1"/>
  <c r="GI23"/>
  <c r="GH23"/>
  <c r="GH21" s="1"/>
  <c r="GF23"/>
  <c r="GE23"/>
  <c r="GE21" s="1"/>
  <c r="GC23"/>
  <c r="GC21" s="1"/>
  <c r="GB23"/>
  <c r="GB21" s="1"/>
  <c r="FZ23"/>
  <c r="FZ21" s="1"/>
  <c r="FY23"/>
  <c r="FY21" s="1"/>
  <c r="FW23"/>
  <c r="FV23"/>
  <c r="FV21" s="1"/>
  <c r="FT23"/>
  <c r="FT21" s="1"/>
  <c r="FS23"/>
  <c r="FS21" s="1"/>
  <c r="FQ23"/>
  <c r="FQ21" s="1"/>
  <c r="FP23"/>
  <c r="FP21" s="1"/>
  <c r="FN23"/>
  <c r="FM23"/>
  <c r="FM21" s="1"/>
  <c r="FK23"/>
  <c r="FK21" s="1"/>
  <c r="FJ23"/>
  <c r="FJ21" s="1"/>
  <c r="FH23"/>
  <c r="FG23"/>
  <c r="FE23"/>
  <c r="FE21" s="1"/>
  <c r="FD23"/>
  <c r="FD21" s="1"/>
  <c r="FB23"/>
  <c r="FA23"/>
  <c r="FA21" s="1"/>
  <c r="EN23"/>
  <c r="EN21" s="1"/>
  <c r="EL23"/>
  <c r="EL21" s="1"/>
  <c r="EK23"/>
  <c r="EI23"/>
  <c r="EH23"/>
  <c r="EH21" s="1"/>
  <c r="ED23"/>
  <c r="EB23"/>
  <c r="EB21" s="1"/>
  <c r="EA23"/>
  <c r="DY23"/>
  <c r="DY21" s="1"/>
  <c r="DX23"/>
  <c r="DV23"/>
  <c r="DV21" s="1"/>
  <c r="DU23"/>
  <c r="DS23"/>
  <c r="DS21" s="1"/>
  <c r="DR23"/>
  <c r="DP23"/>
  <c r="DO23"/>
  <c r="DK23"/>
  <c r="DK21" s="1"/>
  <c r="DI23"/>
  <c r="DH23"/>
  <c r="DH21" s="1"/>
  <c r="DF23"/>
  <c r="DE23"/>
  <c r="DE21" s="1"/>
  <c r="DA23"/>
  <c r="CY23"/>
  <c r="CY21" s="1"/>
  <c r="CX23"/>
  <c r="CV23"/>
  <c r="CV21" s="1"/>
  <c r="CU23"/>
  <c r="CQ23"/>
  <c r="CQ21" s="1"/>
  <c r="CO23"/>
  <c r="CN23"/>
  <c r="CN21" s="1"/>
  <c r="CL23"/>
  <c r="CK23"/>
  <c r="CG23"/>
  <c r="CE23"/>
  <c r="CE21" s="1"/>
  <c r="CD23"/>
  <c r="CB23"/>
  <c r="CB21" s="1"/>
  <c r="CA23"/>
  <c r="BV23"/>
  <c r="BV21" s="1"/>
  <c r="BU23"/>
  <c r="BU21" s="1"/>
  <c r="BS23"/>
  <c r="BR23"/>
  <c r="BR21" s="1"/>
  <c r="BM23"/>
  <c r="BM21" s="1"/>
  <c r="BL23"/>
  <c r="BJ23"/>
  <c r="BJ21" s="1"/>
  <c r="BI23"/>
  <c r="BG23"/>
  <c r="BG21" s="1"/>
  <c r="BF23"/>
  <c r="BB23"/>
  <c r="AZ23"/>
  <c r="AZ21" s="1"/>
  <c r="AY23"/>
  <c r="AY21" s="1"/>
  <c r="AW23"/>
  <c r="AW21" s="1"/>
  <c r="AV23"/>
  <c r="AR23"/>
  <c r="AR21" s="1"/>
  <c r="AP23"/>
  <c r="AO23"/>
  <c r="AO21" s="1"/>
  <c r="AM23"/>
  <c r="AL23"/>
  <c r="AL21" s="1"/>
  <c r="AJ23"/>
  <c r="AJ21" s="1"/>
  <c r="AI23"/>
  <c r="AI21" s="1"/>
  <c r="AE23"/>
  <c r="AC23"/>
  <c r="AB23"/>
  <c r="AB21" s="1"/>
  <c r="Z23"/>
  <c r="Z21" s="1"/>
  <c r="Y23"/>
  <c r="U23"/>
  <c r="U21" s="1"/>
  <c r="S23"/>
  <c r="S21" s="1"/>
  <c r="R23"/>
  <c r="R21" s="1"/>
  <c r="P23"/>
  <c r="O23"/>
  <c r="O21" s="1"/>
  <c r="M23"/>
  <c r="M21" s="1"/>
  <c r="L23"/>
  <c r="L21" s="1"/>
  <c r="J23"/>
  <c r="I23"/>
  <c r="I21" s="1"/>
  <c r="E23"/>
  <c r="E21" s="1"/>
  <c r="FR22"/>
  <c r="FO22"/>
  <c r="FL22"/>
  <c r="EZ22"/>
  <c r="EW22"/>
  <c r="ES22"/>
  <c r="ER22"/>
  <c r="EF22"/>
  <c r="EE22"/>
  <c r="EC22"/>
  <c r="DX22"/>
  <c r="DZ22" s="1"/>
  <c r="DM22"/>
  <c r="DL22"/>
  <c r="DC22"/>
  <c r="DB22"/>
  <c r="CS22"/>
  <c r="CR22"/>
  <c r="CI22"/>
  <c r="CH22"/>
  <c r="BY22"/>
  <c r="BX22"/>
  <c r="BO22"/>
  <c r="AT22"/>
  <c r="AS22"/>
  <c r="AG22"/>
  <c r="AF22"/>
  <c r="AD22"/>
  <c r="AA22"/>
  <c r="W22"/>
  <c r="V22"/>
  <c r="T22"/>
  <c r="Q22"/>
  <c r="N22"/>
  <c r="K22"/>
  <c r="G22"/>
  <c r="F22"/>
  <c r="GO21"/>
  <c r="GL21"/>
  <c r="GI21"/>
  <c r="GJ21" s="1"/>
  <c r="GF21"/>
  <c r="FW21"/>
  <c r="FN21"/>
  <c r="FH21"/>
  <c r="FG21"/>
  <c r="FB21"/>
  <c r="EY21"/>
  <c r="EX21"/>
  <c r="EV21"/>
  <c r="EU21"/>
  <c r="ES21"/>
  <c r="EQ21"/>
  <c r="EK21"/>
  <c r="EI21"/>
  <c r="ED21"/>
  <c r="EA21"/>
  <c r="DU21"/>
  <c r="DR21"/>
  <c r="DP21"/>
  <c r="DO21"/>
  <c r="DI21"/>
  <c r="DF21"/>
  <c r="DA21"/>
  <c r="CX21"/>
  <c r="CU21"/>
  <c r="CO21"/>
  <c r="CL21"/>
  <c r="CK21"/>
  <c r="CG21"/>
  <c r="CD21"/>
  <c r="CA21"/>
  <c r="BS21"/>
  <c r="BL21"/>
  <c r="BI21"/>
  <c r="BF21"/>
  <c r="BB21"/>
  <c r="AV21"/>
  <c r="AP21"/>
  <c r="AM21"/>
  <c r="AE21"/>
  <c r="AC21"/>
  <c r="Y21"/>
  <c r="P21"/>
  <c r="J21"/>
  <c r="B22" l="1"/>
  <c r="B25"/>
  <c r="B24"/>
  <c r="B28"/>
  <c r="BD23"/>
  <c r="BD21" s="1"/>
  <c r="BX23"/>
  <c r="BX21" s="1"/>
  <c r="EF23"/>
  <c r="GM21"/>
  <c r="GP21"/>
  <c r="B18" i="9"/>
  <c r="C20"/>
  <c r="C18" s="1"/>
  <c r="F23" i="12"/>
  <c r="F21" s="1"/>
  <c r="AF23"/>
  <c r="BC23"/>
  <c r="BC21" s="1"/>
  <c r="BO23"/>
  <c r="BO21" s="1"/>
  <c r="BQ21" s="1"/>
  <c r="DC23"/>
  <c r="DC21" s="1"/>
  <c r="AF21"/>
  <c r="W23"/>
  <c r="W21" s="1"/>
  <c r="AT23"/>
  <c r="AT21" s="1"/>
  <c r="CH23"/>
  <c r="CH21" s="1"/>
  <c r="DB23"/>
  <c r="DB21" s="1"/>
  <c r="EE23"/>
  <c r="EE21" s="1"/>
  <c r="V23"/>
  <c r="V21" s="1"/>
  <c r="AS23"/>
  <c r="AS21" s="1"/>
  <c r="BY23"/>
  <c r="BY21" s="1"/>
  <c r="CS23"/>
  <c r="CS21" s="1"/>
  <c r="DM23"/>
  <c r="DM21" s="1"/>
  <c r="G23"/>
  <c r="G21" s="1"/>
  <c r="AG23"/>
  <c r="AG21" s="1"/>
  <c r="CR23"/>
  <c r="CR21" s="1"/>
  <c r="EF21"/>
  <c r="ET22"/>
  <c r="BT21"/>
  <c r="BE25"/>
  <c r="N21"/>
  <c r="T21"/>
  <c r="BH21"/>
  <c r="EC21"/>
  <c r="BH23"/>
  <c r="DL23"/>
  <c r="DL21" s="1"/>
  <c r="K21"/>
  <c r="Q21"/>
  <c r="BK21"/>
  <c r="ER21"/>
  <c r="ET21" s="1"/>
  <c r="H22"/>
  <c r="BK23"/>
  <c r="FL21"/>
  <c r="DX21"/>
  <c r="DZ21" s="1"/>
  <c r="EW21"/>
  <c r="BT23"/>
  <c r="BE24"/>
  <c r="CI23"/>
  <c r="CI21" s="1"/>
  <c r="AD21"/>
  <c r="FO21"/>
  <c r="FR21"/>
  <c r="X22"/>
  <c r="AA21"/>
  <c r="EZ21"/>
  <c r="BQ29"/>
  <c r="D23" i="3"/>
  <c r="C21"/>
  <c r="D24"/>
  <c r="BE21" i="12" l="1"/>
  <c r="BE23"/>
  <c r="BQ23"/>
  <c r="D25"/>
  <c r="X21"/>
  <c r="D22"/>
  <c r="H21"/>
  <c r="D24"/>
  <c r="D29"/>
  <c r="C23"/>
  <c r="C21" s="1"/>
  <c r="B23"/>
  <c r="D21" i="3"/>
  <c r="B21" i="12" l="1"/>
  <c r="D21" s="1"/>
  <c r="D23"/>
  <c r="C58" i="9" l="1"/>
  <c r="B58"/>
  <c r="C57"/>
  <c r="B57"/>
  <c r="C56"/>
  <c r="B56"/>
  <c r="BN55"/>
  <c r="BM55"/>
  <c r="BK55"/>
  <c r="BK53" s="1"/>
  <c r="BJ55"/>
  <c r="BJ53" s="1"/>
  <c r="BH55"/>
  <c r="BH53" s="1"/>
  <c r="BG55"/>
  <c r="BE55"/>
  <c r="BE53" s="1"/>
  <c r="BD55"/>
  <c r="BD53" s="1"/>
  <c r="BB55"/>
  <c r="BA55"/>
  <c r="AY55"/>
  <c r="AY53" s="1"/>
  <c r="AX55"/>
  <c r="AX53" s="1"/>
  <c r="AV55"/>
  <c r="AV53" s="1"/>
  <c r="AU55"/>
  <c r="AS55"/>
  <c r="AS53" s="1"/>
  <c r="AR55"/>
  <c r="AR53" s="1"/>
  <c r="AG55"/>
  <c r="AF55"/>
  <c r="R55"/>
  <c r="R53" s="1"/>
  <c r="Q55"/>
  <c r="Q53" s="1"/>
  <c r="C54"/>
  <c r="B54"/>
  <c r="BN53"/>
  <c r="BM53"/>
  <c r="BG53"/>
  <c r="BB53"/>
  <c r="BA53"/>
  <c r="AU53"/>
  <c r="AG53"/>
  <c r="AF53"/>
  <c r="M76" i="3"/>
  <c r="C76"/>
  <c r="D76" s="1"/>
  <c r="B76"/>
  <c r="M75"/>
  <c r="C75"/>
  <c r="D75" s="1"/>
  <c r="B75"/>
  <c r="M74"/>
  <c r="C74"/>
  <c r="D74" s="1"/>
  <c r="B74"/>
  <c r="M73"/>
  <c r="C73"/>
  <c r="D73" s="1"/>
  <c r="B73"/>
  <c r="M72"/>
  <c r="C72"/>
  <c r="C71" s="1"/>
  <c r="B72"/>
  <c r="B71" s="1"/>
  <c r="CY71"/>
  <c r="CX71"/>
  <c r="CV71"/>
  <c r="CU71"/>
  <c r="CS71"/>
  <c r="CR71"/>
  <c r="CM71"/>
  <c r="CM69" s="1"/>
  <c r="CL71"/>
  <c r="CL69" s="1"/>
  <c r="CJ71"/>
  <c r="CI71"/>
  <c r="CG71"/>
  <c r="CF71"/>
  <c r="CE71"/>
  <c r="BZ71"/>
  <c r="BZ69" s="1"/>
  <c r="BY71"/>
  <c r="BW71"/>
  <c r="BV71"/>
  <c r="BT71"/>
  <c r="BS71"/>
  <c r="BQ71"/>
  <c r="BQ69" s="1"/>
  <c r="BR69" s="1"/>
  <c r="BP71"/>
  <c r="BN71"/>
  <c r="BM71"/>
  <c r="BM69" s="1"/>
  <c r="BO69" s="1"/>
  <c r="BK71"/>
  <c r="BJ71"/>
  <c r="BH71"/>
  <c r="BH69" s="1"/>
  <c r="BG71"/>
  <c r="BE71"/>
  <c r="BD71"/>
  <c r="BB71"/>
  <c r="BA71"/>
  <c r="AY71"/>
  <c r="AX71"/>
  <c r="AV71"/>
  <c r="AV69" s="1"/>
  <c r="AW69" s="1"/>
  <c r="AU71"/>
  <c r="AS71"/>
  <c r="AR71"/>
  <c r="AP71"/>
  <c r="AO71"/>
  <c r="AM71"/>
  <c r="AL71"/>
  <c r="AJ71"/>
  <c r="AJ69" s="1"/>
  <c r="AK69" s="1"/>
  <c r="AI71"/>
  <c r="AG71"/>
  <c r="AF71"/>
  <c r="AD71"/>
  <c r="AC71"/>
  <c r="AA71"/>
  <c r="Z71"/>
  <c r="X71"/>
  <c r="X69" s="1"/>
  <c r="Y69" s="1"/>
  <c r="W71"/>
  <c r="U71"/>
  <c r="T71"/>
  <c r="R71"/>
  <c r="Q71"/>
  <c r="L71"/>
  <c r="K71"/>
  <c r="M71" s="1"/>
  <c r="I71"/>
  <c r="I69" s="1"/>
  <c r="J69" s="1"/>
  <c r="H71"/>
  <c r="F71"/>
  <c r="E71"/>
  <c r="E69" s="1"/>
  <c r="G69" s="1"/>
  <c r="CW70"/>
  <c r="CT70"/>
  <c r="CK70"/>
  <c r="CH70"/>
  <c r="CG70"/>
  <c r="BU70"/>
  <c r="BR70"/>
  <c r="BO70"/>
  <c r="BL70"/>
  <c r="BF70"/>
  <c r="BC70"/>
  <c r="AZ70"/>
  <c r="AW70"/>
  <c r="AT70"/>
  <c r="AQ70"/>
  <c r="AN70"/>
  <c r="AK70"/>
  <c r="AH70"/>
  <c r="AE70"/>
  <c r="AB70"/>
  <c r="Y70"/>
  <c r="V70"/>
  <c r="S70"/>
  <c r="J70"/>
  <c r="G70"/>
  <c r="C70"/>
  <c r="D70" s="1"/>
  <c r="B70"/>
  <c r="CY69"/>
  <c r="CX69"/>
  <c r="CV69"/>
  <c r="CW69" s="1"/>
  <c r="CU69"/>
  <c r="CS69"/>
  <c r="CR69"/>
  <c r="CT69" s="1"/>
  <c r="CJ69"/>
  <c r="CK69" s="1"/>
  <c r="CI69"/>
  <c r="CG69"/>
  <c r="CH69" s="1"/>
  <c r="CF69"/>
  <c r="CE69"/>
  <c r="BY69"/>
  <c r="BW69"/>
  <c r="BV69"/>
  <c r="BT69"/>
  <c r="BU69" s="1"/>
  <c r="BS69"/>
  <c r="BP69"/>
  <c r="BN69"/>
  <c r="BK69"/>
  <c r="BL69" s="1"/>
  <c r="BJ69"/>
  <c r="BG69"/>
  <c r="BF69"/>
  <c r="BE69"/>
  <c r="BD69"/>
  <c r="BB69"/>
  <c r="BC69" s="1"/>
  <c r="BA69"/>
  <c r="AY69"/>
  <c r="AZ69" s="1"/>
  <c r="AX69"/>
  <c r="AU69"/>
  <c r="AT69"/>
  <c r="AS69"/>
  <c r="AR69"/>
  <c r="AP69"/>
  <c r="AQ69" s="1"/>
  <c r="AO69"/>
  <c r="AM69"/>
  <c r="AN69" s="1"/>
  <c r="AL69"/>
  <c r="AI69"/>
  <c r="AH69"/>
  <c r="AG69"/>
  <c r="AF69"/>
  <c r="AD69"/>
  <c r="AE69" s="1"/>
  <c r="AC69"/>
  <c r="AA69"/>
  <c r="AB69" s="1"/>
  <c r="Z69"/>
  <c r="W69"/>
  <c r="V69"/>
  <c r="U69"/>
  <c r="T69"/>
  <c r="R69"/>
  <c r="S69" s="1"/>
  <c r="Q69"/>
  <c r="L69"/>
  <c r="M69" s="1"/>
  <c r="K69"/>
  <c r="H69"/>
  <c r="F69"/>
  <c r="EF74" i="12"/>
  <c r="EE74"/>
  <c r="DM74"/>
  <c r="DL74"/>
  <c r="DC74"/>
  <c r="DB74"/>
  <c r="CS74"/>
  <c r="CR74"/>
  <c r="CI74"/>
  <c r="CH74"/>
  <c r="BT74"/>
  <c r="BP74"/>
  <c r="BO74"/>
  <c r="B74" s="1"/>
  <c r="AT74"/>
  <c r="AS74"/>
  <c r="AG74"/>
  <c r="AF74"/>
  <c r="W74"/>
  <c r="V74"/>
  <c r="G74"/>
  <c r="F74"/>
  <c r="EF73"/>
  <c r="EE73"/>
  <c r="DM73"/>
  <c r="DL73"/>
  <c r="DC73"/>
  <c r="DB73"/>
  <c r="CS73"/>
  <c r="CR73"/>
  <c r="CI73"/>
  <c r="CH73"/>
  <c r="BT73"/>
  <c r="BP73"/>
  <c r="BO73"/>
  <c r="B73" s="1"/>
  <c r="AT73"/>
  <c r="AS73"/>
  <c r="AG73"/>
  <c r="AF73"/>
  <c r="W73"/>
  <c r="V73"/>
  <c r="G73"/>
  <c r="F73"/>
  <c r="EF72"/>
  <c r="EE72"/>
  <c r="DM72"/>
  <c r="DL72"/>
  <c r="DC72"/>
  <c r="DB72"/>
  <c r="CS72"/>
  <c r="CR72"/>
  <c r="CI72"/>
  <c r="CH72"/>
  <c r="BO72"/>
  <c r="B72" s="1"/>
  <c r="AT72"/>
  <c r="AS72"/>
  <c r="AG72"/>
  <c r="AF72"/>
  <c r="W72"/>
  <c r="V72"/>
  <c r="G72"/>
  <c r="F72"/>
  <c r="EF71"/>
  <c r="EE71"/>
  <c r="DM71"/>
  <c r="DL71"/>
  <c r="DC71"/>
  <c r="DB71"/>
  <c r="CS71"/>
  <c r="CR71"/>
  <c r="CI71"/>
  <c r="CH71"/>
  <c r="BT71"/>
  <c r="BP71"/>
  <c r="BP68" s="1"/>
  <c r="BO71"/>
  <c r="B71" s="1"/>
  <c r="AT71"/>
  <c r="AS71"/>
  <c r="AG71"/>
  <c r="AF71"/>
  <c r="W71"/>
  <c r="V71"/>
  <c r="G71"/>
  <c r="F71"/>
  <c r="EF70"/>
  <c r="EE70"/>
  <c r="DM70"/>
  <c r="DL70"/>
  <c r="DC70"/>
  <c r="DB70"/>
  <c r="CS70"/>
  <c r="CR70"/>
  <c r="CI70"/>
  <c r="CH70"/>
  <c r="BO70"/>
  <c r="B70" s="1"/>
  <c r="BK70"/>
  <c r="BH70"/>
  <c r="BD70"/>
  <c r="BC70"/>
  <c r="AT70"/>
  <c r="AS70"/>
  <c r="AG70"/>
  <c r="AF70"/>
  <c r="W70"/>
  <c r="V70"/>
  <c r="G70"/>
  <c r="F70"/>
  <c r="EF69"/>
  <c r="EE69"/>
  <c r="DZ69"/>
  <c r="DM69"/>
  <c r="DL69"/>
  <c r="DC69"/>
  <c r="DB69"/>
  <c r="DB68" s="1"/>
  <c r="CS69"/>
  <c r="CR69"/>
  <c r="CI69"/>
  <c r="CH69"/>
  <c r="CH68" s="1"/>
  <c r="BO69"/>
  <c r="B69" s="1"/>
  <c r="BK69"/>
  <c r="BH69"/>
  <c r="BD69"/>
  <c r="BD68" s="1"/>
  <c r="BC69"/>
  <c r="AT69"/>
  <c r="AS69"/>
  <c r="AG69"/>
  <c r="AF69"/>
  <c r="W69"/>
  <c r="V69"/>
  <c r="G69"/>
  <c r="F69"/>
  <c r="GO68"/>
  <c r="GN68"/>
  <c r="GL68"/>
  <c r="GK68"/>
  <c r="GI68"/>
  <c r="GI66" s="1"/>
  <c r="GH68"/>
  <c r="GH66" s="1"/>
  <c r="GF68"/>
  <c r="GE68"/>
  <c r="GC68"/>
  <c r="GC66" s="1"/>
  <c r="GB68"/>
  <c r="FZ68"/>
  <c r="FZ66" s="1"/>
  <c r="FY68"/>
  <c r="FY66" s="1"/>
  <c r="FW68"/>
  <c r="FV68"/>
  <c r="FT68"/>
  <c r="FT66" s="1"/>
  <c r="FS68"/>
  <c r="FS66" s="1"/>
  <c r="FQ68"/>
  <c r="FQ66" s="1"/>
  <c r="FP68"/>
  <c r="FP66" s="1"/>
  <c r="FN68"/>
  <c r="FM68"/>
  <c r="FK68"/>
  <c r="FK66" s="1"/>
  <c r="FJ68"/>
  <c r="FH68"/>
  <c r="FG68"/>
  <c r="FE68"/>
  <c r="FE66" s="1"/>
  <c r="FD68"/>
  <c r="FD66" s="1"/>
  <c r="FB68"/>
  <c r="FA68"/>
  <c r="EN68"/>
  <c r="EN66" s="1"/>
  <c r="EL68"/>
  <c r="EL66" s="1"/>
  <c r="EK68"/>
  <c r="EK66" s="1"/>
  <c r="EI68"/>
  <c r="EH68"/>
  <c r="EH66" s="1"/>
  <c r="ED68"/>
  <c r="ED66" s="1"/>
  <c r="EB68"/>
  <c r="EA68"/>
  <c r="EA66" s="1"/>
  <c r="DY68"/>
  <c r="DY66" s="1"/>
  <c r="DX68"/>
  <c r="DX66" s="1"/>
  <c r="DV68"/>
  <c r="DV66" s="1"/>
  <c r="DU68"/>
  <c r="DS68"/>
  <c r="DS66" s="1"/>
  <c r="DR68"/>
  <c r="DR66" s="1"/>
  <c r="DP68"/>
  <c r="DP66" s="1"/>
  <c r="DO68"/>
  <c r="DO66" s="1"/>
  <c r="DK68"/>
  <c r="DK66" s="1"/>
  <c r="DI68"/>
  <c r="DI66" s="1"/>
  <c r="DH68"/>
  <c r="DH66" s="1"/>
  <c r="DF68"/>
  <c r="DE68"/>
  <c r="DE66" s="1"/>
  <c r="DA68"/>
  <c r="CY68"/>
  <c r="CY66" s="1"/>
  <c r="CX68"/>
  <c r="CV68"/>
  <c r="CV66" s="1"/>
  <c r="CU68"/>
  <c r="CU66" s="1"/>
  <c r="CQ68"/>
  <c r="CO68"/>
  <c r="CN68"/>
  <c r="CN66" s="1"/>
  <c r="CL68"/>
  <c r="CK68"/>
  <c r="CG68"/>
  <c r="CG66" s="1"/>
  <c r="CE68"/>
  <c r="CE66" s="1"/>
  <c r="CD68"/>
  <c r="CD66" s="1"/>
  <c r="CB68"/>
  <c r="CA68"/>
  <c r="CA66" s="1"/>
  <c r="BY68"/>
  <c r="BX68"/>
  <c r="BV68"/>
  <c r="BV66" s="1"/>
  <c r="BU68"/>
  <c r="BU66" s="1"/>
  <c r="BS68"/>
  <c r="BS66" s="1"/>
  <c r="BR68"/>
  <c r="BR66" s="1"/>
  <c r="BM68"/>
  <c r="BM66" s="1"/>
  <c r="BL68"/>
  <c r="BJ68"/>
  <c r="BI68"/>
  <c r="BI66" s="1"/>
  <c r="BG68"/>
  <c r="BG66" s="1"/>
  <c r="BF68"/>
  <c r="BB68"/>
  <c r="BB66" s="1"/>
  <c r="AZ68"/>
  <c r="AZ66" s="1"/>
  <c r="AY68"/>
  <c r="AY66" s="1"/>
  <c r="AW68"/>
  <c r="AV68"/>
  <c r="AV66" s="1"/>
  <c r="AT68"/>
  <c r="AR68"/>
  <c r="AR66" s="1"/>
  <c r="AP68"/>
  <c r="AO68"/>
  <c r="AO66" s="1"/>
  <c r="AM68"/>
  <c r="AM66" s="1"/>
  <c r="AL68"/>
  <c r="AL66" s="1"/>
  <c r="AJ68"/>
  <c r="AI68"/>
  <c r="AI66" s="1"/>
  <c r="AE68"/>
  <c r="AE66" s="1"/>
  <c r="AC68"/>
  <c r="AC66" s="1"/>
  <c r="AB68"/>
  <c r="Z68"/>
  <c r="Z66" s="1"/>
  <c r="Y68"/>
  <c r="Y66" s="1"/>
  <c r="W68"/>
  <c r="U68"/>
  <c r="S68"/>
  <c r="S66" s="1"/>
  <c r="R68"/>
  <c r="R66" s="1"/>
  <c r="P68"/>
  <c r="P66" s="1"/>
  <c r="O68"/>
  <c r="M68"/>
  <c r="M66" s="1"/>
  <c r="L68"/>
  <c r="L66" s="1"/>
  <c r="J68"/>
  <c r="J66" s="1"/>
  <c r="I68"/>
  <c r="E68"/>
  <c r="E66" s="1"/>
  <c r="FR67"/>
  <c r="FO67"/>
  <c r="FL67"/>
  <c r="FF67"/>
  <c r="ES67"/>
  <c r="ER67"/>
  <c r="ER66" s="1"/>
  <c r="EF67"/>
  <c r="EE67"/>
  <c r="EC67"/>
  <c r="DM67"/>
  <c r="DL67"/>
  <c r="DC67"/>
  <c r="DB67"/>
  <c r="CS67"/>
  <c r="CR67"/>
  <c r="CI67"/>
  <c r="CH67"/>
  <c r="CF67"/>
  <c r="CC67"/>
  <c r="BY67"/>
  <c r="BY66" s="1"/>
  <c r="BX67"/>
  <c r="BX66" s="1"/>
  <c r="BO67"/>
  <c r="B67" s="1"/>
  <c r="AT67"/>
  <c r="AS67"/>
  <c r="AG67"/>
  <c r="AF67"/>
  <c r="AD67"/>
  <c r="AA67"/>
  <c r="W67"/>
  <c r="V67"/>
  <c r="T67"/>
  <c r="Q67"/>
  <c r="N67"/>
  <c r="K67"/>
  <c r="G67"/>
  <c r="F67"/>
  <c r="GO66"/>
  <c r="GN66"/>
  <c r="GL66"/>
  <c r="GK66"/>
  <c r="GF66"/>
  <c r="GE66"/>
  <c r="GB66"/>
  <c r="FW66"/>
  <c r="FV66"/>
  <c r="FN66"/>
  <c r="FM66"/>
  <c r="FJ66"/>
  <c r="FH66"/>
  <c r="FG66"/>
  <c r="FB66"/>
  <c r="FA66"/>
  <c r="EQ66"/>
  <c r="EI66"/>
  <c r="EB66"/>
  <c r="DU66"/>
  <c r="DF66"/>
  <c r="DA66"/>
  <c r="CX66"/>
  <c r="CQ66"/>
  <c r="CO66"/>
  <c r="CL66"/>
  <c r="CK66"/>
  <c r="CB66"/>
  <c r="BL66"/>
  <c r="BJ66"/>
  <c r="BF66"/>
  <c r="AW66"/>
  <c r="AP66"/>
  <c r="AJ66"/>
  <c r="AB66"/>
  <c r="U66"/>
  <c r="O66"/>
  <c r="I66"/>
  <c r="C45" i="9"/>
  <c r="B45"/>
  <c r="C44"/>
  <c r="B44"/>
  <c r="BL43"/>
  <c r="BL42" s="1"/>
  <c r="C43"/>
  <c r="D43" s="1"/>
  <c r="B43"/>
  <c r="BN42"/>
  <c r="BM42"/>
  <c r="BK42"/>
  <c r="BJ42"/>
  <c r="B42" s="1"/>
  <c r="BH42"/>
  <c r="BH40" s="1"/>
  <c r="BG42"/>
  <c r="BE42"/>
  <c r="BD42"/>
  <c r="BD40" s="1"/>
  <c r="BB42"/>
  <c r="BA42"/>
  <c r="BA40" s="1"/>
  <c r="AY42"/>
  <c r="AX42"/>
  <c r="AX40" s="1"/>
  <c r="AV42"/>
  <c r="AU42"/>
  <c r="AS42"/>
  <c r="AR42"/>
  <c r="AR40" s="1"/>
  <c r="AG42"/>
  <c r="AG40" s="1"/>
  <c r="AF42"/>
  <c r="AF40" s="1"/>
  <c r="R42"/>
  <c r="Q42"/>
  <c r="Q40" s="1"/>
  <c r="C42"/>
  <c r="D42" s="1"/>
  <c r="C41"/>
  <c r="B41"/>
  <c r="BN40"/>
  <c r="BM40"/>
  <c r="BK40"/>
  <c r="BG40"/>
  <c r="BE40"/>
  <c r="BB40"/>
  <c r="AY40"/>
  <c r="AV40"/>
  <c r="AU40"/>
  <c r="AS40"/>
  <c r="R40"/>
  <c r="M57" i="3"/>
  <c r="C57"/>
  <c r="D57" s="1"/>
  <c r="B57"/>
  <c r="M56"/>
  <c r="D56"/>
  <c r="C56"/>
  <c r="B56"/>
  <c r="M55"/>
  <c r="D55"/>
  <c r="C55"/>
  <c r="B55"/>
  <c r="M54"/>
  <c r="D54"/>
  <c r="C54"/>
  <c r="B54"/>
  <c r="M53"/>
  <c r="D53"/>
  <c r="C53"/>
  <c r="B53"/>
  <c r="M52"/>
  <c r="D52"/>
  <c r="C52"/>
  <c r="B52"/>
  <c r="M51"/>
  <c r="D51"/>
  <c r="C51"/>
  <c r="B51"/>
  <c r="M50"/>
  <c r="D50"/>
  <c r="C50"/>
  <c r="B50"/>
  <c r="M49"/>
  <c r="D49"/>
  <c r="C49"/>
  <c r="C48" s="1"/>
  <c r="D48" s="1"/>
  <c r="B49"/>
  <c r="B48" s="1"/>
  <c r="CY48"/>
  <c r="CX48"/>
  <c r="CX46" s="1"/>
  <c r="CV48"/>
  <c r="CU48"/>
  <c r="CS48"/>
  <c r="CR48"/>
  <c r="CR46" s="1"/>
  <c r="CM48"/>
  <c r="CL48"/>
  <c r="CJ48"/>
  <c r="CI48"/>
  <c r="CI46" s="1"/>
  <c r="CG48"/>
  <c r="CF48"/>
  <c r="CE48"/>
  <c r="BZ48"/>
  <c r="BZ46" s="1"/>
  <c r="BY48"/>
  <c r="BY46" s="1"/>
  <c r="BW48"/>
  <c r="BV48"/>
  <c r="BT48"/>
  <c r="BT46" s="1"/>
  <c r="BU46" s="1"/>
  <c r="BS48"/>
  <c r="BQ48"/>
  <c r="BP48"/>
  <c r="BN48"/>
  <c r="BM48"/>
  <c r="BK48"/>
  <c r="BK46" s="1"/>
  <c r="BL46" s="1"/>
  <c r="BJ48"/>
  <c r="BH48"/>
  <c r="BH46" s="1"/>
  <c r="BG48"/>
  <c r="BG46" s="1"/>
  <c r="BE48"/>
  <c r="BD48"/>
  <c r="BB48"/>
  <c r="BB46" s="1"/>
  <c r="BC46" s="1"/>
  <c r="BA48"/>
  <c r="AY48"/>
  <c r="AX48"/>
  <c r="AV48"/>
  <c r="AV46" s="1"/>
  <c r="AU48"/>
  <c r="AU46" s="1"/>
  <c r="AS48"/>
  <c r="AR48"/>
  <c r="AP48"/>
  <c r="AP46" s="1"/>
  <c r="AO48"/>
  <c r="AO46" s="1"/>
  <c r="AM48"/>
  <c r="AL48"/>
  <c r="AJ48"/>
  <c r="AI48"/>
  <c r="AG48"/>
  <c r="AG46" s="1"/>
  <c r="AH46" s="1"/>
  <c r="AF48"/>
  <c r="AD48"/>
  <c r="AD46" s="1"/>
  <c r="AC48"/>
  <c r="AC46" s="1"/>
  <c r="AA48"/>
  <c r="Z48"/>
  <c r="X48"/>
  <c r="W48"/>
  <c r="U48"/>
  <c r="U46" s="1"/>
  <c r="V46" s="1"/>
  <c r="T48"/>
  <c r="R48"/>
  <c r="R46" s="1"/>
  <c r="Q48"/>
  <c r="Q46" s="1"/>
  <c r="L48"/>
  <c r="K48"/>
  <c r="M48" s="1"/>
  <c r="I48"/>
  <c r="H48"/>
  <c r="F48"/>
  <c r="E48"/>
  <c r="CW47"/>
  <c r="CN47"/>
  <c r="CK47"/>
  <c r="CG47"/>
  <c r="C47" s="1"/>
  <c r="CF47"/>
  <c r="BU47"/>
  <c r="BR47"/>
  <c r="BL47"/>
  <c r="BF47"/>
  <c r="BC47"/>
  <c r="AZ47"/>
  <c r="AW47"/>
  <c r="AT47"/>
  <c r="AN47"/>
  <c r="AK47"/>
  <c r="AH47"/>
  <c r="AE47"/>
  <c r="AB47"/>
  <c r="Y47"/>
  <c r="V47"/>
  <c r="S47"/>
  <c r="J47"/>
  <c r="G47"/>
  <c r="B47"/>
  <c r="CY46"/>
  <c r="CV46"/>
  <c r="CW46" s="1"/>
  <c r="CU46"/>
  <c r="CS46"/>
  <c r="CN46"/>
  <c r="CM46"/>
  <c r="CL46"/>
  <c r="CJ46"/>
  <c r="CK46" s="1"/>
  <c r="CF46"/>
  <c r="CE46"/>
  <c r="BW46"/>
  <c r="BV46"/>
  <c r="BS46"/>
  <c r="BR46"/>
  <c r="BQ46"/>
  <c r="BP46"/>
  <c r="BN46"/>
  <c r="BM46"/>
  <c r="BJ46"/>
  <c r="BE46"/>
  <c r="BF46" s="1"/>
  <c r="BD46"/>
  <c r="BA46"/>
  <c r="AZ46"/>
  <c r="AY46"/>
  <c r="AX46"/>
  <c r="AS46"/>
  <c r="AT46" s="1"/>
  <c r="AR46"/>
  <c r="AN46"/>
  <c r="AM46"/>
  <c r="AL46"/>
  <c r="AJ46"/>
  <c r="AK46" s="1"/>
  <c r="AI46"/>
  <c r="AF46"/>
  <c r="AB46"/>
  <c r="AA46"/>
  <c r="Z46"/>
  <c r="X46"/>
  <c r="Y46" s="1"/>
  <c r="W46"/>
  <c r="T46"/>
  <c r="L46"/>
  <c r="I46"/>
  <c r="J46" s="1"/>
  <c r="H46"/>
  <c r="F46"/>
  <c r="E46"/>
  <c r="G46" s="1"/>
  <c r="EF53" i="12"/>
  <c r="EE53"/>
  <c r="DM53"/>
  <c r="DL53"/>
  <c r="DC53"/>
  <c r="DB53"/>
  <c r="CS53"/>
  <c r="CR53"/>
  <c r="CI53"/>
  <c r="CH53"/>
  <c r="BY53"/>
  <c r="BX53"/>
  <c r="BO53"/>
  <c r="AT53"/>
  <c r="AS53"/>
  <c r="AG53"/>
  <c r="AF53"/>
  <c r="W53"/>
  <c r="V53"/>
  <c r="G53"/>
  <c r="F53"/>
  <c r="EF52"/>
  <c r="EE52"/>
  <c r="DM52"/>
  <c r="DL52"/>
  <c r="DC52"/>
  <c r="DB52"/>
  <c r="CS52"/>
  <c r="CR52"/>
  <c r="CI52"/>
  <c r="CH52"/>
  <c r="BY52"/>
  <c r="BX52"/>
  <c r="BT52"/>
  <c r="BP52"/>
  <c r="BO52"/>
  <c r="B52" s="1"/>
  <c r="AT52"/>
  <c r="AS52"/>
  <c r="AG52"/>
  <c r="AF52"/>
  <c r="W52"/>
  <c r="V52"/>
  <c r="G52"/>
  <c r="F52"/>
  <c r="EF51"/>
  <c r="EE51"/>
  <c r="DZ51"/>
  <c r="DM51"/>
  <c r="DL51"/>
  <c r="DC51"/>
  <c r="DB51"/>
  <c r="CS51"/>
  <c r="CR51"/>
  <c r="CI51"/>
  <c r="CH51"/>
  <c r="BY51"/>
  <c r="BX51"/>
  <c r="BO51"/>
  <c r="B51" s="1"/>
  <c r="BK51"/>
  <c r="BH51"/>
  <c r="BD51"/>
  <c r="BC51"/>
  <c r="AT51"/>
  <c r="AS51"/>
  <c r="AG51"/>
  <c r="AF51"/>
  <c r="W51"/>
  <c r="V51"/>
  <c r="G51"/>
  <c r="F51"/>
  <c r="EF50"/>
  <c r="EE50"/>
  <c r="DZ50"/>
  <c r="DM50"/>
  <c r="DL50"/>
  <c r="DC50"/>
  <c r="DB50"/>
  <c r="CS50"/>
  <c r="CR50"/>
  <c r="CI50"/>
  <c r="CH50"/>
  <c r="BY50"/>
  <c r="BX50"/>
  <c r="BO50"/>
  <c r="B50" s="1"/>
  <c r="BK50"/>
  <c r="BH50"/>
  <c r="BD50"/>
  <c r="BC50"/>
  <c r="AT50"/>
  <c r="AS50"/>
  <c r="AG50"/>
  <c r="AF50"/>
  <c r="W50"/>
  <c r="V50"/>
  <c r="G50"/>
  <c r="F50"/>
  <c r="EF49"/>
  <c r="EE49"/>
  <c r="DM49"/>
  <c r="DL49"/>
  <c r="DC49"/>
  <c r="DB49"/>
  <c r="CS49"/>
  <c r="CR49"/>
  <c r="CI49"/>
  <c r="CH49"/>
  <c r="BY49"/>
  <c r="BX49"/>
  <c r="BW49"/>
  <c r="BO49"/>
  <c r="AT49"/>
  <c r="AS49"/>
  <c r="AG49"/>
  <c r="AF49"/>
  <c r="W49"/>
  <c r="V49"/>
  <c r="G49"/>
  <c r="F49"/>
  <c r="EF48"/>
  <c r="EE48"/>
  <c r="DM48"/>
  <c r="DL48"/>
  <c r="DC48"/>
  <c r="DB48"/>
  <c r="CS48"/>
  <c r="CR48"/>
  <c r="CI48"/>
  <c r="CH48"/>
  <c r="BY48"/>
  <c r="BX48"/>
  <c r="BO48"/>
  <c r="B48" s="1"/>
  <c r="AT48"/>
  <c r="AS48"/>
  <c r="AG48"/>
  <c r="AF48"/>
  <c r="W48"/>
  <c r="V48"/>
  <c r="G48"/>
  <c r="F48"/>
  <c r="EF47"/>
  <c r="EE47"/>
  <c r="DM47"/>
  <c r="DL47"/>
  <c r="DC47"/>
  <c r="DB47"/>
  <c r="CS47"/>
  <c r="CR47"/>
  <c r="CI47"/>
  <c r="CH47"/>
  <c r="BY47"/>
  <c r="BX47"/>
  <c r="BO47"/>
  <c r="AT47"/>
  <c r="AS47"/>
  <c r="AG47"/>
  <c r="AF47"/>
  <c r="W47"/>
  <c r="V47"/>
  <c r="G47"/>
  <c r="F47"/>
  <c r="EF46"/>
  <c r="EE46"/>
  <c r="DM46"/>
  <c r="DL46"/>
  <c r="DC46"/>
  <c r="DB46"/>
  <c r="CS46"/>
  <c r="CR46"/>
  <c r="CI46"/>
  <c r="CH46"/>
  <c r="BY46"/>
  <c r="BX46"/>
  <c r="BT46"/>
  <c r="BP46"/>
  <c r="BP45" s="1"/>
  <c r="BP43" s="1"/>
  <c r="BO46"/>
  <c r="B46" s="1"/>
  <c r="AT46"/>
  <c r="AS46"/>
  <c r="AG46"/>
  <c r="AF46"/>
  <c r="W46"/>
  <c r="V46"/>
  <c r="G46"/>
  <c r="F46"/>
  <c r="GO45"/>
  <c r="GN45"/>
  <c r="GN43" s="1"/>
  <c r="GL45"/>
  <c r="GK45"/>
  <c r="GK43" s="1"/>
  <c r="GI45"/>
  <c r="GH45"/>
  <c r="GH43" s="1"/>
  <c r="GF45"/>
  <c r="GE45"/>
  <c r="GE43" s="1"/>
  <c r="GC45"/>
  <c r="GC43" s="1"/>
  <c r="GB45"/>
  <c r="GB43" s="1"/>
  <c r="FZ45"/>
  <c r="FZ43" s="1"/>
  <c r="FY45"/>
  <c r="FY43" s="1"/>
  <c r="FW45"/>
  <c r="FV45"/>
  <c r="FV43" s="1"/>
  <c r="FT45"/>
  <c r="FT43" s="1"/>
  <c r="FS45"/>
  <c r="FS43" s="1"/>
  <c r="FQ45"/>
  <c r="FQ43" s="1"/>
  <c r="FP45"/>
  <c r="FP43" s="1"/>
  <c r="FN45"/>
  <c r="FM45"/>
  <c r="FM43" s="1"/>
  <c r="FK45"/>
  <c r="FK43" s="1"/>
  <c r="FJ45"/>
  <c r="FJ43" s="1"/>
  <c r="FH45"/>
  <c r="FG45"/>
  <c r="FE45"/>
  <c r="FE43" s="1"/>
  <c r="FD45"/>
  <c r="FD43" s="1"/>
  <c r="FB45"/>
  <c r="FA45"/>
  <c r="FA43" s="1"/>
  <c r="EL45"/>
  <c r="EL43" s="1"/>
  <c r="EK45"/>
  <c r="EK43" s="1"/>
  <c r="EI45"/>
  <c r="EH45"/>
  <c r="ED45"/>
  <c r="ED43" s="1"/>
  <c r="EB45"/>
  <c r="EA45"/>
  <c r="DY45"/>
  <c r="DY43" s="1"/>
  <c r="DX45"/>
  <c r="DX43" s="1"/>
  <c r="DV45"/>
  <c r="DU45"/>
  <c r="DS45"/>
  <c r="DS43" s="1"/>
  <c r="DR45"/>
  <c r="DR43" s="1"/>
  <c r="DP45"/>
  <c r="DO45"/>
  <c r="DK45"/>
  <c r="DK43" s="1"/>
  <c r="DI45"/>
  <c r="DI43" s="1"/>
  <c r="DH45"/>
  <c r="DF45"/>
  <c r="DE45"/>
  <c r="DE43" s="1"/>
  <c r="DA45"/>
  <c r="DA43" s="1"/>
  <c r="CY45"/>
  <c r="CX45"/>
  <c r="CX43" s="1"/>
  <c r="CV45"/>
  <c r="CU45"/>
  <c r="CU43" s="1"/>
  <c r="CQ45"/>
  <c r="CO45"/>
  <c r="CO43" s="1"/>
  <c r="CN45"/>
  <c r="CN43" s="1"/>
  <c r="CL45"/>
  <c r="CL43" s="1"/>
  <c r="CK45"/>
  <c r="CG45"/>
  <c r="CE45"/>
  <c r="CE43" s="1"/>
  <c r="CD45"/>
  <c r="CD43" s="1"/>
  <c r="CB45"/>
  <c r="CA45"/>
  <c r="BV45"/>
  <c r="BV43" s="1"/>
  <c r="BU45"/>
  <c r="BU43" s="1"/>
  <c r="BS45"/>
  <c r="BR45"/>
  <c r="BM45"/>
  <c r="BM43" s="1"/>
  <c r="BL45"/>
  <c r="BJ45"/>
  <c r="BI45"/>
  <c r="BI43" s="1"/>
  <c r="BG45"/>
  <c r="BG43" s="1"/>
  <c r="BF45"/>
  <c r="BB45"/>
  <c r="BB43" s="1"/>
  <c r="AZ45"/>
  <c r="AY45"/>
  <c r="AY43" s="1"/>
  <c r="AW45"/>
  <c r="AW43" s="1"/>
  <c r="AV45"/>
  <c r="AV43" s="1"/>
  <c r="AR45"/>
  <c r="AP45"/>
  <c r="AP43" s="1"/>
  <c r="AO45"/>
  <c r="AM45"/>
  <c r="AM43" s="1"/>
  <c r="AL45"/>
  <c r="AJ45"/>
  <c r="AJ43" s="1"/>
  <c r="AI45"/>
  <c r="AI43" s="1"/>
  <c r="AE45"/>
  <c r="AE43" s="1"/>
  <c r="AC45"/>
  <c r="AC43" s="1"/>
  <c r="AB45"/>
  <c r="Z45"/>
  <c r="Y45"/>
  <c r="Y43" s="1"/>
  <c r="U45"/>
  <c r="S45"/>
  <c r="S43" s="1"/>
  <c r="R45"/>
  <c r="R43" s="1"/>
  <c r="P45"/>
  <c r="P43" s="1"/>
  <c r="O45"/>
  <c r="M45"/>
  <c r="M43" s="1"/>
  <c r="L45"/>
  <c r="L43" s="1"/>
  <c r="J45"/>
  <c r="J43" s="1"/>
  <c r="I45"/>
  <c r="E45"/>
  <c r="E43" s="1"/>
  <c r="FO44"/>
  <c r="FL44"/>
  <c r="EZ44"/>
  <c r="EW44"/>
  <c r="ES44"/>
  <c r="ER44"/>
  <c r="EP44"/>
  <c r="EF44"/>
  <c r="EE44"/>
  <c r="EC44"/>
  <c r="DM44"/>
  <c r="DL44"/>
  <c r="DC44"/>
  <c r="DB44"/>
  <c r="CS44"/>
  <c r="CR44"/>
  <c r="CI44"/>
  <c r="CH44"/>
  <c r="CF44"/>
  <c r="CC44"/>
  <c r="BY44"/>
  <c r="BX44"/>
  <c r="BO44"/>
  <c r="B44" s="1"/>
  <c r="BN44"/>
  <c r="AT44"/>
  <c r="AS44"/>
  <c r="AQ44"/>
  <c r="AG44"/>
  <c r="AF44"/>
  <c r="AD44"/>
  <c r="AA44"/>
  <c r="W44"/>
  <c r="V44"/>
  <c r="Q44"/>
  <c r="N44"/>
  <c r="K44"/>
  <c r="G44"/>
  <c r="F44"/>
  <c r="GO43"/>
  <c r="GL43"/>
  <c r="GI43"/>
  <c r="GJ43" s="1"/>
  <c r="GF43"/>
  <c r="FW43"/>
  <c r="FN43"/>
  <c r="FH43"/>
  <c r="FG43"/>
  <c r="FB43"/>
  <c r="EY43"/>
  <c r="EX43"/>
  <c r="EV43"/>
  <c r="EU43"/>
  <c r="ER43"/>
  <c r="EQ43"/>
  <c r="EO43"/>
  <c r="EN43"/>
  <c r="EI43"/>
  <c r="EH43"/>
  <c r="EB43"/>
  <c r="EA43"/>
  <c r="DV43"/>
  <c r="DU43"/>
  <c r="DP43"/>
  <c r="DO43"/>
  <c r="DH43"/>
  <c r="DF43"/>
  <c r="CY43"/>
  <c r="CV43"/>
  <c r="CQ43"/>
  <c r="CK43"/>
  <c r="CG43"/>
  <c r="CB43"/>
  <c r="CA43"/>
  <c r="BS43"/>
  <c r="BR43"/>
  <c r="BL43"/>
  <c r="BJ43"/>
  <c r="BF43"/>
  <c r="AZ43"/>
  <c r="AR43"/>
  <c r="AO43"/>
  <c r="AL43"/>
  <c r="AB43"/>
  <c r="Z43"/>
  <c r="U43"/>
  <c r="O43"/>
  <c r="I43"/>
  <c r="B47" l="1"/>
  <c r="B53"/>
  <c r="B49"/>
  <c r="GP66"/>
  <c r="V68"/>
  <c r="V66" s="1"/>
  <c r="AS68"/>
  <c r="BQ49"/>
  <c r="GM66"/>
  <c r="AG68"/>
  <c r="BD45"/>
  <c r="BD43" s="1"/>
  <c r="BQ73"/>
  <c r="EZ43"/>
  <c r="GJ66"/>
  <c r="GP43"/>
  <c r="V45"/>
  <c r="V43" s="1"/>
  <c r="BC45"/>
  <c r="BC43" s="1"/>
  <c r="ES66"/>
  <c r="ET66" s="1"/>
  <c r="ET67"/>
  <c r="GM43"/>
  <c r="C40" i="9"/>
  <c r="D40" s="1"/>
  <c r="B40"/>
  <c r="C55"/>
  <c r="C53" s="1"/>
  <c r="B55"/>
  <c r="B53" s="1"/>
  <c r="CI45" i="12"/>
  <c r="CI43" s="1"/>
  <c r="BY45"/>
  <c r="BY43" s="1"/>
  <c r="DM45"/>
  <c r="DM43" s="1"/>
  <c r="AT66"/>
  <c r="FR66"/>
  <c r="CH66"/>
  <c r="DL68"/>
  <c r="DL66" s="1"/>
  <c r="F68"/>
  <c r="F66" s="1"/>
  <c r="CS68"/>
  <c r="CI68"/>
  <c r="CI66" s="1"/>
  <c r="DC68"/>
  <c r="DC66" s="1"/>
  <c r="EF68"/>
  <c r="EF66" s="1"/>
  <c r="G45"/>
  <c r="G43" s="1"/>
  <c r="AG45"/>
  <c r="AG43" s="1"/>
  <c r="EF45"/>
  <c r="EF43" s="1"/>
  <c r="CH45"/>
  <c r="CH43" s="1"/>
  <c r="DB45"/>
  <c r="DB43" s="1"/>
  <c r="AS45"/>
  <c r="AS43" s="1"/>
  <c r="BE43"/>
  <c r="CC43"/>
  <c r="BZ67"/>
  <c r="BO68"/>
  <c r="BO66" s="1"/>
  <c r="FL43"/>
  <c r="G68"/>
  <c r="G66" s="1"/>
  <c r="ET44"/>
  <c r="BH45"/>
  <c r="BX45"/>
  <c r="DM68"/>
  <c r="DM66" s="1"/>
  <c r="CF43"/>
  <c r="BE51"/>
  <c r="N66"/>
  <c r="AD66"/>
  <c r="BH66"/>
  <c r="FF66"/>
  <c r="AA43"/>
  <c r="BT43"/>
  <c r="EW43"/>
  <c r="FO43"/>
  <c r="D49"/>
  <c r="AA66"/>
  <c r="H44"/>
  <c r="BT68"/>
  <c r="BE69"/>
  <c r="D70"/>
  <c r="BQ74"/>
  <c r="DZ43"/>
  <c r="D69"/>
  <c r="Q43"/>
  <c r="BK43"/>
  <c r="BT45"/>
  <c r="CS45"/>
  <c r="D71"/>
  <c r="EC43"/>
  <c r="EP43"/>
  <c r="BK45"/>
  <c r="DZ66"/>
  <c r="FO66"/>
  <c r="BQ46"/>
  <c r="BE70"/>
  <c r="D73"/>
  <c r="N43"/>
  <c r="X44"/>
  <c r="BW45"/>
  <c r="CR45"/>
  <c r="CR43" s="1"/>
  <c r="DL45"/>
  <c r="DL43" s="1"/>
  <c r="BQ71"/>
  <c r="CF66"/>
  <c r="K66"/>
  <c r="CC66"/>
  <c r="CS66"/>
  <c r="AS66"/>
  <c r="DB66"/>
  <c r="CR68"/>
  <c r="CR66" s="1"/>
  <c r="K43"/>
  <c r="BZ44"/>
  <c r="BE45"/>
  <c r="DC45"/>
  <c r="DC43" s="1"/>
  <c r="W45"/>
  <c r="W43" s="1"/>
  <c r="AT45"/>
  <c r="AT43" s="1"/>
  <c r="EE45"/>
  <c r="EE43" s="1"/>
  <c r="H67"/>
  <c r="BH68"/>
  <c r="DZ68"/>
  <c r="AG66"/>
  <c r="EE68"/>
  <c r="EE66" s="1"/>
  <c r="DZ45"/>
  <c r="D50"/>
  <c r="BE50"/>
  <c r="Q66"/>
  <c r="BZ66"/>
  <c r="BK68"/>
  <c r="BT66"/>
  <c r="AF68"/>
  <c r="AF66" s="1"/>
  <c r="BC68"/>
  <c r="BC66" s="1"/>
  <c r="AD43"/>
  <c r="AQ43"/>
  <c r="BH43"/>
  <c r="BN43"/>
  <c r="BW43"/>
  <c r="ES43"/>
  <c r="ET43" s="1"/>
  <c r="F45"/>
  <c r="F43" s="1"/>
  <c r="H43" s="1"/>
  <c r="AF45"/>
  <c r="AF43" s="1"/>
  <c r="D52"/>
  <c r="BQ52"/>
  <c r="T66"/>
  <c r="BK66"/>
  <c r="EC66"/>
  <c r="FL66"/>
  <c r="B69" i="3"/>
  <c r="D71"/>
  <c r="C69"/>
  <c r="D72"/>
  <c r="BD66" i="12"/>
  <c r="BP66"/>
  <c r="X67"/>
  <c r="W66"/>
  <c r="BJ40" i="9"/>
  <c r="B46" i="3"/>
  <c r="S46"/>
  <c r="AE46"/>
  <c r="AW46"/>
  <c r="D47"/>
  <c r="C46"/>
  <c r="K46"/>
  <c r="M46" s="1"/>
  <c r="CG46"/>
  <c r="CH46" s="1"/>
  <c r="CH47"/>
  <c r="CS43" i="12"/>
  <c r="BX43"/>
  <c r="D44"/>
  <c r="BO45"/>
  <c r="X66" l="1"/>
  <c r="BQ68"/>
  <c r="X43"/>
  <c r="B45"/>
  <c r="BZ43"/>
  <c r="BQ66"/>
  <c r="D67"/>
  <c r="H66"/>
  <c r="BE68"/>
  <c r="C68"/>
  <c r="C66" s="1"/>
  <c r="BE66"/>
  <c r="C45"/>
  <c r="C43" s="1"/>
  <c r="D74"/>
  <c r="D51"/>
  <c r="B68"/>
  <c r="D46"/>
  <c r="D69" i="3"/>
  <c r="D46"/>
  <c r="BO43" i="12"/>
  <c r="BQ43" s="1"/>
  <c r="BQ45"/>
  <c r="B43" l="1"/>
  <c r="D68"/>
  <c r="B66"/>
  <c r="D66" s="1"/>
  <c r="D45"/>
  <c r="D43"/>
  <c r="C78" i="9" l="1"/>
  <c r="B78"/>
  <c r="C77"/>
  <c r="B77"/>
  <c r="C76"/>
  <c r="B76"/>
  <c r="B75" s="1"/>
  <c r="BN75"/>
  <c r="BM75"/>
  <c r="BM73" s="1"/>
  <c r="BK75"/>
  <c r="BK73" s="1"/>
  <c r="BJ75"/>
  <c r="BJ73" s="1"/>
  <c r="BH75"/>
  <c r="BG75"/>
  <c r="BG73" s="1"/>
  <c r="BE75"/>
  <c r="BE73" s="1"/>
  <c r="BD75"/>
  <c r="BD73" s="1"/>
  <c r="BB75"/>
  <c r="BA75"/>
  <c r="BA73" s="1"/>
  <c r="AY75"/>
  <c r="AY73" s="1"/>
  <c r="AX75"/>
  <c r="AV75"/>
  <c r="AU75"/>
  <c r="AU73" s="1"/>
  <c r="AS75"/>
  <c r="AS73" s="1"/>
  <c r="AR75"/>
  <c r="AR73" s="1"/>
  <c r="AG75"/>
  <c r="AF75"/>
  <c r="AF73" s="1"/>
  <c r="R75"/>
  <c r="R73" s="1"/>
  <c r="Q75"/>
  <c r="Q73" s="1"/>
  <c r="C74"/>
  <c r="B74"/>
  <c r="BN73"/>
  <c r="BH73"/>
  <c r="BB73"/>
  <c r="AX73"/>
  <c r="AV73"/>
  <c r="AG73"/>
  <c r="M108" i="3"/>
  <c r="C108"/>
  <c r="D108" s="1"/>
  <c r="B108"/>
  <c r="M107"/>
  <c r="C107"/>
  <c r="D107" s="1"/>
  <c r="B107"/>
  <c r="M106"/>
  <c r="C106"/>
  <c r="D106" s="1"/>
  <c r="B106"/>
  <c r="M105"/>
  <c r="C105"/>
  <c r="D105" s="1"/>
  <c r="B105"/>
  <c r="M104"/>
  <c r="C104"/>
  <c r="D104" s="1"/>
  <c r="B104"/>
  <c r="M103"/>
  <c r="C103"/>
  <c r="D103" s="1"/>
  <c r="B103"/>
  <c r="M102"/>
  <c r="C102"/>
  <c r="D102" s="1"/>
  <c r="B102"/>
  <c r="M101"/>
  <c r="C101"/>
  <c r="D101" s="1"/>
  <c r="B101"/>
  <c r="M100"/>
  <c r="C100"/>
  <c r="C99" s="1"/>
  <c r="B100"/>
  <c r="B99" s="1"/>
  <c r="B97" s="1"/>
  <c r="CY99"/>
  <c r="CX99"/>
  <c r="CV99"/>
  <c r="CU99"/>
  <c r="CU97" s="1"/>
  <c r="CW97" s="1"/>
  <c r="CS99"/>
  <c r="CR99"/>
  <c r="CM99"/>
  <c r="CL99"/>
  <c r="CJ99"/>
  <c r="CI99"/>
  <c r="CG99"/>
  <c r="CF99"/>
  <c r="CF97" s="1"/>
  <c r="CH97" s="1"/>
  <c r="CE99"/>
  <c r="BZ99"/>
  <c r="BY99"/>
  <c r="BW99"/>
  <c r="BW97" s="1"/>
  <c r="BV99"/>
  <c r="BT99"/>
  <c r="BS99"/>
  <c r="BQ99"/>
  <c r="BP99"/>
  <c r="BN99"/>
  <c r="BM99"/>
  <c r="BM97" s="1"/>
  <c r="BK99"/>
  <c r="BJ99"/>
  <c r="BH99"/>
  <c r="BH97" s="1"/>
  <c r="BG99"/>
  <c r="BE99"/>
  <c r="BD99"/>
  <c r="BB99"/>
  <c r="BA99"/>
  <c r="AY99"/>
  <c r="AX99"/>
  <c r="AV99"/>
  <c r="AV97" s="1"/>
  <c r="AW97" s="1"/>
  <c r="AU99"/>
  <c r="AS99"/>
  <c r="AR99"/>
  <c r="AP99"/>
  <c r="AO99"/>
  <c r="AM99"/>
  <c r="AM97" s="1"/>
  <c r="AN97" s="1"/>
  <c r="AL99"/>
  <c r="AJ99"/>
  <c r="AI99"/>
  <c r="AI97" s="1"/>
  <c r="AK97" s="1"/>
  <c r="AG99"/>
  <c r="AF99"/>
  <c r="AD99"/>
  <c r="AC99"/>
  <c r="AA99"/>
  <c r="AA97" s="1"/>
  <c r="AB97" s="1"/>
  <c r="Z99"/>
  <c r="X99"/>
  <c r="W99"/>
  <c r="W97" s="1"/>
  <c r="Y97" s="1"/>
  <c r="U99"/>
  <c r="T99"/>
  <c r="R99"/>
  <c r="Q99"/>
  <c r="M99"/>
  <c r="L99"/>
  <c r="K99"/>
  <c r="I99"/>
  <c r="H99"/>
  <c r="H97" s="1"/>
  <c r="J97" s="1"/>
  <c r="F99"/>
  <c r="E99"/>
  <c r="CZ98"/>
  <c r="CW98"/>
  <c r="CT98"/>
  <c r="CN98"/>
  <c r="CK98"/>
  <c r="CH98"/>
  <c r="CG98"/>
  <c r="CF98"/>
  <c r="BR98"/>
  <c r="BL98"/>
  <c r="BF98"/>
  <c r="BC98"/>
  <c r="AZ98"/>
  <c r="AW98"/>
  <c r="AT98"/>
  <c r="AN98"/>
  <c r="AK98"/>
  <c r="AH98"/>
  <c r="AE98"/>
  <c r="AB98"/>
  <c r="Y98"/>
  <c r="V98"/>
  <c r="S98"/>
  <c r="J98"/>
  <c r="G98"/>
  <c r="D98"/>
  <c r="C98"/>
  <c r="B98"/>
  <c r="CZ97"/>
  <c r="CY97"/>
  <c r="CX97"/>
  <c r="CV97"/>
  <c r="CS97"/>
  <c r="CT97" s="1"/>
  <c r="CR97"/>
  <c r="CM97"/>
  <c r="CN97" s="1"/>
  <c r="CL97"/>
  <c r="CK97"/>
  <c r="CJ97"/>
  <c r="CI97"/>
  <c r="CG97"/>
  <c r="CE97"/>
  <c r="BZ97"/>
  <c r="BY97"/>
  <c r="BV97"/>
  <c r="BT97"/>
  <c r="BS97"/>
  <c r="BQ97"/>
  <c r="BR97" s="1"/>
  <c r="BP97"/>
  <c r="BN97"/>
  <c r="BK97"/>
  <c r="BL97" s="1"/>
  <c r="BJ97"/>
  <c r="BG97"/>
  <c r="BF97"/>
  <c r="BE97"/>
  <c r="BD97"/>
  <c r="BB97"/>
  <c r="BC97" s="1"/>
  <c r="BA97"/>
  <c r="AY97"/>
  <c r="AZ97" s="1"/>
  <c r="AX97"/>
  <c r="AU97"/>
  <c r="AT97"/>
  <c r="AS97"/>
  <c r="AR97"/>
  <c r="AP97"/>
  <c r="AO97"/>
  <c r="AL97"/>
  <c r="AJ97"/>
  <c r="AG97"/>
  <c r="AH97" s="1"/>
  <c r="AF97"/>
  <c r="AD97"/>
  <c r="AE97" s="1"/>
  <c r="AC97"/>
  <c r="Z97"/>
  <c r="X97"/>
  <c r="U97"/>
  <c r="V97" s="1"/>
  <c r="T97"/>
  <c r="R97"/>
  <c r="S97" s="1"/>
  <c r="Q97"/>
  <c r="M97"/>
  <c r="L97"/>
  <c r="K97"/>
  <c r="I97"/>
  <c r="F97"/>
  <c r="G97" s="1"/>
  <c r="E97"/>
  <c r="EF107" i="12"/>
  <c r="EE107"/>
  <c r="DM107"/>
  <c r="DL107"/>
  <c r="DC107"/>
  <c r="DB107"/>
  <c r="CS107"/>
  <c r="CR107"/>
  <c r="CI107"/>
  <c r="CH107"/>
  <c r="BY107"/>
  <c r="BX107"/>
  <c r="BO107"/>
  <c r="B107" s="1"/>
  <c r="AT107"/>
  <c r="AS107"/>
  <c r="AG107"/>
  <c r="AF107"/>
  <c r="W107"/>
  <c r="V107"/>
  <c r="G107"/>
  <c r="F107"/>
  <c r="EF106"/>
  <c r="EE106"/>
  <c r="DM106"/>
  <c r="DL106"/>
  <c r="DC106"/>
  <c r="DB106"/>
  <c r="CS106"/>
  <c r="CR106"/>
  <c r="CI106"/>
  <c r="CH106"/>
  <c r="BY106"/>
  <c r="BX106"/>
  <c r="BT106"/>
  <c r="BP106"/>
  <c r="BO106"/>
  <c r="B106" s="1"/>
  <c r="AT106"/>
  <c r="AS106"/>
  <c r="AG106"/>
  <c r="AF106"/>
  <c r="W106"/>
  <c r="V106"/>
  <c r="G106"/>
  <c r="F106"/>
  <c r="EF105"/>
  <c r="EE105"/>
  <c r="DM105"/>
  <c r="DL105"/>
  <c r="DC105"/>
  <c r="DB105"/>
  <c r="CS105"/>
  <c r="CR105"/>
  <c r="CI105"/>
  <c r="CH105"/>
  <c r="BY105"/>
  <c r="BX105"/>
  <c r="BO105"/>
  <c r="B105" s="1"/>
  <c r="AT105"/>
  <c r="AS105"/>
  <c r="AG105"/>
  <c r="AF105"/>
  <c r="W105"/>
  <c r="V105"/>
  <c r="G105"/>
  <c r="F105"/>
  <c r="EF104"/>
  <c r="EE104"/>
  <c r="DZ104"/>
  <c r="DM104"/>
  <c r="DL104"/>
  <c r="DC104"/>
  <c r="DB104"/>
  <c r="CS104"/>
  <c r="CR104"/>
  <c r="CI104"/>
  <c r="CH104"/>
  <c r="BY104"/>
  <c r="BX104"/>
  <c r="BO104"/>
  <c r="B104" s="1"/>
  <c r="AT104"/>
  <c r="AS104"/>
  <c r="AG104"/>
  <c r="AF104"/>
  <c r="W104"/>
  <c r="V104"/>
  <c r="G104"/>
  <c r="F104"/>
  <c r="EF103"/>
  <c r="EE103"/>
  <c r="DM103"/>
  <c r="DL103"/>
  <c r="DC103"/>
  <c r="DB103"/>
  <c r="CS103"/>
  <c r="CR103"/>
  <c r="CI103"/>
  <c r="CH103"/>
  <c r="BY103"/>
  <c r="BX103"/>
  <c r="BW103"/>
  <c r="BO103"/>
  <c r="B103" s="1"/>
  <c r="AT103"/>
  <c r="AS103"/>
  <c r="AG103"/>
  <c r="AF103"/>
  <c r="W103"/>
  <c r="V103"/>
  <c r="G103"/>
  <c r="F103"/>
  <c r="EF102"/>
  <c r="EE102"/>
  <c r="DM102"/>
  <c r="DL102"/>
  <c r="DC102"/>
  <c r="DB102"/>
  <c r="CS102"/>
  <c r="CR102"/>
  <c r="CI102"/>
  <c r="CH102"/>
  <c r="BY102"/>
  <c r="BX102"/>
  <c r="BO102"/>
  <c r="BK102"/>
  <c r="BH102"/>
  <c r="BD102"/>
  <c r="BC102"/>
  <c r="AT102"/>
  <c r="AS102"/>
  <c r="AG102"/>
  <c r="AF102"/>
  <c r="W102"/>
  <c r="V102"/>
  <c r="G102"/>
  <c r="F102"/>
  <c r="EF101"/>
  <c r="EE101"/>
  <c r="DZ101"/>
  <c r="DM101"/>
  <c r="DL101"/>
  <c r="DC101"/>
  <c r="DB101"/>
  <c r="CS101"/>
  <c r="CR101"/>
  <c r="CI101"/>
  <c r="CH101"/>
  <c r="BY101"/>
  <c r="BX101"/>
  <c r="BT101"/>
  <c r="BP101"/>
  <c r="BO101"/>
  <c r="AT101"/>
  <c r="AS101"/>
  <c r="AG101"/>
  <c r="AF101"/>
  <c r="W101"/>
  <c r="V101"/>
  <c r="G101"/>
  <c r="F101"/>
  <c r="EF100"/>
  <c r="EE100"/>
  <c r="DM100"/>
  <c r="DL100"/>
  <c r="DC100"/>
  <c r="DB100"/>
  <c r="CS100"/>
  <c r="CR100"/>
  <c r="CI100"/>
  <c r="CH100"/>
  <c r="BY100"/>
  <c r="BX100"/>
  <c r="BO100"/>
  <c r="B100" s="1"/>
  <c r="AT100"/>
  <c r="AS100"/>
  <c r="AG100"/>
  <c r="AF100"/>
  <c r="W100"/>
  <c r="V100"/>
  <c r="G100"/>
  <c r="F100"/>
  <c r="EF99"/>
  <c r="EE99"/>
  <c r="DZ99"/>
  <c r="DM99"/>
  <c r="DL99"/>
  <c r="DC99"/>
  <c r="DB99"/>
  <c r="CS99"/>
  <c r="CR99"/>
  <c r="CI99"/>
  <c r="CH99"/>
  <c r="BY99"/>
  <c r="BX99"/>
  <c r="BO99"/>
  <c r="B99" s="1"/>
  <c r="BK99"/>
  <c r="BH99"/>
  <c r="BD99"/>
  <c r="BC99"/>
  <c r="AT99"/>
  <c r="AS99"/>
  <c r="AG99"/>
  <c r="AF99"/>
  <c r="W99"/>
  <c r="V99"/>
  <c r="G99"/>
  <c r="F99"/>
  <c r="GO98"/>
  <c r="GO96" s="1"/>
  <c r="GN98"/>
  <c r="GL98"/>
  <c r="GL96" s="1"/>
  <c r="GK98"/>
  <c r="GK96" s="1"/>
  <c r="GI98"/>
  <c r="GH98"/>
  <c r="GF98"/>
  <c r="GF96" s="1"/>
  <c r="GE98"/>
  <c r="GE96" s="1"/>
  <c r="GC98"/>
  <c r="GB98"/>
  <c r="GB96" s="1"/>
  <c r="FZ98"/>
  <c r="FY98"/>
  <c r="FY96" s="1"/>
  <c r="FW98"/>
  <c r="FV98"/>
  <c r="FV96" s="1"/>
  <c r="FT98"/>
  <c r="FS98"/>
  <c r="FS96" s="1"/>
  <c r="FQ98"/>
  <c r="FP98"/>
  <c r="FP96" s="1"/>
  <c r="FN98"/>
  <c r="FM98"/>
  <c r="FM96" s="1"/>
  <c r="FK98"/>
  <c r="FJ98"/>
  <c r="FJ96" s="1"/>
  <c r="FH98"/>
  <c r="FH96" s="1"/>
  <c r="FG98"/>
  <c r="FG96" s="1"/>
  <c r="FE98"/>
  <c r="FD98"/>
  <c r="FB98"/>
  <c r="FA98"/>
  <c r="FA96" s="1"/>
  <c r="FC96" s="1"/>
  <c r="EN98"/>
  <c r="EL98"/>
  <c r="EL96" s="1"/>
  <c r="EF96" s="1"/>
  <c r="EK98"/>
  <c r="EK96" s="1"/>
  <c r="EE96" s="1"/>
  <c r="EI98"/>
  <c r="EH98"/>
  <c r="ED98"/>
  <c r="EB98"/>
  <c r="EB96" s="1"/>
  <c r="EA98"/>
  <c r="EA96" s="1"/>
  <c r="DY98"/>
  <c r="DY96" s="1"/>
  <c r="DX98"/>
  <c r="DX96" s="1"/>
  <c r="DV98"/>
  <c r="DU98"/>
  <c r="DS98"/>
  <c r="DR98"/>
  <c r="DP98"/>
  <c r="DO98"/>
  <c r="DK98"/>
  <c r="DI98"/>
  <c r="DH98"/>
  <c r="DF98"/>
  <c r="DE98"/>
  <c r="DA98"/>
  <c r="CY98"/>
  <c r="CX98"/>
  <c r="CX96" s="1"/>
  <c r="CU98"/>
  <c r="CQ98"/>
  <c r="CO98"/>
  <c r="CN98"/>
  <c r="CL98"/>
  <c r="CK98"/>
  <c r="CG98"/>
  <c r="CG96" s="1"/>
  <c r="CE98"/>
  <c r="CE96" s="1"/>
  <c r="CF96" s="1"/>
  <c r="CD98"/>
  <c r="CD96" s="1"/>
  <c r="CB98"/>
  <c r="CA98"/>
  <c r="CA96" s="1"/>
  <c r="BV98"/>
  <c r="BU98"/>
  <c r="BU96" s="1"/>
  <c r="BS98"/>
  <c r="BR98"/>
  <c r="BR96" s="1"/>
  <c r="BM98"/>
  <c r="BL98"/>
  <c r="BJ98"/>
  <c r="BJ96" s="1"/>
  <c r="BI98"/>
  <c r="BI96" s="1"/>
  <c r="BG98"/>
  <c r="BG96" s="1"/>
  <c r="BF98"/>
  <c r="BF96" s="1"/>
  <c r="BB98"/>
  <c r="BB96" s="1"/>
  <c r="AZ98"/>
  <c r="AY98"/>
  <c r="AW98"/>
  <c r="AV98"/>
  <c r="AR98"/>
  <c r="AP98"/>
  <c r="AO98"/>
  <c r="AM98"/>
  <c r="AL98"/>
  <c r="AJ98"/>
  <c r="AI98"/>
  <c r="AE98"/>
  <c r="AC98"/>
  <c r="AC96" s="1"/>
  <c r="AB98"/>
  <c r="AB96" s="1"/>
  <c r="Z98"/>
  <c r="Z96" s="1"/>
  <c r="Y98"/>
  <c r="Y96" s="1"/>
  <c r="U98"/>
  <c r="U96" s="1"/>
  <c r="S98"/>
  <c r="S96" s="1"/>
  <c r="R98"/>
  <c r="R96" s="1"/>
  <c r="P98"/>
  <c r="P96" s="1"/>
  <c r="O98"/>
  <c r="O96" s="1"/>
  <c r="M98"/>
  <c r="M96" s="1"/>
  <c r="L98"/>
  <c r="L96" s="1"/>
  <c r="J98"/>
  <c r="J96" s="1"/>
  <c r="I98"/>
  <c r="I96" s="1"/>
  <c r="E98"/>
  <c r="E96" s="1"/>
  <c r="GI97"/>
  <c r="GJ97" s="1"/>
  <c r="FW97"/>
  <c r="FX97" s="1"/>
  <c r="FQ97"/>
  <c r="FR97" s="1"/>
  <c r="FN97"/>
  <c r="FO97" s="1"/>
  <c r="FL97"/>
  <c r="FC97"/>
  <c r="EZ97"/>
  <c r="EW97"/>
  <c r="ES97"/>
  <c r="ER97"/>
  <c r="EF97"/>
  <c r="EE97"/>
  <c r="EC97"/>
  <c r="DM97"/>
  <c r="DL97"/>
  <c r="DC97"/>
  <c r="DB97"/>
  <c r="CS97"/>
  <c r="CR97"/>
  <c r="CI97"/>
  <c r="CH97"/>
  <c r="CF97"/>
  <c r="CC97"/>
  <c r="BY97"/>
  <c r="BX97"/>
  <c r="BO97"/>
  <c r="B97" s="1"/>
  <c r="AT97"/>
  <c r="AS97"/>
  <c r="AG97"/>
  <c r="AF97"/>
  <c r="AD97"/>
  <c r="AA97"/>
  <c r="W97"/>
  <c r="V97"/>
  <c r="Q97"/>
  <c r="N97"/>
  <c r="K97"/>
  <c r="G97"/>
  <c r="F97"/>
  <c r="GN96"/>
  <c r="GH96"/>
  <c r="GC96"/>
  <c r="FZ96"/>
  <c r="FT96"/>
  <c r="FK96"/>
  <c r="EQ96"/>
  <c r="EN96"/>
  <c r="DM96"/>
  <c r="DL96"/>
  <c r="DC96"/>
  <c r="DB96"/>
  <c r="CY96"/>
  <c r="CV96"/>
  <c r="CU96"/>
  <c r="CI96"/>
  <c r="CH96"/>
  <c r="CB96"/>
  <c r="BV96"/>
  <c r="BS96"/>
  <c r="AT96"/>
  <c r="AS96"/>
  <c r="AG96"/>
  <c r="AF96"/>
  <c r="AE96"/>
  <c r="B101" l="1"/>
  <c r="B102"/>
  <c r="BQ103"/>
  <c r="BQ106"/>
  <c r="GM96"/>
  <c r="GP96"/>
  <c r="V98"/>
  <c r="V96" s="1"/>
  <c r="ER96"/>
  <c r="ER8"/>
  <c r="ER7" s="1"/>
  <c r="ER168" s="1"/>
  <c r="K96"/>
  <c r="Q96"/>
  <c r="AD96"/>
  <c r="BO98"/>
  <c r="BO96" s="1"/>
  <c r="AS98"/>
  <c r="N96"/>
  <c r="ES96"/>
  <c r="ES8"/>
  <c r="BY96"/>
  <c r="CC96"/>
  <c r="AA96"/>
  <c r="AF98"/>
  <c r="BC98"/>
  <c r="BC96" s="1"/>
  <c r="CI98"/>
  <c r="DC98"/>
  <c r="BY98"/>
  <c r="DM98"/>
  <c r="G98"/>
  <c r="AG98"/>
  <c r="BP98"/>
  <c r="BP96" s="1"/>
  <c r="BX98"/>
  <c r="B73" i="9"/>
  <c r="C75"/>
  <c r="C73" s="1"/>
  <c r="CR96" i="12"/>
  <c r="FW96"/>
  <c r="FX96" s="1"/>
  <c r="BD98"/>
  <c r="X97"/>
  <c r="BX96"/>
  <c r="BQ101"/>
  <c r="AT98"/>
  <c r="CH98"/>
  <c r="DB98"/>
  <c r="CS98"/>
  <c r="FL96"/>
  <c r="EE98"/>
  <c r="BT98"/>
  <c r="BZ97"/>
  <c r="BH98"/>
  <c r="CR98"/>
  <c r="EF98"/>
  <c r="D104"/>
  <c r="D106"/>
  <c r="CS96"/>
  <c r="BW98"/>
  <c r="BE102"/>
  <c r="BK96"/>
  <c r="DZ96"/>
  <c r="FN96"/>
  <c r="FO96" s="1"/>
  <c r="EC96"/>
  <c r="ET97"/>
  <c r="W96"/>
  <c r="DL98"/>
  <c r="H97"/>
  <c r="GI96"/>
  <c r="GJ96" s="1"/>
  <c r="G96"/>
  <c r="H96" s="1"/>
  <c r="BK98"/>
  <c r="DZ98"/>
  <c r="F98"/>
  <c r="F96" s="1"/>
  <c r="BE99"/>
  <c r="D99" i="3"/>
  <c r="C97"/>
  <c r="D100"/>
  <c r="BD96" i="12"/>
  <c r="BE96" s="1"/>
  <c r="BH96"/>
  <c r="FQ96"/>
  <c r="FR96" s="1"/>
  <c r="W98"/>
  <c r="D101" l="1"/>
  <c r="BQ98"/>
  <c r="BE98"/>
  <c r="ET96"/>
  <c r="ES7"/>
  <c r="ET8"/>
  <c r="BQ96"/>
  <c r="X96"/>
  <c r="BZ96"/>
  <c r="B98"/>
  <c r="D102"/>
  <c r="C98"/>
  <c r="D99"/>
  <c r="D97" i="3"/>
  <c r="D97" i="12"/>
  <c r="B96" l="1"/>
  <c r="ET7"/>
  <c r="ET168" s="1"/>
  <c r="ES168"/>
  <c r="D98"/>
  <c r="C96"/>
  <c r="D96" s="1"/>
  <c r="C83" i="9" l="1"/>
  <c r="B83"/>
  <c r="B81" s="1"/>
  <c r="C82"/>
  <c r="B82"/>
  <c r="BN81"/>
  <c r="BN79" s="1"/>
  <c r="BM81"/>
  <c r="BM79" s="1"/>
  <c r="BK81"/>
  <c r="BJ81"/>
  <c r="BH81"/>
  <c r="BH79" s="1"/>
  <c r="BG81"/>
  <c r="BG79" s="1"/>
  <c r="BE81"/>
  <c r="BE79" s="1"/>
  <c r="BD81"/>
  <c r="BB81"/>
  <c r="BB79" s="1"/>
  <c r="BA81"/>
  <c r="BA79" s="1"/>
  <c r="AY81"/>
  <c r="AY79" s="1"/>
  <c r="AX81"/>
  <c r="AV81"/>
  <c r="AV79" s="1"/>
  <c r="AU81"/>
  <c r="AU79" s="1"/>
  <c r="AS81"/>
  <c r="AS79" s="1"/>
  <c r="AR81"/>
  <c r="AG81"/>
  <c r="AG79" s="1"/>
  <c r="AF81"/>
  <c r="AF79" s="1"/>
  <c r="C80"/>
  <c r="B80"/>
  <c r="BK79"/>
  <c r="BJ79"/>
  <c r="BD79"/>
  <c r="AX79"/>
  <c r="AR79"/>
  <c r="M115" i="3"/>
  <c r="C115"/>
  <c r="D115" s="1"/>
  <c r="B115"/>
  <c r="M114"/>
  <c r="C114"/>
  <c r="D114" s="1"/>
  <c r="B114"/>
  <c r="M113"/>
  <c r="C113"/>
  <c r="D113" s="1"/>
  <c r="B113"/>
  <c r="M112"/>
  <c r="C112"/>
  <c r="D112" s="1"/>
  <c r="B112"/>
  <c r="CY111"/>
  <c r="CX111"/>
  <c r="CX109" s="1"/>
  <c r="CZ109" s="1"/>
  <c r="CV111"/>
  <c r="CU111"/>
  <c r="CS111"/>
  <c r="CR111"/>
  <c r="CM111"/>
  <c r="CM109" s="1"/>
  <c r="CN109" s="1"/>
  <c r="CL111"/>
  <c r="CJ111"/>
  <c r="CI111"/>
  <c r="CI109" s="1"/>
  <c r="CK109" s="1"/>
  <c r="CG111"/>
  <c r="CF111"/>
  <c r="BZ111"/>
  <c r="BY111"/>
  <c r="BW111"/>
  <c r="BW109" s="1"/>
  <c r="BV111"/>
  <c r="BV109" s="1"/>
  <c r="BT111"/>
  <c r="BS111"/>
  <c r="BQ111"/>
  <c r="BQ109" s="1"/>
  <c r="BR109" s="1"/>
  <c r="BP111"/>
  <c r="BN111"/>
  <c r="BM111"/>
  <c r="BK111"/>
  <c r="BJ111"/>
  <c r="BH111"/>
  <c r="BG111"/>
  <c r="BG109" s="1"/>
  <c r="BE111"/>
  <c r="BD111"/>
  <c r="BB111"/>
  <c r="BA111"/>
  <c r="AY111"/>
  <c r="AY109" s="1"/>
  <c r="AZ109" s="1"/>
  <c r="AX111"/>
  <c r="AV111"/>
  <c r="AU111"/>
  <c r="AU109" s="1"/>
  <c r="AW109" s="1"/>
  <c r="AS111"/>
  <c r="AR111"/>
  <c r="AP111"/>
  <c r="AO111"/>
  <c r="AM111"/>
  <c r="AL111"/>
  <c r="AL109" s="1"/>
  <c r="AN109" s="1"/>
  <c r="AJ111"/>
  <c r="AI111"/>
  <c r="AG111"/>
  <c r="AF111"/>
  <c r="AD111"/>
  <c r="AC111"/>
  <c r="AA111"/>
  <c r="Z111"/>
  <c r="Z109" s="1"/>
  <c r="AB109" s="1"/>
  <c r="X111"/>
  <c r="W111"/>
  <c r="U111"/>
  <c r="U109" s="1"/>
  <c r="V109" s="1"/>
  <c r="T111"/>
  <c r="R111"/>
  <c r="Q111"/>
  <c r="Q109" s="1"/>
  <c r="S109" s="1"/>
  <c r="M111"/>
  <c r="L111"/>
  <c r="K111"/>
  <c r="I111"/>
  <c r="I109" s="1"/>
  <c r="H111"/>
  <c r="F111"/>
  <c r="E111"/>
  <c r="C111"/>
  <c r="D111" s="1"/>
  <c r="B111"/>
  <c r="CZ110"/>
  <c r="CW110"/>
  <c r="CT110"/>
  <c r="CN110"/>
  <c r="CK110"/>
  <c r="CG110"/>
  <c r="CH110" s="1"/>
  <c r="CF110"/>
  <c r="BR110"/>
  <c r="BL110"/>
  <c r="BF110"/>
  <c r="BC110"/>
  <c r="AZ110"/>
  <c r="AW110"/>
  <c r="AT110"/>
  <c r="AN110"/>
  <c r="AK110"/>
  <c r="AH110"/>
  <c r="AE110"/>
  <c r="AB110"/>
  <c r="Y110"/>
  <c r="V110"/>
  <c r="S110"/>
  <c r="J110"/>
  <c r="G110"/>
  <c r="C110"/>
  <c r="D110" s="1"/>
  <c r="B110"/>
  <c r="CY109"/>
  <c r="CV109"/>
  <c r="CW109" s="1"/>
  <c r="CU109"/>
  <c r="CS109"/>
  <c r="CT109" s="1"/>
  <c r="CR109"/>
  <c r="CL109"/>
  <c r="CJ109"/>
  <c r="CG109"/>
  <c r="CH109" s="1"/>
  <c r="CF109"/>
  <c r="CE109"/>
  <c r="BZ109"/>
  <c r="BY109"/>
  <c r="BT109"/>
  <c r="BS109"/>
  <c r="BP109"/>
  <c r="BN109"/>
  <c r="BM109"/>
  <c r="BK109"/>
  <c r="BL109" s="1"/>
  <c r="BJ109"/>
  <c r="BH109"/>
  <c r="BE109"/>
  <c r="BF109" s="1"/>
  <c r="BD109"/>
  <c r="BB109"/>
  <c r="BC109" s="1"/>
  <c r="BA109"/>
  <c r="AX109"/>
  <c r="AV109"/>
  <c r="AS109"/>
  <c r="AT109" s="1"/>
  <c r="AR109"/>
  <c r="AP109"/>
  <c r="AO109"/>
  <c r="AM109"/>
  <c r="AJ109"/>
  <c r="AK109" s="1"/>
  <c r="AI109"/>
  <c r="AG109"/>
  <c r="AH109" s="1"/>
  <c r="AF109"/>
  <c r="AD109"/>
  <c r="AC109"/>
  <c r="AE109" s="1"/>
  <c r="AA109"/>
  <c r="X109"/>
  <c r="W109"/>
  <c r="T109"/>
  <c r="R109"/>
  <c r="L109"/>
  <c r="M109" s="1"/>
  <c r="K109"/>
  <c r="H109"/>
  <c r="G109"/>
  <c r="F109"/>
  <c r="E109"/>
  <c r="C109"/>
  <c r="D109" s="1"/>
  <c r="B109"/>
  <c r="EF115" i="12"/>
  <c r="EE115"/>
  <c r="DZ115"/>
  <c r="DM115"/>
  <c r="DL115"/>
  <c r="DC115"/>
  <c r="DB115"/>
  <c r="CS115"/>
  <c r="CR115"/>
  <c r="CI115"/>
  <c r="CH115"/>
  <c r="BY115"/>
  <c r="BX115"/>
  <c r="BO115"/>
  <c r="B115" s="1"/>
  <c r="AT115"/>
  <c r="AS115"/>
  <c r="AG115"/>
  <c r="AF115"/>
  <c r="W115"/>
  <c r="V115"/>
  <c r="G115"/>
  <c r="F115"/>
  <c r="EF114"/>
  <c r="EE114"/>
  <c r="DZ114"/>
  <c r="DM114"/>
  <c r="DL114"/>
  <c r="DC114"/>
  <c r="DB114"/>
  <c r="CS114"/>
  <c r="CR114"/>
  <c r="CI114"/>
  <c r="CH114"/>
  <c r="BY114"/>
  <c r="BX114"/>
  <c r="BO114"/>
  <c r="B114" s="1"/>
  <c r="AT114"/>
  <c r="AS114"/>
  <c r="AG114"/>
  <c r="AF114"/>
  <c r="W114"/>
  <c r="V114"/>
  <c r="G114"/>
  <c r="F114"/>
  <c r="EF113"/>
  <c r="EE113"/>
  <c r="DZ113"/>
  <c r="DM113"/>
  <c r="DL113"/>
  <c r="DC113"/>
  <c r="DB113"/>
  <c r="CS113"/>
  <c r="CR113"/>
  <c r="CI113"/>
  <c r="CH113"/>
  <c r="BY113"/>
  <c r="BX113"/>
  <c r="BO113"/>
  <c r="BK113"/>
  <c r="BH113"/>
  <c r="BD113"/>
  <c r="BC113"/>
  <c r="AT113"/>
  <c r="AS113"/>
  <c r="AG113"/>
  <c r="AF113"/>
  <c r="W113"/>
  <c r="V113"/>
  <c r="G113"/>
  <c r="F113"/>
  <c r="EF112"/>
  <c r="EE112"/>
  <c r="DZ112"/>
  <c r="DM112"/>
  <c r="DL112"/>
  <c r="DC112"/>
  <c r="DB112"/>
  <c r="CS112"/>
  <c r="CR112"/>
  <c r="CI112"/>
  <c r="CH112"/>
  <c r="BY112"/>
  <c r="BX112"/>
  <c r="BO112"/>
  <c r="B112" s="1"/>
  <c r="AT112"/>
  <c r="AS112"/>
  <c r="AG112"/>
  <c r="AF112"/>
  <c r="W112"/>
  <c r="V112"/>
  <c r="G112"/>
  <c r="F112"/>
  <c r="EF111"/>
  <c r="EE111"/>
  <c r="DZ111"/>
  <c r="DM111"/>
  <c r="DL111"/>
  <c r="DC111"/>
  <c r="DC110" s="1"/>
  <c r="DB111"/>
  <c r="CS111"/>
  <c r="CR111"/>
  <c r="CI111"/>
  <c r="CI110" s="1"/>
  <c r="CH111"/>
  <c r="BY111"/>
  <c r="BX111"/>
  <c r="BO111"/>
  <c r="B111" s="1"/>
  <c r="BK111"/>
  <c r="BH111"/>
  <c r="BD111"/>
  <c r="BC111"/>
  <c r="AT111"/>
  <c r="AS111"/>
  <c r="AG111"/>
  <c r="AF111"/>
  <c r="AF110" s="1"/>
  <c r="W111"/>
  <c r="V111"/>
  <c r="G111"/>
  <c r="F111"/>
  <c r="GO110"/>
  <c r="GN110"/>
  <c r="GL110"/>
  <c r="GK110"/>
  <c r="GI110"/>
  <c r="GI108" s="1"/>
  <c r="GH110"/>
  <c r="GH108" s="1"/>
  <c r="GF110"/>
  <c r="GE110"/>
  <c r="GC110"/>
  <c r="GC108" s="1"/>
  <c r="GB110"/>
  <c r="GB108" s="1"/>
  <c r="FZ110"/>
  <c r="FZ108" s="1"/>
  <c r="FY110"/>
  <c r="FY108" s="1"/>
  <c r="FW110"/>
  <c r="FV110"/>
  <c r="FT110"/>
  <c r="FT108" s="1"/>
  <c r="FS110"/>
  <c r="FS108" s="1"/>
  <c r="FQ110"/>
  <c r="FQ108" s="1"/>
  <c r="FP110"/>
  <c r="FP108" s="1"/>
  <c r="FN110"/>
  <c r="FM110"/>
  <c r="FM108" s="1"/>
  <c r="FK110"/>
  <c r="FJ110"/>
  <c r="FJ108" s="1"/>
  <c r="FH110"/>
  <c r="FG110"/>
  <c r="FE110"/>
  <c r="FE108" s="1"/>
  <c r="FD110"/>
  <c r="FD108" s="1"/>
  <c r="FB110"/>
  <c r="FA110"/>
  <c r="EN110"/>
  <c r="EN108" s="1"/>
  <c r="EL110"/>
  <c r="EL108" s="1"/>
  <c r="EK110"/>
  <c r="EI110"/>
  <c r="EH110"/>
  <c r="EH108" s="1"/>
  <c r="EB110"/>
  <c r="EB108" s="1"/>
  <c r="EA110"/>
  <c r="DY110"/>
  <c r="DX110"/>
  <c r="DV110"/>
  <c r="DV108" s="1"/>
  <c r="DU110"/>
  <c r="DS110"/>
  <c r="DS108" s="1"/>
  <c r="DR110"/>
  <c r="DR108" s="1"/>
  <c r="DP110"/>
  <c r="DP108" s="1"/>
  <c r="DO110"/>
  <c r="DL110"/>
  <c r="DI110"/>
  <c r="DH110"/>
  <c r="DH108" s="1"/>
  <c r="DF110"/>
  <c r="DE110"/>
  <c r="DE108" s="1"/>
  <c r="CY110"/>
  <c r="CX110"/>
  <c r="CX108" s="1"/>
  <c r="CV110"/>
  <c r="CV108" s="1"/>
  <c r="CU110"/>
  <c r="CR110"/>
  <c r="CO110"/>
  <c r="CO108" s="1"/>
  <c r="CN110"/>
  <c r="CL110"/>
  <c r="CK110"/>
  <c r="CK108" s="1"/>
  <c r="CE110"/>
  <c r="CE108" s="1"/>
  <c r="CB110"/>
  <c r="CA110"/>
  <c r="CA108" s="1"/>
  <c r="BV110"/>
  <c r="BV108" s="1"/>
  <c r="BU110"/>
  <c r="BU108" s="1"/>
  <c r="BS110"/>
  <c r="BR110"/>
  <c r="BR108" s="1"/>
  <c r="BP110"/>
  <c r="BM110"/>
  <c r="BM108" s="1"/>
  <c r="BL110"/>
  <c r="BL108" s="1"/>
  <c r="BJ110"/>
  <c r="BJ108" s="1"/>
  <c r="BI110"/>
  <c r="BG110"/>
  <c r="BG108" s="1"/>
  <c r="BF110"/>
  <c r="BD110"/>
  <c r="BB110"/>
  <c r="AZ110"/>
  <c r="AZ108" s="1"/>
  <c r="AY110"/>
  <c r="AY108" s="1"/>
  <c r="AW110"/>
  <c r="AW108" s="1"/>
  <c r="AV110"/>
  <c r="AT110"/>
  <c r="AP110"/>
  <c r="AP108" s="1"/>
  <c r="AO110"/>
  <c r="AM110"/>
  <c r="AM108" s="1"/>
  <c r="AL110"/>
  <c r="AL108" s="1"/>
  <c r="AJ110"/>
  <c r="AJ108" s="1"/>
  <c r="AI110"/>
  <c r="AG110"/>
  <c r="AC110"/>
  <c r="AC108" s="1"/>
  <c r="AB110"/>
  <c r="Z110"/>
  <c r="Z108" s="1"/>
  <c r="Y110"/>
  <c r="S110"/>
  <c r="S108" s="1"/>
  <c r="R110"/>
  <c r="R108" s="1"/>
  <c r="P110"/>
  <c r="O110"/>
  <c r="M110"/>
  <c r="M108" s="1"/>
  <c r="L110"/>
  <c r="J110"/>
  <c r="J108" s="1"/>
  <c r="I110"/>
  <c r="FR109"/>
  <c r="FO109"/>
  <c r="FL109"/>
  <c r="FI109"/>
  <c r="EF109"/>
  <c r="EE109"/>
  <c r="EC109"/>
  <c r="DM109"/>
  <c r="DL109"/>
  <c r="DC109"/>
  <c r="DB109"/>
  <c r="CS109"/>
  <c r="CR109"/>
  <c r="CI109"/>
  <c r="CH109"/>
  <c r="CF109"/>
  <c r="CC109"/>
  <c r="BY109"/>
  <c r="BX109"/>
  <c r="BO109"/>
  <c r="AT109"/>
  <c r="AS109"/>
  <c r="AG109"/>
  <c r="AF109"/>
  <c r="AD109"/>
  <c r="AA109"/>
  <c r="W109"/>
  <c r="V109"/>
  <c r="Q109"/>
  <c r="N109"/>
  <c r="K109"/>
  <c r="G109"/>
  <c r="F109"/>
  <c r="F108" s="1"/>
  <c r="GO108"/>
  <c r="GN108"/>
  <c r="GL108"/>
  <c r="GK108"/>
  <c r="GF108"/>
  <c r="GE108"/>
  <c r="FW108"/>
  <c r="FV108"/>
  <c r="FN108"/>
  <c r="FK108"/>
  <c r="FH108"/>
  <c r="FG108"/>
  <c r="FB108"/>
  <c r="FA108"/>
  <c r="EQ108"/>
  <c r="EK108"/>
  <c r="EI108"/>
  <c r="EA108"/>
  <c r="DY108"/>
  <c r="DU108"/>
  <c r="DO108"/>
  <c r="DI108"/>
  <c r="DF108"/>
  <c r="CY108"/>
  <c r="CU108"/>
  <c r="CN108"/>
  <c r="CL108"/>
  <c r="CH108"/>
  <c r="CD108"/>
  <c r="CB108"/>
  <c r="BS108"/>
  <c r="BP108"/>
  <c r="BF108"/>
  <c r="BB108"/>
  <c r="AV108"/>
  <c r="AO108"/>
  <c r="AI108"/>
  <c r="AB108"/>
  <c r="Y108"/>
  <c r="U108"/>
  <c r="P108"/>
  <c r="O108"/>
  <c r="L108"/>
  <c r="I108"/>
  <c r="E108"/>
  <c r="B113" l="1"/>
  <c r="B109"/>
  <c r="BO110"/>
  <c r="CI108"/>
  <c r="DC108"/>
  <c r="AS110"/>
  <c r="AS108" s="1"/>
  <c r="GP108"/>
  <c r="GM108"/>
  <c r="GJ108"/>
  <c r="AA108"/>
  <c r="B79" i="9"/>
  <c r="C81"/>
  <c r="C79" s="1"/>
  <c r="H109" i="12"/>
  <c r="W110"/>
  <c r="FL108"/>
  <c r="DZ110"/>
  <c r="EE110"/>
  <c r="EE108" s="1"/>
  <c r="AD108"/>
  <c r="CF108"/>
  <c r="FI108"/>
  <c r="Q108"/>
  <c r="BH110"/>
  <c r="V110"/>
  <c r="V108" s="1"/>
  <c r="BE111"/>
  <c r="AT108"/>
  <c r="BK110"/>
  <c r="EF110"/>
  <c r="EF108" s="1"/>
  <c r="BC110"/>
  <c r="BC108" s="1"/>
  <c r="N108"/>
  <c r="BH108"/>
  <c r="BZ109"/>
  <c r="DL108"/>
  <c r="FO108"/>
  <c r="CH110"/>
  <c r="DB110"/>
  <c r="DB108" s="1"/>
  <c r="K108"/>
  <c r="AG108"/>
  <c r="FR108"/>
  <c r="X109"/>
  <c r="AF108"/>
  <c r="BT110"/>
  <c r="CC108"/>
  <c r="CR108"/>
  <c r="EC108"/>
  <c r="W108"/>
  <c r="BY110"/>
  <c r="BY108" s="1"/>
  <c r="CS110"/>
  <c r="CS108" s="1"/>
  <c r="DM110"/>
  <c r="DM108" s="1"/>
  <c r="BE113"/>
  <c r="BQ110"/>
  <c r="BO108"/>
  <c r="BQ108" s="1"/>
  <c r="G108"/>
  <c r="H108" s="1"/>
  <c r="BI108"/>
  <c r="BK108" s="1"/>
  <c r="BD108"/>
  <c r="DX108"/>
  <c r="DZ108" s="1"/>
  <c r="BX110"/>
  <c r="BX108" s="1"/>
  <c r="BE110" l="1"/>
  <c r="B110"/>
  <c r="D111"/>
  <c r="BE108"/>
  <c r="C110"/>
  <c r="C108" s="1"/>
  <c r="BZ108"/>
  <c r="X108"/>
  <c r="D109"/>
  <c r="B108" l="1"/>
  <c r="D108" s="1"/>
  <c r="B9"/>
  <c r="D110"/>
  <c r="GA166" l="1"/>
  <c r="FO166"/>
  <c r="FL166"/>
  <c r="EE166"/>
  <c r="DZ166"/>
  <c r="DW166"/>
  <c r="DM166"/>
  <c r="DL166"/>
  <c r="CS166"/>
  <c r="CR166"/>
  <c r="CI166"/>
  <c r="CH166"/>
  <c r="CF166"/>
  <c r="CC166"/>
  <c r="BZ166"/>
  <c r="BO166"/>
  <c r="B166" s="1"/>
  <c r="BK166"/>
  <c r="BH166"/>
  <c r="BC166"/>
  <c r="BE166" s="1"/>
  <c r="AT166"/>
  <c r="AS166"/>
  <c r="AG166"/>
  <c r="AF166"/>
  <c r="W166"/>
  <c r="V166"/>
  <c r="Q166"/>
  <c r="G166"/>
  <c r="F166"/>
  <c r="X166" l="1"/>
  <c r="D166" l="1"/>
  <c r="F27" i="13" l="1"/>
  <c r="F12" l="1"/>
  <c r="C12" l="1"/>
  <c r="C13"/>
  <c r="C49" l="1"/>
  <c r="C16" l="1"/>
  <c r="F36" l="1"/>
  <c r="C19" l="1"/>
  <c r="C101" i="9" l="1"/>
  <c r="B101"/>
  <c r="C100"/>
  <c r="B100"/>
  <c r="C99"/>
  <c r="B99"/>
  <c r="C98"/>
  <c r="B98"/>
  <c r="C97"/>
  <c r="B97"/>
  <c r="C96"/>
  <c r="B96"/>
  <c r="C95"/>
  <c r="B95"/>
  <c r="C94"/>
  <c r="B94"/>
  <c r="BN93"/>
  <c r="BN91" s="1"/>
  <c r="BM93"/>
  <c r="BM91" s="1"/>
  <c r="BK93"/>
  <c r="BK91" s="1"/>
  <c r="BJ93"/>
  <c r="BH93"/>
  <c r="BH91" s="1"/>
  <c r="BG93"/>
  <c r="BG91" s="1"/>
  <c r="BE93"/>
  <c r="BE91" s="1"/>
  <c r="BD93"/>
  <c r="BB93"/>
  <c r="BB91" s="1"/>
  <c r="BA93"/>
  <c r="BA91" s="1"/>
  <c r="AY93"/>
  <c r="AY91" s="1"/>
  <c r="AX93"/>
  <c r="AV93"/>
  <c r="AV91" s="1"/>
  <c r="AU93"/>
  <c r="AU91" s="1"/>
  <c r="AS93"/>
  <c r="AS91" s="1"/>
  <c r="AR93"/>
  <c r="AG93"/>
  <c r="AG91" s="1"/>
  <c r="AF93"/>
  <c r="AF91" s="1"/>
  <c r="R93"/>
  <c r="R91" s="1"/>
  <c r="Q93"/>
  <c r="B93"/>
  <c r="B91" s="1"/>
  <c r="C92"/>
  <c r="B92"/>
  <c r="BJ91"/>
  <c r="BD91"/>
  <c r="AX91"/>
  <c r="AR91"/>
  <c r="Q91"/>
  <c r="C93" l="1"/>
  <c r="C91" s="1"/>
  <c r="C27" i="13"/>
  <c r="C28" l="1"/>
  <c r="B18" l="1"/>
  <c r="B12"/>
  <c r="B15"/>
  <c r="GN9" i="12"/>
  <c r="GK9"/>
  <c r="GH9"/>
  <c r="GE9"/>
  <c r="GB9"/>
  <c r="FY9"/>
  <c r="FV9"/>
  <c r="FS9"/>
  <c r="FP9"/>
  <c r="FM9"/>
  <c r="FJ9"/>
  <c r="FG9"/>
  <c r="FD9"/>
  <c r="FA9"/>
  <c r="EQ9"/>
  <c r="EN9"/>
  <c r="ED9"/>
  <c r="EA9"/>
  <c r="DU9"/>
  <c r="DK9"/>
  <c r="DA9"/>
  <c r="CQ9"/>
  <c r="CG9"/>
  <c r="BX9"/>
  <c r="BO9"/>
  <c r="BL9"/>
  <c r="AR9"/>
  <c r="AO9"/>
  <c r="AE9"/>
  <c r="U9"/>
  <c r="R9"/>
  <c r="O9"/>
  <c r="E9"/>
  <c r="GN8"/>
  <c r="GK8"/>
  <c r="GH8"/>
  <c r="GE8"/>
  <c r="GB8"/>
  <c r="FY8"/>
  <c r="FV8"/>
  <c r="FS8"/>
  <c r="FP8"/>
  <c r="FM8"/>
  <c r="FJ8"/>
  <c r="FG8"/>
  <c r="FD8"/>
  <c r="FA8"/>
  <c r="EQ8"/>
  <c r="EN8"/>
  <c r="EP8" s="1"/>
  <c r="ED8"/>
  <c r="EA8"/>
  <c r="DX8"/>
  <c r="DU8"/>
  <c r="DK8"/>
  <c r="DA8"/>
  <c r="CQ8"/>
  <c r="CG8"/>
  <c r="BX8"/>
  <c r="BO8"/>
  <c r="BL8"/>
  <c r="BB8"/>
  <c r="AR8"/>
  <c r="AO8"/>
  <c r="AE8"/>
  <c r="U8"/>
  <c r="R8"/>
  <c r="O8"/>
  <c r="E8"/>
  <c r="GN164"/>
  <c r="B8" l="1"/>
  <c r="GO164"/>
  <c r="GP164" s="1"/>
  <c r="GO8"/>
  <c r="GP8" s="1"/>
  <c r="GL164"/>
  <c r="GK164"/>
  <c r="GK7"/>
  <c r="GL9"/>
  <c r="GL8"/>
  <c r="GI164"/>
  <c r="GH164"/>
  <c r="GI8"/>
  <c r="GF164"/>
  <c r="GE164"/>
  <c r="GF9"/>
  <c r="GF8"/>
  <c r="EQ164"/>
  <c r="GC164"/>
  <c r="GB164"/>
  <c r="GC9"/>
  <c r="GC8"/>
  <c r="GB7"/>
  <c r="EN164"/>
  <c r="EN7"/>
  <c r="EP7" s="1"/>
  <c r="FZ164"/>
  <c r="FY164"/>
  <c r="FZ9"/>
  <c r="FZ8"/>
  <c r="CY9" i="3"/>
  <c r="CX9"/>
  <c r="CY8"/>
  <c r="CX8"/>
  <c r="F16" i="13"/>
  <c r="E16"/>
  <c r="M15"/>
  <c r="J15"/>
  <c r="F15"/>
  <c r="E15"/>
  <c r="GG164" i="12" l="1"/>
  <c r="GM164"/>
  <c r="G15" i="13"/>
  <c r="C15"/>
  <c r="EN168" i="12"/>
  <c r="EP168" s="1"/>
  <c r="GK168"/>
  <c r="GB168"/>
  <c r="GF7"/>
  <c r="GF168" s="1"/>
  <c r="CY7" i="3"/>
  <c r="CY168" s="1"/>
  <c r="FZ7" i="12"/>
  <c r="FZ168" s="1"/>
  <c r="GG8"/>
  <c r="GN7"/>
  <c r="GN168" s="1"/>
  <c r="GO9"/>
  <c r="GO7" s="1"/>
  <c r="GM8"/>
  <c r="GL7"/>
  <c r="GM7" s="1"/>
  <c r="GJ8"/>
  <c r="GI9"/>
  <c r="GI7" s="1"/>
  <c r="GH7"/>
  <c r="GH168" s="1"/>
  <c r="GE7"/>
  <c r="EQ7"/>
  <c r="EQ168" s="1"/>
  <c r="GD8"/>
  <c r="GC7"/>
  <c r="GD7" s="1"/>
  <c r="FY7"/>
  <c r="FY168" s="1"/>
  <c r="CZ8" i="3"/>
  <c r="CX7"/>
  <c r="F19" i="13"/>
  <c r="E19"/>
  <c r="M18"/>
  <c r="J18"/>
  <c r="F18"/>
  <c r="C18" s="1"/>
  <c r="E18"/>
  <c r="D15" l="1"/>
  <c r="C14"/>
  <c r="CZ7" i="3"/>
  <c r="G18" i="13"/>
  <c r="D18"/>
  <c r="GO168" i="12"/>
  <c r="GP168" s="1"/>
  <c r="GP7"/>
  <c r="GL168"/>
  <c r="GM168" s="1"/>
  <c r="GI168"/>
  <c r="GJ168" s="1"/>
  <c r="GJ7"/>
  <c r="GE168"/>
  <c r="GG168" s="1"/>
  <c r="GC168"/>
  <c r="GD168" s="1"/>
  <c r="GA168"/>
  <c r="CX168" i="3"/>
  <c r="CZ168" s="1"/>
  <c r="F13" i="13"/>
  <c r="E13"/>
  <c r="M12"/>
  <c r="J12"/>
  <c r="G12"/>
  <c r="E12"/>
  <c r="B19" l="1"/>
  <c r="D19" s="1"/>
  <c r="D12"/>
  <c r="F55" l="1"/>
  <c r="DX9" i="12" l="1"/>
  <c r="F48" i="13" l="1"/>
  <c r="C48" s="1"/>
  <c r="B16" l="1"/>
  <c r="D16" s="1"/>
  <c r="C47" l="1"/>
  <c r="B13" l="1"/>
  <c r="D13" l="1"/>
  <c r="BB9" i="12"/>
  <c r="B47" i="9" l="1"/>
  <c r="B52"/>
  <c r="B51"/>
  <c r="B50"/>
  <c r="B49"/>
  <c r="B124"/>
  <c r="B123"/>
  <c r="B128"/>
  <c r="FW164" i="12"/>
  <c r="FV164"/>
  <c r="FW9"/>
  <c r="FW8"/>
  <c r="FT164"/>
  <c r="FS164"/>
  <c r="FT8"/>
  <c r="FQ164"/>
  <c r="FP164"/>
  <c r="FQ8"/>
  <c r="BN125" i="9"/>
  <c r="BM125"/>
  <c r="BN122"/>
  <c r="BM122"/>
  <c r="BN48"/>
  <c r="BN46" s="1"/>
  <c r="BM48"/>
  <c r="BM46" s="1"/>
  <c r="BN10"/>
  <c r="BM10"/>
  <c r="BM9"/>
  <c r="BK125"/>
  <c r="BJ125"/>
  <c r="BK122"/>
  <c r="BJ122"/>
  <c r="BK48"/>
  <c r="BK46" s="1"/>
  <c r="BJ48"/>
  <c r="BK10"/>
  <c r="BJ9"/>
  <c r="CV9" i="3"/>
  <c r="CU9"/>
  <c r="CV8"/>
  <c r="CU8"/>
  <c r="FN164" i="12"/>
  <c r="FM164"/>
  <c r="FN8"/>
  <c r="FK164"/>
  <c r="FJ164"/>
  <c r="FK9"/>
  <c r="FK8"/>
  <c r="BH125" i="9"/>
  <c r="BG125"/>
  <c r="BH122"/>
  <c r="BG122"/>
  <c r="BH48"/>
  <c r="BH46" s="1"/>
  <c r="BG48"/>
  <c r="BH10"/>
  <c r="BG9"/>
  <c r="FH164" i="12"/>
  <c r="FG164"/>
  <c r="FH9"/>
  <c r="FH8"/>
  <c r="FE164"/>
  <c r="FD164"/>
  <c r="FE9"/>
  <c r="FE8"/>
  <c r="FB164"/>
  <c r="FA164"/>
  <c r="FB9"/>
  <c r="FB8"/>
  <c r="BE125" i="9"/>
  <c r="BD125"/>
  <c r="BE122"/>
  <c r="BD122"/>
  <c r="BE48"/>
  <c r="BD48"/>
  <c r="BD9"/>
  <c r="BB125"/>
  <c r="BC125" s="1"/>
  <c r="BA125"/>
  <c r="BB122"/>
  <c r="BA122"/>
  <c r="BB48"/>
  <c r="BA48"/>
  <c r="BA46" s="1"/>
  <c r="BA9"/>
  <c r="AY125"/>
  <c r="AX125"/>
  <c r="AY122"/>
  <c r="AX122"/>
  <c r="AY48"/>
  <c r="AY46" s="1"/>
  <c r="AX48"/>
  <c r="AX46" s="1"/>
  <c r="AY9"/>
  <c r="AX9"/>
  <c r="AV125"/>
  <c r="AU125"/>
  <c r="AV122"/>
  <c r="AU122"/>
  <c r="AV48"/>
  <c r="AU48"/>
  <c r="AU46" s="1"/>
  <c r="AU9"/>
  <c r="J56" i="13"/>
  <c r="AS125" i="9"/>
  <c r="AR125"/>
  <c r="AS122"/>
  <c r="AR122"/>
  <c r="AS48"/>
  <c r="AS46" s="1"/>
  <c r="AR48"/>
  <c r="AR46" s="1"/>
  <c r="AS9"/>
  <c r="AR9"/>
  <c r="ED164" i="12"/>
  <c r="DA164"/>
  <c r="BJ10" i="9" l="1"/>
  <c r="BJ46"/>
  <c r="BB10"/>
  <c r="BB46"/>
  <c r="BE10"/>
  <c r="BE46"/>
  <c r="AV10"/>
  <c r="AV46"/>
  <c r="BD10"/>
  <c r="BD8" s="1"/>
  <c r="BD46"/>
  <c r="BG10"/>
  <c r="BG46"/>
  <c r="FO164" i="12"/>
  <c r="BF125" i="9"/>
  <c r="AW125"/>
  <c r="AZ125"/>
  <c r="FF164" i="12"/>
  <c r="BM8" i="9"/>
  <c r="BM129" s="1"/>
  <c r="CU7" i="3"/>
  <c r="CU168" s="1"/>
  <c r="CV7"/>
  <c r="CV168" s="1"/>
  <c r="FI8" i="12"/>
  <c r="CW8" i="3"/>
  <c r="FC8" i="12"/>
  <c r="FN9"/>
  <c r="FN7" s="1"/>
  <c r="FV7"/>
  <c r="FV168" s="1"/>
  <c r="FR8"/>
  <c r="FB7"/>
  <c r="FB168" s="1"/>
  <c r="FL164"/>
  <c r="FS7"/>
  <c r="FS168" s="1"/>
  <c r="FQ9"/>
  <c r="FQ7" s="1"/>
  <c r="FD7"/>
  <c r="FD168" s="1"/>
  <c r="FG7"/>
  <c r="FG168" s="1"/>
  <c r="FT9"/>
  <c r="FT7" s="1"/>
  <c r="FM7"/>
  <c r="FM168" s="1"/>
  <c r="FX8"/>
  <c r="FW7"/>
  <c r="FU8"/>
  <c r="FP7"/>
  <c r="FP168" s="1"/>
  <c r="BN9" i="9"/>
  <c r="BN8" s="1"/>
  <c r="FJ7" i="12"/>
  <c r="FJ168" s="1"/>
  <c r="ED7"/>
  <c r="ED168" s="1"/>
  <c r="BJ8" i="9"/>
  <c r="BJ129" s="1"/>
  <c r="BK9"/>
  <c r="BK8" s="1"/>
  <c r="BK129" s="1"/>
  <c r="BL125"/>
  <c r="FO8" i="12"/>
  <c r="FL8"/>
  <c r="FK7"/>
  <c r="BG8" i="9"/>
  <c r="BG129" s="1"/>
  <c r="BH9"/>
  <c r="BH8" s="1"/>
  <c r="BI125"/>
  <c r="FH7" i="12"/>
  <c r="FH168" s="1"/>
  <c r="FF8"/>
  <c r="FE7"/>
  <c r="FA7"/>
  <c r="FA168" s="1"/>
  <c r="BE9" i="9"/>
  <c r="BE8" s="1"/>
  <c r="BA10"/>
  <c r="BA8" s="1"/>
  <c r="BA129" s="1"/>
  <c r="BB9"/>
  <c r="BB8" s="1"/>
  <c r="AX10"/>
  <c r="AX8" s="1"/>
  <c r="AX129" s="1"/>
  <c r="AY10"/>
  <c r="AU10"/>
  <c r="AU8" s="1"/>
  <c r="AU129" s="1"/>
  <c r="AV9"/>
  <c r="AV8" s="1"/>
  <c r="AS10"/>
  <c r="AS8" s="1"/>
  <c r="AS129" s="1"/>
  <c r="AR10"/>
  <c r="AR8" s="1"/>
  <c r="BO8" l="1"/>
  <c r="CW168" i="3"/>
  <c r="CW7"/>
  <c r="FR7" i="12"/>
  <c r="BC10" i="9"/>
  <c r="FQ168" i="12"/>
  <c r="FR168" s="1"/>
  <c r="BD129" i="9"/>
  <c r="FX7" i="12"/>
  <c r="FW168"/>
  <c r="FX168" s="1"/>
  <c r="FU7"/>
  <c r="FT168"/>
  <c r="FU168" s="1"/>
  <c r="BN129" i="9"/>
  <c r="BO129" s="1"/>
  <c r="BL129"/>
  <c r="BL8"/>
  <c r="FO7" i="12"/>
  <c r="FN168"/>
  <c r="FO168" s="1"/>
  <c r="FL7"/>
  <c r="FK168"/>
  <c r="FL168" s="1"/>
  <c r="BH129" i="9"/>
  <c r="BI129" s="1"/>
  <c r="FI168" i="12"/>
  <c r="FI7"/>
  <c r="FF7"/>
  <c r="FE168"/>
  <c r="FF168" s="1"/>
  <c r="FC7"/>
  <c r="FC168"/>
  <c r="BF8" i="9"/>
  <c r="BE129"/>
  <c r="BC8"/>
  <c r="BB129"/>
  <c r="BC129" s="1"/>
  <c r="AY8"/>
  <c r="AW10"/>
  <c r="AW8"/>
  <c r="AV129"/>
  <c r="AW129" s="1"/>
  <c r="AR129"/>
  <c r="BF129" l="1"/>
  <c r="AY129"/>
  <c r="AZ129" s="1"/>
  <c r="C124" l="1"/>
  <c r="C123"/>
  <c r="AG122"/>
  <c r="AF122"/>
  <c r="R122"/>
  <c r="Q122"/>
  <c r="C122" l="1"/>
  <c r="B122"/>
  <c r="C52" l="1"/>
  <c r="C51"/>
  <c r="C50"/>
  <c r="C49"/>
  <c r="AG48"/>
  <c r="AG46" s="1"/>
  <c r="AF48"/>
  <c r="AF46" s="1"/>
  <c r="R48"/>
  <c r="R46" s="1"/>
  <c r="Q48"/>
  <c r="Q46" s="1"/>
  <c r="C47"/>
  <c r="C46" l="1"/>
  <c r="C48"/>
  <c r="B48"/>
  <c r="B46" s="1"/>
  <c r="C128" l="1"/>
  <c r="AG9" l="1"/>
  <c r="B49" i="13" l="1"/>
  <c r="B46" l="1"/>
  <c r="F56" l="1"/>
  <c r="F54"/>
  <c r="F51"/>
  <c r="F45"/>
  <c r="F42"/>
  <c r="F39"/>
  <c r="F33"/>
  <c r="F30"/>
  <c r="F24"/>
  <c r="F21"/>
  <c r="C17"/>
  <c r="E56"/>
  <c r="E55"/>
  <c r="E54"/>
  <c r="E51"/>
  <c r="E48"/>
  <c r="E45"/>
  <c r="E42"/>
  <c r="E39"/>
  <c r="E36"/>
  <c r="E33"/>
  <c r="E30"/>
  <c r="E27"/>
  <c r="B27" s="1"/>
  <c r="E24"/>
  <c r="B24" s="1"/>
  <c r="E21"/>
  <c r="B21" s="1"/>
  <c r="J42" l="1"/>
  <c r="L26" l="1"/>
  <c r="CS9" i="3" l="1"/>
  <c r="B30" i="13"/>
  <c r="CR9" i="3"/>
  <c r="CS8"/>
  <c r="CR8"/>
  <c r="AG125" i="9"/>
  <c r="AF125"/>
  <c r="AF9"/>
  <c r="CR7" i="3" l="1"/>
  <c r="CR168" s="1"/>
  <c r="CT8"/>
  <c r="CS7"/>
  <c r="AF10" i="9"/>
  <c r="AF8" s="1"/>
  <c r="AF129" s="1"/>
  <c r="AG10"/>
  <c r="B14" i="13"/>
  <c r="CT7" i="3" l="1"/>
  <c r="AH10" i="9"/>
  <c r="CS168" i="3"/>
  <c r="CT168" s="1"/>
  <c r="AG8" i="9" l="1"/>
  <c r="AG129" l="1"/>
  <c r="AH129" s="1"/>
  <c r="AH8"/>
  <c r="M24" i="13" l="1"/>
  <c r="J24"/>
  <c r="M48" l="1"/>
  <c r="J48"/>
  <c r="M30" l="1"/>
  <c r="M21" l="1"/>
  <c r="J21"/>
  <c r="M51" l="1"/>
  <c r="J51"/>
  <c r="M33"/>
  <c r="J33"/>
  <c r="M42" l="1"/>
  <c r="M36" l="1"/>
  <c r="J36"/>
  <c r="M27" l="1"/>
  <c r="J27"/>
  <c r="M56" l="1"/>
  <c r="M45" l="1"/>
  <c r="J45"/>
  <c r="M39" l="1"/>
  <c r="J39"/>
  <c r="M55" l="1"/>
  <c r="J55"/>
  <c r="K44" l="1"/>
  <c r="K29"/>
  <c r="K26"/>
  <c r="C36" l="1"/>
  <c r="F46" l="1"/>
  <c r="CE8" i="3" l="1"/>
  <c r="G51" i="13" l="1"/>
  <c r="G24"/>
  <c r="CY164" i="12"/>
  <c r="CX164"/>
  <c r="CY8"/>
  <c r="CX8"/>
  <c r="CU164"/>
  <c r="CV8"/>
  <c r="CU8"/>
  <c r="CQ164"/>
  <c r="CG164"/>
  <c r="CO164"/>
  <c r="CN164"/>
  <c r="CO8"/>
  <c r="CN8"/>
  <c r="CL164"/>
  <c r="CK164"/>
  <c r="CL8"/>
  <c r="CK8"/>
  <c r="G21" i="13" l="1"/>
  <c r="CH164" i="12"/>
  <c r="CR164"/>
  <c r="CS8"/>
  <c r="CQ7"/>
  <c r="CQ168" s="1"/>
  <c r="CL9"/>
  <c r="CL7" s="1"/>
  <c r="CG7"/>
  <c r="CG168" s="1"/>
  <c r="CS164"/>
  <c r="EF164"/>
  <c r="EE164"/>
  <c r="EF8"/>
  <c r="EE8"/>
  <c r="CI8"/>
  <c r="CI164"/>
  <c r="CH8"/>
  <c r="CR8"/>
  <c r="CY9"/>
  <c r="CO9"/>
  <c r="CO7" s="1"/>
  <c r="CN9"/>
  <c r="CN7" s="1"/>
  <c r="CN168" s="1"/>
  <c r="CK9"/>
  <c r="CK7" s="1"/>
  <c r="CK168" s="1"/>
  <c r="EL164"/>
  <c r="EK164"/>
  <c r="EL8"/>
  <c r="EK8"/>
  <c r="EI164"/>
  <c r="EH164"/>
  <c r="EI8"/>
  <c r="EH8"/>
  <c r="EJ8" l="1"/>
  <c r="EG8"/>
  <c r="EM8"/>
  <c r="EE9"/>
  <c r="EE7" s="1"/>
  <c r="EE168" s="1"/>
  <c r="CV9"/>
  <c r="CV7" s="1"/>
  <c r="EK9"/>
  <c r="EK7" s="1"/>
  <c r="EK168" s="1"/>
  <c r="EF9"/>
  <c r="EF7" s="1"/>
  <c r="CH9"/>
  <c r="CH7" s="1"/>
  <c r="CH168" s="1"/>
  <c r="EI9"/>
  <c r="EI7" s="1"/>
  <c r="CX9"/>
  <c r="CX7" s="1"/>
  <c r="CX168" s="1"/>
  <c r="CU9"/>
  <c r="CU7" s="1"/>
  <c r="CS9"/>
  <c r="CS7" s="1"/>
  <c r="CS168" s="1"/>
  <c r="CI9"/>
  <c r="CI7" s="1"/>
  <c r="CI168" s="1"/>
  <c r="CY7"/>
  <c r="CP9"/>
  <c r="CP7"/>
  <c r="CO168"/>
  <c r="CP168" s="1"/>
  <c r="CM7"/>
  <c r="CL168"/>
  <c r="CM168" s="1"/>
  <c r="CM9"/>
  <c r="EL9"/>
  <c r="EH9"/>
  <c r="EH7" s="1"/>
  <c r="EH168" s="1"/>
  <c r="EF168" l="1"/>
  <c r="EG7"/>
  <c r="EJ7"/>
  <c r="CU168"/>
  <c r="CW168" s="1"/>
  <c r="CW7"/>
  <c r="CZ9"/>
  <c r="CR9"/>
  <c r="CW9"/>
  <c r="CZ7"/>
  <c r="CY168"/>
  <c r="CZ168" s="1"/>
  <c r="EL7"/>
  <c r="EI168"/>
  <c r="EJ168" s="1"/>
  <c r="CR7" l="1"/>
  <c r="CR168" s="1"/>
  <c r="EL168"/>
  <c r="EM168" s="1"/>
  <c r="EM7"/>
  <c r="CF8" i="3" l="1"/>
  <c r="B9" i="9" l="1"/>
  <c r="E8" i="3" l="1"/>
  <c r="F8"/>
  <c r="H8"/>
  <c r="I8"/>
  <c r="K8"/>
  <c r="L8"/>
  <c r="Q8"/>
  <c r="R8"/>
  <c r="T8"/>
  <c r="U8"/>
  <c r="W8"/>
  <c r="X8"/>
  <c r="Z8"/>
  <c r="AA8"/>
  <c r="AC8"/>
  <c r="AD8"/>
  <c r="AF8"/>
  <c r="AG8"/>
  <c r="AI8"/>
  <c r="AJ8"/>
  <c r="AL8"/>
  <c r="AM8"/>
  <c r="AO8"/>
  <c r="AP8"/>
  <c r="AR8"/>
  <c r="AS8"/>
  <c r="AU8"/>
  <c r="AV8"/>
  <c r="AX8"/>
  <c r="AY8"/>
  <c r="BA8"/>
  <c r="BB8"/>
  <c r="BD8"/>
  <c r="BE8"/>
  <c r="BG8"/>
  <c r="BH8"/>
  <c r="BJ8"/>
  <c r="BK8"/>
  <c r="BM8"/>
  <c r="BN8"/>
  <c r="BP8"/>
  <c r="BQ8"/>
  <c r="BS8"/>
  <c r="BT8"/>
  <c r="BV8"/>
  <c r="BW8"/>
  <c r="BY8"/>
  <c r="BZ8"/>
  <c r="CG8"/>
  <c r="CI8"/>
  <c r="CJ8"/>
  <c r="CL8"/>
  <c r="CM8"/>
  <c r="E9"/>
  <c r="F9"/>
  <c r="H9"/>
  <c r="I9"/>
  <c r="K9"/>
  <c r="Q9"/>
  <c r="R9"/>
  <c r="T9"/>
  <c r="U9"/>
  <c r="W9"/>
  <c r="X9"/>
  <c r="Z9"/>
  <c r="AA9"/>
  <c r="AC9"/>
  <c r="AD9"/>
  <c r="AF9"/>
  <c r="AG9"/>
  <c r="AI9"/>
  <c r="AJ9"/>
  <c r="AL9"/>
  <c r="AM9"/>
  <c r="AO9"/>
  <c r="AP9"/>
  <c r="AR9"/>
  <c r="AS9"/>
  <c r="AU9"/>
  <c r="AV9"/>
  <c r="AX9"/>
  <c r="AY9"/>
  <c r="BA9"/>
  <c r="BB9"/>
  <c r="BD9"/>
  <c r="BE9"/>
  <c r="BG9"/>
  <c r="BH9"/>
  <c r="BJ9"/>
  <c r="BK9"/>
  <c r="BM9"/>
  <c r="BN9"/>
  <c r="BP9"/>
  <c r="BQ9"/>
  <c r="BS9"/>
  <c r="BT9"/>
  <c r="BV9"/>
  <c r="BW9"/>
  <c r="BY9"/>
  <c r="BZ9"/>
  <c r="CE9"/>
  <c r="CF9"/>
  <c r="CF7" s="1"/>
  <c r="CG9"/>
  <c r="CI9"/>
  <c r="CJ9"/>
  <c r="CL9"/>
  <c r="CM9"/>
  <c r="B8" l="1"/>
  <c r="C33" i="13"/>
  <c r="AR7" i="3"/>
  <c r="AF7"/>
  <c r="T7"/>
  <c r="BM7"/>
  <c r="BA7"/>
  <c r="AO7"/>
  <c r="AC7"/>
  <c r="Q7"/>
  <c r="H7"/>
  <c r="BD7"/>
  <c r="CH8"/>
  <c r="BU8"/>
  <c r="BO8"/>
  <c r="BI8"/>
  <c r="BC8"/>
  <c r="AW8"/>
  <c r="AQ8"/>
  <c r="AK8"/>
  <c r="AE8"/>
  <c r="Y8"/>
  <c r="S8"/>
  <c r="BL8"/>
  <c r="BF8"/>
  <c r="AZ8"/>
  <c r="AT8"/>
  <c r="AN8"/>
  <c r="AH8"/>
  <c r="AB8"/>
  <c r="BQ7"/>
  <c r="CJ7"/>
  <c r="I7"/>
  <c r="CK8"/>
  <c r="CA8"/>
  <c r="G8"/>
  <c r="BT7"/>
  <c r="BH7"/>
  <c r="AV7"/>
  <c r="X7"/>
  <c r="CG7"/>
  <c r="CH7" s="1"/>
  <c r="CN8"/>
  <c r="BR8"/>
  <c r="BE7"/>
  <c r="AS7"/>
  <c r="AS168" s="1"/>
  <c r="V8"/>
  <c r="J8"/>
  <c r="E7"/>
  <c r="BY7"/>
  <c r="BP7"/>
  <c r="K7"/>
  <c r="CM7"/>
  <c r="CI7"/>
  <c r="CE7"/>
  <c r="CE168" s="1"/>
  <c r="AM7"/>
  <c r="AG7"/>
  <c r="AA7"/>
  <c r="W7"/>
  <c r="BV7"/>
  <c r="BN7"/>
  <c r="BW7"/>
  <c r="BG7"/>
  <c r="AX7"/>
  <c r="R7"/>
  <c r="CL7"/>
  <c r="AL7"/>
  <c r="Z7"/>
  <c r="U7"/>
  <c r="BZ7"/>
  <c r="BJ7"/>
  <c r="BS7"/>
  <c r="BK7"/>
  <c r="BB7"/>
  <c r="AI7"/>
  <c r="AY7"/>
  <c r="AU7"/>
  <c r="AP7"/>
  <c r="AJ7"/>
  <c r="AD7"/>
  <c r="F7"/>
  <c r="C8"/>
  <c r="AE7" l="1"/>
  <c r="V7"/>
  <c r="S7"/>
  <c r="BO7"/>
  <c r="BC7"/>
  <c r="AQ7"/>
  <c r="AH7"/>
  <c r="AT7"/>
  <c r="BF7"/>
  <c r="J7"/>
  <c r="AN7"/>
  <c r="B9"/>
  <c r="BR7"/>
  <c r="CN7"/>
  <c r="D8"/>
  <c r="Y7"/>
  <c r="BI7"/>
  <c r="CK7"/>
  <c r="AK7"/>
  <c r="AB7"/>
  <c r="G7"/>
  <c r="AZ7"/>
  <c r="BL7"/>
  <c r="CA7"/>
  <c r="AW7"/>
  <c r="BU7"/>
  <c r="E164" i="12"/>
  <c r="F164"/>
  <c r="G164"/>
  <c r="I164"/>
  <c r="J164"/>
  <c r="L164"/>
  <c r="M164"/>
  <c r="O164"/>
  <c r="P164"/>
  <c r="R164"/>
  <c r="S164"/>
  <c r="U164"/>
  <c r="V164"/>
  <c r="Y164"/>
  <c r="Z164"/>
  <c r="AB164"/>
  <c r="AC164"/>
  <c r="AE164"/>
  <c r="AF164"/>
  <c r="AI164"/>
  <c r="AJ164"/>
  <c r="AL164"/>
  <c r="AM164"/>
  <c r="AO164"/>
  <c r="AP164"/>
  <c r="AR164"/>
  <c r="AS164"/>
  <c r="AT164"/>
  <c r="AV164"/>
  <c r="AW164"/>
  <c r="AY164"/>
  <c r="AZ164"/>
  <c r="BB164"/>
  <c r="BC164"/>
  <c r="BD164"/>
  <c r="BF164"/>
  <c r="BG164"/>
  <c r="BI164"/>
  <c r="BJ164"/>
  <c r="BL164"/>
  <c r="BM164"/>
  <c r="BO164"/>
  <c r="BP164"/>
  <c r="BR164"/>
  <c r="BS164"/>
  <c r="BU164"/>
  <c r="BV164"/>
  <c r="BY164"/>
  <c r="CA164"/>
  <c r="CB164"/>
  <c r="CD164"/>
  <c r="CE164"/>
  <c r="DB164"/>
  <c r="DE164"/>
  <c r="DF164"/>
  <c r="DH164"/>
  <c r="DI164"/>
  <c r="DK164"/>
  <c r="DL164"/>
  <c r="DM164"/>
  <c r="DO164"/>
  <c r="DP164"/>
  <c r="DR164"/>
  <c r="DS164"/>
  <c r="DU164"/>
  <c r="DV164"/>
  <c r="DX164"/>
  <c r="DY164"/>
  <c r="EA164"/>
  <c r="EB164"/>
  <c r="DM8"/>
  <c r="DC8"/>
  <c r="BY8"/>
  <c r="BX164"/>
  <c r="BP8"/>
  <c r="BD8"/>
  <c r="AS8"/>
  <c r="AG164"/>
  <c r="W8"/>
  <c r="V8"/>
  <c r="F8"/>
  <c r="G8"/>
  <c r="I8"/>
  <c r="J8"/>
  <c r="L8"/>
  <c r="M8"/>
  <c r="P8"/>
  <c r="S8"/>
  <c r="Y8"/>
  <c r="Z8"/>
  <c r="AB8"/>
  <c r="AC8"/>
  <c r="AI8"/>
  <c r="AJ8"/>
  <c r="AL8"/>
  <c r="AM8"/>
  <c r="AP8"/>
  <c r="AT8"/>
  <c r="AV8"/>
  <c r="AW8"/>
  <c r="AY8"/>
  <c r="AZ8"/>
  <c r="BC8"/>
  <c r="BF8"/>
  <c r="BG8"/>
  <c r="BI8"/>
  <c r="BJ8"/>
  <c r="BM8"/>
  <c r="BR8"/>
  <c r="BS8"/>
  <c r="BU8"/>
  <c r="BV8"/>
  <c r="CA8"/>
  <c r="CB8"/>
  <c r="CD8"/>
  <c r="CE8"/>
  <c r="DE8"/>
  <c r="DF8"/>
  <c r="DH8"/>
  <c r="DI8"/>
  <c r="DL8"/>
  <c r="DO8"/>
  <c r="DP8"/>
  <c r="DR8"/>
  <c r="DS8"/>
  <c r="DV8"/>
  <c r="DY8"/>
  <c r="EB8"/>
  <c r="Q9" i="9"/>
  <c r="R9"/>
  <c r="Q125"/>
  <c r="R125"/>
  <c r="C9"/>
  <c r="DG8" i="12" l="1"/>
  <c r="DJ8"/>
  <c r="DW164"/>
  <c r="B7" i="3"/>
  <c r="BZ164" i="12"/>
  <c r="DT8"/>
  <c r="AX8"/>
  <c r="T8"/>
  <c r="DG164"/>
  <c r="CC164"/>
  <c r="DJ164"/>
  <c r="CF164"/>
  <c r="DZ164"/>
  <c r="BQ164"/>
  <c r="BK164"/>
  <c r="BE164"/>
  <c r="AN164"/>
  <c r="AD164"/>
  <c r="Q164"/>
  <c r="BT164"/>
  <c r="BH164"/>
  <c r="AK164"/>
  <c r="AA164"/>
  <c r="AU8"/>
  <c r="DQ8"/>
  <c r="BN8"/>
  <c r="BA8"/>
  <c r="K8"/>
  <c r="BZ8"/>
  <c r="Q8"/>
  <c r="DZ8"/>
  <c r="CC8"/>
  <c r="AQ8"/>
  <c r="N8"/>
  <c r="EC8"/>
  <c r="CF8"/>
  <c r="H8"/>
  <c r="DN8"/>
  <c r="S125" i="9"/>
  <c r="AD8" i="12"/>
  <c r="X8"/>
  <c r="AA8"/>
  <c r="AH164"/>
  <c r="DC164"/>
  <c r="W164"/>
  <c r="CB9"/>
  <c r="AC9"/>
  <c r="BP9"/>
  <c r="DP9"/>
  <c r="DL9"/>
  <c r="DE9"/>
  <c r="AG9"/>
  <c r="Y9"/>
  <c r="F9"/>
  <c r="DI9"/>
  <c r="AW9"/>
  <c r="J9"/>
  <c r="BI9"/>
  <c r="AS9"/>
  <c r="DB8"/>
  <c r="DD8" s="1"/>
  <c r="B164"/>
  <c r="AF8"/>
  <c r="AG8"/>
  <c r="CE9"/>
  <c r="AF9"/>
  <c r="BD9"/>
  <c r="AB9"/>
  <c r="I9"/>
  <c r="DO9"/>
  <c r="AV9"/>
  <c r="DY9"/>
  <c r="BR9"/>
  <c r="BG9"/>
  <c r="AY9"/>
  <c r="AI9"/>
  <c r="W9"/>
  <c r="DR9"/>
  <c r="DC9"/>
  <c r="CD9"/>
  <c r="BV9"/>
  <c r="BC9"/>
  <c r="AM9"/>
  <c r="S9"/>
  <c r="L9"/>
  <c r="DS9"/>
  <c r="DH9"/>
  <c r="CA9"/>
  <c r="BS9"/>
  <c r="AZ9"/>
  <c r="AJ9"/>
  <c r="P9"/>
  <c r="M9"/>
  <c r="DF9"/>
  <c r="BU9"/>
  <c r="BM9"/>
  <c r="BJ9"/>
  <c r="AT9"/>
  <c r="AL9"/>
  <c r="V9"/>
  <c r="G9"/>
  <c r="EB9"/>
  <c r="DV9"/>
  <c r="DM9"/>
  <c r="DB9"/>
  <c r="BY9"/>
  <c r="BF9"/>
  <c r="AP9"/>
  <c r="Z9"/>
  <c r="EA7"/>
  <c r="EA168" s="1"/>
  <c r="C125" i="9"/>
  <c r="B10" l="1"/>
  <c r="B8" s="1"/>
  <c r="BF7" i="12"/>
  <c r="BF168" s="1"/>
  <c r="BU7"/>
  <c r="BU168" s="1"/>
  <c r="AY7"/>
  <c r="AY168" s="1"/>
  <c r="AV7"/>
  <c r="AV168" s="1"/>
  <c r="I7"/>
  <c r="DU7"/>
  <c r="DU168" s="1"/>
  <c r="AS7"/>
  <c r="AS168" s="1"/>
  <c r="BX7"/>
  <c r="BX168" s="1"/>
  <c r="DD164"/>
  <c r="R7"/>
  <c r="AL7"/>
  <c r="AL168" s="1"/>
  <c r="E7"/>
  <c r="E168" s="1"/>
  <c r="DH7"/>
  <c r="DH168" s="1"/>
  <c r="BC7"/>
  <c r="BC168" s="1"/>
  <c r="DR7"/>
  <c r="DR168" s="1"/>
  <c r="AI7"/>
  <c r="AI168" s="1"/>
  <c r="BR7"/>
  <c r="BR168" s="1"/>
  <c r="DO7"/>
  <c r="DO168" s="1"/>
  <c r="DB7"/>
  <c r="DB168" s="1"/>
  <c r="Y7"/>
  <c r="Y168" s="1"/>
  <c r="DL7"/>
  <c r="DL168" s="1"/>
  <c r="X164"/>
  <c r="CD7"/>
  <c r="CD168" s="1"/>
  <c r="DY7"/>
  <c r="DY168" s="1"/>
  <c r="BL7"/>
  <c r="BL168" s="1"/>
  <c r="AO7"/>
  <c r="AO168" s="1"/>
  <c r="DE7"/>
  <c r="DE168" s="1"/>
  <c r="U7"/>
  <c r="U168" s="1"/>
  <c r="DA7"/>
  <c r="DA168" s="1"/>
  <c r="V7"/>
  <c r="V168" s="1"/>
  <c r="BB7"/>
  <c r="BB168" s="1"/>
  <c r="AR7"/>
  <c r="AR168" s="1"/>
  <c r="CA7"/>
  <c r="DK7"/>
  <c r="DK168" s="1"/>
  <c r="L7"/>
  <c r="AE7"/>
  <c r="AE168" s="1"/>
  <c r="BO7"/>
  <c r="BO168" s="1"/>
  <c r="AB7"/>
  <c r="AB168" s="1"/>
  <c r="BI7"/>
  <c r="BI168" s="1"/>
  <c r="F7"/>
  <c r="F168" s="1"/>
  <c r="DV7"/>
  <c r="DV168" s="1"/>
  <c r="Z7"/>
  <c r="AP7"/>
  <c r="AP168" s="1"/>
  <c r="BY7"/>
  <c r="BY168" s="1"/>
  <c r="G7"/>
  <c r="BJ7"/>
  <c r="BK9"/>
  <c r="M7"/>
  <c r="AJ7"/>
  <c r="BS7"/>
  <c r="BT9"/>
  <c r="S7"/>
  <c r="AM7"/>
  <c r="BD7"/>
  <c r="BE9"/>
  <c r="CE7"/>
  <c r="CE168" s="1"/>
  <c r="DP7"/>
  <c r="CB7"/>
  <c r="EB7"/>
  <c r="BV7"/>
  <c r="BW9"/>
  <c r="DC7"/>
  <c r="DD7" s="1"/>
  <c r="BG7"/>
  <c r="BH9"/>
  <c r="J7"/>
  <c r="DI7"/>
  <c r="AT7"/>
  <c r="AZ7"/>
  <c r="DS7"/>
  <c r="W7"/>
  <c r="W168" s="1"/>
  <c r="CJ9"/>
  <c r="AC7"/>
  <c r="AC168" s="1"/>
  <c r="DM7"/>
  <c r="BM7"/>
  <c r="DF7"/>
  <c r="DG7" s="1"/>
  <c r="P7"/>
  <c r="AW7"/>
  <c r="BP7"/>
  <c r="BQ9"/>
  <c r="C10" i="9"/>
  <c r="D9"/>
  <c r="CT9" i="12"/>
  <c r="AG7"/>
  <c r="C164"/>
  <c r="AF7"/>
  <c r="AF168" s="1"/>
  <c r="DJ7" l="1"/>
  <c r="AA7"/>
  <c r="AD168"/>
  <c r="X168"/>
  <c r="L168"/>
  <c r="I168"/>
  <c r="R168"/>
  <c r="CB168"/>
  <c r="CA168"/>
  <c r="D164"/>
  <c r="Z168"/>
  <c r="AA168" s="1"/>
  <c r="CF168"/>
  <c r="C46" i="13"/>
  <c r="CF7" i="12"/>
  <c r="AQ168"/>
  <c r="AD7"/>
  <c r="BZ168"/>
  <c r="BZ7"/>
  <c r="DT7"/>
  <c r="DS168"/>
  <c r="DT168" s="1"/>
  <c r="BP168"/>
  <c r="BQ168" s="1"/>
  <c r="BQ7"/>
  <c r="DF168"/>
  <c r="DG168" s="1"/>
  <c r="DN7"/>
  <c r="DM168"/>
  <c r="DN168" s="1"/>
  <c r="K7"/>
  <c r="J168"/>
  <c r="BH7"/>
  <c r="BG168"/>
  <c r="BH168" s="1"/>
  <c r="EC7"/>
  <c r="EB168"/>
  <c r="EC168" s="1"/>
  <c r="AM168"/>
  <c r="AN168" s="1"/>
  <c r="BS168"/>
  <c r="BT168" s="1"/>
  <c r="BT7"/>
  <c r="N7"/>
  <c r="M168"/>
  <c r="H7"/>
  <c r="G168"/>
  <c r="H168" s="1"/>
  <c r="EG168"/>
  <c r="CJ7"/>
  <c r="BA7"/>
  <c r="AZ168"/>
  <c r="BA168" s="1"/>
  <c r="AU7"/>
  <c r="AT168"/>
  <c r="AU168" s="1"/>
  <c r="AG168"/>
  <c r="AH168" s="1"/>
  <c r="AX7"/>
  <c r="AW168"/>
  <c r="AX168" s="1"/>
  <c r="P168"/>
  <c r="BN7"/>
  <c r="BM168"/>
  <c r="BN168" s="1"/>
  <c r="DI168"/>
  <c r="DJ168" s="1"/>
  <c r="BW7"/>
  <c r="BV168"/>
  <c r="BW168" s="1"/>
  <c r="DQ7"/>
  <c r="DP168"/>
  <c r="DQ168" s="1"/>
  <c r="BE7"/>
  <c r="BD168"/>
  <c r="BE168" s="1"/>
  <c r="T7"/>
  <c r="S168"/>
  <c r="AJ168"/>
  <c r="AK168" s="1"/>
  <c r="BK7"/>
  <c r="BJ168"/>
  <c r="BK168" s="1"/>
  <c r="X7"/>
  <c r="DW168"/>
  <c r="DC168"/>
  <c r="DD168" s="1"/>
  <c r="AQ7"/>
  <c r="CC7"/>
  <c r="CT7"/>
  <c r="CT168"/>
  <c r="CC168" l="1"/>
  <c r="N168"/>
  <c r="T168"/>
  <c r="K168"/>
  <c r="CJ168"/>
  <c r="F34" i="13" l="1"/>
  <c r="C34" s="1"/>
  <c r="C32" s="1"/>
  <c r="E34"/>
  <c r="B33"/>
  <c r="L32"/>
  <c r="K32"/>
  <c r="I32"/>
  <c r="H32"/>
  <c r="J32" l="1"/>
  <c r="F32"/>
  <c r="B34"/>
  <c r="D34" s="1"/>
  <c r="M32"/>
  <c r="E32"/>
  <c r="D33"/>
  <c r="G33"/>
  <c r="B32" l="1"/>
  <c r="G32"/>
  <c r="D32" l="1"/>
  <c r="B17"/>
  <c r="L17"/>
  <c r="I17"/>
  <c r="H17"/>
  <c r="J17" l="1"/>
  <c r="E17"/>
  <c r="M17"/>
  <c r="F17"/>
  <c r="G17" l="1"/>
  <c r="D17" l="1"/>
  <c r="F31" l="1"/>
  <c r="C31" s="1"/>
  <c r="E31"/>
  <c r="C30"/>
  <c r="L29"/>
  <c r="I29"/>
  <c r="H29"/>
  <c r="J29" l="1"/>
  <c r="B31"/>
  <c r="B29" s="1"/>
  <c r="E29"/>
  <c r="C29"/>
  <c r="M29"/>
  <c r="F29"/>
  <c r="D30"/>
  <c r="G30"/>
  <c r="G29" l="1"/>
  <c r="D31"/>
  <c r="D29"/>
  <c r="F43" l="1"/>
  <c r="E43"/>
  <c r="B42"/>
  <c r="L41"/>
  <c r="K41"/>
  <c r="I41"/>
  <c r="J41" s="1"/>
  <c r="H41"/>
  <c r="C43" l="1"/>
  <c r="B43"/>
  <c r="B41" s="1"/>
  <c r="F41"/>
  <c r="M41"/>
  <c r="G42"/>
  <c r="C42"/>
  <c r="E41"/>
  <c r="D43" l="1"/>
  <c r="G41"/>
  <c r="C41"/>
  <c r="D42"/>
  <c r="D41" l="1"/>
  <c r="F52" l="1"/>
  <c r="C52" s="1"/>
  <c r="E52"/>
  <c r="C51"/>
  <c r="L50"/>
  <c r="K50"/>
  <c r="I50"/>
  <c r="H50"/>
  <c r="F50" l="1"/>
  <c r="B52"/>
  <c r="D52" s="1"/>
  <c r="J50"/>
  <c r="M50"/>
  <c r="E50"/>
  <c r="C50"/>
  <c r="G50" l="1"/>
  <c r="F25" l="1"/>
  <c r="E25"/>
  <c r="B25" s="1"/>
  <c r="B23" s="1"/>
  <c r="L23"/>
  <c r="K23"/>
  <c r="I23"/>
  <c r="H23"/>
  <c r="F23" l="1"/>
  <c r="C25"/>
  <c r="C23" s="1"/>
  <c r="J23"/>
  <c r="D24"/>
  <c r="M23"/>
  <c r="E23"/>
  <c r="D25" l="1"/>
  <c r="G23"/>
  <c r="D23" l="1"/>
  <c r="B55"/>
  <c r="C55" l="1"/>
  <c r="G55"/>
  <c r="D55" l="1"/>
  <c r="F49"/>
  <c r="E49"/>
  <c r="B48"/>
  <c r="L47"/>
  <c r="K47"/>
  <c r="I47"/>
  <c r="H47"/>
  <c r="F47" l="1"/>
  <c r="J47"/>
  <c r="D48"/>
  <c r="M47"/>
  <c r="E47"/>
  <c r="G48"/>
  <c r="D49" l="1"/>
  <c r="B47"/>
  <c r="G47"/>
  <c r="D47" l="1"/>
  <c r="F37"/>
  <c r="C37" s="1"/>
  <c r="E37"/>
  <c r="B36"/>
  <c r="L35"/>
  <c r="K35"/>
  <c r="I35"/>
  <c r="H35"/>
  <c r="F35" l="1"/>
  <c r="C35"/>
  <c r="M35"/>
  <c r="J35"/>
  <c r="E35"/>
  <c r="D36"/>
  <c r="G36"/>
  <c r="G35" l="1"/>
  <c r="L14" l="1"/>
  <c r="K14"/>
  <c r="I14"/>
  <c r="H14"/>
  <c r="J14" l="1"/>
  <c r="F14"/>
  <c r="M14"/>
  <c r="E14"/>
  <c r="G14" l="1"/>
  <c r="D14" l="1"/>
  <c r="F22" l="1"/>
  <c r="C22" s="1"/>
  <c r="E22"/>
  <c r="B22" s="1"/>
  <c r="C21"/>
  <c r="L20"/>
  <c r="K20"/>
  <c r="I20"/>
  <c r="H20"/>
  <c r="B20" l="1"/>
  <c r="D22"/>
  <c r="F20"/>
  <c r="C20"/>
  <c r="J20"/>
  <c r="M20"/>
  <c r="E20"/>
  <c r="G20" l="1"/>
  <c r="D21"/>
  <c r="D20" l="1"/>
  <c r="E46" l="1"/>
  <c r="C45"/>
  <c r="C44" s="1"/>
  <c r="B45"/>
  <c r="L44"/>
  <c r="M44" s="1"/>
  <c r="I44"/>
  <c r="H44"/>
  <c r="F44"/>
  <c r="B44" l="1"/>
  <c r="J44"/>
  <c r="E44"/>
  <c r="D45"/>
  <c r="G45"/>
  <c r="D46" l="1"/>
  <c r="G44"/>
  <c r="D44"/>
  <c r="C56" l="1"/>
  <c r="B56"/>
  <c r="G56" l="1"/>
  <c r="D56"/>
  <c r="F28" l="1"/>
  <c r="E28"/>
  <c r="B28" s="1"/>
  <c r="I26"/>
  <c r="H26"/>
  <c r="B26" l="1"/>
  <c r="F26"/>
  <c r="E26"/>
  <c r="C26"/>
  <c r="M26"/>
  <c r="J26"/>
  <c r="D27"/>
  <c r="G27"/>
  <c r="G26" l="1"/>
  <c r="D28"/>
  <c r="D26"/>
  <c r="F40" l="1"/>
  <c r="C40" s="1"/>
  <c r="E40"/>
  <c r="C39"/>
  <c r="L38"/>
  <c r="K38"/>
  <c r="I38"/>
  <c r="H38"/>
  <c r="B40" l="1"/>
  <c r="D40" s="1"/>
  <c r="C38"/>
  <c r="F38"/>
  <c r="M38"/>
  <c r="J38"/>
  <c r="G39"/>
  <c r="B39"/>
  <c r="E38"/>
  <c r="G38" l="1"/>
  <c r="B38"/>
  <c r="D39"/>
  <c r="DX7" i="12" l="1"/>
  <c r="DZ9"/>
  <c r="D38" i="13"/>
  <c r="H9"/>
  <c r="I9"/>
  <c r="K9"/>
  <c r="L9"/>
  <c r="H10"/>
  <c r="I10"/>
  <c r="K10"/>
  <c r="L10"/>
  <c r="H11"/>
  <c r="I11"/>
  <c r="K11"/>
  <c r="L11"/>
  <c r="B11"/>
  <c r="C11"/>
  <c r="H53"/>
  <c r="I53"/>
  <c r="L53"/>
  <c r="C54"/>
  <c r="C53" l="1"/>
  <c r="C10"/>
  <c r="J11"/>
  <c r="DZ7" i="12"/>
  <c r="DX168"/>
  <c r="E11" i="13"/>
  <c r="F53"/>
  <c r="M9"/>
  <c r="E10"/>
  <c r="E9"/>
  <c r="M11"/>
  <c r="H8"/>
  <c r="H57" s="1"/>
  <c r="I8"/>
  <c r="K8"/>
  <c r="J53"/>
  <c r="F10"/>
  <c r="J9"/>
  <c r="F9"/>
  <c r="F11"/>
  <c r="L8"/>
  <c r="DZ168" i="12" l="1"/>
  <c r="E8" i="13"/>
  <c r="J8"/>
  <c r="I57"/>
  <c r="G11"/>
  <c r="M8"/>
  <c r="L57"/>
  <c r="G9"/>
  <c r="F8"/>
  <c r="J57" l="1"/>
  <c r="G8"/>
  <c r="F57"/>
  <c r="DD6" i="12" l="1"/>
  <c r="Q10" i="9" l="1"/>
  <c r="Q8" s="1"/>
  <c r="R10"/>
  <c r="D10"/>
  <c r="R8" l="1"/>
  <c r="B125"/>
  <c r="B129" s="1"/>
  <c r="Q129"/>
  <c r="C8"/>
  <c r="F131" l="1"/>
  <c r="R129"/>
  <c r="D125"/>
  <c r="C129"/>
  <c r="D8"/>
  <c r="C9" i="13"/>
  <c r="C8" s="1"/>
  <c r="C57" l="1"/>
  <c r="S129" i="9"/>
  <c r="D129"/>
  <c r="L9" i="3" l="1"/>
  <c r="L7" l="1"/>
  <c r="M7" s="1"/>
  <c r="M9"/>
  <c r="C9"/>
  <c r="C7" l="1"/>
  <c r="D7" s="1"/>
  <c r="D9"/>
  <c r="AA168" l="1"/>
  <c r="AF168"/>
  <c r="BS168"/>
  <c r="BM168"/>
  <c r="K168"/>
  <c r="BB168"/>
  <c r="AU168"/>
  <c r="R168"/>
  <c r="BG168"/>
  <c r="BZ168"/>
  <c r="BV168"/>
  <c r="CI168"/>
  <c r="H168"/>
  <c r="AL168"/>
  <c r="U168"/>
  <c r="AO168"/>
  <c r="BK168"/>
  <c r="AI168"/>
  <c r="Q168"/>
  <c r="AX168"/>
  <c r="BP168"/>
  <c r="AC168"/>
  <c r="CL168"/>
  <c r="E168"/>
  <c r="BJ168"/>
  <c r="W168"/>
  <c r="BD168"/>
  <c r="S168" l="1"/>
  <c r="BL168"/>
  <c r="AY168"/>
  <c r="AZ168" s="1"/>
  <c r="Z168"/>
  <c r="AB168" s="1"/>
  <c r="BA168"/>
  <c r="BC168" s="1"/>
  <c r="AR168"/>
  <c r="AT168" s="1"/>
  <c r="BW168"/>
  <c r="BX168" s="1"/>
  <c r="BQ168"/>
  <c r="BR168" s="1"/>
  <c r="CF168"/>
  <c r="AJ168"/>
  <c r="AK168" s="1"/>
  <c r="B168"/>
  <c r="L168" l="1"/>
  <c r="M168" s="1"/>
  <c r="T168"/>
  <c r="BY168"/>
  <c r="CA168" s="1"/>
  <c r="AP168"/>
  <c r="AQ168" s="1"/>
  <c r="CJ168"/>
  <c r="X168"/>
  <c r="BH168"/>
  <c r="BI168" s="1"/>
  <c r="I168"/>
  <c r="J168" s="1"/>
  <c r="CG168"/>
  <c r="AD168"/>
  <c r="AE168" s="1"/>
  <c r="AV168"/>
  <c r="AW168" s="1"/>
  <c r="BN168"/>
  <c r="BO168" s="1"/>
  <c r="F168"/>
  <c r="G168" s="1"/>
  <c r="CM168"/>
  <c r="CN168" s="1"/>
  <c r="BE168"/>
  <c r="BT168"/>
  <c r="BU168" s="1"/>
  <c r="AG168"/>
  <c r="AH168" s="1"/>
  <c r="AM168"/>
  <c r="AN168" s="1"/>
  <c r="CH168" l="1"/>
  <c r="BF168"/>
  <c r="CK168"/>
  <c r="Y168"/>
  <c r="V168"/>
  <c r="C168"/>
  <c r="D168" l="1"/>
  <c r="D11" i="13" l="1"/>
  <c r="C9" i="12"/>
  <c r="B51" i="13"/>
  <c r="B9" s="1"/>
  <c r="C8" i="12"/>
  <c r="B50" i="13" l="1"/>
  <c r="D8" i="12"/>
  <c r="C7"/>
  <c r="C168" s="1"/>
  <c r="D51" i="13"/>
  <c r="D50" l="1"/>
  <c r="D9"/>
  <c r="E53" l="1"/>
  <c r="K53"/>
  <c r="M53" s="1"/>
  <c r="B54"/>
  <c r="B53" l="1"/>
  <c r="G53"/>
  <c r="K57"/>
  <c r="D54"/>
  <c r="E57"/>
  <c r="M57" l="1"/>
  <c r="D53"/>
  <c r="G57"/>
  <c r="B37" l="1"/>
  <c r="O7" i="12"/>
  <c r="B35" i="13" l="1"/>
  <c r="B10"/>
  <c r="D37"/>
  <c r="B7" i="12"/>
  <c r="D9"/>
  <c r="Q7"/>
  <c r="O168"/>
  <c r="Q168" s="1"/>
  <c r="D35" i="13" l="1"/>
  <c r="D10"/>
  <c r="B8"/>
  <c r="B168" i="12"/>
  <c r="D7"/>
  <c r="D168" l="1"/>
  <c r="B57" i="13"/>
  <c r="D8"/>
  <c r="D57" l="1"/>
</calcChain>
</file>

<file path=xl/comments1.xml><?xml version="1.0" encoding="utf-8"?>
<comments xmlns="http://schemas.openxmlformats.org/spreadsheetml/2006/main">
  <authors>
    <author>MF-RazEO</author>
  </authors>
  <commentList>
    <comment ref="DI168" authorId="0">
      <text>
        <r>
          <rPr>
            <b/>
            <sz val="9"/>
            <color indexed="81"/>
            <rFont val="Tahoma"/>
            <family val="2"/>
            <charset val="204"/>
          </rPr>
          <t>MF-RazEO: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<sst xmlns="http://schemas.openxmlformats.org/spreadsheetml/2006/main" count="1296" uniqueCount="512">
  <si>
    <t>субвенции на выполнение передаваемых полномочий</t>
  </si>
  <si>
    <t>Советский</t>
  </si>
  <si>
    <t>г. Йошкар-Ола</t>
  </si>
  <si>
    <t>г. Волжск</t>
  </si>
  <si>
    <t>г. Козьмодемьянск</t>
  </si>
  <si>
    <t>Новоторъяльский</t>
  </si>
  <si>
    <t>Всего по МР и ГО</t>
  </si>
  <si>
    <t>Итого по ГО:</t>
  </si>
  <si>
    <t>в том числе</t>
  </si>
  <si>
    <t xml:space="preserve">Уточн. план               </t>
  </si>
  <si>
    <t xml:space="preserve">Уточн.план              </t>
  </si>
  <si>
    <t>000 2 02 15001 04/05 0000 150</t>
  </si>
  <si>
    <t>000 2 02 15002 04/05 0000 150</t>
  </si>
  <si>
    <t>000 2 02 25467 04/05 0000 150</t>
  </si>
  <si>
    <t>000 2 02 35260 04/05 0000 150</t>
  </si>
  <si>
    <t>000 2 02 30024 04/05 0011 150</t>
  </si>
  <si>
    <t xml:space="preserve">000 2 02 30024 04/05 0012 150 </t>
  </si>
  <si>
    <t xml:space="preserve">000 2 02 30024 04/05 0013 150 </t>
  </si>
  <si>
    <t xml:space="preserve">000 2 02 30024 04/05 0014 150 </t>
  </si>
  <si>
    <t xml:space="preserve">000 2 02 30024 04/05 0020 150 </t>
  </si>
  <si>
    <t>000 2 02 30024 04/05 0040 150</t>
  </si>
  <si>
    <t xml:space="preserve">000 2 02 30024 04/05 0050 150 </t>
  </si>
  <si>
    <t xml:space="preserve">000 2 02 30024 04/05 0060 150 </t>
  </si>
  <si>
    <t xml:space="preserve">000 2 02 30024 04/05 0080 150 </t>
  </si>
  <si>
    <t xml:space="preserve">000 2 02 30024 04/05 0090 150 </t>
  </si>
  <si>
    <t xml:space="preserve">000 2 02 30024 04/05 0100 150
</t>
  </si>
  <si>
    <t xml:space="preserve">000 2 02 30024 04/05 0110 150 </t>
  </si>
  <si>
    <t xml:space="preserve">000 2 02 30024 04/05 0120 150
</t>
  </si>
  <si>
    <t xml:space="preserve">000 2 02 30024 04/05 0130 150
</t>
  </si>
  <si>
    <t xml:space="preserve">000 2 02 30024 04/05 0170 150
</t>
  </si>
  <si>
    <t>000 2 02 30024 04 0200 150</t>
  </si>
  <si>
    <t>000 2 02 20077 04/05 0010 150</t>
  </si>
  <si>
    <t xml:space="preserve">000 2 02 30024 04/05 0030 150 </t>
  </si>
  <si>
    <t>000 2 02 35082 04/05 0000 150</t>
  </si>
  <si>
    <t>000 2 02 29999 05 0050 150</t>
  </si>
  <si>
    <t>000 2 02 20299 04/05 0000 150</t>
  </si>
  <si>
    <t>000 2 02 25555 10/13 0000 150</t>
  </si>
  <si>
    <t>Красностекловарское с/п</t>
  </si>
  <si>
    <t>г/п Советский</t>
  </si>
  <si>
    <t>Медведевское г/п</t>
  </si>
  <si>
    <t>г/п Оршанка</t>
  </si>
  <si>
    <t>г/п Приволжский</t>
  </si>
  <si>
    <t>Азановское с/п</t>
  </si>
  <si>
    <t>Визимьярское с/п</t>
  </si>
  <si>
    <t>г/п Звенигово</t>
  </si>
  <si>
    <t>г/п Килемары</t>
  </si>
  <si>
    <t>г/п Морки</t>
  </si>
  <si>
    <t>г/п Сернур</t>
  </si>
  <si>
    <t>г/п Юрино</t>
  </si>
  <si>
    <t>Ежовское с/п</t>
  </si>
  <si>
    <t>Знаменское с/п</t>
  </si>
  <si>
    <t>Косолаповское с/п</t>
  </si>
  <si>
    <t>Краснооктябрьское г/п</t>
  </si>
  <si>
    <t>Кузнецовское с/п</t>
  </si>
  <si>
    <t>Кундышское с/п</t>
  </si>
  <si>
    <t>Куярское с/п</t>
  </si>
  <si>
    <t>Люльпанское с/п</t>
  </si>
  <si>
    <t>Пекшисолинское с/п</t>
  </si>
  <si>
    <t>Руэмское с/п</t>
  </si>
  <si>
    <t>Шойбулакское с/п</t>
  </si>
  <si>
    <t>Юбилейное с/п</t>
  </si>
  <si>
    <t>г/п Мари-Турек</t>
  </si>
  <si>
    <t>Алексеевское с/п</t>
  </si>
  <si>
    <t>Большепаратское с/п</t>
  </si>
  <si>
    <t>Виловатовское с/п</t>
  </si>
  <si>
    <t>Вятское с/п</t>
  </si>
  <si>
    <t>Исменецкая с/п</t>
  </si>
  <si>
    <t>Казанское с/п</t>
  </si>
  <si>
    <t>Кокшамарское с/п</t>
  </si>
  <si>
    <t>Красногорское г/п</t>
  </si>
  <si>
    <t>Красноярское с/п</t>
  </si>
  <si>
    <t>Кужмарская с/п</t>
  </si>
  <si>
    <t>Октябрьское с/п</t>
  </si>
  <si>
    <t>Шиньшинское с/п</t>
  </si>
  <si>
    <t>Шоруньжинское с/п</t>
  </si>
  <si>
    <t>Озеркинская с/п</t>
  </si>
  <si>
    <t>Помарское с/п</t>
  </si>
  <si>
    <t>Ронгинское с/п</t>
  </si>
  <si>
    <t>Солнечное с/п</t>
  </si>
  <si>
    <t>Суслонгерское с/п</t>
  </si>
  <si>
    <t>Шелангерское с/п</t>
  </si>
  <si>
    <t>Эмековское с/п</t>
  </si>
  <si>
    <t>Карлыганское с/п</t>
  </si>
  <si>
    <t>Широкундышское с/п</t>
  </si>
  <si>
    <t>Емешевское с/п</t>
  </si>
  <si>
    <t>Кокшайское с/п</t>
  </si>
  <si>
    <t>Красноволжское с/п</t>
  </si>
  <si>
    <t>Кужмаринское с/п</t>
  </si>
  <si>
    <t>Коркатовское с/п</t>
  </si>
  <si>
    <t>Пайгусовское с/п</t>
  </si>
  <si>
    <t>Параньгинское г/п</t>
  </si>
  <si>
    <t>Марковское с/п</t>
  </si>
  <si>
    <t>Токтайбелякское с/п</t>
  </si>
  <si>
    <t>Козиковское с/п</t>
  </si>
  <si>
    <t>Верхнекугенерское с/п</t>
  </si>
  <si>
    <t>Верх-Ушнурское с/п</t>
  </si>
  <si>
    <t>Иштымбальсое с/п</t>
  </si>
  <si>
    <t>Кукнурское с/п</t>
  </si>
  <si>
    <t>Михайловское с/п</t>
  </si>
  <si>
    <t>Семисолинское с/п</t>
  </si>
  <si>
    <t>Шорсолинское с/п</t>
  </si>
  <si>
    <t>Марибиляморское с/п</t>
  </si>
  <si>
    <t>Хлебниковское с/п</t>
  </si>
  <si>
    <t>Азяковское с/п</t>
  </si>
  <si>
    <t>Ардинское с/п</t>
  </si>
  <si>
    <t>Большекибеевское с/п</t>
  </si>
  <si>
    <t>Быковское с/п</t>
  </si>
  <si>
    <t>Васильевское с/п</t>
  </si>
  <si>
    <t>Ильпанурское с/п</t>
  </si>
  <si>
    <t>Красномостовское с/п</t>
  </si>
  <si>
    <t>Краснооктяборьское г/п</t>
  </si>
  <si>
    <t>Кумьинское с/п</t>
  </si>
  <si>
    <t>Марьинское с/п</t>
  </si>
  <si>
    <t>Масканурское с/п</t>
  </si>
  <si>
    <t>Нежнурское с/п</t>
  </si>
  <si>
    <t>Пектубаевское с/п</t>
  </si>
  <si>
    <t>Русско-Кукморское с/п</t>
  </si>
  <si>
    <t>Русско-Ляжмаринское с/п</t>
  </si>
  <si>
    <t>Сенькинское с/п</t>
  </si>
  <si>
    <t>Сидоровское с/п</t>
  </si>
  <si>
    <t>Староторъяльское с/п</t>
  </si>
  <si>
    <t>Усолинское с/п</t>
  </si>
  <si>
    <t>Чуксолинское с/п</t>
  </si>
  <si>
    <t xml:space="preserve">Шойбулакское с/п </t>
  </si>
  <si>
    <t>Юксарское с/п</t>
  </si>
  <si>
    <t>Юркинское с/п</t>
  </si>
  <si>
    <t>Алашайское с/п</t>
  </si>
  <si>
    <t>Верхнекугенерское</t>
  </si>
  <si>
    <t>Дубниковское с/п</t>
  </si>
  <si>
    <t>Еласовское с/п</t>
  </si>
  <si>
    <t>Елеевское с/п</t>
  </si>
  <si>
    <t>Зашижемское с/п</t>
  </si>
  <si>
    <t>Илетское с/п</t>
  </si>
  <si>
    <t>Исменецкое с/п</t>
  </si>
  <si>
    <t>Иштымбальское с/п</t>
  </si>
  <si>
    <t>Карамасское с/п</t>
  </si>
  <si>
    <t>Кужмарское с/п</t>
  </si>
  <si>
    <t>Куракинское с/п</t>
  </si>
  <si>
    <t>Марийское с/п</t>
  </si>
  <si>
    <t>Марисолинское с/п</t>
  </si>
  <si>
    <t>Микряковское с/п</t>
  </si>
  <si>
    <t>Зеленогорское с/п</t>
  </si>
  <si>
    <t>Октяборьское с/п</t>
  </si>
  <si>
    <t xml:space="preserve">Себеусадское с/п </t>
  </si>
  <si>
    <t>Шалинское с/п</t>
  </si>
  <si>
    <t>Обшиярское с/п</t>
  </si>
  <si>
    <t>Озеркинское с/п</t>
  </si>
  <si>
    <t>Петьяльское с/п</t>
  </si>
  <si>
    <t>Портянурское с/п</t>
  </si>
  <si>
    <t>Русско-Шойское с/п</t>
  </si>
  <si>
    <t>Салтыкъяльсое с/п</t>
  </si>
  <si>
    <t>Великопольское с/п</t>
  </si>
  <si>
    <t>Нурминское с/п</t>
  </si>
  <si>
    <t>Шулкинское с/п</t>
  </si>
  <si>
    <t>Сердежское с/п</t>
  </si>
  <si>
    <t>Сотнурское с/п</t>
  </si>
  <si>
    <t>г/п Суслонгер</t>
  </si>
  <si>
    <t>Троицкопосадское с/п</t>
  </si>
  <si>
    <t>Тумьюмучашское с/п</t>
  </si>
  <si>
    <t>Чендемеровское с/п</t>
  </si>
  <si>
    <t>Черноозерское с/п</t>
  </si>
  <si>
    <t>Шудумарское с/п</t>
  </si>
  <si>
    <t>Юледурское с/п</t>
  </si>
  <si>
    <t>Волжский МР</t>
  </si>
  <si>
    <t>Горномарийский МР</t>
  </si>
  <si>
    <t>Килемарский МР</t>
  </si>
  <si>
    <t>Звениговский МР</t>
  </si>
  <si>
    <t>Итого Новоторъяльский р-н</t>
  </si>
  <si>
    <t>Новоторъяльский МР</t>
  </si>
  <si>
    <t>Оршанский МР</t>
  </si>
  <si>
    <t>Итого Оршанский р-н</t>
  </si>
  <si>
    <t>Итого Сернурский р-н</t>
  </si>
  <si>
    <t>Сернурский МР</t>
  </si>
  <si>
    <t>Итого Советский</t>
  </si>
  <si>
    <t>Советский МР</t>
  </si>
  <si>
    <t>Итого Юринский р-н</t>
  </si>
  <si>
    <t>Юринский МР</t>
  </si>
  <si>
    <t>Итого Волжский р-н</t>
  </si>
  <si>
    <t>Итого Горномарийский р-н</t>
  </si>
  <si>
    <t>Итого Звениговский р-н</t>
  </si>
  <si>
    <t>Итого Килемарский р-н</t>
  </si>
  <si>
    <t>Итого Мари-Турекский р-н</t>
  </si>
  <si>
    <t>Итого Медведевский р-н</t>
  </si>
  <si>
    <t>Итого Моркинский р-н</t>
  </si>
  <si>
    <t>Итого Куженерский р-н</t>
  </si>
  <si>
    <t>Куженерский МР</t>
  </si>
  <si>
    <t>Мари-Турекский МР</t>
  </si>
  <si>
    <t>Медведевский МР</t>
  </si>
  <si>
    <t>Моркинский МР</t>
  </si>
  <si>
    <t>Параньгинский МР</t>
  </si>
  <si>
    <t>Итого Параньгинский р-н</t>
  </si>
  <si>
    <t>Итого Советский р-н</t>
  </si>
  <si>
    <t>Итого Новоторъяльский</t>
  </si>
  <si>
    <t>итого поселения</t>
  </si>
  <si>
    <t>итого поселения:</t>
  </si>
  <si>
    <t>Всего по районам:</t>
  </si>
  <si>
    <t>Всего по ГО:</t>
  </si>
  <si>
    <t>всего по МР</t>
  </si>
  <si>
    <t>всего поселения</t>
  </si>
  <si>
    <t>Всего по районам</t>
  </si>
  <si>
    <t>Всего по ГО</t>
  </si>
  <si>
    <t>г/п Новый Торъял</t>
  </si>
  <si>
    <t>Староторьяльское с/п</t>
  </si>
  <si>
    <t>г/п Куженер</t>
  </si>
  <si>
    <t>Петъяльское с/п</t>
  </si>
  <si>
    <t>Русскошойское с/п</t>
  </si>
  <si>
    <t>Салтакъяльское с/п</t>
  </si>
  <si>
    <t xml:space="preserve">000 2 02 25013 04/05 0000 150
</t>
  </si>
  <si>
    <t>Параньга г/п</t>
  </si>
  <si>
    <t xml:space="preserve">000 2 02 25576 04/05 0000 150
</t>
  </si>
  <si>
    <r>
      <t xml:space="preserve">Cубвенциb бюджетам городских округов и муниципальных районов на 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                                                 </t>
    </r>
    <r>
      <rPr>
        <b/>
        <sz val="10"/>
        <rFont val="Times New Roman"/>
        <family val="1"/>
        <charset val="204"/>
      </rPr>
      <t>вед. 832 (Минстрой)</t>
    </r>
  </si>
  <si>
    <t xml:space="preserve">  Реализация мероприятий по обеспечению устойчивого сокращения непригодного для проживания жилищного фонда за счет средств Фонда содействия реформированию жилищно-коммунального хозяйства </t>
  </si>
  <si>
    <t xml:space="preserve">Реализация мероприятий по обеспечению устойчивого сокращения непригодного для проживания жилищного фонда за счет средств республиканского бюджета Республики Марий Эл </t>
  </si>
  <si>
    <t>Субсидии 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</si>
  <si>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000 2 02 25520 04 0000 150</t>
  </si>
  <si>
    <t xml:space="preserve">Дотации на выравнивание бюджетной обеспеченности городских округов и муниципальных районов                                                                           </t>
  </si>
  <si>
    <t xml:space="preserve">Дотации на поддержку мер по обеспечению сбалансированности бюджетов городских округов и муниципальных районов                                                           </t>
  </si>
  <si>
    <t>г/п Параньга</t>
  </si>
  <si>
    <t xml:space="preserve">ВСЕГО
межбюджетные трансферты
МР, ГО И ПОСЕЛЕНИЯМ 
из республиканского бюджета РМЭ                                                                                                                         </t>
  </si>
  <si>
    <t xml:space="preserve">  ИТОГО ДОТАЦИИ
(Наименование расходных ЦС)                                                                                                                                                  </t>
  </si>
  <si>
    <t xml:space="preserve">Уточн.
план               </t>
  </si>
  <si>
    <t xml:space="preserve">Исполние </t>
  </si>
  <si>
    <t>% исп. 
к пл.
года</t>
  </si>
  <si>
    <t>Контрольный столбец
НЕ МЕНЯТЬ!!!</t>
  </si>
  <si>
    <t>% исп.
к пл.
года</t>
  </si>
  <si>
    <r>
      <t xml:space="preserve">Субвенции  бюджетам муниципальных районов и городских округов  в Республике Марий Эл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
</t>
    </r>
    <r>
      <rPr>
        <b/>
        <sz val="10"/>
        <rFont val="Times New Roman"/>
        <family val="1"/>
        <charset val="204"/>
      </rPr>
      <t>вед. 874 (Минобр)</t>
    </r>
  </si>
  <si>
    <r>
      <t xml:space="preserve">субвенций на осуществление органами местного самоуправления
в Республике Марий Эл государственных полномочий Республики Марий Эл по организации мероприятий  при осуществлении деятельности по обращению с животными  без владельцев
</t>
    </r>
    <r>
      <rPr>
        <b/>
        <sz val="10"/>
        <rFont val="Times New Roman"/>
        <family val="1"/>
        <charset val="204"/>
      </rPr>
      <t>вед. 881 (Комитет ветеринарии)</t>
    </r>
  </si>
  <si>
    <r>
      <t xml:space="preserve">Субвенции бюджетам городских округов и муниципальных районов
на осуществление отдельных государственных полномочий
по созданию административных комиссий 
</t>
    </r>
    <r>
      <rPr>
        <b/>
        <sz val="10"/>
        <rFont val="Times New Roman"/>
        <family val="1"/>
        <charset val="204"/>
      </rPr>
      <t xml:space="preserve">ед. 819 (Минюст) </t>
    </r>
    <r>
      <rPr>
        <sz val="10"/>
        <rFont val="Times New Roman"/>
        <family val="1"/>
        <charset val="204"/>
      </rPr>
      <t xml:space="preserve">                                         </t>
    </r>
  </si>
  <si>
    <t xml:space="preserve">Уточн.
план            </t>
  </si>
  <si>
    <t xml:space="preserve">ИТОГО СУБСИДИИ
(Наименование расходных ЦС)                                                                                     </t>
  </si>
  <si>
    <t>Субсидии 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            
в Республике Марий Эл, основанных на местных инициативах</t>
  </si>
  <si>
    <t xml:space="preserve">ИТОГО  СУБВЕНЦИИ
(Наименование расходных ЦС)      </t>
  </si>
  <si>
    <r>
      <t>Субвенции бюджетам городских округов и муниципальных районов на осуществление государственных полномочий на государственную регистрацию актов гражданского состояния на 2020 год 
(</t>
    </r>
    <r>
      <rPr>
        <b/>
        <sz val="10"/>
        <rFont val="Times New Roman"/>
        <family val="1"/>
        <charset val="204"/>
      </rPr>
      <t xml:space="preserve">вед. 819)Минюст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</t>
    </r>
  </si>
  <si>
    <r>
      <t xml:space="preserve">Субвенции бюджетам городских округов и муниципальных районов в Республике Марий Эл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 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организацияхобщеобразовательных организациях
</t>
    </r>
    <r>
      <rPr>
        <b/>
        <sz val="10"/>
        <rFont val="Times New Roman"/>
        <family val="1"/>
        <charset val="204"/>
      </rPr>
      <t xml:space="preserve">вед. 874 (Минобр) </t>
    </r>
    <r>
      <rPr>
        <sz val="10"/>
        <rFont val="Times New Roman"/>
        <family val="1"/>
        <charset val="204"/>
      </rPr>
      <t xml:space="preserve">
</t>
    </r>
  </si>
  <si>
    <r>
      <t>Субвенции бюджетам городских округов и муниципальных районов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  </r>
    <r>
      <rPr>
        <b/>
        <i/>
        <sz val="10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вед. 874 (Минобр)</t>
    </r>
    <r>
      <rPr>
        <b/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
</t>
    </r>
  </si>
  <si>
    <r>
      <t xml:space="preserve">Субвенции бюджетам городских округов и муниципальных районов 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без попечения родителей, 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 Республики Марий Эл </t>
    </r>
    <r>
      <rPr>
        <b/>
        <i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вед. 874 (Минобр)</t>
    </r>
    <r>
      <rPr>
        <b/>
        <i/>
        <sz val="10"/>
        <rFont val="Times New Roman"/>
        <family val="1"/>
        <charset val="204"/>
      </rPr>
      <t xml:space="preserve">                                                                     </t>
    </r>
  </si>
  <si>
    <r>
      <t xml:space="preserve">Субвенции бюджетам городских округов и муниципальных районов в Республике Марий Эл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 </t>
    </r>
    <r>
      <rPr>
        <b/>
        <sz val="10"/>
        <rFont val="Times New Roman"/>
        <family val="1"/>
        <charset val="204"/>
      </rPr>
      <t>вед. 874 (Минобр)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</t>
    </r>
  </si>
  <si>
    <r>
      <t xml:space="preserve">Субвенции бюджетам городских округов и муниципальных районов для осуществления органами местного самоуправления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
</t>
    </r>
    <r>
      <rPr>
        <b/>
        <sz val="10"/>
        <rFont val="Times New Roman"/>
        <family val="1"/>
        <charset val="204"/>
      </rPr>
      <t xml:space="preserve">вед.874 (Минобр)  </t>
    </r>
    <r>
      <rPr>
        <b/>
        <i/>
        <sz val="10"/>
        <rFont val="Times New Roman"/>
        <family val="1"/>
        <charset val="204"/>
      </rPr>
      <t xml:space="preserve">                                   </t>
    </r>
  </si>
  <si>
    <t xml:space="preserve">Субвенции  бюджетам муниципальных районов на осуществление полномочий по расчету и предоставлению дотаций на выравнивание бюджетной обеспеченности поселений, расположенных в границах соответствующего муниципального района Республики Марий Эл
вед.892 (Минфин)                                                                              </t>
  </si>
  <si>
    <r>
      <t xml:space="preserve">Субвенции бюджетам городских округов и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               </t>
    </r>
    <r>
      <rPr>
        <b/>
        <sz val="10"/>
        <rFont val="Times New Roman"/>
        <family val="1"/>
        <charset val="204"/>
      </rPr>
      <t>вед.874 (Минобр)</t>
    </r>
    <r>
      <rPr>
        <sz val="10"/>
        <rFont val="Times New Roman"/>
        <family val="1"/>
        <charset val="204"/>
      </rPr>
      <t xml:space="preserve">
</t>
    </r>
  </si>
  <si>
    <r>
      <t xml:space="preserve">Субвенции бюджетам городских округов и муниципальных районов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 в муниципальных архивах на территории Республики Марий Эл 
</t>
    </r>
    <r>
      <rPr>
        <b/>
        <sz val="10"/>
        <color indexed="8"/>
        <rFont val="Times New Roman"/>
        <family val="1"/>
        <charset val="204"/>
      </rPr>
      <t>вед. 857 (Минкульт)</t>
    </r>
  </si>
  <si>
    <r>
      <t>Субвенции бюджетам городских округов и муниципальных районов на 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</t>
    </r>
    <r>
      <rPr>
        <b/>
        <i/>
        <sz val="10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вед. 874 (Минобр)</t>
    </r>
  </si>
  <si>
    <r>
      <t xml:space="preserve">Субвенции бюджетам городских округов и муниципальных районов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
</t>
    </r>
    <r>
      <rPr>
        <b/>
        <sz val="10"/>
        <rFont val="Times New Roman"/>
        <family val="1"/>
        <charset val="204"/>
      </rPr>
      <t>вед. 874 (Минобр)</t>
    </r>
  </si>
  <si>
    <r>
      <t xml:space="preserve"> Cубвенции  бюджетам городских округов на осуществление государственных полномочий Республики Марий Эл по проведению проверок при осуществлении лицензионного контроля в отношении юридических лиц и индивидуальных предпринимателей, осуществляющих деятельность по управлению многоквартирными домами на основании лицензии
</t>
    </r>
    <r>
      <rPr>
        <b/>
        <sz val="10"/>
        <rFont val="Times New Roman"/>
        <family val="1"/>
        <charset val="204"/>
      </rPr>
      <t>вед. 804 (Госжилнадзор)</t>
    </r>
    <r>
      <rPr>
        <sz val="10"/>
        <rFont val="Times New Roman"/>
        <family val="1"/>
        <charset val="204"/>
      </rPr>
      <t xml:space="preserve">                                      </t>
    </r>
  </si>
  <si>
    <t xml:space="preserve">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вед.832 (Минстрой)</t>
  </si>
  <si>
    <t>000 2 02 45424 04/05 0000 150</t>
  </si>
  <si>
    <t>000 2 02 45323 04/05 0000 150</t>
  </si>
  <si>
    <r>
      <t xml:space="preserve">Субвенции бюджетам городских округов и муниципальных районов в Республике Марий Эл  на 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
</t>
    </r>
    <r>
      <rPr>
        <b/>
        <sz val="10"/>
        <color indexed="8"/>
        <rFont val="Times New Roman"/>
        <family val="1"/>
        <charset val="204"/>
      </rPr>
      <t xml:space="preserve">вед. 892 (Минфин)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</t>
    </r>
  </si>
  <si>
    <r>
      <t xml:space="preserve">Субвенции бюджетам городских округов и муниципальных районов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
</t>
    </r>
    <r>
      <rPr>
        <b/>
        <sz val="10"/>
        <color indexed="8"/>
        <rFont val="Times New Roman"/>
        <family val="1"/>
        <charset val="204"/>
      </rPr>
      <t>вед. 874 (Минобр</t>
    </r>
    <r>
      <rPr>
        <b/>
        <i/>
        <sz val="10"/>
        <color indexed="8"/>
        <rFont val="Times New Roman"/>
        <family val="1"/>
        <charset val="204"/>
      </rPr>
      <t xml:space="preserve">)                             </t>
    </r>
    <r>
      <rPr>
        <sz val="10"/>
        <color indexed="8"/>
        <rFont val="Times New Roman"/>
        <family val="1"/>
        <charset val="204"/>
      </rPr>
      <t xml:space="preserve">                  </t>
    </r>
  </si>
  <si>
    <r>
      <t xml:space="preserve">Субвенции, предоставляемые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мощность),   </t>
    </r>
    <r>
      <rPr>
        <b/>
        <sz val="10"/>
        <color indexed="8"/>
        <rFont val="Times New Roman"/>
        <family val="1"/>
        <charset val="204"/>
      </rPr>
      <t>вед.832 (Минстрой)</t>
    </r>
  </si>
  <si>
    <r>
      <t xml:space="preserve">Субвенции бюджетам городских округов и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                                                              </t>
    </r>
    <r>
      <rPr>
        <b/>
        <sz val="10"/>
        <color indexed="8"/>
        <rFont val="Times New Roman"/>
        <family val="1"/>
        <charset val="204"/>
      </rPr>
      <t>вед. 874 (Минобр)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</t>
    </r>
  </si>
  <si>
    <r>
      <t xml:space="preserve">Субвенции бюджетам городских округов и муниципальных районов на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 на содержание зданий и оплату коммунальных услуг)                                                                                                                                                      </t>
    </r>
    <r>
      <rPr>
        <b/>
        <i/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 xml:space="preserve">вед. 874 (Минобр)            </t>
    </r>
    <r>
      <rPr>
        <b/>
        <i/>
        <sz val="10"/>
        <color indexed="8"/>
        <rFont val="Times New Roman"/>
        <family val="1"/>
        <charset val="204"/>
      </rPr>
      <t xml:space="preserve">          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</t>
    </r>
  </si>
  <si>
    <t>Куженерское г/п</t>
  </si>
  <si>
    <t>Моркинское г/п</t>
  </si>
  <si>
    <t>Русско-ляжмаринское с/п</t>
  </si>
  <si>
    <t>Троицко-пасадское с/п</t>
  </si>
  <si>
    <t>Троицко-Посадское с/п</t>
  </si>
  <si>
    <t>ПР 0702 ЦС 0210949990 ВР 523</t>
  </si>
  <si>
    <t>Резервный фонд Правительства РМЭ</t>
  </si>
  <si>
    <t>На проведение Всероссийской переписи населения 2020 года                  892 (Минюст)</t>
  </si>
  <si>
    <r>
      <t xml:space="preserve">Субвенции на осуществление полномочий по составлению списков в присяжные заседатели феде.судов                                      </t>
    </r>
    <r>
      <rPr>
        <b/>
        <sz val="10"/>
        <rFont val="Times New Roman"/>
        <family val="1"/>
        <charset val="204"/>
      </rPr>
      <t xml:space="preserve">(вед. 819)Минюст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</t>
    </r>
  </si>
  <si>
    <t xml:space="preserve"> Субсидии бюджетам муниципальных районов на формирование объема дотаций на выравнивание бюджетной обеспеченности поселений в Республике Марий Эл</t>
  </si>
  <si>
    <t xml:space="preserve"> </t>
  </si>
  <si>
    <t>Субсидии на софинансирование капитальных вложений в объекты государственной (муниципальной)собственности</t>
  </si>
  <si>
    <t>Развитие и укрепление материально-технической базы образовательных организаций</t>
  </si>
  <si>
    <t xml:space="preserve">Субвенции бюджетам городских округов и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ежемесячное денежное вознаграждение за классное руководство педагогическим работникам муниципальных общеобразовательных организаций.                                                                                                 вед. 874 (Минобр)                                  </t>
  </si>
  <si>
    <t>ПР 0505 ЦС 27201R5760 ВР 521</t>
  </si>
  <si>
    <t>20235469050000100</t>
  </si>
  <si>
    <t>000 2 02 45393 00 0000 150</t>
  </si>
  <si>
    <t>000 2 02 45393 04/13 0010 150</t>
  </si>
  <si>
    <t xml:space="preserve">000 2 02 25576 10/13 0000 150
</t>
  </si>
  <si>
    <t>000 2 02 25497 04/05 0000 150</t>
  </si>
  <si>
    <t>000 2 02 25519 05 0000 150</t>
  </si>
  <si>
    <t>000  202 35303 04/05 0000 150</t>
  </si>
  <si>
    <t>ПР 0702 ЦС 0210949380 ВР 523</t>
  </si>
  <si>
    <t>ПР 1102 ЦС 101Р552280 ВР 521</t>
  </si>
  <si>
    <t>ПР 1403 ЦС 1910370080 ВР 521</t>
  </si>
  <si>
    <t>000 2 02 20077 10/13/04 0020 150</t>
  </si>
  <si>
    <t>000 2 02 25113 04/05 0000 150</t>
  </si>
  <si>
    <t>000 2 02 20077 04/05 0060 150</t>
  </si>
  <si>
    <t>000 2 02 20077 05 0030 150</t>
  </si>
  <si>
    <t>000 2 02 20077 05 0040 150</t>
  </si>
  <si>
    <t>000 2 02 25228 05 0000 150</t>
  </si>
  <si>
    <t>000 2 02 25065 10 0000 150</t>
  </si>
  <si>
    <t>ПР 1401  ЦС   1910371000  ВР 511</t>
  </si>
  <si>
    <t>ПР 1402  ЦС   1910373000  ВР 512</t>
  </si>
  <si>
    <t>ПР 0801 ЦС 07201R4670 ВР 521</t>
  </si>
  <si>
    <t>ПР 0707 ЦС 0270170220 ВР 521</t>
  </si>
  <si>
    <t>ПР 0409  ЦС 1610471150  ВР 522</t>
  </si>
  <si>
    <t>ПР 1004 ЦС 04201R4970 ВР 521</t>
  </si>
  <si>
    <t>ПР 0502 ЦС 04304R1130 ВР 523</t>
  </si>
  <si>
    <t>ПР 0502 ЦС 0430449470 ВР 522</t>
  </si>
  <si>
    <t>ПР 1003 ЦС 27101R5760 ВР 521</t>
  </si>
  <si>
    <t>ПР 0503 ЦС 261F255550 ВР 523</t>
  </si>
  <si>
    <t>ПР 0412  ЦС 2010127440  ВР 521</t>
  </si>
  <si>
    <t>ПР 0412  ЦС 1220170010 ВР521</t>
  </si>
  <si>
    <t>ПР 0412  ЦС 1220170010 ВР 521</t>
  </si>
  <si>
    <t>ПР 0412  ЦС 1220170010 ВР 522</t>
  </si>
  <si>
    <t>ПР 0501 ЦС 042F367483/84 ВР 523</t>
  </si>
  <si>
    <t>ПР 0501 ЦС 042F367483 ВР 523</t>
  </si>
  <si>
    <t>ПР 0501 ЦС 042F367484 ВР 523</t>
  </si>
  <si>
    <t>ПР 0406 ЦС 09302R0650 ВР 523</t>
  </si>
  <si>
    <t>ПР 0505 ЦС 043F552430 ВР 523</t>
  </si>
  <si>
    <t>ПР 0602 ЦС 043G650130 ВР 523</t>
  </si>
  <si>
    <t>ПР 0702 ЦС 028E155203 ВР 523</t>
  </si>
  <si>
    <t>ПР 0409 ЦС 161R153930 ВР 540</t>
  </si>
  <si>
    <t>ПР 0409 ЦС 161R173930 ВР 540</t>
  </si>
  <si>
    <t>ПР 0505 ЦС 261F254240 ВР 540</t>
  </si>
  <si>
    <t>ПР 0304 ЦС  2110359300 ВР530</t>
  </si>
  <si>
    <t>ПР 0105 ЦС  2110351200 ВР530</t>
  </si>
  <si>
    <t>ПР 0203 ЦС  1910351180  ВР 530</t>
  </si>
  <si>
    <t xml:space="preserve">ПР 1004  ЦС 0210852600  ВР 530 </t>
  </si>
  <si>
    <t>ПР 0702 ЦС 0210570090 ВР530</t>
  </si>
  <si>
    <t>ПР 0701 ЦС 0210570860 ВР 530</t>
  </si>
  <si>
    <t xml:space="preserve">ПР 0707 ЦС  0270170230  ВР530 </t>
  </si>
  <si>
    <t>ПР 0709 ЦС  0270170240  ВР530</t>
  </si>
  <si>
    <t>ПР 0113 ЦС 1910370100  ВР 530</t>
  </si>
  <si>
    <t>ПР 0702 ЦС 0210670110  ВР530</t>
  </si>
  <si>
    <t>ПР 0502 ЦС 0430127410  ВР530</t>
  </si>
  <si>
    <t>ПР 1004 ЦС 0210870120  ВР 530</t>
  </si>
  <si>
    <t>ПР 1004 ЦС 0210870130  ВР 530</t>
  </si>
  <si>
    <t>ПР 0104 ЦC 0260470140  ВР 530</t>
  </si>
  <si>
    <t xml:space="preserve">ПР 0104 ЦC 2110370260  ВР 530  </t>
  </si>
  <si>
    <t xml:space="preserve">ПР 1403 ЦС 1910370270  ВР 530  </t>
  </si>
  <si>
    <t xml:space="preserve">ПР 0104 ЦC 0260370170  ВР 530  </t>
  </si>
  <si>
    <t>ПР 0113 ЦC 0810170180  ВР530</t>
  </si>
  <si>
    <t>ПР 0702 ЦС 0210770050 ВР530</t>
  </si>
  <si>
    <t>ПР 0405 ЦС 1110272160 ВР 530</t>
  </si>
  <si>
    <t>ПР 0412 ЦС 0420770060 ВР530</t>
  </si>
  <si>
    <t>ПР 1004 ЦС 0210874000  ВР 530</t>
  </si>
  <si>
    <t>ПР 1004 ЦС  0210810010 ВР 530</t>
  </si>
  <si>
    <t>ПР 0505 ЦС 8040027340 ВР 530</t>
  </si>
  <si>
    <t>ПР 1004 ЦС 0240310320 ВР 530</t>
  </si>
  <si>
    <t>ПР 0702 ЦС 0211853031 ВР530</t>
  </si>
  <si>
    <t>ПР 1004 ЦС 02403R0820 ВР 530</t>
  </si>
  <si>
    <t>ПР 0113 ЦС 9990054690 ВР 530</t>
  </si>
  <si>
    <r>
      <t>ПР 0412 ЦС 04201R3230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ВР 540/ПР 0502 ЦС 04304R3230 ВР 540/ ПР 0602 ЦС 04304R3230 ВР 540</t>
    </r>
  </si>
  <si>
    <t>Реализация мероприятий индивидуальных програм социально-экономического развития субъектов РФв части строительства и жилищно-коммунального хозяйства.</t>
  </si>
  <si>
    <t>ПР 0801 ЦС 072А255190 ВР 523</t>
  </si>
  <si>
    <t>Субсидии на поддержку отрасли культуры</t>
  </si>
  <si>
    <r>
      <t xml:space="preserve">Субвенции бюджетам поселений в Республике Марий Эл 
из республиканского бюджета Республики Марий Эл 
на осуществление полномочий по первичному  воинскому учету на территориях, где отсутствуют военные комиссариаты
</t>
    </r>
    <r>
      <rPr>
        <b/>
        <sz val="10"/>
        <rFont val="Times New Roman"/>
        <family val="1"/>
        <charset val="204"/>
      </rPr>
      <t>вед. 892 (Минфин)</t>
    </r>
  </si>
  <si>
    <r>
      <t xml:space="preserve">Реализация мероприятий по обеспечению дорожной деятельности в рамках реализации национального проекта "Безопасные и качественные автомобильные дороги" за счет средств республиканского бюджета Республики Марий Эл
</t>
    </r>
    <r>
      <rPr>
        <b/>
        <sz val="9"/>
        <rFont val="Times New Roman"/>
        <family val="1"/>
        <charset val="204"/>
      </rPr>
      <t>вед.820 (Минтранс)</t>
    </r>
  </si>
  <si>
    <t>ПР 0409 ЦС 161R173931 ВР 540</t>
  </si>
  <si>
    <r>
      <t>Субвенции бюджетам городских округов и муниципальных районов в Республике Марий Эл  на осуществление отдельных государственных полномочий по назначению и выплате единовременных пособий при передаче ребенка на воспитание в семью</t>
    </r>
    <r>
      <rPr>
        <b/>
        <i/>
        <sz val="10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вед.874 (Минобр)</t>
    </r>
  </si>
  <si>
    <r>
      <t xml:space="preserve">Финансовое обеспечение дорожной деятельности в рамках реализации национального проекта "Безопасные и качественные автомобильные дороги" за счет средств республиканского бюджета Республики Марий Эл
</t>
    </r>
    <r>
      <rPr>
        <b/>
        <sz val="10"/>
        <rFont val="Times New Roman"/>
        <family val="1"/>
        <charset val="204"/>
      </rPr>
      <t>вед.820 (Минтранс)</t>
    </r>
  </si>
  <si>
    <t>ПР1403 ЦС 1910129120 ВР 540</t>
  </si>
  <si>
    <t>ПР 0412 ЦС 1750427970 ВР 540</t>
  </si>
  <si>
    <r>
      <t xml:space="preserve"> 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
</t>
    </r>
    <r>
      <rPr>
        <b/>
        <sz val="10"/>
        <rFont val="Times New Roman"/>
        <family val="1"/>
        <charset val="204"/>
      </rPr>
      <t>882 вед (Минсельхоз)</t>
    </r>
  </si>
  <si>
    <r>
      <t xml:space="preserve">Иные межбюджетные трансферты местным бюджетам муниципальных образований в Республике Марий Эл, входящих 
в состав Йошкар-Олинской городской агломерации, в целях финансового обеспечения дорожной деятельности в отношении автомобильных дорог общего пользования местного значения 
в рамках реализации национального проекта 
"Безопасные и качественные автомобильные дороги" за счет средств республиканского бюджета
</t>
    </r>
    <r>
      <rPr>
        <b/>
        <sz val="10"/>
        <rFont val="Times New Roman"/>
        <family val="1"/>
        <charset val="204"/>
      </rPr>
      <t>вед.820 (Минтранс)</t>
    </r>
  </si>
  <si>
    <t>Сернур г/п</t>
  </si>
  <si>
    <r>
      <t xml:space="preserve">Cубвенции бюджетам городских округов и муниципальных районов на мероприятия по обеспечению жилыми помещениями детей-сирот и детей, оставшихся без попечения родителей, лиц из их числа  по договорам найма специализированных жилых помещений </t>
    </r>
    <r>
      <rPr>
        <b/>
        <i/>
        <u/>
        <sz val="10"/>
        <rFont val="Times New Roman"/>
        <family val="1"/>
        <charset val="204"/>
      </rPr>
      <t>из федерального бюджета</t>
    </r>
  </si>
  <si>
    <r>
      <t xml:space="preserve">Cубвенции бюджетам городских округов и муниципальных районов на мероприятия по обеспечению жилыми помещениями детей-сирот и детей, оставшихся без попечения родителей, лиц из их числа  по договорам найма специализированных жилых помещений </t>
    </r>
    <r>
      <rPr>
        <b/>
        <i/>
        <u/>
        <sz val="10"/>
        <rFont val="Times New Roman"/>
        <family val="1"/>
        <charset val="204"/>
      </rPr>
      <t>из республиканского бюджета</t>
    </r>
  </si>
  <si>
    <t xml:space="preserve"> 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бесхозяйственные объекты газораспределения, расположенные на территории Республики Марий Эл</t>
  </si>
  <si>
    <t>ПР 0412 ЦС 2010174660 ВР 540</t>
  </si>
  <si>
    <t>г.Волжск</t>
  </si>
  <si>
    <r>
      <t xml:space="preserve">Cубсидии из республиканского бюджета Республики Марий Эл бюджетам городских округов и муниципальных районов на обеспечение развития и укрепления материально-технической базы домов культуры в населенных пунктах 
с числом жителей до 50 тысяч человек
вед </t>
    </r>
    <r>
      <rPr>
        <b/>
        <sz val="10"/>
        <color theme="1"/>
        <rFont val="Times New Roman"/>
        <family val="1"/>
        <charset val="204"/>
      </rPr>
      <t>857 (Минкульт)</t>
    </r>
  </si>
  <si>
    <r>
      <t xml:space="preserve">Субсидии бюджетам городских округов и муниципальных районов
на обеспечение организации отдыха детей в каникулярное время, включая мероприятия по обеспечению безопасности их жизни и здоровья,
</t>
    </r>
    <r>
      <rPr>
        <b/>
        <sz val="10"/>
        <color theme="1"/>
        <rFont val="Times New Roman"/>
        <family val="1"/>
        <charset val="204"/>
      </rPr>
      <t>вед. 874 (Минобр)</t>
    </r>
  </si>
  <si>
    <r>
      <t xml:space="preserve">Субсидии местным бюджетам на проектирование автомобильных дорог общего пользования местного значения с твердым покрытием, ведущих от сети автомобильных дорог общего пользования к общественно значимым объектам сельских населенных пунктов и автомобильных дорог общего пользования местного значения  с твердым покрытием до сельских населенных пунктов, не имеющих круглогодичной связи с сетью автомобильных дорог общего пользования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вед. 820 (Минтранс)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</t>
    </r>
  </si>
  <si>
    <r>
      <t xml:space="preserve">Cубсидии бюджетам городских округов 
и муниципальных районов на предоставление молодым семьям социальных выплат на приобретение (строительство) жилья 
в рамках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   </t>
    </r>
    <r>
      <rPr>
        <b/>
        <sz val="10"/>
        <color theme="1"/>
        <rFont val="Times New Roman"/>
        <family val="1"/>
        <charset val="204"/>
      </rPr>
      <t xml:space="preserve">вед. 832 (Минстрой)  </t>
    </r>
  </si>
  <si>
    <r>
      <t xml:space="preserve">Cубсидии бюджетам муниципальных районов на капитальные вложения в объекты государственной (муниципальной)собственности и мероприятия, не относящиеся к капитальным вложениям в объекты гос.собственности
</t>
    </r>
    <r>
      <rPr>
        <b/>
        <sz val="10"/>
        <color theme="1"/>
        <rFont val="Times New Roman"/>
        <family val="1"/>
        <charset val="204"/>
      </rPr>
      <t xml:space="preserve">вед. 832 </t>
    </r>
  </si>
  <si>
    <r>
      <t xml:space="preserve">Cубсидии бюджетам муниципальных районов на реализацию мероприятий по улучшению жилищных условий граждан, проживающих на сельских территориях, в рамках государственной программы Республики Марий Эл "Комплексное развитие сельских территорий"
</t>
    </r>
    <r>
      <rPr>
        <b/>
        <sz val="10"/>
        <color theme="1"/>
        <rFont val="Times New Roman"/>
        <family val="1"/>
        <charset val="204"/>
      </rPr>
      <t>вед.882 (Минсельхоз)</t>
    </r>
  </si>
  <si>
    <r>
      <t xml:space="preserve">Субсиди бюджетам городских округов, городских и сельских поселений в Республике Марий Эл на реализацию программ формирования современной городской среды </t>
    </r>
    <r>
      <rPr>
        <b/>
        <sz val="10"/>
        <color theme="1"/>
        <rFont val="Times New Roman"/>
        <family val="1"/>
        <charset val="204"/>
      </rPr>
      <t xml:space="preserve">вед. 832 (Минстрой)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</t>
    </r>
  </si>
  <si>
    <r>
      <t xml:space="preserve">Субсидии бюджетам муниципальных районов 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вед. 866 (Мингос)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</t>
    </r>
  </si>
  <si>
    <r>
      <t xml:space="preserve">Субсидии  бюджетам городских округов, городских и сельских поселений в Республике Марий Эл на софинансирование проектов
и программ развития территорий муниципальных образований             
в Республике Марий Эл, основанных на местных инициативах
</t>
    </r>
    <r>
      <rPr>
        <b/>
        <sz val="10"/>
        <color theme="1"/>
        <rFont val="Times New Roman"/>
        <family val="1"/>
        <charset val="204"/>
      </rPr>
      <t>вед.840 (Минэк)</t>
    </r>
  </si>
  <si>
    <r>
      <t xml:space="preserve"> Субсидии бюджетам городских округов и муниципальных районов на реализацию мероприятий по обеспечению устойчивого сокращения непригодного для проживания жилищного фонда 
</t>
    </r>
    <r>
      <rPr>
        <b/>
        <sz val="10"/>
        <color theme="1"/>
        <rFont val="Times New Roman"/>
        <family val="1"/>
        <charset val="204"/>
      </rPr>
      <t>вед. 832 (Минстрой)</t>
    </r>
    <r>
      <rPr>
        <sz val="10"/>
        <color theme="1"/>
        <rFont val="Times New Roman"/>
        <family val="1"/>
        <charset val="204"/>
      </rPr>
      <t xml:space="preserve">
  ВСЕГО      </t>
    </r>
  </si>
  <si>
    <r>
      <t xml:space="preserve">Субсидии бюджетам городских округов и муниципальных районов на реализацию государственных программ в области использования и охраны водных объектов
</t>
    </r>
    <r>
      <rPr>
        <b/>
        <sz val="10"/>
        <color theme="1"/>
        <rFont val="Times New Roman"/>
        <family val="1"/>
        <charset val="204"/>
      </rPr>
      <t>вед.853 (Минстрой)</t>
    </r>
  </si>
  <si>
    <r>
      <t xml:space="preserve">Субсидии на обеспечение комплексного развития сельских территорий 
</t>
    </r>
    <r>
      <rPr>
        <b/>
        <sz val="10"/>
        <color theme="1"/>
        <rFont val="Times New Roman"/>
        <family val="1"/>
        <charset val="204"/>
      </rPr>
      <t>вед.882 (Минсельхоз)</t>
    </r>
  </si>
  <si>
    <r>
      <t xml:space="preserve">Субсидии бюджетам городских округов и муниципальных районов на реализацию мероприятий по сокращению доли загрязненных сточных вод в рамках регионального проекта "Оздоровление Волги" </t>
    </r>
    <r>
      <rPr>
        <b/>
        <sz val="10"/>
        <color theme="1"/>
        <rFont val="Times New Roman"/>
        <family val="1"/>
        <charset val="204"/>
      </rPr>
      <t>вед.832 (Минстрой)</t>
    </r>
  </si>
  <si>
    <r>
      <t xml:space="preserve">Субсидии бюджетам городских округов на реализацию мероприятий 
по содействию созданию в субъектах Российской Федерации 
(исходя из прогнозируемой потребности) новых мест в общеобразовательных организациях в рамках государственной программы Российской Федерации "Развитие образования" "Средняя общеобразовательная школа на 825 мест в пос. Медведево" 
</t>
    </r>
    <r>
      <rPr>
        <b/>
        <sz val="10"/>
        <color theme="1"/>
        <rFont val="Times New Roman"/>
        <family val="1"/>
        <charset val="204"/>
      </rPr>
      <t xml:space="preserve">вед.874 (Минобр)  </t>
    </r>
  </si>
  <si>
    <r>
      <t xml:space="preserve">  Субсидии на проектные и изыскательские работы, иные работы и услуги на строительство объектов 
</t>
    </r>
    <r>
      <rPr>
        <b/>
        <sz val="10"/>
        <color theme="1"/>
        <rFont val="Times New Roman"/>
        <family val="1"/>
        <charset val="204"/>
      </rPr>
      <t>вед. 874 (Минобр)</t>
    </r>
  </si>
  <si>
    <r>
      <t xml:space="preserve">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
</t>
    </r>
    <r>
      <rPr>
        <b/>
        <sz val="10"/>
        <color theme="1"/>
        <rFont val="Times New Roman"/>
        <family val="1"/>
        <charset val="204"/>
      </rPr>
      <t xml:space="preserve">вед. 820 (Минтранс)   </t>
    </r>
    <r>
      <rPr>
        <sz val="10"/>
        <color theme="1"/>
        <rFont val="Times New Roman"/>
        <family val="1"/>
        <charset val="204"/>
      </rPr>
      <t xml:space="preserve">     </t>
    </r>
  </si>
  <si>
    <r>
      <t xml:space="preserve">Оснащение объектов спортивной инфраструктуры спортивно-технологическим оборудованием               </t>
    </r>
    <r>
      <rPr>
        <b/>
        <sz val="10"/>
        <color theme="1"/>
        <rFont val="Times New Roman"/>
        <family val="1"/>
        <charset val="204"/>
      </rPr>
      <t>Вед.867</t>
    </r>
  </si>
  <si>
    <r>
      <t xml:space="preserve">Cубсидии из республиканского бюджета Республики Марий Эл бюджетам городских округов и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</t>
    </r>
    <r>
      <rPr>
        <b/>
        <i/>
        <u/>
        <sz val="10"/>
        <color theme="1"/>
        <rFont val="Times New Roman"/>
        <family val="1"/>
        <charset val="204"/>
      </rPr>
      <t>из федерального бюджета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</si>
  <si>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Cубсидии из республиканского бюджета Республики Марий Эл бюджетам городских округов и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 </t>
    </r>
    <r>
      <rPr>
        <b/>
        <i/>
        <u/>
        <sz val="10"/>
        <color theme="1"/>
        <rFont val="Times New Roman"/>
        <family val="1"/>
        <charset val="204"/>
      </rPr>
      <t>из республиканского бюджета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</si>
  <si>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Cубсидии бюджетам городских округов и муниципальных районов на предоставление молодым семьям социальных выплат на приобретение (строительство) жилья 
в рамках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 </t>
    </r>
    <r>
      <rPr>
        <b/>
        <i/>
        <u/>
        <sz val="10"/>
        <color theme="1"/>
        <rFont val="Times New Roman"/>
        <family val="1"/>
        <charset val="204"/>
      </rPr>
      <t>из федерального бюджета</t>
    </r>
  </si>
  <si>
    <r>
      <t xml:space="preserve">Cубсидии бюджетам городских округов и муниципальных районов на предоставление молодым семьям социальных выплат на приобретение (строительство) жилья 
в рамках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  </t>
    </r>
    <r>
      <rPr>
        <b/>
        <i/>
        <u/>
        <sz val="10"/>
        <color theme="1"/>
        <rFont val="Times New Roman"/>
        <family val="1"/>
        <charset val="204"/>
      </rPr>
      <t>из республиканского бюджета</t>
    </r>
  </si>
  <si>
    <r>
      <t xml:space="preserve">Cубсидии бюджетам муниципальных районов на капитальные вложения в объекты государственной (муниципальной)собственности и мероприятия, не относящиеся к капитальным вложениям в объекты гос.собственности </t>
    </r>
    <r>
      <rPr>
        <b/>
        <i/>
        <u/>
        <sz val="10"/>
        <color theme="1"/>
        <rFont val="Times New Roman"/>
        <family val="1"/>
        <charset val="204"/>
      </rPr>
      <t>из федерального бюджета</t>
    </r>
  </si>
  <si>
    <r>
      <t xml:space="preserve">Cубсидии бюджетам муниципальных районов на капитальные вложения в объекты государственной (муниципальной)собственности и мероприятия, не относящиеся к капитальным вложениям в объекты гос.собственности </t>
    </r>
    <r>
      <rPr>
        <b/>
        <i/>
        <u/>
        <sz val="10"/>
        <color theme="1"/>
        <rFont val="Times New Roman"/>
        <family val="1"/>
        <charset val="204"/>
      </rPr>
      <t>из республиканского бюджета</t>
    </r>
  </si>
  <si>
    <r>
      <t xml:space="preserve">Cубсидии бюджетам муниципальных районов на реализацию мероприятий по улучшению жилищных условий граждан, проживающих на сельских территориях, в рамках государственной программы Республики Марий Эл "Комплексное развитие сельских территорий" 
</t>
    </r>
    <r>
      <rPr>
        <b/>
        <i/>
        <u/>
        <sz val="10"/>
        <color theme="1"/>
        <rFont val="Times New Roman"/>
        <family val="1"/>
        <charset val="204"/>
      </rPr>
      <t>из федерального бюджета</t>
    </r>
  </si>
  <si>
    <r>
      <t xml:space="preserve">Cубсидии бюджетам муниципальных районов на реализацию мероприятий по улучшению жилищных условий граждан, проживающих на сельских территориях, в рамках государственной программы Республики Марий Эл "Комплексное развитие сельских территорий" </t>
    </r>
    <r>
      <rPr>
        <b/>
        <i/>
        <u/>
        <sz val="10"/>
        <color theme="1"/>
        <rFont val="Times New Roman"/>
        <family val="1"/>
        <charset val="204"/>
      </rPr>
      <t>из республиканского бюджета</t>
    </r>
  </si>
  <si>
    <r>
      <t xml:space="preserve">Субсиди бюджетам городских округов, городских и сельских поселений в Республике Марий Эл на реализацию программ формирования современной городской среды  </t>
    </r>
    <r>
      <rPr>
        <b/>
        <i/>
        <u/>
        <sz val="10"/>
        <color theme="1"/>
        <rFont val="Times New Roman"/>
        <family val="1"/>
        <charset val="204"/>
      </rPr>
      <t>из федерального бюджета</t>
    </r>
  </si>
  <si>
    <r>
      <t xml:space="preserve">Субсиди бюджетам городских округов, городских и сельских поселений в Республике Марий Эл на реализацию программ формирования современной городской среды  </t>
    </r>
    <r>
      <rPr>
        <b/>
        <i/>
        <u/>
        <sz val="10"/>
        <color theme="1"/>
        <rFont val="Times New Roman"/>
        <family val="1"/>
        <charset val="204"/>
      </rPr>
      <t>из республиканского бюджета</t>
    </r>
  </si>
  <si>
    <r>
      <t xml:space="preserve">Субсидии бюджетам городских округов и муниципальных районов на реализацию государственных программ в области использования и охраны водных объектов
вед.853 (Минстрой)   </t>
    </r>
    <r>
      <rPr>
        <b/>
        <i/>
        <u/>
        <sz val="10"/>
        <color theme="1"/>
        <rFont val="Times New Roman"/>
        <family val="1"/>
        <charset val="204"/>
      </rPr>
      <t>из федерального бюджета</t>
    </r>
  </si>
  <si>
    <r>
      <t xml:space="preserve">Субсидии бюджетам городских округов и муниципальных районов на реализацию государственных программ в области использования и охраны водных объектов
вед.853 (Минстрой) </t>
    </r>
    <r>
      <rPr>
        <b/>
        <i/>
        <u/>
        <sz val="10"/>
        <color theme="1"/>
        <rFont val="Times New Roman"/>
        <family val="1"/>
        <charset val="204"/>
      </rPr>
      <t>из республиканского бюджета</t>
    </r>
  </si>
  <si>
    <r>
      <t xml:space="preserve">Субсидии на обеспечение комплексного развития сельских территорий 
вед.882 (Минсельхоз) </t>
    </r>
    <r>
      <rPr>
        <b/>
        <i/>
        <u/>
        <sz val="10"/>
        <color theme="1"/>
        <rFont val="Times New Roman"/>
        <family val="1"/>
        <charset val="204"/>
      </rPr>
      <t>из федерального бюджета</t>
    </r>
  </si>
  <si>
    <r>
      <t xml:space="preserve">Субсидии на обеспечение комплексного развития сельских территорий 
вед.882 (Минсельхоз) </t>
    </r>
    <r>
      <rPr>
        <b/>
        <i/>
        <u/>
        <sz val="10"/>
        <color theme="1"/>
        <rFont val="Times New Roman"/>
        <family val="1"/>
        <charset val="204"/>
      </rPr>
      <t>из республиканского бюджета</t>
    </r>
  </si>
  <si>
    <r>
      <t xml:space="preserve">Субсидии бюджетам городских округов и муниципальных районов на реализацию мероприятий по сокращению доли загрязненных сточных вод в рамках регионального проекта "Оздоровление Волги" </t>
    </r>
    <r>
      <rPr>
        <b/>
        <i/>
        <u/>
        <sz val="10"/>
        <color theme="1"/>
        <rFont val="Times New Roman"/>
        <family val="1"/>
        <charset val="204"/>
      </rPr>
      <t>из федерального бюджета</t>
    </r>
  </si>
  <si>
    <r>
      <t xml:space="preserve">Субсидии бюджетам городских округов и муниципальных районов на реализацию мероприятий по сокращению доли загрязненных сточных вод в рамках регионального проекта "Оздоровление Волги" </t>
    </r>
    <r>
      <rPr>
        <b/>
        <i/>
        <u/>
        <sz val="10"/>
        <color theme="1"/>
        <rFont val="Times New Roman"/>
        <family val="1"/>
        <charset val="204"/>
      </rPr>
      <t>из республиканского бюджета</t>
    </r>
  </si>
  <si>
    <r>
      <t xml:space="preserve">Субсидии бюджетам городских округов на реализацию мероприятий 
по содействию созданию в субъектах Российской Федерации 
(исходя из прогнозируемой потребности) новых мест в общеобразовательных организациях в рамках государственной программы Российской Федерации "Развитие образования" "Средняя общеобразовательная школа на 825 мест в пос. Медведево"  из </t>
    </r>
    <r>
      <rPr>
        <b/>
        <i/>
        <u/>
        <sz val="10"/>
        <color theme="1"/>
        <rFont val="Times New Roman"/>
        <family val="1"/>
        <charset val="204"/>
      </rPr>
      <t>федерального бюджета</t>
    </r>
  </si>
  <si>
    <r>
      <t xml:space="preserve">Субсидии бюджетам городских округов на реализацию мероприятий 
по содействию созданию в субъектах Российской Федерации 
(исходя из прогнозируемой потребности) новых мест в общеобразовательных организациях в рамках государственной программы Российской Федерации "Развитие образования" "Средняя общеобразовательная школа на 825 мест в пос. Медведево" из </t>
    </r>
    <r>
      <rPr>
        <b/>
        <i/>
        <u/>
        <sz val="10"/>
        <color theme="1"/>
        <rFont val="Times New Roman"/>
        <family val="1"/>
        <charset val="204"/>
      </rPr>
      <t>республиканского бюджета</t>
    </r>
  </si>
  <si>
    <r>
      <t xml:space="preserve">Оснащение объектов спортивной инфраструктуры спортивно-технологическим оборудованием               Вед.867 </t>
    </r>
    <r>
      <rPr>
        <b/>
        <i/>
        <u/>
        <sz val="10"/>
        <color theme="1"/>
        <rFont val="Times New Roman"/>
        <family val="1"/>
        <charset val="204"/>
      </rPr>
      <t>из федерального бюджета</t>
    </r>
  </si>
  <si>
    <r>
      <t xml:space="preserve">Оснащение объектов спортивной инфраструктуры спортивно-технологическим оборудованием               Вед.867 </t>
    </r>
    <r>
      <rPr>
        <b/>
        <i/>
        <u/>
        <sz val="10"/>
        <color theme="1"/>
        <rFont val="Times New Roman"/>
        <family val="1"/>
        <charset val="204"/>
      </rPr>
      <t>из республиканского бюджета</t>
    </r>
  </si>
  <si>
    <r>
      <t xml:space="preserve">Субсидиина поддержку отрасли культуры 
</t>
    </r>
    <r>
      <rPr>
        <b/>
        <sz val="10"/>
        <color theme="1"/>
        <rFont val="Times New Roman"/>
        <family val="1"/>
        <charset val="204"/>
      </rPr>
      <t>из федерального бюджета</t>
    </r>
    <r>
      <rPr>
        <sz val="10"/>
        <color theme="1"/>
        <rFont val="Times New Roman"/>
        <family val="1"/>
        <charset val="204"/>
      </rPr>
      <t xml:space="preserve">                      </t>
    </r>
  </si>
  <si>
    <r>
      <t xml:space="preserve">Субсидии на поддержку отрасли культуры
 </t>
    </r>
    <r>
      <rPr>
        <b/>
        <sz val="10"/>
        <color theme="1"/>
        <rFont val="Times New Roman"/>
        <family val="1"/>
        <charset val="204"/>
      </rPr>
      <t xml:space="preserve">из республиканского бюджета                    </t>
    </r>
  </si>
  <si>
    <t>000 20244160 05 000 150</t>
  </si>
  <si>
    <t>000 20249999 10 0010 150</t>
  </si>
  <si>
    <t>000 20249999 10 0070 150</t>
  </si>
  <si>
    <t xml:space="preserve">Дотации на поощрение за достижение показателей деятельности органов исполнительной власти субъектов Российской Федерации                                                           </t>
  </si>
  <si>
    <t>ПР 1402  ЦС   1910355490  ВР 512</t>
  </si>
  <si>
    <t>ПР 0412 ЦС 04304R3230 ВР 540</t>
  </si>
  <si>
    <t xml:space="preserve">      Социальные выплаты на возмещение части процентной ставки по кредитам, привлекаемым гражданами на газификацию индивидуального жилья</t>
  </si>
  <si>
    <t>ПР 1003 ЦС 0420110250 ВР 530</t>
  </si>
  <si>
    <t xml:space="preserve">      Создание модельных муниципальных библиотек за счет средств резервного фонда Правительства Российской Федерации</t>
  </si>
  <si>
    <t>ПР 0412 ЦС 076A15454F ВР 540</t>
  </si>
  <si>
    <t>202 45454 05 0000 150</t>
  </si>
  <si>
    <t>000 2 02 16549 04/05 0000 150</t>
  </si>
  <si>
    <t>000 2 02 19999 04/05 0000 150</t>
  </si>
  <si>
    <t>Расходы на премирование городских округов и муниципальных районов Республики Марий Эл за эффективность деятельности органов местного самоуправления</t>
  </si>
  <si>
    <t>ПР 1402  ЦС   1210427460  ВР 512</t>
  </si>
  <si>
    <t xml:space="preserve">      Расходы на стимулирование городских округов и муниципальных районов Республики Марий Эл за качество бюджетного процесса</t>
  </si>
  <si>
    <t>ПР 1402  ЦС   1910527430  ВР 512</t>
  </si>
  <si>
    <t>ПР 0409 ЦС 1610570250 ВР 521,522</t>
  </si>
  <si>
    <t>00 2 02 16549 05 0000 150</t>
  </si>
  <si>
    <t xml:space="preserve">  Реализация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</si>
  <si>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Добавить код</t>
  </si>
  <si>
    <t>ПР 0412 ЦС 04304R323F ВР 540</t>
  </si>
  <si>
    <t xml:space="preserve">Реализация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 за счет средств резервного фонда Правительства Российской </t>
  </si>
  <si>
    <t>000 2 02 45323 02 0000 150</t>
  </si>
  <si>
    <t>Проектно-изыскательские работы в отношении автомобильных дорог общего пользования местного значения, включенных в перечень объектов, реализуемых в рамках национального проекта "Безопасные качественные дороги" и входящих в состав Йошкар-Олинской городской агломерации</t>
  </si>
  <si>
    <t>ПР 0412 ЦС 1610471160 ВР 540</t>
  </si>
  <si>
    <t xml:space="preserve">  Развитие инфраструктуры дорожного хозяйства</t>
  </si>
  <si>
    <t>ПР 0412 ЦС 161R153890 ВР 540</t>
  </si>
  <si>
    <t xml:space="preserve">  Финансовое обеспечение дорожной деятельности в рамках реализации национального проекта "Безопасные качественные дороги" за счет средств республиканского бюджета Республики Марий Эл</t>
  </si>
  <si>
    <t xml:space="preserve"> Реализация мероприятий по обеспечению дорожной деятельности в рамках реализации национального проекта "Безопасные качественные дороги" за счет средств республиканского бюджета Республики Марий Эл</t>
  </si>
  <si>
    <t>ПР 1403 ЦС 27203R3720 ВР 522</t>
  </si>
  <si>
    <t>Развитие транспортной инфраструктуры на сельских территориях</t>
  </si>
  <si>
    <t xml:space="preserve">   Государственная поддержка отрасли культуры</t>
  </si>
  <si>
    <t>ПР 0412 ЦС 072A354530 ВР 540</t>
  </si>
  <si>
    <t>Создание виртуальных концертных залов</t>
  </si>
  <si>
    <t>Государственная поддержка отрасли культуры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</si>
  <si>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</si>
  <si>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 0505 ЦС 0211853030 ВР 530</t>
  </si>
  <si>
    <t>Резервный фонд Правительства Республики Марий Эл</t>
  </si>
  <si>
    <t>ПР 0412 ЦС 1910129120 ВР 540</t>
  </si>
  <si>
    <t>Создание модельных муниципальных библиотек</t>
  </si>
  <si>
    <t>ПР 0412 ЦС 076A154540 ВР 540</t>
  </si>
  <si>
    <t>ПР 1403 ЦС 072A155190 ВР 523</t>
  </si>
  <si>
    <t>Развитие сети учреждений культурно-досугового типа</t>
  </si>
  <si>
    <t xml:space="preserve">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</si>
  <si>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ПР 1403 ЦС 028E250970 ВР 523</t>
  </si>
  <si>
    <t xml:space="preserve"> Строительство и реконструкция (модернизация) объектов питьевого водоснабжения</t>
  </si>
  <si>
    <t>000 2 02 29999 04/05 0020 150</t>
  </si>
  <si>
    <t>000 2 02 29999 10 0040 150</t>
  </si>
  <si>
    <t>000 2 02 29999 10/13/04 0040 150</t>
  </si>
  <si>
    <t>000 2 02 29999 04/05/10/13 0010 150</t>
  </si>
  <si>
    <t>000 2 02 29999 05 0030 150</t>
  </si>
  <si>
    <t xml:space="preserve">000 2 02 30024 04/05 0190 150
</t>
  </si>
  <si>
    <t>000 2 02 30024 04/05 0140 150</t>
  </si>
  <si>
    <t>000 2 02 30024 05 0180 150</t>
  </si>
  <si>
    <t>000 2 02 25097 /05/ 0000 150</t>
  </si>
  <si>
    <t>000 2 02 49999 13 0020 150</t>
  </si>
  <si>
    <t>000 2 02 45454 05 0000 150</t>
  </si>
  <si>
    <t>ПР 0703 ЦС 074A155190 ВР 523</t>
  </si>
  <si>
    <t>ПР 0801 ЦС 072A155130 ВР 523</t>
  </si>
  <si>
    <t>2 02 25513 05 0000 150</t>
  </si>
  <si>
    <t>ПР 0801 ЦС 07601R5190 ВР 523</t>
  </si>
  <si>
    <t>2 02 25519 05 0000 150</t>
  </si>
  <si>
    <t xml:space="preserve">   Субсидии из республиканского бюджета Республики Марий Эл бюджетам муниципальных районов в Республике Марий Эл на софинансирование расходных обязательств, возникающих при реализации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</si>
  <si>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ПР 0702 ЦС 02106R3040 ВР 521</t>
  </si>
  <si>
    <t>2 02 25304 05 0000 150</t>
  </si>
  <si>
    <t>2 02 25243 05 0000 150</t>
  </si>
  <si>
    <t>000 2 02 35120 05 0000 150</t>
  </si>
  <si>
    <t>000 2 02 35118 04/05/10/13 0000 150</t>
  </si>
  <si>
    <t xml:space="preserve">000 2 02 30024 04/05 0070 150
</t>
  </si>
  <si>
    <r>
      <t>Субвенции бюджетам городских округов и муниципальных районов на мероприятия по обеспечению жилыми помещениями детей-сирот и детей, оставшихся без попечения родителей, лиц из их числа  по договорам найма специализированных жилых помещений</t>
    </r>
    <r>
      <rPr>
        <b/>
        <i/>
        <sz val="10"/>
        <rFont val="Times New Roman"/>
        <family val="1"/>
        <charset val="204"/>
      </rPr>
      <t xml:space="preserve"> в </t>
    </r>
    <r>
      <rPr>
        <sz val="10"/>
        <rFont val="Times New Roman"/>
        <family val="1"/>
        <charset val="204"/>
      </rPr>
      <t xml:space="preserve">части исполнения судебных решений </t>
    </r>
    <r>
      <rPr>
        <b/>
        <sz val="10"/>
        <rFont val="Times New Roman"/>
        <family val="1"/>
        <charset val="204"/>
      </rPr>
      <t xml:space="preserve">вед.832(Минстрой) </t>
    </r>
    <r>
      <rPr>
        <i/>
        <sz val="10"/>
        <rFont val="Times New Roman"/>
        <family val="1"/>
        <charset val="204"/>
      </rPr>
      <t xml:space="preserve">     </t>
    </r>
    <r>
      <rPr>
        <sz val="10"/>
        <rFont val="Times New Roman"/>
        <family val="1"/>
        <charset val="204"/>
      </rPr>
      <t xml:space="preserve">                 </t>
    </r>
  </si>
  <si>
    <t>000 2 02 30024 04/05 0160 150</t>
  </si>
  <si>
    <r>
      <t xml:space="preserve">Cубвенции бюджетам городских округов и муниципальных районов на мероприятия по обеспечению жилыми помещениями детей-сирот и детей, оставшихся без попечения родителей, лиц из их числа  по договорам найма специализированных жилых помещений
</t>
    </r>
    <r>
      <rPr>
        <b/>
        <sz val="10"/>
        <rFont val="Times New Roman"/>
        <family val="1"/>
        <charset val="204"/>
      </rPr>
      <t xml:space="preserve">вед 832 (Минстрой)  </t>
    </r>
    <r>
      <rPr>
        <sz val="10"/>
        <rFont val="Times New Roman"/>
        <family val="1"/>
        <charset val="204"/>
      </rPr>
      <t xml:space="preserve">          </t>
    </r>
  </si>
  <si>
    <t>2 02 35303 05 0000 150</t>
  </si>
  <si>
    <t>2 02 45393 13 0010 150</t>
  </si>
  <si>
    <t>2 02 45393 13 0020 150</t>
  </si>
  <si>
    <t>Итого Моркинский район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</si>
  <si>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республиканского бюджета Республики Марий Эл</t>
  </si>
  <si>
    <t>ПР 0505 ЦС 103P551390 ВР 523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</si>
  <si>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</si>
  <si>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  Субсидии на реализацию мероприятий по модернизации школьных систем образования</t>
  </si>
  <si>
    <t>ПР 0505 ЦС 028E151730 ВР 521</t>
  </si>
  <si>
    <t>Создание детских технопарков "Кванториум"</t>
  </si>
  <si>
    <t>Обеспечение образовательных организаций материально-технической базой для внедрения цифровой образовательной среды</t>
  </si>
  <si>
    <t>000 2 02 100000 00 0000 150</t>
  </si>
  <si>
    <t xml:space="preserve">                                                                                      000 2 02 20000 00 0000 150</t>
  </si>
  <si>
    <t>000 2 02 30000 00 0000 150</t>
  </si>
  <si>
    <t>2 02 25750 05 0000 150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</si>
  <si>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</si>
  <si>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</si>
  <si>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2 02 25210 05 0000 150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</si>
  <si>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</si>
  <si>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2 02 25169 05 0000 150</t>
  </si>
  <si>
    <t>000 2 02 35930 05 0000 150</t>
  </si>
  <si>
    <t>2 02 30024 05 0200 150</t>
  </si>
  <si>
    <t>ПР 1004 ЦС 0240370820 ВР 530</t>
  </si>
  <si>
    <t>ПР 0702 ЦС 02120R7500 ВР 521</t>
  </si>
  <si>
    <t>ПР 0703 ЦС 028E254910 ВР 521</t>
  </si>
  <si>
    <t>ПР 0709 ЦС 028E452100 ВР 521</t>
  </si>
  <si>
    <t>ПР 0702 ЦС 028E151690 ВР 521</t>
  </si>
  <si>
    <t>000 2 02 40000 00 0000 150</t>
  </si>
  <si>
    <t>А Н А Л И З   финансовой помощи муниципальным образованиям на 01.04.2022</t>
  </si>
  <si>
    <t>ПР 0412 ЦС 1610857840 ВР 540</t>
  </si>
  <si>
    <t xml:space="preserve">     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</si>
  <si>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ПР 0702 ЦС 161R153940 ВР 521</t>
  </si>
  <si>
    <t xml:space="preserve">     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</si>
  <si>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ПР 0702 ЦС 1020627610 ВР 521</t>
  </si>
  <si>
    <t xml:space="preserve">      Cубсидии из республиканского бюджета Республики Марий Эл бюджетам муниципальных районов и городских округов в Республике Марий Эл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</si>
  <si>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2 02 29999 05 0060 150</t>
  </si>
  <si>
    <t>2 02 45453 04 0000 150</t>
  </si>
  <si>
    <t>2 02 27139 04 0000 150</t>
  </si>
  <si>
    <t>2 02 25173 04 0000 150</t>
  </si>
  <si>
    <t>2 02 45389 04 0000 150</t>
  </si>
  <si>
    <t>2 02 49999 04 0030 150</t>
  </si>
  <si>
    <t>2 02 45784 04 0000 150</t>
  </si>
  <si>
    <t xml:space="preserve">000 2 02 25372 05 0000 150
</t>
  </si>
  <si>
    <t>Реализация мероприятий индивидуальных програм социально-экономического развития субъектов РФ в части строительства и жилищно-коммунального хозяйства.</t>
  </si>
  <si>
    <t xml:space="preserve">ИТОГО ИНЫЕ МБТ
(Наименование расходных ЦС)  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</si>
</sst>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000"/>
    <numFmt numFmtId="165" formatCode="#,##0.00000"/>
    <numFmt numFmtId="166" formatCode="0.00000"/>
    <numFmt numFmtId="167" formatCode="#,##0.0"/>
  </numFmts>
  <fonts count="44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b/>
      <i/>
      <u/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 Cyr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color rgb="FF0070C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Arial Cyr"/>
      <charset val="204"/>
    </font>
    <font>
      <sz val="12"/>
      <name val="Arial Cyr"/>
      <charset val="204"/>
    </font>
    <font>
      <sz val="10"/>
      <color theme="1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EBF1DE"/>
      </patternFill>
    </fill>
    <fill>
      <patternFill patternType="solid">
        <fgColor theme="0"/>
        <bgColor rgb="FFDBEEF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334">
    <xf numFmtId="0" fontId="0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5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5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6">
    <xf numFmtId="0" fontId="0" fillId="0" borderId="0" xfId="0"/>
    <xf numFmtId="166" fontId="2" fillId="0" borderId="1" xfId="0" applyNumberFormat="1" applyFont="1" applyFill="1" applyBorder="1"/>
    <xf numFmtId="166" fontId="2" fillId="0" borderId="0" xfId="0" applyNumberFormat="1" applyFont="1" applyFill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/>
    <xf numFmtId="166" fontId="14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Alignment="1">
      <alignment horizontal="right"/>
    </xf>
    <xf numFmtId="166" fontId="14" fillId="0" borderId="0" xfId="0" applyNumberFormat="1" applyFont="1" applyFill="1"/>
    <xf numFmtId="166" fontId="14" fillId="0" borderId="1" xfId="0" applyNumberFormat="1" applyFont="1" applyFill="1" applyBorder="1"/>
    <xf numFmtId="166" fontId="15" fillId="14" borderId="1" xfId="0" applyNumberFormat="1" applyFont="1" applyFill="1" applyBorder="1"/>
    <xf numFmtId="165" fontId="15" fillId="14" borderId="1" xfId="0" applyNumberFormat="1" applyFont="1" applyFill="1" applyBorder="1"/>
    <xf numFmtId="166" fontId="16" fillId="14" borderId="1" xfId="0" applyNumberFormat="1" applyFont="1" applyFill="1" applyBorder="1"/>
    <xf numFmtId="166" fontId="16" fillId="14" borderId="0" xfId="0" applyNumberFormat="1" applyFont="1" applyFill="1"/>
    <xf numFmtId="166" fontId="2" fillId="14" borderId="1" xfId="0" applyNumberFormat="1" applyFont="1" applyFill="1" applyBorder="1"/>
    <xf numFmtId="166" fontId="15" fillId="14" borderId="0" xfId="0" applyNumberFormat="1" applyFont="1" applyFill="1"/>
    <xf numFmtId="166" fontId="2" fillId="14" borderId="0" xfId="0" applyNumberFormat="1" applyFont="1" applyFill="1" applyBorder="1"/>
    <xf numFmtId="166" fontId="0" fillId="14" borderId="0" xfId="0" applyNumberFormat="1" applyFill="1" applyBorder="1" applyAlignment="1">
      <alignment horizontal="center" vertical="center" wrapText="1"/>
    </xf>
    <xf numFmtId="166" fontId="1" fillId="14" borderId="1" xfId="0" applyNumberFormat="1" applyFont="1" applyFill="1" applyBorder="1"/>
    <xf numFmtId="165" fontId="1" fillId="14" borderId="1" xfId="0" applyNumberFormat="1" applyFont="1" applyFill="1" applyBorder="1"/>
    <xf numFmtId="166" fontId="2" fillId="14" borderId="0" xfId="0" applyNumberFormat="1" applyFont="1" applyFill="1"/>
    <xf numFmtId="166" fontId="15" fillId="14" borderId="0" xfId="0" applyNumberFormat="1" applyFont="1" applyFill="1" applyBorder="1" applyAlignment="1">
      <alignment horizontal="center" vertical="center" wrapText="1"/>
    </xf>
    <xf numFmtId="166" fontId="15" fillId="14" borderId="0" xfId="0" applyNumberFormat="1" applyFont="1" applyFill="1" applyAlignment="1">
      <alignment horizontal="center" vertical="center" wrapText="1"/>
    </xf>
    <xf numFmtId="166" fontId="15" fillId="14" borderId="1" xfId="0" applyNumberFormat="1" applyFont="1" applyFill="1" applyBorder="1" applyAlignment="1">
      <alignment horizontal="right"/>
    </xf>
    <xf numFmtId="166" fontId="14" fillId="14" borderId="0" xfId="0" applyNumberFormat="1" applyFont="1" applyFill="1" applyBorder="1" applyAlignment="1">
      <alignment horizontal="center" vertical="center" wrapText="1"/>
    </xf>
    <xf numFmtId="164" fontId="16" fillId="14" borderId="0" xfId="0" applyNumberFormat="1" applyFont="1" applyFill="1"/>
    <xf numFmtId="166" fontId="14" fillId="14" borderId="0" xfId="0" applyNumberFormat="1" applyFont="1" applyFill="1"/>
    <xf numFmtId="166" fontId="15" fillId="14" borderId="1" xfId="0" applyNumberFormat="1" applyFont="1" applyFill="1" applyBorder="1" applyAlignment="1">
      <alignment horizontal="center" vertical="center" wrapText="1"/>
    </xf>
    <xf numFmtId="166" fontId="2" fillId="14" borderId="1" xfId="0" applyNumberFormat="1" applyFont="1" applyFill="1" applyBorder="1" applyAlignment="1">
      <alignment horizontal="center" vertical="center" wrapText="1"/>
    </xf>
    <xf numFmtId="166" fontId="15" fillId="14" borderId="0" xfId="0" applyNumberFormat="1" applyFont="1" applyFill="1" applyBorder="1"/>
    <xf numFmtId="166" fontId="18" fillId="14" borderId="0" xfId="0" applyNumberFormat="1" applyFont="1" applyFill="1" applyBorder="1"/>
    <xf numFmtId="166" fontId="18" fillId="14" borderId="0" xfId="0" applyNumberFormat="1" applyFont="1" applyFill="1"/>
    <xf numFmtId="166" fontId="18" fillId="14" borderId="0" xfId="0" applyNumberFormat="1" applyFont="1" applyFill="1" applyBorder="1" applyAlignment="1">
      <alignment horizontal="center" vertical="center" wrapText="1"/>
    </xf>
    <xf numFmtId="166" fontId="18" fillId="14" borderId="0" xfId="0" applyNumberFormat="1" applyFont="1" applyFill="1" applyAlignment="1">
      <alignment horizontal="center" vertical="center" wrapText="1"/>
    </xf>
    <xf numFmtId="165" fontId="16" fillId="14" borderId="1" xfId="0" applyNumberFormat="1" applyFont="1" applyFill="1" applyBorder="1"/>
    <xf numFmtId="166" fontId="17" fillId="14" borderId="0" xfId="0" applyNumberFormat="1" applyFont="1" applyFill="1" applyBorder="1"/>
    <xf numFmtId="166" fontId="17" fillId="14" borderId="0" xfId="0" applyNumberFormat="1" applyFont="1" applyFill="1"/>
    <xf numFmtId="166" fontId="23" fillId="14" borderId="0" xfId="0" applyNumberFormat="1" applyFont="1" applyFill="1" applyBorder="1" applyAlignment="1">
      <alignment horizontal="center"/>
    </xf>
    <xf numFmtId="166" fontId="2" fillId="14" borderId="0" xfId="0" applyNumberFormat="1" applyFont="1" applyFill="1" applyAlignment="1">
      <alignment horizontal="center" vertical="center" wrapText="1"/>
    </xf>
    <xf numFmtId="166" fontId="1" fillId="14" borderId="0" xfId="0" applyNumberFormat="1" applyFont="1" applyFill="1"/>
    <xf numFmtId="165" fontId="16" fillId="14" borderId="0" xfId="0" applyNumberFormat="1" applyFont="1" applyFill="1" applyBorder="1"/>
    <xf numFmtId="166" fontId="24" fillId="14" borderId="0" xfId="0" applyNumberFormat="1" applyFont="1" applyFill="1" applyBorder="1"/>
    <xf numFmtId="165" fontId="15" fillId="14" borderId="0" xfId="0" applyNumberFormat="1" applyFont="1" applyFill="1" applyBorder="1"/>
    <xf numFmtId="166" fontId="15" fillId="14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166" fontId="2" fillId="15" borderId="0" xfId="0" applyNumberFormat="1" applyFont="1" applyFill="1"/>
    <xf numFmtId="166" fontId="2" fillId="14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14" borderId="0" xfId="0" applyNumberFormat="1" applyFont="1" applyFill="1"/>
    <xf numFmtId="166" fontId="15" fillId="14" borderId="1" xfId="0" applyNumberFormat="1" applyFont="1" applyFill="1" applyBorder="1" applyAlignment="1">
      <alignment horizontal="center" vertical="center" wrapText="1"/>
    </xf>
    <xf numFmtId="166" fontId="2" fillId="14" borderId="1" xfId="0" applyNumberFormat="1" applyFont="1" applyFill="1" applyBorder="1" applyAlignment="1">
      <alignment horizontal="center" vertical="center" wrapText="1"/>
    </xf>
    <xf numFmtId="166" fontId="2" fillId="14" borderId="0" xfId="0" applyNumberFormat="1" applyFont="1" applyFill="1"/>
    <xf numFmtId="166" fontId="15" fillId="14" borderId="1" xfId="0" applyNumberFormat="1" applyFont="1" applyFill="1" applyBorder="1" applyAlignment="1">
      <alignment horizontal="center" vertical="center" wrapText="1"/>
    </xf>
    <xf numFmtId="166" fontId="2" fillId="14" borderId="0" xfId="0" applyNumberFormat="1" applyFont="1" applyFill="1"/>
    <xf numFmtId="166" fontId="2" fillId="14" borderId="1" xfId="0" applyNumberFormat="1" applyFont="1" applyFill="1" applyBorder="1" applyAlignment="1">
      <alignment horizontal="center" vertical="center" wrapText="1"/>
    </xf>
    <xf numFmtId="166" fontId="2" fillId="14" borderId="0" xfId="0" applyNumberFormat="1" applyFont="1" applyFill="1"/>
    <xf numFmtId="166" fontId="2" fillId="14" borderId="1" xfId="0" applyNumberFormat="1" applyFont="1" applyFill="1" applyBorder="1" applyAlignment="1">
      <alignment horizontal="center" vertical="center" wrapText="1"/>
    </xf>
    <xf numFmtId="166" fontId="2" fillId="14" borderId="0" xfId="0" applyNumberFormat="1" applyFont="1" applyFill="1"/>
    <xf numFmtId="166" fontId="2" fillId="14" borderId="0" xfId="0" applyNumberFormat="1" applyFont="1" applyFill="1" applyAlignment="1">
      <alignment horizontal="right" vertical="center"/>
    </xf>
    <xf numFmtId="166" fontId="2" fillId="14" borderId="1" xfId="0" applyNumberFormat="1" applyFont="1" applyFill="1" applyBorder="1" applyAlignment="1">
      <alignment horizontal="right" vertical="center" wrapText="1"/>
    </xf>
    <xf numFmtId="166" fontId="2" fillId="14" borderId="1" xfId="0" applyNumberFormat="1" applyFont="1" applyFill="1" applyBorder="1" applyAlignment="1">
      <alignment horizontal="right" vertical="center"/>
    </xf>
    <xf numFmtId="166" fontId="2" fillId="14" borderId="1" xfId="0" applyNumberFormat="1" applyFont="1" applyFill="1" applyBorder="1" applyAlignment="1">
      <alignment horizontal="center" vertical="center" wrapText="1"/>
    </xf>
    <xf numFmtId="166" fontId="2" fillId="14" borderId="0" xfId="0" applyNumberFormat="1" applyFont="1" applyFill="1"/>
    <xf numFmtId="166" fontId="2" fillId="14" borderId="0" xfId="0" applyNumberFormat="1" applyFont="1" applyFill="1"/>
    <xf numFmtId="165" fontId="2" fillId="14" borderId="0" xfId="0" applyNumberFormat="1" applyFont="1" applyFill="1" applyBorder="1"/>
    <xf numFmtId="166" fontId="2" fillId="14" borderId="1" xfId="0" applyNumberFormat="1" applyFont="1" applyFill="1" applyBorder="1" applyAlignment="1">
      <alignment horizontal="center" vertical="center" wrapText="1"/>
    </xf>
    <xf numFmtId="166" fontId="2" fillId="14" borderId="0" xfId="0" applyNumberFormat="1" applyFont="1" applyFill="1"/>
    <xf numFmtId="166" fontId="2" fillId="14" borderId="1" xfId="0" applyNumberFormat="1" applyFont="1" applyFill="1" applyBorder="1" applyAlignment="1">
      <alignment horizontal="center" vertical="center" wrapText="1"/>
    </xf>
    <xf numFmtId="166" fontId="2" fillId="14" borderId="0" xfId="0" applyNumberFormat="1" applyFont="1" applyFill="1"/>
    <xf numFmtId="166" fontId="2" fillId="14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14" borderId="0" xfId="0" applyNumberFormat="1" applyFont="1" applyFill="1"/>
    <xf numFmtId="166" fontId="2" fillId="14" borderId="0" xfId="0" applyNumberFormat="1" applyFont="1" applyFill="1" applyBorder="1" applyAlignment="1">
      <alignment horizontal="center" vertical="center" wrapText="1"/>
    </xf>
    <xf numFmtId="166" fontId="2" fillId="14" borderId="0" xfId="0" applyNumberFormat="1" applyFont="1" applyFill="1"/>
    <xf numFmtId="166" fontId="1" fillId="14" borderId="0" xfId="0" applyNumberFormat="1" applyFont="1" applyFill="1" applyBorder="1"/>
    <xf numFmtId="166" fontId="2" fillId="0" borderId="0" xfId="0" applyNumberFormat="1" applyFont="1" applyFill="1" applyBorder="1"/>
    <xf numFmtId="165" fontId="1" fillId="0" borderId="0" xfId="0" applyNumberFormat="1" applyFont="1" applyFill="1" applyBorder="1"/>
    <xf numFmtId="166" fontId="2" fillId="14" borderId="0" xfId="0" applyNumberFormat="1" applyFont="1" applyFill="1"/>
    <xf numFmtId="166" fontId="30" fillId="14" borderId="0" xfId="0" applyNumberFormat="1" applyFont="1" applyFill="1" applyBorder="1" applyAlignment="1">
      <alignment horizontal="center" vertical="center" wrapText="1"/>
    </xf>
    <xf numFmtId="166" fontId="30" fillId="14" borderId="0" xfId="0" applyNumberFormat="1" applyFont="1" applyFill="1"/>
    <xf numFmtId="166" fontId="20" fillId="0" borderId="0" xfId="0" applyNumberFormat="1" applyFont="1" applyFill="1" applyBorder="1"/>
    <xf numFmtId="166" fontId="0" fillId="14" borderId="0" xfId="0" applyNumberFormat="1" applyFill="1"/>
    <xf numFmtId="165" fontId="2" fillId="0" borderId="0" xfId="0" applyNumberFormat="1" applyFont="1" applyFill="1" applyBorder="1"/>
    <xf numFmtId="165" fontId="33" fillId="14" borderId="0" xfId="0" applyNumberFormat="1" applyFont="1" applyFill="1" applyBorder="1"/>
    <xf numFmtId="166" fontId="33" fillId="14" borderId="0" xfId="0" applyNumberFormat="1" applyFont="1" applyFill="1" applyBorder="1"/>
    <xf numFmtId="166" fontId="33" fillId="17" borderId="0" xfId="1538" applyNumberFormat="1" applyFont="1" applyFill="1" applyBorder="1"/>
    <xf numFmtId="166" fontId="34" fillId="14" borderId="0" xfId="0" applyNumberFormat="1" applyFont="1" applyFill="1" applyBorder="1"/>
    <xf numFmtId="4" fontId="33" fillId="14" borderId="0" xfId="0" applyNumberFormat="1" applyFont="1" applyFill="1" applyBorder="1"/>
    <xf numFmtId="166" fontId="36" fillId="14" borderId="0" xfId="0" applyNumberFormat="1" applyFont="1" applyFill="1" applyBorder="1"/>
    <xf numFmtId="165" fontId="34" fillId="14" borderId="0" xfId="0" applyNumberFormat="1" applyFont="1" applyFill="1" applyBorder="1" applyAlignment="1">
      <alignment horizontal="right"/>
    </xf>
    <xf numFmtId="166" fontId="2" fillId="14" borderId="1" xfId="0" applyNumberFormat="1" applyFont="1" applyFill="1" applyBorder="1" applyAlignment="1">
      <alignment horizontal="center" vertical="center" wrapText="1"/>
    </xf>
    <xf numFmtId="166" fontId="2" fillId="14" borderId="0" xfId="0" applyNumberFormat="1" applyFont="1" applyFill="1"/>
    <xf numFmtId="165" fontId="1" fillId="14" borderId="0" xfId="0" applyNumberFormat="1" applyFont="1" applyFill="1" applyBorder="1"/>
    <xf numFmtId="165" fontId="1" fillId="18" borderId="0" xfId="1538" applyNumberFormat="1" applyFont="1" applyFill="1" applyBorder="1" applyAlignment="1" applyProtection="1"/>
    <xf numFmtId="165" fontId="2" fillId="18" borderId="0" xfId="1538" applyNumberFormat="1" applyFont="1" applyFill="1" applyBorder="1" applyAlignment="1" applyProtection="1"/>
    <xf numFmtId="166" fontId="16" fillId="14" borderId="0" xfId="0" applyNumberFormat="1" applyFont="1" applyFill="1" applyBorder="1"/>
    <xf numFmtId="164" fontId="16" fillId="14" borderId="0" xfId="0" applyNumberFormat="1" applyFont="1" applyFill="1" applyBorder="1"/>
    <xf numFmtId="165" fontId="16" fillId="14" borderId="0" xfId="0" applyNumberFormat="1" applyFont="1" applyFill="1" applyBorder="1" applyAlignment="1">
      <alignment horizontal="right"/>
    </xf>
    <xf numFmtId="165" fontId="15" fillId="14" borderId="0" xfId="0" applyNumberFormat="1" applyFont="1" applyFill="1" applyBorder="1" applyAlignment="1">
      <alignment horizontal="right"/>
    </xf>
    <xf numFmtId="165" fontId="28" fillId="18" borderId="0" xfId="1538" applyNumberFormat="1" applyFont="1" applyFill="1" applyBorder="1" applyAlignment="1" applyProtection="1">
      <alignment horizontal="right"/>
    </xf>
    <xf numFmtId="4" fontId="33" fillId="17" borderId="0" xfId="1538" applyNumberFormat="1" applyFont="1" applyFill="1" applyBorder="1"/>
    <xf numFmtId="166" fontId="37" fillId="17" borderId="0" xfId="1538" applyNumberFormat="1" applyFont="1" applyFill="1" applyBorder="1" applyAlignment="1" applyProtection="1"/>
    <xf numFmtId="166" fontId="28" fillId="17" borderId="0" xfId="1538" applyNumberFormat="1" applyFont="1" applyFill="1" applyBorder="1" applyAlignment="1" applyProtection="1"/>
    <xf numFmtId="165" fontId="29" fillId="18" borderId="0" xfId="1538" applyNumberFormat="1" applyFont="1" applyFill="1" applyBorder="1" applyAlignment="1" applyProtection="1">
      <alignment horizontal="right"/>
    </xf>
    <xf numFmtId="166" fontId="37" fillId="17" borderId="0" xfId="1538" applyNumberFormat="1" applyFont="1" applyFill="1" applyBorder="1"/>
    <xf numFmtId="166" fontId="29" fillId="17" borderId="0" xfId="1538" applyNumberFormat="1" applyFont="1" applyFill="1" applyBorder="1" applyAlignment="1" applyProtection="1"/>
    <xf numFmtId="4" fontId="0" fillId="16" borderId="0" xfId="1538" applyNumberFormat="1" applyFont="1" applyFill="1" applyBorder="1"/>
    <xf numFmtId="4" fontId="33" fillId="16" borderId="0" xfId="1538" applyNumberFormat="1" applyFont="1" applyFill="1" applyBorder="1"/>
    <xf numFmtId="166" fontId="2" fillId="17" borderId="0" xfId="1538" applyNumberFormat="1" applyFont="1" applyFill="1" applyBorder="1" applyAlignment="1" applyProtection="1"/>
    <xf numFmtId="166" fontId="37" fillId="16" borderId="0" xfId="1538" applyNumberFormat="1" applyFont="1" applyFill="1" applyBorder="1"/>
    <xf numFmtId="166" fontId="33" fillId="16" borderId="0" xfId="1538" applyNumberFormat="1" applyFont="1" applyFill="1" applyBorder="1"/>
    <xf numFmtId="166" fontId="1" fillId="17" borderId="0" xfId="1538" applyNumberFormat="1" applyFont="1" applyFill="1" applyBorder="1" applyAlignment="1" applyProtection="1"/>
    <xf numFmtId="166" fontId="39" fillId="14" borderId="0" xfId="0" applyNumberFormat="1" applyFont="1" applyFill="1" applyBorder="1"/>
    <xf numFmtId="166" fontId="39" fillId="14" borderId="0" xfId="0" applyNumberFormat="1" applyFont="1" applyFill="1" applyAlignment="1">
      <alignment horizontal="center" vertical="center" wrapText="1"/>
    </xf>
    <xf numFmtId="166" fontId="39" fillId="14" borderId="0" xfId="0" applyNumberFormat="1" applyFont="1" applyFill="1" applyBorder="1" applyAlignment="1">
      <alignment horizontal="center" vertical="center" wrapText="1"/>
    </xf>
    <xf numFmtId="165" fontId="39" fillId="14" borderId="0" xfId="0" applyNumberFormat="1" applyFont="1" applyFill="1" applyBorder="1" applyAlignment="1">
      <alignment horizontal="right"/>
    </xf>
    <xf numFmtId="165" fontId="40" fillId="17" borderId="0" xfId="1538" applyNumberFormat="1" applyFont="1" applyFill="1" applyBorder="1" applyAlignment="1" applyProtection="1">
      <alignment horizontal="right"/>
    </xf>
    <xf numFmtId="165" fontId="40" fillId="18" borderId="0" xfId="1538" applyNumberFormat="1" applyFont="1" applyFill="1" applyBorder="1" applyAlignment="1" applyProtection="1">
      <alignment horizontal="right"/>
    </xf>
    <xf numFmtId="164" fontId="39" fillId="14" borderId="0" xfId="0" applyNumberFormat="1" applyFont="1" applyFill="1" applyBorder="1"/>
    <xf numFmtId="166" fontId="39" fillId="14" borderId="0" xfId="0" applyNumberFormat="1" applyFont="1" applyFill="1"/>
    <xf numFmtId="166" fontId="38" fillId="14" borderId="0" xfId="0" applyNumberFormat="1" applyFont="1" applyFill="1"/>
    <xf numFmtId="166" fontId="38" fillId="14" borderId="0" xfId="0" applyNumberFormat="1" applyFont="1" applyFill="1" applyBorder="1" applyAlignment="1">
      <alignment horizontal="center" vertical="center" wrapText="1"/>
    </xf>
    <xf numFmtId="166" fontId="38" fillId="14" borderId="0" xfId="0" applyNumberFormat="1" applyFont="1" applyFill="1" applyBorder="1"/>
    <xf numFmtId="4" fontId="38" fillId="14" borderId="0" xfId="0" applyNumberFormat="1" applyFont="1" applyFill="1" applyBorder="1"/>
    <xf numFmtId="165" fontId="38" fillId="14" borderId="0" xfId="0" applyNumberFormat="1" applyFont="1" applyFill="1" applyBorder="1" applyAlignment="1">
      <alignment horizontal="right"/>
    </xf>
    <xf numFmtId="165" fontId="38" fillId="14" borderId="0" xfId="0" applyNumberFormat="1" applyFont="1" applyFill="1" applyBorder="1"/>
    <xf numFmtId="165" fontId="38" fillId="18" borderId="0" xfId="1538" applyNumberFormat="1" applyFont="1" applyFill="1" applyBorder="1" applyAlignment="1" applyProtection="1"/>
    <xf numFmtId="166" fontId="38" fillId="14" borderId="0" xfId="0" applyNumberFormat="1" applyFont="1" applyFill="1" applyAlignment="1">
      <alignment horizontal="center" vertical="center" wrapText="1"/>
    </xf>
    <xf numFmtId="166" fontId="38" fillId="17" borderId="0" xfId="1538" applyNumberFormat="1" applyFont="1" applyFill="1" applyBorder="1" applyAlignment="1" applyProtection="1"/>
    <xf numFmtId="166" fontId="41" fillId="14" borderId="0" xfId="0" applyNumberFormat="1" applyFont="1" applyFill="1" applyBorder="1"/>
    <xf numFmtId="166" fontId="41" fillId="14" borderId="0" xfId="0" applyNumberFormat="1" applyFont="1" applyFill="1" applyBorder="1" applyAlignment="1">
      <alignment horizontal="center" vertical="center" wrapText="1"/>
    </xf>
    <xf numFmtId="4" fontId="42" fillId="14" borderId="0" xfId="0" applyNumberFormat="1" applyFont="1" applyFill="1" applyBorder="1"/>
    <xf numFmtId="165" fontId="43" fillId="14" borderId="0" xfId="0" applyNumberFormat="1" applyFont="1" applyFill="1" applyBorder="1"/>
    <xf numFmtId="4" fontId="35" fillId="14" borderId="0" xfId="0" applyNumberFormat="1" applyFont="1" applyFill="1" applyBorder="1"/>
    <xf numFmtId="4" fontId="38" fillId="17" borderId="0" xfId="1538" applyNumberFormat="1" applyFont="1" applyFill="1" applyBorder="1"/>
    <xf numFmtId="166" fontId="39" fillId="14" borderId="0" xfId="0" applyNumberFormat="1" applyFont="1" applyFill="1" applyBorder="1" applyAlignment="1">
      <alignment horizontal="right"/>
    </xf>
    <xf numFmtId="4" fontId="33" fillId="14" borderId="0" xfId="1538" applyNumberFormat="1" applyFont="1" applyFill="1" applyBorder="1"/>
    <xf numFmtId="165" fontId="25" fillId="14" borderId="0" xfId="21263" applyNumberFormat="1" applyFont="1" applyFill="1" applyBorder="1" applyAlignment="1" applyProtection="1">
      <alignment horizontal="right" vertical="top" shrinkToFit="1"/>
    </xf>
    <xf numFmtId="165" fontId="25" fillId="14" borderId="0" xfId="21184" applyNumberFormat="1" applyFont="1" applyFill="1" applyBorder="1" applyAlignment="1" applyProtection="1">
      <alignment horizontal="right" vertical="top" shrinkToFit="1"/>
    </xf>
    <xf numFmtId="165" fontId="25" fillId="0" borderId="0" xfId="21263" applyNumberFormat="1" applyFont="1" applyBorder="1" applyAlignment="1" applyProtection="1">
      <alignment horizontal="right" vertical="top" shrinkToFit="1"/>
    </xf>
    <xf numFmtId="4" fontId="25" fillId="0" borderId="0" xfId="21263" applyNumberFormat="1" applyFont="1" applyBorder="1" applyAlignment="1" applyProtection="1">
      <alignment horizontal="right" vertical="top" shrinkToFit="1"/>
    </xf>
    <xf numFmtId="166" fontId="2" fillId="14" borderId="0" xfId="0" applyNumberFormat="1" applyFont="1" applyFill="1" applyBorder="1" applyAlignment="1">
      <alignment horizontal="right" vertical="center"/>
    </xf>
    <xf numFmtId="166" fontId="2" fillId="14" borderId="1" xfId="0" applyNumberFormat="1" applyFont="1" applyFill="1" applyBorder="1" applyAlignment="1">
      <alignment horizontal="center" vertical="center" wrapText="1"/>
    </xf>
    <xf numFmtId="164" fontId="16" fillId="14" borderId="1" xfId="0" applyNumberFormat="1" applyFont="1" applyFill="1" applyBorder="1"/>
    <xf numFmtId="166" fontId="36" fillId="14" borderId="0" xfId="0" applyNumberFormat="1" applyFont="1" applyFill="1" applyBorder="1" applyAlignment="1">
      <alignment horizontal="center"/>
    </xf>
    <xf numFmtId="166" fontId="15" fillId="14" borderId="1" xfId="0" applyNumberFormat="1" applyFont="1" applyFill="1" applyBorder="1" applyAlignment="1">
      <alignment horizontal="center" vertical="center" wrapText="1"/>
    </xf>
    <xf numFmtId="166" fontId="14" fillId="14" borderId="1" xfId="0" applyNumberFormat="1" applyFont="1" applyFill="1" applyBorder="1" applyAlignment="1">
      <alignment horizontal="center" vertical="center" wrapText="1"/>
    </xf>
    <xf numFmtId="166" fontId="33" fillId="14" borderId="0" xfId="0" applyNumberFormat="1" applyFont="1" applyFill="1" applyBorder="1" applyAlignment="1">
      <alignment horizontal="center"/>
    </xf>
    <xf numFmtId="166" fontId="14" fillId="14" borderId="3" xfId="0" applyNumberFormat="1" applyFont="1" applyFill="1" applyBorder="1" applyAlignment="1">
      <alignment horizontal="center" vertical="center" wrapText="1"/>
    </xf>
    <xf numFmtId="166" fontId="2" fillId="14" borderId="0" xfId="0" applyNumberFormat="1" applyFont="1" applyFill="1"/>
    <xf numFmtId="166" fontId="15" fillId="14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33" fillId="14" borderId="0" xfId="0" applyNumberFormat="1" applyFont="1" applyFill="1" applyBorder="1" applyAlignment="1">
      <alignment horizontal="right"/>
    </xf>
    <xf numFmtId="4" fontId="0" fillId="14" borderId="0" xfId="0" applyNumberFormat="1" applyFill="1" applyBorder="1"/>
    <xf numFmtId="166" fontId="28" fillId="17" borderId="1" xfId="1538" applyNumberFormat="1" applyFont="1" applyFill="1" applyBorder="1" applyAlignment="1" applyProtection="1"/>
    <xf numFmtId="166" fontId="29" fillId="17" borderId="1" xfId="1538" applyNumberFormat="1" applyFont="1" applyFill="1" applyBorder="1" applyAlignment="1" applyProtection="1"/>
    <xf numFmtId="165" fontId="15" fillId="14" borderId="1" xfId="0" applyNumberFormat="1" applyFont="1" applyFill="1" applyBorder="1" applyAlignment="1">
      <alignment vertical="top"/>
    </xf>
    <xf numFmtId="166" fontId="3" fillId="14" borderId="0" xfId="0" applyNumberFormat="1" applyFont="1" applyFill="1"/>
    <xf numFmtId="166" fontId="1" fillId="17" borderId="1" xfId="1538" applyNumberFormat="1" applyFont="1" applyFill="1" applyBorder="1" applyAlignment="1" applyProtection="1"/>
    <xf numFmtId="166" fontId="33" fillId="17" borderId="0" xfId="1538" applyNumberFormat="1" applyFont="1" applyFill="1" applyBorder="1" applyAlignment="1" applyProtection="1"/>
    <xf numFmtId="166" fontId="1" fillId="19" borderId="0" xfId="1538" applyNumberFormat="1" applyFont="1" applyFill="1" applyBorder="1" applyAlignment="1" applyProtection="1"/>
    <xf numFmtId="166" fontId="2" fillId="17" borderId="1" xfId="1538" applyNumberFormat="1" applyFont="1" applyFill="1" applyBorder="1" applyAlignment="1" applyProtection="1"/>
    <xf numFmtId="166" fontId="2" fillId="19" borderId="0" xfId="1538" applyNumberFormat="1" applyFont="1" applyFill="1" applyBorder="1" applyAlignment="1" applyProtection="1"/>
    <xf numFmtId="165" fontId="21" fillId="14" borderId="0" xfId="0" applyNumberFormat="1" applyFont="1" applyFill="1" applyBorder="1" applyAlignment="1">
      <alignment horizontal="right"/>
    </xf>
    <xf numFmtId="166" fontId="0" fillId="14" borderId="0" xfId="0" applyNumberFormat="1" applyFill="1" applyBorder="1"/>
    <xf numFmtId="166" fontId="0" fillId="14" borderId="0" xfId="0" applyNumberFormat="1" applyFont="1" applyFill="1" applyBorder="1"/>
    <xf numFmtId="166" fontId="3" fillId="14" borderId="0" xfId="0" applyNumberFormat="1" applyFont="1" applyFill="1" applyBorder="1"/>
    <xf numFmtId="165" fontId="28" fillId="18" borderId="0" xfId="1538" applyNumberFormat="1" applyFont="1" applyFill="1" applyBorder="1" applyAlignment="1">
      <alignment horizontal="right"/>
    </xf>
    <xf numFmtId="165" fontId="29" fillId="18" borderId="0" xfId="1538" applyNumberFormat="1" applyFont="1" applyFill="1" applyBorder="1" applyAlignment="1">
      <alignment horizontal="right"/>
    </xf>
    <xf numFmtId="167" fontId="16" fillId="14" borderId="1" xfId="0" applyNumberFormat="1" applyFont="1" applyFill="1" applyBorder="1"/>
    <xf numFmtId="167" fontId="15" fillId="14" borderId="1" xfId="0" applyNumberFormat="1" applyFont="1" applyFill="1" applyBorder="1"/>
    <xf numFmtId="167" fontId="15" fillId="14" borderId="1" xfId="0" applyNumberFormat="1" applyFont="1" applyFill="1" applyBorder="1" applyAlignment="1">
      <alignment vertical="top"/>
    </xf>
    <xf numFmtId="167" fontId="2" fillId="14" borderId="1" xfId="0" applyNumberFormat="1" applyFont="1" applyFill="1" applyBorder="1"/>
    <xf numFmtId="167" fontId="16" fillId="14" borderId="1" xfId="0" applyNumberFormat="1" applyFont="1" applyFill="1" applyBorder="1" applyAlignment="1">
      <alignment horizontal="right"/>
    </xf>
    <xf numFmtId="167" fontId="21" fillId="14" borderId="1" xfId="0" applyNumberFormat="1" applyFont="1" applyFill="1" applyBorder="1" applyAlignment="1">
      <alignment horizontal="right"/>
    </xf>
    <xf numFmtId="167" fontId="1" fillId="14" borderId="1" xfId="0" applyNumberFormat="1" applyFont="1" applyFill="1" applyBorder="1" applyAlignment="1">
      <alignment horizontal="right"/>
    </xf>
    <xf numFmtId="167" fontId="2" fillId="14" borderId="1" xfId="0" applyNumberFormat="1" applyFont="1" applyFill="1" applyBorder="1" applyAlignment="1">
      <alignment horizontal="right"/>
    </xf>
    <xf numFmtId="167" fontId="15" fillId="14" borderId="1" xfId="0" applyNumberFormat="1" applyFont="1" applyFill="1" applyBorder="1" applyAlignment="1">
      <alignment horizontal="right"/>
    </xf>
    <xf numFmtId="167" fontId="14" fillId="14" borderId="1" xfId="0" applyNumberFormat="1" applyFont="1" applyFill="1" applyBorder="1" applyAlignment="1">
      <alignment horizontal="right"/>
    </xf>
    <xf numFmtId="167" fontId="14" fillId="14" borderId="1" xfId="0" applyNumberFormat="1" applyFont="1" applyFill="1" applyBorder="1" applyAlignment="1">
      <alignment horizontal="right" vertical="center" wrapText="1"/>
    </xf>
    <xf numFmtId="167" fontId="28" fillId="17" borderId="1" xfId="1538" applyNumberFormat="1" applyFont="1" applyFill="1" applyBorder="1" applyAlignment="1" applyProtection="1">
      <alignment horizontal="right"/>
    </xf>
    <xf numFmtId="167" fontId="21" fillId="18" borderId="1" xfId="1538" applyNumberFormat="1" applyFont="1" applyFill="1" applyBorder="1" applyAlignment="1" applyProtection="1">
      <alignment horizontal="right"/>
    </xf>
    <xf numFmtId="167" fontId="28" fillId="18" borderId="1" xfId="1538" applyNumberFormat="1" applyFont="1" applyFill="1" applyBorder="1" applyAlignment="1" applyProtection="1">
      <alignment horizontal="right"/>
    </xf>
    <xf numFmtId="167" fontId="29" fillId="18" borderId="1" xfId="1538" applyNumberFormat="1" applyFont="1" applyFill="1" applyBorder="1" applyAlignment="1" applyProtection="1">
      <alignment horizontal="right"/>
    </xf>
    <xf numFmtId="167" fontId="29" fillId="17" borderId="1" xfId="1538" applyNumberFormat="1" applyFont="1" applyFill="1" applyBorder="1" applyAlignment="1" applyProtection="1">
      <alignment horizontal="right"/>
    </xf>
    <xf numFmtId="167" fontId="14" fillId="18" borderId="1" xfId="1538" applyNumberFormat="1" applyFont="1" applyFill="1" applyBorder="1" applyAlignment="1" applyProtection="1">
      <alignment horizontal="right"/>
    </xf>
    <xf numFmtId="167" fontId="14" fillId="18" borderId="1" xfId="1538" applyNumberFormat="1" applyFont="1" applyFill="1" applyBorder="1" applyAlignment="1" applyProtection="1">
      <alignment horizontal="right" vertical="center" wrapText="1"/>
    </xf>
    <xf numFmtId="167" fontId="2" fillId="18" borderId="1" xfId="1538" applyNumberFormat="1" applyFont="1" applyFill="1" applyBorder="1" applyAlignment="1" applyProtection="1">
      <alignment horizontal="right"/>
    </xf>
    <xf numFmtId="167" fontId="15" fillId="14" borderId="1" xfId="0" applyNumberFormat="1" applyFont="1" applyFill="1" applyBorder="1" applyAlignment="1">
      <alignment horizontal="right" vertical="center" wrapText="1"/>
    </xf>
    <xf numFmtId="167" fontId="15" fillId="14" borderId="1" xfId="25333" applyNumberFormat="1" applyFont="1" applyFill="1" applyBorder="1" applyAlignment="1">
      <alignment horizontal="right"/>
    </xf>
    <xf numFmtId="167" fontId="1" fillId="14" borderId="1" xfId="0" applyNumberFormat="1" applyFont="1" applyFill="1" applyBorder="1"/>
    <xf numFmtId="167" fontId="21" fillId="14" borderId="1" xfId="0" applyNumberFormat="1" applyFont="1" applyFill="1" applyBorder="1"/>
    <xf numFmtId="167" fontId="14" fillId="14" borderId="1" xfId="0" applyNumberFormat="1" applyFont="1" applyFill="1" applyBorder="1"/>
    <xf numFmtId="167" fontId="1" fillId="17" borderId="1" xfId="1538" applyNumberFormat="1" applyFont="1" applyFill="1" applyBorder="1" applyAlignment="1" applyProtection="1"/>
    <xf numFmtId="167" fontId="1" fillId="18" borderId="1" xfId="1538" applyNumberFormat="1" applyFont="1" applyFill="1" applyBorder="1" applyAlignment="1" applyProtection="1"/>
    <xf numFmtId="167" fontId="1" fillId="18" borderId="1" xfId="1538" applyNumberFormat="1" applyFont="1" applyFill="1" applyBorder="1" applyAlignment="1" applyProtection="1">
      <alignment horizontal="right"/>
    </xf>
    <xf numFmtId="167" fontId="28" fillId="18" borderId="1" xfId="1538" applyNumberFormat="1" applyFont="1" applyFill="1" applyBorder="1" applyAlignment="1" applyProtection="1"/>
    <xf numFmtId="167" fontId="21" fillId="18" borderId="1" xfId="1538" applyNumberFormat="1" applyFont="1" applyFill="1" applyBorder="1" applyAlignment="1" applyProtection="1"/>
    <xf numFmtId="167" fontId="2" fillId="16" borderId="1" xfId="1538" applyNumberFormat="1" applyFont="1" applyFill="1" applyBorder="1"/>
    <xf numFmtId="167" fontId="2" fillId="17" borderId="1" xfId="1538" applyNumberFormat="1" applyFont="1" applyFill="1" applyBorder="1" applyAlignment="1" applyProtection="1"/>
    <xf numFmtId="167" fontId="2" fillId="18" borderId="1" xfId="1538" applyNumberFormat="1" applyFont="1" applyFill="1" applyBorder="1" applyAlignment="1" applyProtection="1"/>
    <xf numFmtId="167" fontId="29" fillId="18" borderId="1" xfId="1538" applyNumberFormat="1" applyFont="1" applyFill="1" applyBorder="1" applyAlignment="1" applyProtection="1"/>
    <xf numFmtId="167" fontId="14" fillId="18" borderId="1" xfId="1538" applyNumberFormat="1" applyFont="1" applyFill="1" applyBorder="1" applyAlignment="1" applyProtection="1"/>
    <xf numFmtId="167" fontId="2" fillId="14" borderId="1" xfId="25332" applyNumberFormat="1" applyFont="1" applyFill="1" applyBorder="1"/>
    <xf numFmtId="167" fontId="2" fillId="14" borderId="6" xfId="25332" applyNumberFormat="1" applyFont="1" applyFill="1" applyBorder="1" applyAlignment="1">
      <alignment horizontal="right"/>
    </xf>
    <xf numFmtId="167" fontId="1" fillId="14" borderId="1" xfId="0" applyNumberFormat="1" applyFont="1" applyFill="1" applyBorder="1" applyAlignment="1">
      <alignment horizontal="right" vertical="center"/>
    </xf>
    <xf numFmtId="167" fontId="15" fillId="14" borderId="3" xfId="0" applyNumberFormat="1" applyFont="1" applyFill="1" applyBorder="1"/>
    <xf numFmtId="167" fontId="2" fillId="14" borderId="1" xfId="0" applyNumberFormat="1" applyFont="1" applyFill="1" applyBorder="1" applyAlignment="1">
      <alignment horizontal="right" vertical="center"/>
    </xf>
    <xf numFmtId="167" fontId="2" fillId="14" borderId="0" xfId="0" applyNumberFormat="1" applyFont="1" applyFill="1"/>
    <xf numFmtId="167" fontId="0" fillId="14" borderId="1" xfId="0" applyNumberFormat="1" applyFill="1" applyBorder="1"/>
    <xf numFmtId="166" fontId="36" fillId="14" borderId="0" xfId="0" applyNumberFormat="1" applyFont="1" applyFill="1" applyBorder="1" applyAlignment="1">
      <alignment horizontal="center"/>
    </xf>
    <xf numFmtId="166" fontId="15" fillId="14" borderId="7" xfId="0" applyNumberFormat="1" applyFont="1" applyFill="1" applyBorder="1" applyAlignment="1">
      <alignment horizontal="center" vertical="center" wrapText="1"/>
    </xf>
    <xf numFmtId="166" fontId="15" fillId="14" borderId="8" xfId="0" applyNumberFormat="1" applyFont="1" applyFill="1" applyBorder="1" applyAlignment="1">
      <alignment horizontal="center" vertical="center" wrapText="1"/>
    </xf>
    <xf numFmtId="166" fontId="15" fillId="14" borderId="9" xfId="0" applyNumberFormat="1" applyFont="1" applyFill="1" applyBorder="1" applyAlignment="1">
      <alignment horizontal="center" vertical="center" wrapText="1"/>
    </xf>
    <xf numFmtId="166" fontId="15" fillId="14" borderId="10" xfId="0" applyNumberFormat="1" applyFont="1" applyFill="1" applyBorder="1" applyAlignment="1">
      <alignment horizontal="center" vertical="center" wrapText="1"/>
    </xf>
    <xf numFmtId="166" fontId="15" fillId="14" borderId="2" xfId="0" applyNumberFormat="1" applyFont="1" applyFill="1" applyBorder="1" applyAlignment="1">
      <alignment horizontal="center" vertical="center" wrapText="1"/>
    </xf>
    <xf numFmtId="166" fontId="15" fillId="14" borderId="11" xfId="0" applyNumberFormat="1" applyFont="1" applyFill="1" applyBorder="1" applyAlignment="1">
      <alignment horizontal="center" vertical="center" wrapText="1"/>
    </xf>
    <xf numFmtId="166" fontId="15" fillId="14" borderId="12" xfId="0" applyNumberFormat="1" applyFont="1" applyFill="1" applyBorder="1" applyAlignment="1">
      <alignment horizontal="center" vertical="center" wrapText="1"/>
    </xf>
    <xf numFmtId="166" fontId="15" fillId="14" borderId="14" xfId="0" applyNumberFormat="1" applyFont="1" applyFill="1" applyBorder="1" applyAlignment="1">
      <alignment horizontal="center" vertical="center" wrapText="1"/>
    </xf>
    <xf numFmtId="166" fontId="15" fillId="14" borderId="3" xfId="0" applyNumberFormat="1" applyFont="1" applyFill="1" applyBorder="1" applyAlignment="1">
      <alignment horizontal="center" vertical="center" wrapText="1"/>
    </xf>
    <xf numFmtId="166" fontId="15" fillId="14" borderId="4" xfId="0" applyNumberFormat="1" applyFont="1" applyFill="1" applyBorder="1" applyAlignment="1">
      <alignment horizontal="center" vertical="center" wrapText="1"/>
    </xf>
    <xf numFmtId="166" fontId="15" fillId="14" borderId="5" xfId="0" applyNumberFormat="1" applyFont="1" applyFill="1" applyBorder="1" applyAlignment="1">
      <alignment horizontal="center" vertical="center" wrapText="1"/>
    </xf>
    <xf numFmtId="166" fontId="15" fillId="14" borderId="1" xfId="0" applyNumberFormat="1" applyFont="1" applyFill="1" applyBorder="1" applyAlignment="1">
      <alignment horizontal="center" vertical="center" wrapText="1"/>
    </xf>
    <xf numFmtId="166" fontId="2" fillId="14" borderId="1" xfId="0" applyNumberFormat="1" applyFont="1" applyFill="1" applyBorder="1" applyAlignment="1">
      <alignment horizontal="center" vertical="center" wrapText="1"/>
    </xf>
    <xf numFmtId="166" fontId="22" fillId="14" borderId="2" xfId="0" applyNumberFormat="1" applyFont="1" applyFill="1" applyBorder="1" applyAlignment="1">
      <alignment horizontal="center" vertical="center"/>
    </xf>
    <xf numFmtId="166" fontId="15" fillId="14" borderId="13" xfId="0" applyNumberFormat="1" applyFont="1" applyFill="1" applyBorder="1" applyAlignment="1">
      <alignment horizontal="center" vertical="center" wrapText="1"/>
    </xf>
    <xf numFmtId="166" fontId="38" fillId="14" borderId="0" xfId="0" applyNumberFormat="1" applyFont="1" applyFill="1" applyBorder="1" applyAlignment="1">
      <alignment horizontal="center"/>
    </xf>
    <xf numFmtId="166" fontId="14" fillId="14" borderId="1" xfId="0" applyNumberFormat="1" applyFont="1" applyFill="1" applyBorder="1" applyAlignment="1">
      <alignment horizontal="center" vertical="center" wrapText="1"/>
    </xf>
    <xf numFmtId="166" fontId="33" fillId="14" borderId="0" xfId="0" applyNumberFormat="1" applyFont="1" applyFill="1" applyBorder="1" applyAlignment="1">
      <alignment horizontal="center"/>
    </xf>
    <xf numFmtId="166" fontId="15" fillId="14" borderId="0" xfId="0" applyNumberFormat="1" applyFont="1" applyFill="1" applyBorder="1" applyAlignment="1">
      <alignment horizontal="center" vertical="center" wrapText="1"/>
    </xf>
    <xf numFmtId="166" fontId="14" fillId="14" borderId="0" xfId="0" applyNumberFormat="1" applyFont="1" applyFill="1" applyBorder="1" applyAlignment="1">
      <alignment horizontal="center" vertical="center" wrapText="1"/>
    </xf>
    <xf numFmtId="49" fontId="15" fillId="14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9" fontId="2" fillId="14" borderId="1" xfId="0" applyNumberFormat="1" applyFont="1" applyFill="1" applyBorder="1" applyAlignment="1">
      <alignment horizontal="center" vertical="center" wrapText="1"/>
    </xf>
    <xf numFmtId="166" fontId="14" fillId="15" borderId="1" xfId="0" applyNumberFormat="1" applyFont="1" applyFill="1" applyBorder="1" applyAlignment="1">
      <alignment horizontal="center" vertical="center" wrapText="1"/>
    </xf>
    <xf numFmtId="166" fontId="2" fillId="14" borderId="15" xfId="0" applyNumberFormat="1" applyFont="1" applyFill="1" applyBorder="1" applyAlignment="1">
      <alignment horizontal="center" vertical="center" wrapText="1"/>
    </xf>
    <xf numFmtId="166" fontId="2" fillId="14" borderId="0" xfId="0" applyNumberFormat="1" applyFont="1" applyFill="1" applyBorder="1" applyAlignment="1">
      <alignment horizontal="center" vertical="center" wrapText="1"/>
    </xf>
    <xf numFmtId="166" fontId="2" fillId="14" borderId="16" xfId="0" applyNumberFormat="1" applyFont="1" applyFill="1" applyBorder="1" applyAlignment="1">
      <alignment horizontal="center" vertical="center" wrapText="1"/>
    </xf>
    <xf numFmtId="166" fontId="2" fillId="14" borderId="10" xfId="0" applyNumberFormat="1" applyFont="1" applyFill="1" applyBorder="1" applyAlignment="1">
      <alignment horizontal="center" vertical="center" wrapText="1"/>
    </xf>
    <xf numFmtId="166" fontId="2" fillId="14" borderId="2" xfId="0" applyNumberFormat="1" applyFont="1" applyFill="1" applyBorder="1" applyAlignment="1">
      <alignment horizontal="center" vertical="center" wrapText="1"/>
    </xf>
    <xf numFmtId="166" fontId="2" fillId="14" borderId="11" xfId="0" applyNumberFormat="1" applyFont="1" applyFill="1" applyBorder="1" applyAlignment="1">
      <alignment horizontal="center" vertical="center" wrapText="1"/>
    </xf>
    <xf numFmtId="166" fontId="2" fillId="14" borderId="3" xfId="0" applyNumberFormat="1" applyFont="1" applyFill="1" applyBorder="1" applyAlignment="1">
      <alignment horizontal="center" vertical="center" wrapText="1"/>
    </xf>
    <xf numFmtId="166" fontId="2" fillId="14" borderId="4" xfId="0" applyNumberFormat="1" applyFont="1" applyFill="1" applyBorder="1" applyAlignment="1">
      <alignment horizontal="center" vertical="center" wrapText="1"/>
    </xf>
    <xf numFmtId="166" fontId="2" fillId="14" borderId="5" xfId="0" applyNumberFormat="1" applyFont="1" applyFill="1" applyBorder="1" applyAlignment="1">
      <alignment horizontal="center" vertical="center" wrapText="1"/>
    </xf>
    <xf numFmtId="166" fontId="2" fillId="14" borderId="7" xfId="0" applyNumberFormat="1" applyFont="1" applyFill="1" applyBorder="1" applyAlignment="1">
      <alignment horizontal="center" vertical="center" wrapText="1"/>
    </xf>
    <xf numFmtId="166" fontId="2" fillId="14" borderId="8" xfId="0" applyNumberFormat="1" applyFont="1" applyFill="1" applyBorder="1" applyAlignment="1">
      <alignment horizontal="center" vertical="center" wrapText="1"/>
    </xf>
    <xf numFmtId="166" fontId="2" fillId="14" borderId="9" xfId="0" applyNumberFormat="1" applyFont="1" applyFill="1" applyBorder="1" applyAlignment="1">
      <alignment horizontal="center" vertical="center" wrapText="1"/>
    </xf>
    <xf numFmtId="166" fontId="0" fillId="14" borderId="4" xfId="0" applyNumberFormat="1" applyFill="1" applyBorder="1" applyAlignment="1">
      <alignment horizontal="center" vertical="center" wrapText="1"/>
    </xf>
    <xf numFmtId="166" fontId="0" fillId="14" borderId="4" xfId="0" applyNumberFormat="1" applyFont="1" applyFill="1" applyBorder="1" applyAlignment="1">
      <alignment horizontal="center" vertical="center" wrapText="1"/>
    </xf>
    <xf numFmtId="166" fontId="0" fillId="14" borderId="5" xfId="0" applyNumberFormat="1" applyFont="1" applyFill="1" applyBorder="1" applyAlignment="1">
      <alignment horizontal="center" vertical="center" wrapText="1"/>
    </xf>
    <xf numFmtId="166" fontId="2" fillId="14" borderId="0" xfId="0" applyNumberFormat="1" applyFont="1" applyFill="1"/>
    <xf numFmtId="166" fontId="18" fillId="14" borderId="4" xfId="0" applyNumberFormat="1" applyFont="1" applyFill="1" applyBorder="1" applyAlignment="1">
      <alignment horizontal="center" vertical="center" wrapText="1"/>
    </xf>
    <xf numFmtId="166" fontId="14" fillId="14" borderId="3" xfId="0" applyNumberFormat="1" applyFont="1" applyFill="1" applyBorder="1" applyAlignment="1">
      <alignment horizontal="center" vertical="center" wrapText="1"/>
    </xf>
    <xf numFmtId="166" fontId="27" fillId="14" borderId="4" xfId="0" applyNumberFormat="1" applyFont="1" applyFill="1" applyBorder="1" applyAlignment="1">
      <alignment horizontal="center" vertical="center" wrapText="1"/>
    </xf>
    <xf numFmtId="166" fontId="26" fillId="15" borderId="1" xfId="0" applyNumberFormat="1" applyFont="1" applyFill="1" applyBorder="1" applyAlignment="1">
      <alignment horizontal="center" vertical="center" wrapText="1"/>
    </xf>
  </cellXfs>
  <cellStyles count="2533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10" xfId="8"/>
    <cellStyle name="20% - Акцент1 10 2" xfId="9"/>
    <cellStyle name="20% - Акцент1 10 2 2" xfId="10"/>
    <cellStyle name="20% - Акцент1 10 2 2 2" xfId="11"/>
    <cellStyle name="20% - Акцент1 10 2 3" xfId="12"/>
    <cellStyle name="20% - Акцент1 10 3" xfId="13"/>
    <cellStyle name="20% - Акцент1 10 3 2" xfId="14"/>
    <cellStyle name="20% - Акцент1 10 3 2 2" xfId="15"/>
    <cellStyle name="20% - Акцент1 10 3 3" xfId="16"/>
    <cellStyle name="20% - Акцент1 10 4" xfId="17"/>
    <cellStyle name="20% - Акцент1 10 4 2" xfId="18"/>
    <cellStyle name="20% - Акцент1 10 5" xfId="19"/>
    <cellStyle name="20% - Акцент1 100" xfId="20"/>
    <cellStyle name="20% - Акцент1 100 2" xfId="21"/>
    <cellStyle name="20% - Акцент1 100 2 2" xfId="22"/>
    <cellStyle name="20% - Акцент1 100 3" xfId="23"/>
    <cellStyle name="20% - Акцент1 101" xfId="24"/>
    <cellStyle name="20% - Акцент1 101 2" xfId="25"/>
    <cellStyle name="20% - Акцент1 101 2 2" xfId="26"/>
    <cellStyle name="20% - Акцент1 101 3" xfId="27"/>
    <cellStyle name="20% - Акцент1 102" xfId="28"/>
    <cellStyle name="20% - Акцент1 102 2" xfId="29"/>
    <cellStyle name="20% - Акцент1 102 2 2" xfId="30"/>
    <cellStyle name="20% - Акцент1 102 3" xfId="31"/>
    <cellStyle name="20% - Акцент1 103" xfId="32"/>
    <cellStyle name="20% - Акцент1 103 2" xfId="33"/>
    <cellStyle name="20% - Акцент1 103 2 2" xfId="34"/>
    <cellStyle name="20% - Акцент1 103 3" xfId="35"/>
    <cellStyle name="20% - Акцент1 104" xfId="36"/>
    <cellStyle name="20% - Акцент1 104 2" xfId="37"/>
    <cellStyle name="20% - Акцент1 104 2 2" xfId="38"/>
    <cellStyle name="20% - Акцент1 104 3" xfId="39"/>
    <cellStyle name="20% - Акцент1 105" xfId="40"/>
    <cellStyle name="20% - Акцент1 105 2" xfId="41"/>
    <cellStyle name="20% - Акцент1 105 2 2" xfId="42"/>
    <cellStyle name="20% - Акцент1 105 3" xfId="43"/>
    <cellStyle name="20% - Акцент1 106" xfId="44"/>
    <cellStyle name="20% - Акцент1 106 2" xfId="45"/>
    <cellStyle name="20% - Акцент1 106 2 2" xfId="46"/>
    <cellStyle name="20% - Акцент1 106 3" xfId="47"/>
    <cellStyle name="20% - Акцент1 107" xfId="48"/>
    <cellStyle name="20% - Акцент1 107 2" xfId="49"/>
    <cellStyle name="20% - Акцент1 107 2 2" xfId="50"/>
    <cellStyle name="20% - Акцент1 107 3" xfId="51"/>
    <cellStyle name="20% - Акцент1 108" xfId="52"/>
    <cellStyle name="20% - Акцент1 108 2" xfId="53"/>
    <cellStyle name="20% - Акцент1 108 2 2" xfId="54"/>
    <cellStyle name="20% - Акцент1 108 3" xfId="55"/>
    <cellStyle name="20% - Акцент1 109" xfId="56"/>
    <cellStyle name="20% - Акцент1 109 2" xfId="57"/>
    <cellStyle name="20% - Акцент1 109 2 2" xfId="58"/>
    <cellStyle name="20% - Акцент1 109 3" xfId="59"/>
    <cellStyle name="20% - Акцент1 11" xfId="60"/>
    <cellStyle name="20% - Акцент1 11 2" xfId="61"/>
    <cellStyle name="20% - Акцент1 11 2 2" xfId="62"/>
    <cellStyle name="20% - Акцент1 11 2 2 2" xfId="63"/>
    <cellStyle name="20% - Акцент1 11 2 3" xfId="64"/>
    <cellStyle name="20% - Акцент1 11 3" xfId="65"/>
    <cellStyle name="20% - Акцент1 11 3 2" xfId="66"/>
    <cellStyle name="20% - Акцент1 11 3 2 2" xfId="67"/>
    <cellStyle name="20% - Акцент1 11 3 3" xfId="68"/>
    <cellStyle name="20% - Акцент1 11 4" xfId="69"/>
    <cellStyle name="20% - Акцент1 11 4 2" xfId="70"/>
    <cellStyle name="20% - Акцент1 11 5" xfId="71"/>
    <cellStyle name="20% - Акцент1 110" xfId="72"/>
    <cellStyle name="20% - Акцент1 110 2" xfId="73"/>
    <cellStyle name="20% - Акцент1 110 2 2" xfId="74"/>
    <cellStyle name="20% - Акцент1 110 3" xfId="75"/>
    <cellStyle name="20% - Акцент1 111" xfId="76"/>
    <cellStyle name="20% - Акцент1 111 2" xfId="77"/>
    <cellStyle name="20% - Акцент1 111 2 2" xfId="78"/>
    <cellStyle name="20% - Акцент1 111 3" xfId="79"/>
    <cellStyle name="20% - Акцент1 112" xfId="80"/>
    <cellStyle name="20% - Акцент1 112 2" xfId="81"/>
    <cellStyle name="20% - Акцент1 112 2 2" xfId="82"/>
    <cellStyle name="20% - Акцент1 112 3" xfId="83"/>
    <cellStyle name="20% - Акцент1 113" xfId="84"/>
    <cellStyle name="20% - Акцент1 113 2" xfId="85"/>
    <cellStyle name="20% - Акцент1 113 2 2" xfId="86"/>
    <cellStyle name="20% - Акцент1 113 3" xfId="87"/>
    <cellStyle name="20% - Акцент1 114" xfId="88"/>
    <cellStyle name="20% - Акцент1 114 2" xfId="89"/>
    <cellStyle name="20% - Акцент1 114 2 2" xfId="90"/>
    <cellStyle name="20% - Акцент1 114 3" xfId="91"/>
    <cellStyle name="20% - Акцент1 115" xfId="92"/>
    <cellStyle name="20% - Акцент1 115 2" xfId="93"/>
    <cellStyle name="20% - Акцент1 115 2 2" xfId="94"/>
    <cellStyle name="20% - Акцент1 115 3" xfId="95"/>
    <cellStyle name="20% - Акцент1 116" xfId="96"/>
    <cellStyle name="20% - Акцент1 116 2" xfId="97"/>
    <cellStyle name="20% - Акцент1 116 2 2" xfId="98"/>
    <cellStyle name="20% - Акцент1 116 3" xfId="99"/>
    <cellStyle name="20% - Акцент1 117" xfId="100"/>
    <cellStyle name="20% - Акцент1 117 2" xfId="101"/>
    <cellStyle name="20% - Акцент1 117 2 2" xfId="102"/>
    <cellStyle name="20% - Акцент1 117 3" xfId="103"/>
    <cellStyle name="20% - Акцент1 118" xfId="104"/>
    <cellStyle name="20% - Акцент1 118 2" xfId="105"/>
    <cellStyle name="20% - Акцент1 118 2 2" xfId="106"/>
    <cellStyle name="20% - Акцент1 118 3" xfId="107"/>
    <cellStyle name="20% - Акцент1 119" xfId="108"/>
    <cellStyle name="20% - Акцент1 119 2" xfId="109"/>
    <cellStyle name="20% - Акцент1 119 2 2" xfId="110"/>
    <cellStyle name="20% - Акцент1 119 3" xfId="111"/>
    <cellStyle name="20% - Акцент1 12" xfId="112"/>
    <cellStyle name="20% - Акцент1 12 2" xfId="113"/>
    <cellStyle name="20% - Акцент1 12 2 2" xfId="114"/>
    <cellStyle name="20% - Акцент1 12 2 2 2" xfId="115"/>
    <cellStyle name="20% - Акцент1 12 2 3" xfId="116"/>
    <cellStyle name="20% - Акцент1 12 3" xfId="117"/>
    <cellStyle name="20% - Акцент1 12 3 2" xfId="118"/>
    <cellStyle name="20% - Акцент1 12 3 2 2" xfId="119"/>
    <cellStyle name="20% - Акцент1 12 3 3" xfId="120"/>
    <cellStyle name="20% - Акцент1 12 4" xfId="121"/>
    <cellStyle name="20% - Акцент1 12 4 2" xfId="122"/>
    <cellStyle name="20% - Акцент1 12 5" xfId="123"/>
    <cellStyle name="20% - Акцент1 120" xfId="124"/>
    <cellStyle name="20% - Акцент1 120 2" xfId="125"/>
    <cellStyle name="20% - Акцент1 120 2 2" xfId="126"/>
    <cellStyle name="20% - Акцент1 120 3" xfId="127"/>
    <cellStyle name="20% - Акцент1 121" xfId="128"/>
    <cellStyle name="20% - Акцент1 121 2" xfId="129"/>
    <cellStyle name="20% - Акцент1 121 2 2" xfId="130"/>
    <cellStyle name="20% - Акцент1 121 3" xfId="131"/>
    <cellStyle name="20% - Акцент1 122" xfId="132"/>
    <cellStyle name="20% - Акцент1 122 2" xfId="133"/>
    <cellStyle name="20% - Акцент1 122 2 2" xfId="134"/>
    <cellStyle name="20% - Акцент1 122 3" xfId="135"/>
    <cellStyle name="20% - Акцент1 123" xfId="136"/>
    <cellStyle name="20% - Акцент1 123 2" xfId="137"/>
    <cellStyle name="20% - Акцент1 123 2 2" xfId="138"/>
    <cellStyle name="20% - Акцент1 123 3" xfId="139"/>
    <cellStyle name="20% - Акцент1 124" xfId="140"/>
    <cellStyle name="20% - Акцент1 124 2" xfId="141"/>
    <cellStyle name="20% - Акцент1 124 2 2" xfId="142"/>
    <cellStyle name="20% - Акцент1 124 3" xfId="143"/>
    <cellStyle name="20% - Акцент1 125" xfId="144"/>
    <cellStyle name="20% - Акцент1 125 2" xfId="145"/>
    <cellStyle name="20% - Акцент1 125 2 2" xfId="146"/>
    <cellStyle name="20% - Акцент1 125 3" xfId="147"/>
    <cellStyle name="20% - Акцент1 126" xfId="148"/>
    <cellStyle name="20% - Акцент1 126 2" xfId="149"/>
    <cellStyle name="20% - Акцент1 126 2 2" xfId="150"/>
    <cellStyle name="20% - Акцент1 126 3" xfId="151"/>
    <cellStyle name="20% - Акцент1 127" xfId="152"/>
    <cellStyle name="20% - Акцент1 127 2" xfId="153"/>
    <cellStyle name="20% - Акцент1 127 2 2" xfId="154"/>
    <cellStyle name="20% - Акцент1 127 3" xfId="155"/>
    <cellStyle name="20% - Акцент1 128" xfId="156"/>
    <cellStyle name="20% - Акцент1 128 2" xfId="157"/>
    <cellStyle name="20% - Акцент1 128 2 2" xfId="158"/>
    <cellStyle name="20% - Акцент1 128 3" xfId="159"/>
    <cellStyle name="20% - Акцент1 129" xfId="160"/>
    <cellStyle name="20% - Акцент1 129 2" xfId="161"/>
    <cellStyle name="20% - Акцент1 129 2 2" xfId="162"/>
    <cellStyle name="20% - Акцент1 129 3" xfId="163"/>
    <cellStyle name="20% - Акцент1 13" xfId="164"/>
    <cellStyle name="20% - Акцент1 13 2" xfId="165"/>
    <cellStyle name="20% - Акцент1 13 2 2" xfId="166"/>
    <cellStyle name="20% - Акцент1 13 2 2 2" xfId="167"/>
    <cellStyle name="20% - Акцент1 13 2 3" xfId="168"/>
    <cellStyle name="20% - Акцент1 13 3" xfId="169"/>
    <cellStyle name="20% - Акцент1 13 3 2" xfId="170"/>
    <cellStyle name="20% - Акцент1 13 3 2 2" xfId="171"/>
    <cellStyle name="20% - Акцент1 13 3 3" xfId="172"/>
    <cellStyle name="20% - Акцент1 13 4" xfId="173"/>
    <cellStyle name="20% - Акцент1 13 4 2" xfId="174"/>
    <cellStyle name="20% - Акцент1 13 5" xfId="175"/>
    <cellStyle name="20% - Акцент1 130" xfId="176"/>
    <cellStyle name="20% - Акцент1 130 2" xfId="177"/>
    <cellStyle name="20% - Акцент1 130 2 2" xfId="178"/>
    <cellStyle name="20% - Акцент1 130 3" xfId="179"/>
    <cellStyle name="20% - Акцент1 131" xfId="180"/>
    <cellStyle name="20% - Акцент1 131 2" xfId="181"/>
    <cellStyle name="20% - Акцент1 131 2 2" xfId="182"/>
    <cellStyle name="20% - Акцент1 131 3" xfId="183"/>
    <cellStyle name="20% - Акцент1 132" xfId="184"/>
    <cellStyle name="20% - Акцент1 132 2" xfId="185"/>
    <cellStyle name="20% - Акцент1 132 2 2" xfId="186"/>
    <cellStyle name="20% - Акцент1 132 3" xfId="187"/>
    <cellStyle name="20% - Акцент1 133" xfId="188"/>
    <cellStyle name="20% - Акцент1 133 2" xfId="189"/>
    <cellStyle name="20% - Акцент1 133 2 2" xfId="190"/>
    <cellStyle name="20% - Акцент1 133 3" xfId="191"/>
    <cellStyle name="20% - Акцент1 134" xfId="192"/>
    <cellStyle name="20% - Акцент1 134 2" xfId="193"/>
    <cellStyle name="20% - Акцент1 134 2 2" xfId="194"/>
    <cellStyle name="20% - Акцент1 134 3" xfId="195"/>
    <cellStyle name="20% - Акцент1 135" xfId="196"/>
    <cellStyle name="20% - Акцент1 135 2" xfId="197"/>
    <cellStyle name="20% - Акцент1 135 2 2" xfId="198"/>
    <cellStyle name="20% - Акцент1 135 3" xfId="199"/>
    <cellStyle name="20% - Акцент1 136" xfId="200"/>
    <cellStyle name="20% - Акцент1 136 2" xfId="201"/>
    <cellStyle name="20% - Акцент1 136 2 2" xfId="202"/>
    <cellStyle name="20% - Акцент1 136 3" xfId="203"/>
    <cellStyle name="20% - Акцент1 137" xfId="204"/>
    <cellStyle name="20% - Акцент1 138" xfId="205"/>
    <cellStyle name="20% - Акцент1 14" xfId="206"/>
    <cellStyle name="20% - Акцент1 14 2" xfId="207"/>
    <cellStyle name="20% - Акцент1 14 2 2" xfId="208"/>
    <cellStyle name="20% - Акцент1 14 2 2 2" xfId="209"/>
    <cellStyle name="20% - Акцент1 14 2 3" xfId="210"/>
    <cellStyle name="20% - Акцент1 14 3" xfId="211"/>
    <cellStyle name="20% - Акцент1 14 3 2" xfId="212"/>
    <cellStyle name="20% - Акцент1 14 3 2 2" xfId="213"/>
    <cellStyle name="20% - Акцент1 14 3 3" xfId="214"/>
    <cellStyle name="20% - Акцент1 14 4" xfId="215"/>
    <cellStyle name="20% - Акцент1 14 4 2" xfId="216"/>
    <cellStyle name="20% - Акцент1 14 5" xfId="217"/>
    <cellStyle name="20% - Акцент1 15" xfId="218"/>
    <cellStyle name="20% - Акцент1 15 2" xfId="219"/>
    <cellStyle name="20% - Акцент1 15 2 2" xfId="220"/>
    <cellStyle name="20% - Акцент1 15 2 2 2" xfId="221"/>
    <cellStyle name="20% - Акцент1 15 2 3" xfId="222"/>
    <cellStyle name="20% - Акцент1 15 3" xfId="223"/>
    <cellStyle name="20% - Акцент1 15 3 2" xfId="224"/>
    <cellStyle name="20% - Акцент1 15 3 2 2" xfId="225"/>
    <cellStyle name="20% - Акцент1 15 3 3" xfId="226"/>
    <cellStyle name="20% - Акцент1 15 4" xfId="227"/>
    <cellStyle name="20% - Акцент1 15 4 2" xfId="228"/>
    <cellStyle name="20% - Акцент1 15 5" xfId="229"/>
    <cellStyle name="20% - Акцент1 16" xfId="230"/>
    <cellStyle name="20% - Акцент1 16 2" xfId="231"/>
    <cellStyle name="20% - Акцент1 16 2 2" xfId="232"/>
    <cellStyle name="20% - Акцент1 16 2 2 2" xfId="233"/>
    <cellStyle name="20% - Акцент1 16 2 3" xfId="234"/>
    <cellStyle name="20% - Акцент1 16 3" xfId="235"/>
    <cellStyle name="20% - Акцент1 16 3 2" xfId="236"/>
    <cellStyle name="20% - Акцент1 16 3 2 2" xfId="237"/>
    <cellStyle name="20% - Акцент1 16 3 3" xfId="238"/>
    <cellStyle name="20% - Акцент1 16 4" xfId="239"/>
    <cellStyle name="20% - Акцент1 16 4 2" xfId="240"/>
    <cellStyle name="20% - Акцент1 16 5" xfId="241"/>
    <cellStyle name="20% - Акцент1 17" xfId="242"/>
    <cellStyle name="20% - Акцент1 17 2" xfId="243"/>
    <cellStyle name="20% - Акцент1 17 2 2" xfId="244"/>
    <cellStyle name="20% - Акцент1 17 2 2 2" xfId="245"/>
    <cellStyle name="20% - Акцент1 17 2 3" xfId="246"/>
    <cellStyle name="20% - Акцент1 17 3" xfId="247"/>
    <cellStyle name="20% - Акцент1 17 3 2" xfId="248"/>
    <cellStyle name="20% - Акцент1 17 3 2 2" xfId="249"/>
    <cellStyle name="20% - Акцент1 17 3 3" xfId="250"/>
    <cellStyle name="20% - Акцент1 17 4" xfId="251"/>
    <cellStyle name="20% - Акцент1 17 4 2" xfId="252"/>
    <cellStyle name="20% - Акцент1 17 5" xfId="253"/>
    <cellStyle name="20% - Акцент1 18" xfId="254"/>
    <cellStyle name="20% - Акцент1 18 2" xfId="255"/>
    <cellStyle name="20% - Акцент1 18 2 2" xfId="256"/>
    <cellStyle name="20% - Акцент1 18 2 2 2" xfId="257"/>
    <cellStyle name="20% - Акцент1 18 2 3" xfId="258"/>
    <cellStyle name="20% - Акцент1 18 3" xfId="259"/>
    <cellStyle name="20% - Акцент1 18 3 2" xfId="260"/>
    <cellStyle name="20% - Акцент1 18 3 2 2" xfId="261"/>
    <cellStyle name="20% - Акцент1 18 3 3" xfId="262"/>
    <cellStyle name="20% - Акцент1 18 4" xfId="263"/>
    <cellStyle name="20% - Акцент1 18 4 2" xfId="264"/>
    <cellStyle name="20% - Акцент1 18 5" xfId="265"/>
    <cellStyle name="20% - Акцент1 19" xfId="266"/>
    <cellStyle name="20% - Акцент1 19 2" xfId="267"/>
    <cellStyle name="20% - Акцент1 19 2 2" xfId="268"/>
    <cellStyle name="20% - Акцент1 19 2 2 2" xfId="269"/>
    <cellStyle name="20% - Акцент1 19 2 3" xfId="270"/>
    <cellStyle name="20% - Акцент1 19 3" xfId="271"/>
    <cellStyle name="20% - Акцент1 19 3 2" xfId="272"/>
    <cellStyle name="20% - Акцент1 19 3 2 2" xfId="273"/>
    <cellStyle name="20% - Акцент1 19 3 3" xfId="274"/>
    <cellStyle name="20% - Акцент1 19 4" xfId="275"/>
    <cellStyle name="20% - Акцент1 19 4 2" xfId="276"/>
    <cellStyle name="20% - Акцент1 19 5" xfId="277"/>
    <cellStyle name="20% - Акцент1 2" xfId="278"/>
    <cellStyle name="20% - Акцент1 2 10" xfId="279"/>
    <cellStyle name="20% - Акцент1 2 10 2" xfId="280"/>
    <cellStyle name="20% - Акцент1 2 10 2 2" xfId="281"/>
    <cellStyle name="20% - Акцент1 2 10 3" xfId="282"/>
    <cellStyle name="20% - Акцент1 2 11" xfId="283"/>
    <cellStyle name="20% - Акцент1 2 11 2" xfId="284"/>
    <cellStyle name="20% - Акцент1 2 11 2 2" xfId="285"/>
    <cellStyle name="20% - Акцент1 2 11 3" xfId="286"/>
    <cellStyle name="20% - Акцент1 2 12" xfId="287"/>
    <cellStyle name="20% - Акцент1 2 12 2" xfId="288"/>
    <cellStyle name="20% - Акцент1 2 12 2 2" xfId="289"/>
    <cellStyle name="20% - Акцент1 2 12 3" xfId="290"/>
    <cellStyle name="20% - Акцент1 2 13" xfId="291"/>
    <cellStyle name="20% - Акцент1 2 13 2" xfId="292"/>
    <cellStyle name="20% - Акцент1 2 13 2 2" xfId="293"/>
    <cellStyle name="20% - Акцент1 2 13 3" xfId="294"/>
    <cellStyle name="20% - Акцент1 2 14" xfId="295"/>
    <cellStyle name="20% - Акцент1 2 14 2" xfId="296"/>
    <cellStyle name="20% - Акцент1 2 14 2 2" xfId="297"/>
    <cellStyle name="20% - Акцент1 2 14 3" xfId="298"/>
    <cellStyle name="20% - Акцент1 2 15" xfId="299"/>
    <cellStyle name="20% - Акцент1 2 15 2" xfId="300"/>
    <cellStyle name="20% - Акцент1 2 15 2 2" xfId="301"/>
    <cellStyle name="20% - Акцент1 2 15 3" xfId="302"/>
    <cellStyle name="20% - Акцент1 2 16" xfId="303"/>
    <cellStyle name="20% - Акцент1 2 16 2" xfId="304"/>
    <cellStyle name="20% - Акцент1 2 16 2 2" xfId="305"/>
    <cellStyle name="20% - Акцент1 2 16 3" xfId="306"/>
    <cellStyle name="20% - Акцент1 2 17" xfId="307"/>
    <cellStyle name="20% - Акцент1 2 17 2" xfId="308"/>
    <cellStyle name="20% - Акцент1 2 17 2 2" xfId="309"/>
    <cellStyle name="20% - Акцент1 2 17 3" xfId="310"/>
    <cellStyle name="20% - Акцент1 2 18" xfId="311"/>
    <cellStyle name="20% - Акцент1 2 18 2" xfId="312"/>
    <cellStyle name="20% - Акцент1 2 18 2 2" xfId="313"/>
    <cellStyle name="20% - Акцент1 2 18 3" xfId="314"/>
    <cellStyle name="20% - Акцент1 2 19" xfId="315"/>
    <cellStyle name="20% - Акцент1 2 19 2" xfId="316"/>
    <cellStyle name="20% - Акцент1 2 19 2 2" xfId="317"/>
    <cellStyle name="20% - Акцент1 2 19 3" xfId="318"/>
    <cellStyle name="20% - Акцент1 2 2" xfId="319"/>
    <cellStyle name="20% - Акцент1 2 2 2" xfId="320"/>
    <cellStyle name="20% - Акцент1 2 2 2 2" xfId="321"/>
    <cellStyle name="20% - Акцент1 2 2 2 2 2" xfId="322"/>
    <cellStyle name="20% - Акцент1 2 2 2 3" xfId="323"/>
    <cellStyle name="20% - Акцент1 2 2 3" xfId="324"/>
    <cellStyle name="20% - Акцент1 2 2 3 2" xfId="325"/>
    <cellStyle name="20% - Акцент1 2 2 3 2 2" xfId="326"/>
    <cellStyle name="20% - Акцент1 2 2 3 3" xfId="327"/>
    <cellStyle name="20% - Акцент1 2 2 4" xfId="328"/>
    <cellStyle name="20% - Акцент1 2 2 4 2" xfId="329"/>
    <cellStyle name="20% - Акцент1 2 2 5" xfId="330"/>
    <cellStyle name="20% - Акцент1 2 20" xfId="331"/>
    <cellStyle name="20% - Акцент1 2 20 2" xfId="332"/>
    <cellStyle name="20% - Акцент1 2 20 2 2" xfId="333"/>
    <cellStyle name="20% - Акцент1 2 20 3" xfId="334"/>
    <cellStyle name="20% - Акцент1 2 21" xfId="335"/>
    <cellStyle name="20% - Акцент1 2 21 2" xfId="336"/>
    <cellStyle name="20% - Акцент1 2 21 2 2" xfId="337"/>
    <cellStyle name="20% - Акцент1 2 21 3" xfId="338"/>
    <cellStyle name="20% - Акцент1 2 22" xfId="339"/>
    <cellStyle name="20% - Акцент1 2 22 2" xfId="340"/>
    <cellStyle name="20% - Акцент1 2 22 2 2" xfId="341"/>
    <cellStyle name="20% - Акцент1 2 22 3" xfId="342"/>
    <cellStyle name="20% - Акцент1 2 23" xfId="343"/>
    <cellStyle name="20% - Акцент1 2 23 2" xfId="344"/>
    <cellStyle name="20% - Акцент1 2 23 2 2" xfId="345"/>
    <cellStyle name="20% - Акцент1 2 23 3" xfId="346"/>
    <cellStyle name="20% - Акцент1 2 24" xfId="347"/>
    <cellStyle name="20% - Акцент1 2 24 2" xfId="348"/>
    <cellStyle name="20% - Акцент1 2 24 2 2" xfId="349"/>
    <cellStyle name="20% - Акцент1 2 24 3" xfId="350"/>
    <cellStyle name="20% - Акцент1 2 25" xfId="351"/>
    <cellStyle name="20% - Акцент1 2 25 2" xfId="352"/>
    <cellStyle name="20% - Акцент1 2 26" xfId="353"/>
    <cellStyle name="20% - Акцент1 2 3" xfId="354"/>
    <cellStyle name="20% - Акцент1 2 3 2" xfId="355"/>
    <cellStyle name="20% - Акцент1 2 3 2 2" xfId="356"/>
    <cellStyle name="20% - Акцент1 2 3 2 2 2" xfId="357"/>
    <cellStyle name="20% - Акцент1 2 3 2 3" xfId="358"/>
    <cellStyle name="20% - Акцент1 2 3 3" xfId="359"/>
    <cellStyle name="20% - Акцент1 2 3 3 2" xfId="360"/>
    <cellStyle name="20% - Акцент1 2 3 3 2 2" xfId="361"/>
    <cellStyle name="20% - Акцент1 2 3 3 3" xfId="362"/>
    <cellStyle name="20% - Акцент1 2 3 4" xfId="363"/>
    <cellStyle name="20% - Акцент1 2 3 4 2" xfId="364"/>
    <cellStyle name="20% - Акцент1 2 3 5" xfId="365"/>
    <cellStyle name="20% - Акцент1 2 4" xfId="366"/>
    <cellStyle name="20% - Акцент1 2 4 2" xfId="367"/>
    <cellStyle name="20% - Акцент1 2 4 2 2" xfId="368"/>
    <cellStyle name="20% - Акцент1 2 4 2 2 2" xfId="369"/>
    <cellStyle name="20% - Акцент1 2 4 2 3" xfId="370"/>
    <cellStyle name="20% - Акцент1 2 4 3" xfId="371"/>
    <cellStyle name="20% - Акцент1 2 4 3 2" xfId="372"/>
    <cellStyle name="20% - Акцент1 2 4 3 2 2" xfId="373"/>
    <cellStyle name="20% - Акцент1 2 4 3 3" xfId="374"/>
    <cellStyle name="20% - Акцент1 2 4 4" xfId="375"/>
    <cellStyle name="20% - Акцент1 2 4 4 2" xfId="376"/>
    <cellStyle name="20% - Акцент1 2 4 5" xfId="377"/>
    <cellStyle name="20% - Акцент1 2 5" xfId="378"/>
    <cellStyle name="20% - Акцент1 2 5 2" xfId="379"/>
    <cellStyle name="20% - Акцент1 2 5 2 2" xfId="380"/>
    <cellStyle name="20% - Акцент1 2 5 2 2 2" xfId="381"/>
    <cellStyle name="20% - Акцент1 2 5 2 3" xfId="382"/>
    <cellStyle name="20% - Акцент1 2 5 3" xfId="383"/>
    <cellStyle name="20% - Акцент1 2 5 3 2" xfId="384"/>
    <cellStyle name="20% - Акцент1 2 5 3 2 2" xfId="385"/>
    <cellStyle name="20% - Акцент1 2 5 3 3" xfId="386"/>
    <cellStyle name="20% - Акцент1 2 5 4" xfId="387"/>
    <cellStyle name="20% - Акцент1 2 5 4 2" xfId="388"/>
    <cellStyle name="20% - Акцент1 2 5 5" xfId="389"/>
    <cellStyle name="20% - Акцент1 2 6" xfId="390"/>
    <cellStyle name="20% - Акцент1 2 6 2" xfId="391"/>
    <cellStyle name="20% - Акцент1 2 6 2 2" xfId="392"/>
    <cellStyle name="20% - Акцент1 2 6 3" xfId="393"/>
    <cellStyle name="20% - Акцент1 2 7" xfId="394"/>
    <cellStyle name="20% - Акцент1 2 7 2" xfId="395"/>
    <cellStyle name="20% - Акцент1 2 7 2 2" xfId="396"/>
    <cellStyle name="20% - Акцент1 2 7 3" xfId="397"/>
    <cellStyle name="20% - Акцент1 2 8" xfId="398"/>
    <cellStyle name="20% - Акцент1 2 8 2" xfId="399"/>
    <cellStyle name="20% - Акцент1 2 8 2 2" xfId="400"/>
    <cellStyle name="20% - Акцент1 2 8 3" xfId="401"/>
    <cellStyle name="20% - Акцент1 2 9" xfId="402"/>
    <cellStyle name="20% - Акцент1 2 9 2" xfId="403"/>
    <cellStyle name="20% - Акцент1 2 9 2 2" xfId="404"/>
    <cellStyle name="20% - Акцент1 2 9 3" xfId="405"/>
    <cellStyle name="20% - Акцент1 20" xfId="406"/>
    <cellStyle name="20% - Акцент1 20 2" xfId="407"/>
    <cellStyle name="20% - Акцент1 20 2 2" xfId="408"/>
    <cellStyle name="20% - Акцент1 20 2 2 2" xfId="409"/>
    <cellStyle name="20% - Акцент1 20 2 3" xfId="410"/>
    <cellStyle name="20% - Акцент1 20 3" xfId="411"/>
    <cellStyle name="20% - Акцент1 20 3 2" xfId="412"/>
    <cellStyle name="20% - Акцент1 20 3 2 2" xfId="413"/>
    <cellStyle name="20% - Акцент1 20 3 3" xfId="414"/>
    <cellStyle name="20% - Акцент1 20 4" xfId="415"/>
    <cellStyle name="20% - Акцент1 20 4 2" xfId="416"/>
    <cellStyle name="20% - Акцент1 20 5" xfId="417"/>
    <cellStyle name="20% - Акцент1 21" xfId="418"/>
    <cellStyle name="20% - Акцент1 21 2" xfId="419"/>
    <cellStyle name="20% - Акцент1 21 2 2" xfId="420"/>
    <cellStyle name="20% - Акцент1 21 2 2 2" xfId="421"/>
    <cellStyle name="20% - Акцент1 21 2 3" xfId="422"/>
    <cellStyle name="20% - Акцент1 21 3" xfId="423"/>
    <cellStyle name="20% - Акцент1 21 3 2" xfId="424"/>
    <cellStyle name="20% - Акцент1 21 3 2 2" xfId="425"/>
    <cellStyle name="20% - Акцент1 21 3 3" xfId="426"/>
    <cellStyle name="20% - Акцент1 21 4" xfId="427"/>
    <cellStyle name="20% - Акцент1 21 4 2" xfId="428"/>
    <cellStyle name="20% - Акцент1 21 5" xfId="429"/>
    <cellStyle name="20% - Акцент1 22" xfId="430"/>
    <cellStyle name="20% - Акцент1 22 2" xfId="431"/>
    <cellStyle name="20% - Акцент1 22 2 2" xfId="432"/>
    <cellStyle name="20% - Акцент1 22 2 2 2" xfId="433"/>
    <cellStyle name="20% - Акцент1 22 2 3" xfId="434"/>
    <cellStyle name="20% - Акцент1 22 3" xfId="435"/>
    <cellStyle name="20% - Акцент1 22 3 2" xfId="436"/>
    <cellStyle name="20% - Акцент1 22 3 2 2" xfId="437"/>
    <cellStyle name="20% - Акцент1 22 3 3" xfId="438"/>
    <cellStyle name="20% - Акцент1 22 4" xfId="439"/>
    <cellStyle name="20% - Акцент1 22 4 2" xfId="440"/>
    <cellStyle name="20% - Акцент1 22 5" xfId="441"/>
    <cellStyle name="20% - Акцент1 23" xfId="442"/>
    <cellStyle name="20% - Акцент1 23 2" xfId="443"/>
    <cellStyle name="20% - Акцент1 23 2 2" xfId="444"/>
    <cellStyle name="20% - Акцент1 23 2 2 2" xfId="445"/>
    <cellStyle name="20% - Акцент1 23 2 3" xfId="446"/>
    <cellStyle name="20% - Акцент1 23 3" xfId="447"/>
    <cellStyle name="20% - Акцент1 23 3 2" xfId="448"/>
    <cellStyle name="20% - Акцент1 23 3 2 2" xfId="449"/>
    <cellStyle name="20% - Акцент1 23 3 3" xfId="450"/>
    <cellStyle name="20% - Акцент1 23 4" xfId="451"/>
    <cellStyle name="20% - Акцент1 23 4 2" xfId="452"/>
    <cellStyle name="20% - Акцент1 23 5" xfId="453"/>
    <cellStyle name="20% - Акцент1 24" xfId="454"/>
    <cellStyle name="20% - Акцент1 24 2" xfId="455"/>
    <cellStyle name="20% - Акцент1 24 2 2" xfId="456"/>
    <cellStyle name="20% - Акцент1 24 2 2 2" xfId="457"/>
    <cellStyle name="20% - Акцент1 24 2 3" xfId="458"/>
    <cellStyle name="20% - Акцент1 24 3" xfId="459"/>
    <cellStyle name="20% - Акцент1 24 3 2" xfId="460"/>
    <cellStyle name="20% - Акцент1 24 3 2 2" xfId="461"/>
    <cellStyle name="20% - Акцент1 24 3 3" xfId="462"/>
    <cellStyle name="20% - Акцент1 24 4" xfId="463"/>
    <cellStyle name="20% - Акцент1 24 4 2" xfId="464"/>
    <cellStyle name="20% - Акцент1 24 5" xfId="465"/>
    <cellStyle name="20% - Акцент1 25" xfId="466"/>
    <cellStyle name="20% - Акцент1 25 2" xfId="467"/>
    <cellStyle name="20% - Акцент1 25 2 2" xfId="468"/>
    <cellStyle name="20% - Акцент1 25 2 2 2" xfId="469"/>
    <cellStyle name="20% - Акцент1 25 2 3" xfId="470"/>
    <cellStyle name="20% - Акцент1 25 3" xfId="471"/>
    <cellStyle name="20% - Акцент1 25 3 2" xfId="472"/>
    <cellStyle name="20% - Акцент1 25 3 2 2" xfId="473"/>
    <cellStyle name="20% - Акцент1 25 3 3" xfId="474"/>
    <cellStyle name="20% - Акцент1 25 4" xfId="475"/>
    <cellStyle name="20% - Акцент1 25 4 2" xfId="476"/>
    <cellStyle name="20% - Акцент1 25 5" xfId="477"/>
    <cellStyle name="20% - Акцент1 26" xfId="478"/>
    <cellStyle name="20% - Акцент1 26 2" xfId="479"/>
    <cellStyle name="20% - Акцент1 26 2 2" xfId="480"/>
    <cellStyle name="20% - Акцент1 26 2 2 2" xfId="481"/>
    <cellStyle name="20% - Акцент1 26 2 3" xfId="482"/>
    <cellStyle name="20% - Акцент1 26 3" xfId="483"/>
    <cellStyle name="20% - Акцент1 26 3 2" xfId="484"/>
    <cellStyle name="20% - Акцент1 26 3 2 2" xfId="485"/>
    <cellStyle name="20% - Акцент1 26 3 3" xfId="486"/>
    <cellStyle name="20% - Акцент1 26 4" xfId="487"/>
    <cellStyle name="20% - Акцент1 26 4 2" xfId="488"/>
    <cellStyle name="20% - Акцент1 26 5" xfId="489"/>
    <cellStyle name="20% - Акцент1 27" xfId="490"/>
    <cellStyle name="20% - Акцент1 27 2" xfId="491"/>
    <cellStyle name="20% - Акцент1 27 2 2" xfId="492"/>
    <cellStyle name="20% - Акцент1 27 2 2 2" xfId="493"/>
    <cellStyle name="20% - Акцент1 27 2 3" xfId="494"/>
    <cellStyle name="20% - Акцент1 27 3" xfId="495"/>
    <cellStyle name="20% - Акцент1 27 3 2" xfId="496"/>
    <cellStyle name="20% - Акцент1 27 3 2 2" xfId="497"/>
    <cellStyle name="20% - Акцент1 27 3 3" xfId="498"/>
    <cellStyle name="20% - Акцент1 27 4" xfId="499"/>
    <cellStyle name="20% - Акцент1 27 4 2" xfId="500"/>
    <cellStyle name="20% - Акцент1 27 5" xfId="501"/>
    <cellStyle name="20% - Акцент1 28" xfId="502"/>
    <cellStyle name="20% - Акцент1 28 2" xfId="503"/>
    <cellStyle name="20% - Акцент1 28 2 2" xfId="504"/>
    <cellStyle name="20% - Акцент1 28 2 2 2" xfId="505"/>
    <cellStyle name="20% - Акцент1 28 2 3" xfId="506"/>
    <cellStyle name="20% - Акцент1 28 3" xfId="507"/>
    <cellStyle name="20% - Акцент1 28 3 2" xfId="508"/>
    <cellStyle name="20% - Акцент1 28 3 2 2" xfId="509"/>
    <cellStyle name="20% - Акцент1 28 3 3" xfId="510"/>
    <cellStyle name="20% - Акцент1 28 4" xfId="511"/>
    <cellStyle name="20% - Акцент1 28 4 2" xfId="512"/>
    <cellStyle name="20% - Акцент1 28 5" xfId="513"/>
    <cellStyle name="20% - Акцент1 29" xfId="514"/>
    <cellStyle name="20% - Акцент1 29 2" xfId="515"/>
    <cellStyle name="20% - Акцент1 29 2 2" xfId="516"/>
    <cellStyle name="20% - Акцент1 29 2 2 2" xfId="517"/>
    <cellStyle name="20% - Акцент1 29 2 3" xfId="518"/>
    <cellStyle name="20% - Акцент1 29 3" xfId="519"/>
    <cellStyle name="20% - Акцент1 29 3 2" xfId="520"/>
    <cellStyle name="20% - Акцент1 29 3 2 2" xfId="521"/>
    <cellStyle name="20% - Акцент1 29 3 3" xfId="522"/>
    <cellStyle name="20% - Акцент1 29 4" xfId="523"/>
    <cellStyle name="20% - Акцент1 29 4 2" xfId="524"/>
    <cellStyle name="20% - Акцент1 29 5" xfId="525"/>
    <cellStyle name="20% - Акцент1 3" xfId="526"/>
    <cellStyle name="20% - Акцент1 3 2" xfId="527"/>
    <cellStyle name="20% - Акцент1 3 2 2" xfId="528"/>
    <cellStyle name="20% - Акцент1 3 2 2 2" xfId="529"/>
    <cellStyle name="20% - Акцент1 3 2 2 2 2" xfId="530"/>
    <cellStyle name="20% - Акцент1 3 2 2 3" xfId="531"/>
    <cellStyle name="20% - Акцент1 3 2 3" xfId="532"/>
    <cellStyle name="20% - Акцент1 3 2 3 2" xfId="533"/>
    <cellStyle name="20% - Акцент1 3 2 3 2 2" xfId="534"/>
    <cellStyle name="20% - Акцент1 3 2 3 3" xfId="535"/>
    <cellStyle name="20% - Акцент1 3 2 4" xfId="536"/>
    <cellStyle name="20% - Акцент1 3 2 4 2" xfId="537"/>
    <cellStyle name="20% - Акцент1 3 2 5" xfId="538"/>
    <cellStyle name="20% - Акцент1 3 3" xfId="539"/>
    <cellStyle name="20% - Акцент1 3 3 2" xfId="540"/>
    <cellStyle name="20% - Акцент1 3 3 2 2" xfId="541"/>
    <cellStyle name="20% - Акцент1 3 3 2 2 2" xfId="542"/>
    <cellStyle name="20% - Акцент1 3 3 2 3" xfId="543"/>
    <cellStyle name="20% - Акцент1 3 3 3" xfId="544"/>
    <cellStyle name="20% - Акцент1 3 3 3 2" xfId="545"/>
    <cellStyle name="20% - Акцент1 3 3 3 2 2" xfId="546"/>
    <cellStyle name="20% - Акцент1 3 3 3 3" xfId="547"/>
    <cellStyle name="20% - Акцент1 3 3 4" xfId="548"/>
    <cellStyle name="20% - Акцент1 3 3 4 2" xfId="549"/>
    <cellStyle name="20% - Акцент1 3 3 5" xfId="550"/>
    <cellStyle name="20% - Акцент1 3 4" xfId="551"/>
    <cellStyle name="20% - Акцент1 3 4 2" xfId="552"/>
    <cellStyle name="20% - Акцент1 3 4 2 2" xfId="553"/>
    <cellStyle name="20% - Акцент1 3 4 2 2 2" xfId="554"/>
    <cellStyle name="20% - Акцент1 3 4 2 3" xfId="555"/>
    <cellStyle name="20% - Акцент1 3 4 3" xfId="556"/>
    <cellStyle name="20% - Акцент1 3 4 3 2" xfId="557"/>
    <cellStyle name="20% - Акцент1 3 4 3 2 2" xfId="558"/>
    <cellStyle name="20% - Акцент1 3 4 3 3" xfId="559"/>
    <cellStyle name="20% - Акцент1 3 4 4" xfId="560"/>
    <cellStyle name="20% - Акцент1 3 4 4 2" xfId="561"/>
    <cellStyle name="20% - Акцент1 3 4 5" xfId="562"/>
    <cellStyle name="20% - Акцент1 3 5" xfId="563"/>
    <cellStyle name="20% - Акцент1 3 5 2" xfId="564"/>
    <cellStyle name="20% - Акцент1 3 5 2 2" xfId="565"/>
    <cellStyle name="20% - Акцент1 3 5 2 2 2" xfId="566"/>
    <cellStyle name="20% - Акцент1 3 5 2 3" xfId="567"/>
    <cellStyle name="20% - Акцент1 3 5 3" xfId="568"/>
    <cellStyle name="20% - Акцент1 3 5 3 2" xfId="569"/>
    <cellStyle name="20% - Акцент1 3 5 3 2 2" xfId="570"/>
    <cellStyle name="20% - Акцент1 3 5 3 3" xfId="571"/>
    <cellStyle name="20% - Акцент1 3 5 4" xfId="572"/>
    <cellStyle name="20% - Акцент1 3 5 4 2" xfId="573"/>
    <cellStyle name="20% - Акцент1 3 5 5" xfId="574"/>
    <cellStyle name="20% - Акцент1 3 6" xfId="575"/>
    <cellStyle name="20% - Акцент1 3 6 2" xfId="576"/>
    <cellStyle name="20% - Акцент1 3 6 2 2" xfId="577"/>
    <cellStyle name="20% - Акцент1 3 6 3" xfId="578"/>
    <cellStyle name="20% - Акцент1 3 7" xfId="579"/>
    <cellStyle name="20% - Акцент1 3 7 2" xfId="580"/>
    <cellStyle name="20% - Акцент1 3 7 2 2" xfId="581"/>
    <cellStyle name="20% - Акцент1 3 7 3" xfId="582"/>
    <cellStyle name="20% - Акцент1 3 8" xfId="583"/>
    <cellStyle name="20% - Акцент1 3 8 2" xfId="584"/>
    <cellStyle name="20% - Акцент1 3 9" xfId="585"/>
    <cellStyle name="20% - Акцент1 30" xfId="586"/>
    <cellStyle name="20% - Акцент1 30 2" xfId="587"/>
    <cellStyle name="20% - Акцент1 30 2 2" xfId="588"/>
    <cellStyle name="20% - Акцент1 30 2 2 2" xfId="589"/>
    <cellStyle name="20% - Акцент1 30 2 3" xfId="590"/>
    <cellStyle name="20% - Акцент1 30 3" xfId="591"/>
    <cellStyle name="20% - Акцент1 30 3 2" xfId="592"/>
    <cellStyle name="20% - Акцент1 30 3 2 2" xfId="593"/>
    <cellStyle name="20% - Акцент1 30 3 3" xfId="594"/>
    <cellStyle name="20% - Акцент1 30 4" xfId="595"/>
    <cellStyle name="20% - Акцент1 30 4 2" xfId="596"/>
    <cellStyle name="20% - Акцент1 30 5" xfId="597"/>
    <cellStyle name="20% - Акцент1 31" xfId="598"/>
    <cellStyle name="20% - Акцент1 31 2" xfId="599"/>
    <cellStyle name="20% - Акцент1 31 2 2" xfId="600"/>
    <cellStyle name="20% - Акцент1 31 2 2 2" xfId="601"/>
    <cellStyle name="20% - Акцент1 31 2 3" xfId="602"/>
    <cellStyle name="20% - Акцент1 31 3" xfId="603"/>
    <cellStyle name="20% - Акцент1 31 3 2" xfId="604"/>
    <cellStyle name="20% - Акцент1 31 3 2 2" xfId="605"/>
    <cellStyle name="20% - Акцент1 31 3 3" xfId="606"/>
    <cellStyle name="20% - Акцент1 31 4" xfId="607"/>
    <cellStyle name="20% - Акцент1 31 4 2" xfId="608"/>
    <cellStyle name="20% - Акцент1 31 5" xfId="609"/>
    <cellStyle name="20% - Акцент1 32" xfId="610"/>
    <cellStyle name="20% - Акцент1 32 2" xfId="611"/>
    <cellStyle name="20% - Акцент1 32 2 2" xfId="612"/>
    <cellStyle name="20% - Акцент1 32 2 2 2" xfId="613"/>
    <cellStyle name="20% - Акцент1 32 2 3" xfId="614"/>
    <cellStyle name="20% - Акцент1 32 3" xfId="615"/>
    <cellStyle name="20% - Акцент1 32 3 2" xfId="616"/>
    <cellStyle name="20% - Акцент1 32 3 2 2" xfId="617"/>
    <cellStyle name="20% - Акцент1 32 3 3" xfId="618"/>
    <cellStyle name="20% - Акцент1 32 4" xfId="619"/>
    <cellStyle name="20% - Акцент1 32 4 2" xfId="620"/>
    <cellStyle name="20% - Акцент1 32 5" xfId="621"/>
    <cellStyle name="20% - Акцент1 33" xfId="622"/>
    <cellStyle name="20% - Акцент1 33 2" xfId="623"/>
    <cellStyle name="20% - Акцент1 33 2 2" xfId="624"/>
    <cellStyle name="20% - Акцент1 33 2 2 2" xfId="625"/>
    <cellStyle name="20% - Акцент1 33 2 3" xfId="626"/>
    <cellStyle name="20% - Акцент1 33 3" xfId="627"/>
    <cellStyle name="20% - Акцент1 33 3 2" xfId="628"/>
    <cellStyle name="20% - Акцент1 33 3 2 2" xfId="629"/>
    <cellStyle name="20% - Акцент1 33 3 3" xfId="630"/>
    <cellStyle name="20% - Акцент1 33 4" xfId="631"/>
    <cellStyle name="20% - Акцент1 33 4 2" xfId="632"/>
    <cellStyle name="20% - Акцент1 33 5" xfId="633"/>
    <cellStyle name="20% - Акцент1 34" xfId="634"/>
    <cellStyle name="20% - Акцент1 34 2" xfId="635"/>
    <cellStyle name="20% - Акцент1 34 2 2" xfId="636"/>
    <cellStyle name="20% - Акцент1 34 2 2 2" xfId="637"/>
    <cellStyle name="20% - Акцент1 34 2 3" xfId="638"/>
    <cellStyle name="20% - Акцент1 34 3" xfId="639"/>
    <cellStyle name="20% - Акцент1 34 3 2" xfId="640"/>
    <cellStyle name="20% - Акцент1 34 3 2 2" xfId="641"/>
    <cellStyle name="20% - Акцент1 34 3 3" xfId="642"/>
    <cellStyle name="20% - Акцент1 34 4" xfId="643"/>
    <cellStyle name="20% - Акцент1 34 4 2" xfId="644"/>
    <cellStyle name="20% - Акцент1 34 5" xfId="645"/>
    <cellStyle name="20% - Акцент1 35" xfId="646"/>
    <cellStyle name="20% - Акцент1 35 2" xfId="647"/>
    <cellStyle name="20% - Акцент1 35 2 2" xfId="648"/>
    <cellStyle name="20% - Акцент1 35 2 2 2" xfId="649"/>
    <cellStyle name="20% - Акцент1 35 2 3" xfId="650"/>
    <cellStyle name="20% - Акцент1 35 3" xfId="651"/>
    <cellStyle name="20% - Акцент1 35 3 2" xfId="652"/>
    <cellStyle name="20% - Акцент1 35 3 2 2" xfId="653"/>
    <cellStyle name="20% - Акцент1 35 3 3" xfId="654"/>
    <cellStyle name="20% - Акцент1 35 4" xfId="655"/>
    <cellStyle name="20% - Акцент1 35 4 2" xfId="656"/>
    <cellStyle name="20% - Акцент1 35 5" xfId="657"/>
    <cellStyle name="20% - Акцент1 36" xfId="658"/>
    <cellStyle name="20% - Акцент1 36 2" xfId="659"/>
    <cellStyle name="20% - Акцент1 36 2 2" xfId="660"/>
    <cellStyle name="20% - Акцент1 36 2 2 2" xfId="661"/>
    <cellStyle name="20% - Акцент1 36 2 3" xfId="662"/>
    <cellStyle name="20% - Акцент1 36 3" xfId="663"/>
    <cellStyle name="20% - Акцент1 36 3 2" xfId="664"/>
    <cellStyle name="20% - Акцент1 36 3 2 2" xfId="665"/>
    <cellStyle name="20% - Акцент1 36 3 3" xfId="666"/>
    <cellStyle name="20% - Акцент1 36 4" xfId="667"/>
    <cellStyle name="20% - Акцент1 36 4 2" xfId="668"/>
    <cellStyle name="20% - Акцент1 36 5" xfId="669"/>
    <cellStyle name="20% - Акцент1 37" xfId="670"/>
    <cellStyle name="20% - Акцент1 37 2" xfId="671"/>
    <cellStyle name="20% - Акцент1 37 2 2" xfId="672"/>
    <cellStyle name="20% - Акцент1 37 2 2 2" xfId="673"/>
    <cellStyle name="20% - Акцент1 37 2 3" xfId="674"/>
    <cellStyle name="20% - Акцент1 37 3" xfId="675"/>
    <cellStyle name="20% - Акцент1 37 3 2" xfId="676"/>
    <cellStyle name="20% - Акцент1 37 3 2 2" xfId="677"/>
    <cellStyle name="20% - Акцент1 37 3 3" xfId="678"/>
    <cellStyle name="20% - Акцент1 37 4" xfId="679"/>
    <cellStyle name="20% - Акцент1 37 4 2" xfId="680"/>
    <cellStyle name="20% - Акцент1 37 5" xfId="681"/>
    <cellStyle name="20% - Акцент1 38" xfId="682"/>
    <cellStyle name="20% - Акцент1 38 2" xfId="683"/>
    <cellStyle name="20% - Акцент1 38 2 2" xfId="684"/>
    <cellStyle name="20% - Акцент1 38 2 2 2" xfId="685"/>
    <cellStyle name="20% - Акцент1 38 2 3" xfId="686"/>
    <cellStyle name="20% - Акцент1 38 3" xfId="687"/>
    <cellStyle name="20% - Акцент1 38 3 2" xfId="688"/>
    <cellStyle name="20% - Акцент1 38 3 2 2" xfId="689"/>
    <cellStyle name="20% - Акцент1 38 3 3" xfId="690"/>
    <cellStyle name="20% - Акцент1 38 4" xfId="691"/>
    <cellStyle name="20% - Акцент1 38 4 2" xfId="692"/>
    <cellStyle name="20% - Акцент1 38 5" xfId="693"/>
    <cellStyle name="20% - Акцент1 39" xfId="694"/>
    <cellStyle name="20% - Акцент1 39 2" xfId="695"/>
    <cellStyle name="20% - Акцент1 39 2 2" xfId="696"/>
    <cellStyle name="20% - Акцент1 39 2 2 2" xfId="697"/>
    <cellStyle name="20% - Акцент1 39 2 3" xfId="698"/>
    <cellStyle name="20% - Акцент1 39 3" xfId="699"/>
    <cellStyle name="20% - Акцент1 39 3 2" xfId="700"/>
    <cellStyle name="20% - Акцент1 39 3 2 2" xfId="701"/>
    <cellStyle name="20% - Акцент1 39 3 3" xfId="702"/>
    <cellStyle name="20% - Акцент1 39 4" xfId="703"/>
    <cellStyle name="20% - Акцент1 39 4 2" xfId="704"/>
    <cellStyle name="20% - Акцент1 39 5" xfId="705"/>
    <cellStyle name="20% - Акцент1 4" xfId="706"/>
    <cellStyle name="20% - Акцент1 4 2" xfId="707"/>
    <cellStyle name="20% - Акцент1 4 2 2" xfId="708"/>
    <cellStyle name="20% - Акцент1 4 2 2 2" xfId="709"/>
    <cellStyle name="20% - Акцент1 4 2 2 2 2" xfId="710"/>
    <cellStyle name="20% - Акцент1 4 2 2 3" xfId="711"/>
    <cellStyle name="20% - Акцент1 4 2 3" xfId="712"/>
    <cellStyle name="20% - Акцент1 4 2 3 2" xfId="713"/>
    <cellStyle name="20% - Акцент1 4 2 3 2 2" xfId="714"/>
    <cellStyle name="20% - Акцент1 4 2 3 3" xfId="715"/>
    <cellStyle name="20% - Акцент1 4 2 4" xfId="716"/>
    <cellStyle name="20% - Акцент1 4 2 4 2" xfId="717"/>
    <cellStyle name="20% - Акцент1 4 2 5" xfId="718"/>
    <cellStyle name="20% - Акцент1 4 3" xfId="719"/>
    <cellStyle name="20% - Акцент1 4 3 2" xfId="720"/>
    <cellStyle name="20% - Акцент1 4 3 2 2" xfId="721"/>
    <cellStyle name="20% - Акцент1 4 3 2 2 2" xfId="722"/>
    <cellStyle name="20% - Акцент1 4 3 2 3" xfId="723"/>
    <cellStyle name="20% - Акцент1 4 3 3" xfId="724"/>
    <cellStyle name="20% - Акцент1 4 3 3 2" xfId="725"/>
    <cellStyle name="20% - Акцент1 4 3 3 2 2" xfId="726"/>
    <cellStyle name="20% - Акцент1 4 3 3 3" xfId="727"/>
    <cellStyle name="20% - Акцент1 4 3 4" xfId="728"/>
    <cellStyle name="20% - Акцент1 4 3 4 2" xfId="729"/>
    <cellStyle name="20% - Акцент1 4 3 5" xfId="730"/>
    <cellStyle name="20% - Акцент1 4 4" xfId="731"/>
    <cellStyle name="20% - Акцент1 4 4 2" xfId="732"/>
    <cellStyle name="20% - Акцент1 4 4 2 2" xfId="733"/>
    <cellStyle name="20% - Акцент1 4 4 2 2 2" xfId="734"/>
    <cellStyle name="20% - Акцент1 4 4 2 3" xfId="735"/>
    <cellStyle name="20% - Акцент1 4 4 3" xfId="736"/>
    <cellStyle name="20% - Акцент1 4 4 3 2" xfId="737"/>
    <cellStyle name="20% - Акцент1 4 4 3 2 2" xfId="738"/>
    <cellStyle name="20% - Акцент1 4 4 3 3" xfId="739"/>
    <cellStyle name="20% - Акцент1 4 4 4" xfId="740"/>
    <cellStyle name="20% - Акцент1 4 4 4 2" xfId="741"/>
    <cellStyle name="20% - Акцент1 4 4 5" xfId="742"/>
    <cellStyle name="20% - Акцент1 4 5" xfId="743"/>
    <cellStyle name="20% - Акцент1 4 5 2" xfId="744"/>
    <cellStyle name="20% - Акцент1 4 5 2 2" xfId="745"/>
    <cellStyle name="20% - Акцент1 4 5 2 2 2" xfId="746"/>
    <cellStyle name="20% - Акцент1 4 5 2 3" xfId="747"/>
    <cellStyle name="20% - Акцент1 4 5 3" xfId="748"/>
    <cellStyle name="20% - Акцент1 4 5 3 2" xfId="749"/>
    <cellStyle name="20% - Акцент1 4 5 3 2 2" xfId="750"/>
    <cellStyle name="20% - Акцент1 4 5 3 3" xfId="751"/>
    <cellStyle name="20% - Акцент1 4 5 4" xfId="752"/>
    <cellStyle name="20% - Акцент1 4 5 4 2" xfId="753"/>
    <cellStyle name="20% - Акцент1 4 5 5" xfId="754"/>
    <cellStyle name="20% - Акцент1 4 6" xfId="755"/>
    <cellStyle name="20% - Акцент1 4 6 2" xfId="756"/>
    <cellStyle name="20% - Акцент1 4 6 2 2" xfId="757"/>
    <cellStyle name="20% - Акцент1 4 6 3" xfId="758"/>
    <cellStyle name="20% - Акцент1 4 7" xfId="759"/>
    <cellStyle name="20% - Акцент1 4 7 2" xfId="760"/>
    <cellStyle name="20% - Акцент1 4 7 2 2" xfId="761"/>
    <cellStyle name="20% - Акцент1 4 7 3" xfId="762"/>
    <cellStyle name="20% - Акцент1 4 8" xfId="763"/>
    <cellStyle name="20% - Акцент1 4 8 2" xfId="764"/>
    <cellStyle name="20% - Акцент1 4 9" xfId="765"/>
    <cellStyle name="20% - Акцент1 40" xfId="766"/>
    <cellStyle name="20% - Акцент1 40 2" xfId="767"/>
    <cellStyle name="20% - Акцент1 40 2 2" xfId="768"/>
    <cellStyle name="20% - Акцент1 40 2 2 2" xfId="769"/>
    <cellStyle name="20% - Акцент1 40 2 3" xfId="770"/>
    <cellStyle name="20% - Акцент1 40 3" xfId="771"/>
    <cellStyle name="20% - Акцент1 40 3 2" xfId="772"/>
    <cellStyle name="20% - Акцент1 40 3 2 2" xfId="773"/>
    <cellStyle name="20% - Акцент1 40 3 3" xfId="774"/>
    <cellStyle name="20% - Акцент1 40 4" xfId="775"/>
    <cellStyle name="20% - Акцент1 40 4 2" xfId="776"/>
    <cellStyle name="20% - Акцент1 40 5" xfId="777"/>
    <cellStyle name="20% - Акцент1 41" xfId="778"/>
    <cellStyle name="20% - Акцент1 41 2" xfId="779"/>
    <cellStyle name="20% - Акцент1 41 2 2" xfId="780"/>
    <cellStyle name="20% - Акцент1 41 2 2 2" xfId="781"/>
    <cellStyle name="20% - Акцент1 41 2 3" xfId="782"/>
    <cellStyle name="20% - Акцент1 41 3" xfId="783"/>
    <cellStyle name="20% - Акцент1 41 3 2" xfId="784"/>
    <cellStyle name="20% - Акцент1 41 3 2 2" xfId="785"/>
    <cellStyle name="20% - Акцент1 41 3 3" xfId="786"/>
    <cellStyle name="20% - Акцент1 41 4" xfId="787"/>
    <cellStyle name="20% - Акцент1 41 4 2" xfId="788"/>
    <cellStyle name="20% - Акцент1 41 5" xfId="789"/>
    <cellStyle name="20% - Акцент1 42" xfId="790"/>
    <cellStyle name="20% - Акцент1 42 2" xfId="791"/>
    <cellStyle name="20% - Акцент1 42 2 2" xfId="792"/>
    <cellStyle name="20% - Акцент1 42 2 2 2" xfId="793"/>
    <cellStyle name="20% - Акцент1 42 2 3" xfId="794"/>
    <cellStyle name="20% - Акцент1 42 3" xfId="795"/>
    <cellStyle name="20% - Акцент1 42 3 2" xfId="796"/>
    <cellStyle name="20% - Акцент1 42 3 2 2" xfId="797"/>
    <cellStyle name="20% - Акцент1 42 3 3" xfId="798"/>
    <cellStyle name="20% - Акцент1 42 4" xfId="799"/>
    <cellStyle name="20% - Акцент1 42 4 2" xfId="800"/>
    <cellStyle name="20% - Акцент1 42 5" xfId="801"/>
    <cellStyle name="20% - Акцент1 43" xfId="802"/>
    <cellStyle name="20% - Акцент1 43 2" xfId="803"/>
    <cellStyle name="20% - Акцент1 43 2 2" xfId="804"/>
    <cellStyle name="20% - Акцент1 43 2 2 2" xfId="805"/>
    <cellStyle name="20% - Акцент1 43 2 3" xfId="806"/>
    <cellStyle name="20% - Акцент1 43 3" xfId="807"/>
    <cellStyle name="20% - Акцент1 43 3 2" xfId="808"/>
    <cellStyle name="20% - Акцент1 43 3 2 2" xfId="809"/>
    <cellStyle name="20% - Акцент1 43 3 3" xfId="810"/>
    <cellStyle name="20% - Акцент1 43 4" xfId="811"/>
    <cellStyle name="20% - Акцент1 43 4 2" xfId="812"/>
    <cellStyle name="20% - Акцент1 43 5" xfId="813"/>
    <cellStyle name="20% - Акцент1 44" xfId="814"/>
    <cellStyle name="20% - Акцент1 44 2" xfId="815"/>
    <cellStyle name="20% - Акцент1 44 2 2" xfId="816"/>
    <cellStyle name="20% - Акцент1 44 2 2 2" xfId="817"/>
    <cellStyle name="20% - Акцент1 44 2 3" xfId="818"/>
    <cellStyle name="20% - Акцент1 44 3" xfId="819"/>
    <cellStyle name="20% - Акцент1 44 3 2" xfId="820"/>
    <cellStyle name="20% - Акцент1 44 3 2 2" xfId="821"/>
    <cellStyle name="20% - Акцент1 44 3 3" xfId="822"/>
    <cellStyle name="20% - Акцент1 44 4" xfId="823"/>
    <cellStyle name="20% - Акцент1 44 4 2" xfId="824"/>
    <cellStyle name="20% - Акцент1 44 5" xfId="825"/>
    <cellStyle name="20% - Акцент1 45" xfId="826"/>
    <cellStyle name="20% - Акцент1 45 2" xfId="827"/>
    <cellStyle name="20% - Акцент1 45 2 2" xfId="828"/>
    <cellStyle name="20% - Акцент1 45 2 2 2" xfId="829"/>
    <cellStyle name="20% - Акцент1 45 2 3" xfId="830"/>
    <cellStyle name="20% - Акцент1 45 3" xfId="831"/>
    <cellStyle name="20% - Акцент1 45 3 2" xfId="832"/>
    <cellStyle name="20% - Акцент1 45 3 2 2" xfId="833"/>
    <cellStyle name="20% - Акцент1 45 3 3" xfId="834"/>
    <cellStyle name="20% - Акцент1 45 4" xfId="835"/>
    <cellStyle name="20% - Акцент1 45 4 2" xfId="836"/>
    <cellStyle name="20% - Акцент1 45 5" xfId="837"/>
    <cellStyle name="20% - Акцент1 46" xfId="838"/>
    <cellStyle name="20% - Акцент1 46 2" xfId="839"/>
    <cellStyle name="20% - Акцент1 46 2 2" xfId="840"/>
    <cellStyle name="20% - Акцент1 46 2 2 2" xfId="841"/>
    <cellStyle name="20% - Акцент1 46 2 3" xfId="842"/>
    <cellStyle name="20% - Акцент1 46 3" xfId="843"/>
    <cellStyle name="20% - Акцент1 46 3 2" xfId="844"/>
    <cellStyle name="20% - Акцент1 46 3 2 2" xfId="845"/>
    <cellStyle name="20% - Акцент1 46 3 3" xfId="846"/>
    <cellStyle name="20% - Акцент1 46 4" xfId="847"/>
    <cellStyle name="20% - Акцент1 46 4 2" xfId="848"/>
    <cellStyle name="20% - Акцент1 46 5" xfId="849"/>
    <cellStyle name="20% - Акцент1 47" xfId="850"/>
    <cellStyle name="20% - Акцент1 47 2" xfId="851"/>
    <cellStyle name="20% - Акцент1 47 2 2" xfId="852"/>
    <cellStyle name="20% - Акцент1 47 2 2 2" xfId="853"/>
    <cellStyle name="20% - Акцент1 47 2 3" xfId="854"/>
    <cellStyle name="20% - Акцент1 47 3" xfId="855"/>
    <cellStyle name="20% - Акцент1 47 3 2" xfId="856"/>
    <cellStyle name="20% - Акцент1 47 3 2 2" xfId="857"/>
    <cellStyle name="20% - Акцент1 47 3 3" xfId="858"/>
    <cellStyle name="20% - Акцент1 47 4" xfId="859"/>
    <cellStyle name="20% - Акцент1 47 4 2" xfId="860"/>
    <cellStyle name="20% - Акцент1 47 5" xfId="861"/>
    <cellStyle name="20% - Акцент1 48" xfId="862"/>
    <cellStyle name="20% - Акцент1 48 2" xfId="863"/>
    <cellStyle name="20% - Акцент1 48 2 2" xfId="864"/>
    <cellStyle name="20% - Акцент1 48 2 2 2" xfId="865"/>
    <cellStyle name="20% - Акцент1 48 2 3" xfId="866"/>
    <cellStyle name="20% - Акцент1 48 3" xfId="867"/>
    <cellStyle name="20% - Акцент1 48 3 2" xfId="868"/>
    <cellStyle name="20% - Акцент1 48 3 2 2" xfId="869"/>
    <cellStyle name="20% - Акцент1 48 3 3" xfId="870"/>
    <cellStyle name="20% - Акцент1 48 4" xfId="871"/>
    <cellStyle name="20% - Акцент1 48 4 2" xfId="872"/>
    <cellStyle name="20% - Акцент1 48 5" xfId="873"/>
    <cellStyle name="20% - Акцент1 49" xfId="874"/>
    <cellStyle name="20% - Акцент1 49 2" xfId="875"/>
    <cellStyle name="20% - Акцент1 49 2 2" xfId="876"/>
    <cellStyle name="20% - Акцент1 49 2 2 2" xfId="877"/>
    <cellStyle name="20% - Акцент1 49 2 3" xfId="878"/>
    <cellStyle name="20% - Акцент1 49 3" xfId="879"/>
    <cellStyle name="20% - Акцент1 49 3 2" xfId="880"/>
    <cellStyle name="20% - Акцент1 49 3 2 2" xfId="881"/>
    <cellStyle name="20% - Акцент1 49 3 3" xfId="882"/>
    <cellStyle name="20% - Акцент1 49 4" xfId="883"/>
    <cellStyle name="20% - Акцент1 49 4 2" xfId="884"/>
    <cellStyle name="20% - Акцент1 49 5" xfId="885"/>
    <cellStyle name="20% - Акцент1 5" xfId="886"/>
    <cellStyle name="20% - Акцент1 5 2" xfId="887"/>
    <cellStyle name="20% - Акцент1 5 2 2" xfId="888"/>
    <cellStyle name="20% - Акцент1 5 2 2 2" xfId="889"/>
    <cellStyle name="20% - Акцент1 5 2 2 2 2" xfId="890"/>
    <cellStyle name="20% - Акцент1 5 2 2 3" xfId="891"/>
    <cellStyle name="20% - Акцент1 5 2 3" xfId="892"/>
    <cellStyle name="20% - Акцент1 5 2 3 2" xfId="893"/>
    <cellStyle name="20% - Акцент1 5 2 3 2 2" xfId="894"/>
    <cellStyle name="20% - Акцент1 5 2 3 3" xfId="895"/>
    <cellStyle name="20% - Акцент1 5 2 4" xfId="896"/>
    <cellStyle name="20% - Акцент1 5 2 4 2" xfId="897"/>
    <cellStyle name="20% - Акцент1 5 2 5" xfId="898"/>
    <cellStyle name="20% - Акцент1 5 3" xfId="899"/>
    <cellStyle name="20% - Акцент1 5 3 2" xfId="900"/>
    <cellStyle name="20% - Акцент1 5 3 2 2" xfId="901"/>
    <cellStyle name="20% - Акцент1 5 3 2 2 2" xfId="902"/>
    <cellStyle name="20% - Акцент1 5 3 2 3" xfId="903"/>
    <cellStyle name="20% - Акцент1 5 3 3" xfId="904"/>
    <cellStyle name="20% - Акцент1 5 3 3 2" xfId="905"/>
    <cellStyle name="20% - Акцент1 5 3 3 2 2" xfId="906"/>
    <cellStyle name="20% - Акцент1 5 3 3 3" xfId="907"/>
    <cellStyle name="20% - Акцент1 5 3 4" xfId="908"/>
    <cellStyle name="20% - Акцент1 5 3 4 2" xfId="909"/>
    <cellStyle name="20% - Акцент1 5 3 5" xfId="910"/>
    <cellStyle name="20% - Акцент1 5 4" xfId="911"/>
    <cellStyle name="20% - Акцент1 5 4 2" xfId="912"/>
    <cellStyle name="20% - Акцент1 5 4 2 2" xfId="913"/>
    <cellStyle name="20% - Акцент1 5 4 2 2 2" xfId="914"/>
    <cellStyle name="20% - Акцент1 5 4 2 3" xfId="915"/>
    <cellStyle name="20% - Акцент1 5 4 3" xfId="916"/>
    <cellStyle name="20% - Акцент1 5 4 3 2" xfId="917"/>
    <cellStyle name="20% - Акцент1 5 4 3 2 2" xfId="918"/>
    <cellStyle name="20% - Акцент1 5 4 3 3" xfId="919"/>
    <cellStyle name="20% - Акцент1 5 4 4" xfId="920"/>
    <cellStyle name="20% - Акцент1 5 4 4 2" xfId="921"/>
    <cellStyle name="20% - Акцент1 5 4 5" xfId="922"/>
    <cellStyle name="20% - Акцент1 5 5" xfId="923"/>
    <cellStyle name="20% - Акцент1 5 5 2" xfId="924"/>
    <cellStyle name="20% - Акцент1 5 5 2 2" xfId="925"/>
    <cellStyle name="20% - Акцент1 5 5 2 2 2" xfId="926"/>
    <cellStyle name="20% - Акцент1 5 5 2 3" xfId="927"/>
    <cellStyle name="20% - Акцент1 5 5 3" xfId="928"/>
    <cellStyle name="20% - Акцент1 5 5 3 2" xfId="929"/>
    <cellStyle name="20% - Акцент1 5 5 3 2 2" xfId="930"/>
    <cellStyle name="20% - Акцент1 5 5 3 3" xfId="931"/>
    <cellStyle name="20% - Акцент1 5 5 4" xfId="932"/>
    <cellStyle name="20% - Акцент1 5 5 4 2" xfId="933"/>
    <cellStyle name="20% - Акцент1 5 5 5" xfId="934"/>
    <cellStyle name="20% - Акцент1 5 6" xfId="935"/>
    <cellStyle name="20% - Акцент1 5 6 2" xfId="936"/>
    <cellStyle name="20% - Акцент1 5 6 2 2" xfId="937"/>
    <cellStyle name="20% - Акцент1 5 6 3" xfId="938"/>
    <cellStyle name="20% - Акцент1 5 7" xfId="939"/>
    <cellStyle name="20% - Акцент1 5 7 2" xfId="940"/>
    <cellStyle name="20% - Акцент1 5 7 2 2" xfId="941"/>
    <cellStyle name="20% - Акцент1 5 7 3" xfId="942"/>
    <cellStyle name="20% - Акцент1 5 8" xfId="943"/>
    <cellStyle name="20% - Акцент1 5 8 2" xfId="944"/>
    <cellStyle name="20% - Акцент1 5 9" xfId="945"/>
    <cellStyle name="20% - Акцент1 50" xfId="946"/>
    <cellStyle name="20% - Акцент1 50 2" xfId="947"/>
    <cellStyle name="20% - Акцент1 50 2 2" xfId="948"/>
    <cellStyle name="20% - Акцент1 50 2 2 2" xfId="949"/>
    <cellStyle name="20% - Акцент1 50 2 3" xfId="950"/>
    <cellStyle name="20% - Акцент1 50 3" xfId="951"/>
    <cellStyle name="20% - Акцент1 50 3 2" xfId="952"/>
    <cellStyle name="20% - Акцент1 50 3 2 2" xfId="953"/>
    <cellStyle name="20% - Акцент1 50 3 3" xfId="954"/>
    <cellStyle name="20% - Акцент1 50 4" xfId="955"/>
    <cellStyle name="20% - Акцент1 50 4 2" xfId="956"/>
    <cellStyle name="20% - Акцент1 50 5" xfId="957"/>
    <cellStyle name="20% - Акцент1 51" xfId="958"/>
    <cellStyle name="20% - Акцент1 51 2" xfId="959"/>
    <cellStyle name="20% - Акцент1 51 2 2" xfId="960"/>
    <cellStyle name="20% - Акцент1 51 2 2 2" xfId="961"/>
    <cellStyle name="20% - Акцент1 51 2 3" xfId="962"/>
    <cellStyle name="20% - Акцент1 51 3" xfId="963"/>
    <cellStyle name="20% - Акцент1 51 3 2" xfId="964"/>
    <cellStyle name="20% - Акцент1 51 3 2 2" xfId="965"/>
    <cellStyle name="20% - Акцент1 51 3 3" xfId="966"/>
    <cellStyle name="20% - Акцент1 51 4" xfId="967"/>
    <cellStyle name="20% - Акцент1 51 4 2" xfId="968"/>
    <cellStyle name="20% - Акцент1 51 5" xfId="969"/>
    <cellStyle name="20% - Акцент1 52" xfId="970"/>
    <cellStyle name="20% - Акцент1 52 2" xfId="971"/>
    <cellStyle name="20% - Акцент1 52 2 2" xfId="972"/>
    <cellStyle name="20% - Акцент1 52 2 2 2" xfId="973"/>
    <cellStyle name="20% - Акцент1 52 2 3" xfId="974"/>
    <cellStyle name="20% - Акцент1 52 3" xfId="975"/>
    <cellStyle name="20% - Акцент1 52 3 2" xfId="976"/>
    <cellStyle name="20% - Акцент1 52 3 2 2" xfId="977"/>
    <cellStyle name="20% - Акцент1 52 3 3" xfId="978"/>
    <cellStyle name="20% - Акцент1 52 4" xfId="979"/>
    <cellStyle name="20% - Акцент1 52 4 2" xfId="980"/>
    <cellStyle name="20% - Акцент1 52 5" xfId="981"/>
    <cellStyle name="20% - Акцент1 53" xfId="982"/>
    <cellStyle name="20% - Акцент1 53 2" xfId="983"/>
    <cellStyle name="20% - Акцент1 53 2 2" xfId="984"/>
    <cellStyle name="20% - Акцент1 53 2 2 2" xfId="985"/>
    <cellStyle name="20% - Акцент1 53 2 3" xfId="986"/>
    <cellStyle name="20% - Акцент1 53 3" xfId="987"/>
    <cellStyle name="20% - Акцент1 53 3 2" xfId="988"/>
    <cellStyle name="20% - Акцент1 53 3 2 2" xfId="989"/>
    <cellStyle name="20% - Акцент1 53 3 3" xfId="990"/>
    <cellStyle name="20% - Акцент1 53 4" xfId="991"/>
    <cellStyle name="20% - Акцент1 53 4 2" xfId="992"/>
    <cellStyle name="20% - Акцент1 53 5" xfId="993"/>
    <cellStyle name="20% - Акцент1 54" xfId="994"/>
    <cellStyle name="20% - Акцент1 54 2" xfId="995"/>
    <cellStyle name="20% - Акцент1 54 2 2" xfId="996"/>
    <cellStyle name="20% - Акцент1 54 2 2 2" xfId="997"/>
    <cellStyle name="20% - Акцент1 54 2 3" xfId="998"/>
    <cellStyle name="20% - Акцент1 54 3" xfId="999"/>
    <cellStyle name="20% - Акцент1 54 3 2" xfId="1000"/>
    <cellStyle name="20% - Акцент1 54 3 2 2" xfId="1001"/>
    <cellStyle name="20% - Акцент1 54 3 3" xfId="1002"/>
    <cellStyle name="20% - Акцент1 54 4" xfId="1003"/>
    <cellStyle name="20% - Акцент1 54 4 2" xfId="1004"/>
    <cellStyle name="20% - Акцент1 54 5" xfId="1005"/>
    <cellStyle name="20% - Акцент1 55" xfId="1006"/>
    <cellStyle name="20% - Акцент1 55 2" xfId="1007"/>
    <cellStyle name="20% - Акцент1 55 2 2" xfId="1008"/>
    <cellStyle name="20% - Акцент1 55 2 2 2" xfId="1009"/>
    <cellStyle name="20% - Акцент1 55 2 3" xfId="1010"/>
    <cellStyle name="20% - Акцент1 55 3" xfId="1011"/>
    <cellStyle name="20% - Акцент1 55 3 2" xfId="1012"/>
    <cellStyle name="20% - Акцент1 55 3 2 2" xfId="1013"/>
    <cellStyle name="20% - Акцент1 55 3 3" xfId="1014"/>
    <cellStyle name="20% - Акцент1 55 4" xfId="1015"/>
    <cellStyle name="20% - Акцент1 55 4 2" xfId="1016"/>
    <cellStyle name="20% - Акцент1 55 5" xfId="1017"/>
    <cellStyle name="20% - Акцент1 56" xfId="1018"/>
    <cellStyle name="20% - Акцент1 56 2" xfId="1019"/>
    <cellStyle name="20% - Акцент1 56 2 2" xfId="1020"/>
    <cellStyle name="20% - Акцент1 56 2 2 2" xfId="1021"/>
    <cellStyle name="20% - Акцент1 56 2 3" xfId="1022"/>
    <cellStyle name="20% - Акцент1 56 3" xfId="1023"/>
    <cellStyle name="20% - Акцент1 56 3 2" xfId="1024"/>
    <cellStyle name="20% - Акцент1 56 3 2 2" xfId="1025"/>
    <cellStyle name="20% - Акцент1 56 3 3" xfId="1026"/>
    <cellStyle name="20% - Акцент1 56 4" xfId="1027"/>
    <cellStyle name="20% - Акцент1 56 4 2" xfId="1028"/>
    <cellStyle name="20% - Акцент1 56 5" xfId="1029"/>
    <cellStyle name="20% - Акцент1 57" xfId="1030"/>
    <cellStyle name="20% - Акцент1 57 2" xfId="1031"/>
    <cellStyle name="20% - Акцент1 57 2 2" xfId="1032"/>
    <cellStyle name="20% - Акцент1 57 2 2 2" xfId="1033"/>
    <cellStyle name="20% - Акцент1 57 2 3" xfId="1034"/>
    <cellStyle name="20% - Акцент1 57 3" xfId="1035"/>
    <cellStyle name="20% - Акцент1 57 3 2" xfId="1036"/>
    <cellStyle name="20% - Акцент1 57 3 2 2" xfId="1037"/>
    <cellStyle name="20% - Акцент1 57 3 3" xfId="1038"/>
    <cellStyle name="20% - Акцент1 57 4" xfId="1039"/>
    <cellStyle name="20% - Акцент1 57 4 2" xfId="1040"/>
    <cellStyle name="20% - Акцент1 57 5" xfId="1041"/>
    <cellStyle name="20% - Акцент1 58" xfId="1042"/>
    <cellStyle name="20% - Акцент1 58 2" xfId="1043"/>
    <cellStyle name="20% - Акцент1 58 2 2" xfId="1044"/>
    <cellStyle name="20% - Акцент1 58 2 2 2" xfId="1045"/>
    <cellStyle name="20% - Акцент1 58 2 3" xfId="1046"/>
    <cellStyle name="20% - Акцент1 58 3" xfId="1047"/>
    <cellStyle name="20% - Акцент1 58 3 2" xfId="1048"/>
    <cellStyle name="20% - Акцент1 58 3 2 2" xfId="1049"/>
    <cellStyle name="20% - Акцент1 58 3 3" xfId="1050"/>
    <cellStyle name="20% - Акцент1 58 4" xfId="1051"/>
    <cellStyle name="20% - Акцент1 58 4 2" xfId="1052"/>
    <cellStyle name="20% - Акцент1 58 5" xfId="1053"/>
    <cellStyle name="20% - Акцент1 59" xfId="1054"/>
    <cellStyle name="20% - Акцент1 59 2" xfId="1055"/>
    <cellStyle name="20% - Акцент1 59 2 2" xfId="1056"/>
    <cellStyle name="20% - Акцент1 59 2 2 2" xfId="1057"/>
    <cellStyle name="20% - Акцент1 59 2 3" xfId="1058"/>
    <cellStyle name="20% - Акцент1 59 3" xfId="1059"/>
    <cellStyle name="20% - Акцент1 59 3 2" xfId="1060"/>
    <cellStyle name="20% - Акцент1 59 3 2 2" xfId="1061"/>
    <cellStyle name="20% - Акцент1 59 3 3" xfId="1062"/>
    <cellStyle name="20% - Акцент1 59 4" xfId="1063"/>
    <cellStyle name="20% - Акцент1 59 4 2" xfId="1064"/>
    <cellStyle name="20% - Акцент1 59 5" xfId="1065"/>
    <cellStyle name="20% - Акцент1 6" xfId="1066"/>
    <cellStyle name="20% - Акцент1 6 2" xfId="1067"/>
    <cellStyle name="20% - Акцент1 6 2 2" xfId="1068"/>
    <cellStyle name="20% - Акцент1 6 2 2 2" xfId="1069"/>
    <cellStyle name="20% - Акцент1 6 2 2 2 2" xfId="1070"/>
    <cellStyle name="20% - Акцент1 6 2 2 3" xfId="1071"/>
    <cellStyle name="20% - Акцент1 6 2 3" xfId="1072"/>
    <cellStyle name="20% - Акцент1 6 2 3 2" xfId="1073"/>
    <cellStyle name="20% - Акцент1 6 2 3 2 2" xfId="1074"/>
    <cellStyle name="20% - Акцент1 6 2 3 3" xfId="1075"/>
    <cellStyle name="20% - Акцент1 6 2 4" xfId="1076"/>
    <cellStyle name="20% - Акцент1 6 2 4 2" xfId="1077"/>
    <cellStyle name="20% - Акцент1 6 2 5" xfId="1078"/>
    <cellStyle name="20% - Акцент1 6 3" xfId="1079"/>
    <cellStyle name="20% - Акцент1 6 3 2" xfId="1080"/>
    <cellStyle name="20% - Акцент1 6 3 2 2" xfId="1081"/>
    <cellStyle name="20% - Акцент1 6 3 2 2 2" xfId="1082"/>
    <cellStyle name="20% - Акцент1 6 3 2 3" xfId="1083"/>
    <cellStyle name="20% - Акцент1 6 3 3" xfId="1084"/>
    <cellStyle name="20% - Акцент1 6 3 3 2" xfId="1085"/>
    <cellStyle name="20% - Акцент1 6 3 3 2 2" xfId="1086"/>
    <cellStyle name="20% - Акцент1 6 3 3 3" xfId="1087"/>
    <cellStyle name="20% - Акцент1 6 3 4" xfId="1088"/>
    <cellStyle name="20% - Акцент1 6 3 4 2" xfId="1089"/>
    <cellStyle name="20% - Акцент1 6 3 5" xfId="1090"/>
    <cellStyle name="20% - Акцент1 6 4" xfId="1091"/>
    <cellStyle name="20% - Акцент1 6 4 2" xfId="1092"/>
    <cellStyle name="20% - Акцент1 6 4 2 2" xfId="1093"/>
    <cellStyle name="20% - Акцент1 6 4 2 2 2" xfId="1094"/>
    <cellStyle name="20% - Акцент1 6 4 2 3" xfId="1095"/>
    <cellStyle name="20% - Акцент1 6 4 3" xfId="1096"/>
    <cellStyle name="20% - Акцент1 6 4 3 2" xfId="1097"/>
    <cellStyle name="20% - Акцент1 6 4 3 2 2" xfId="1098"/>
    <cellStyle name="20% - Акцент1 6 4 3 3" xfId="1099"/>
    <cellStyle name="20% - Акцент1 6 4 4" xfId="1100"/>
    <cellStyle name="20% - Акцент1 6 4 4 2" xfId="1101"/>
    <cellStyle name="20% - Акцент1 6 4 5" xfId="1102"/>
    <cellStyle name="20% - Акцент1 6 5" xfId="1103"/>
    <cellStyle name="20% - Акцент1 6 5 2" xfId="1104"/>
    <cellStyle name="20% - Акцент1 6 5 2 2" xfId="1105"/>
    <cellStyle name="20% - Акцент1 6 5 2 2 2" xfId="1106"/>
    <cellStyle name="20% - Акцент1 6 5 2 3" xfId="1107"/>
    <cellStyle name="20% - Акцент1 6 5 3" xfId="1108"/>
    <cellStyle name="20% - Акцент1 6 5 3 2" xfId="1109"/>
    <cellStyle name="20% - Акцент1 6 5 3 2 2" xfId="1110"/>
    <cellStyle name="20% - Акцент1 6 5 3 3" xfId="1111"/>
    <cellStyle name="20% - Акцент1 6 5 4" xfId="1112"/>
    <cellStyle name="20% - Акцент1 6 5 4 2" xfId="1113"/>
    <cellStyle name="20% - Акцент1 6 5 5" xfId="1114"/>
    <cellStyle name="20% - Акцент1 6 6" xfId="1115"/>
    <cellStyle name="20% - Акцент1 6 6 2" xfId="1116"/>
    <cellStyle name="20% - Акцент1 6 6 2 2" xfId="1117"/>
    <cellStyle name="20% - Акцент1 6 6 3" xfId="1118"/>
    <cellStyle name="20% - Акцент1 6 7" xfId="1119"/>
    <cellStyle name="20% - Акцент1 6 7 2" xfId="1120"/>
    <cellStyle name="20% - Акцент1 6 7 2 2" xfId="1121"/>
    <cellStyle name="20% - Акцент1 6 7 3" xfId="1122"/>
    <cellStyle name="20% - Акцент1 6 8" xfId="1123"/>
    <cellStyle name="20% - Акцент1 6 8 2" xfId="1124"/>
    <cellStyle name="20% - Акцент1 6 9" xfId="1125"/>
    <cellStyle name="20% - Акцент1 60" xfId="1126"/>
    <cellStyle name="20% - Акцент1 60 2" xfId="1127"/>
    <cellStyle name="20% - Акцент1 60 2 2" xfId="1128"/>
    <cellStyle name="20% - Акцент1 60 2 2 2" xfId="1129"/>
    <cellStyle name="20% - Акцент1 60 2 3" xfId="1130"/>
    <cellStyle name="20% - Акцент1 60 3" xfId="1131"/>
    <cellStyle name="20% - Акцент1 60 3 2" xfId="1132"/>
    <cellStyle name="20% - Акцент1 60 3 2 2" xfId="1133"/>
    <cellStyle name="20% - Акцент1 60 3 3" xfId="1134"/>
    <cellStyle name="20% - Акцент1 60 4" xfId="1135"/>
    <cellStyle name="20% - Акцент1 60 4 2" xfId="1136"/>
    <cellStyle name="20% - Акцент1 60 5" xfId="1137"/>
    <cellStyle name="20% - Акцент1 61" xfId="1138"/>
    <cellStyle name="20% - Акцент1 61 2" xfId="1139"/>
    <cellStyle name="20% - Акцент1 61 2 2" xfId="1140"/>
    <cellStyle name="20% - Акцент1 61 2 2 2" xfId="1141"/>
    <cellStyle name="20% - Акцент1 61 2 3" xfId="1142"/>
    <cellStyle name="20% - Акцент1 61 3" xfId="1143"/>
    <cellStyle name="20% - Акцент1 61 3 2" xfId="1144"/>
    <cellStyle name="20% - Акцент1 61 3 2 2" xfId="1145"/>
    <cellStyle name="20% - Акцент1 61 3 3" xfId="1146"/>
    <cellStyle name="20% - Акцент1 61 4" xfId="1147"/>
    <cellStyle name="20% - Акцент1 61 4 2" xfId="1148"/>
    <cellStyle name="20% - Акцент1 61 5" xfId="1149"/>
    <cellStyle name="20% - Акцент1 62" xfId="1150"/>
    <cellStyle name="20% - Акцент1 62 2" xfId="1151"/>
    <cellStyle name="20% - Акцент1 62 2 2" xfId="1152"/>
    <cellStyle name="20% - Акцент1 62 2 2 2" xfId="1153"/>
    <cellStyle name="20% - Акцент1 62 2 3" xfId="1154"/>
    <cellStyle name="20% - Акцент1 62 3" xfId="1155"/>
    <cellStyle name="20% - Акцент1 62 3 2" xfId="1156"/>
    <cellStyle name="20% - Акцент1 62 3 2 2" xfId="1157"/>
    <cellStyle name="20% - Акцент1 62 3 3" xfId="1158"/>
    <cellStyle name="20% - Акцент1 62 4" xfId="1159"/>
    <cellStyle name="20% - Акцент1 62 4 2" xfId="1160"/>
    <cellStyle name="20% - Акцент1 62 5" xfId="1161"/>
    <cellStyle name="20% - Акцент1 63" xfId="1162"/>
    <cellStyle name="20% - Акцент1 63 2" xfId="1163"/>
    <cellStyle name="20% - Акцент1 63 2 2" xfId="1164"/>
    <cellStyle name="20% - Акцент1 63 2 2 2" xfId="1165"/>
    <cellStyle name="20% - Акцент1 63 2 3" xfId="1166"/>
    <cellStyle name="20% - Акцент1 63 3" xfId="1167"/>
    <cellStyle name="20% - Акцент1 63 3 2" xfId="1168"/>
    <cellStyle name="20% - Акцент1 63 3 2 2" xfId="1169"/>
    <cellStyle name="20% - Акцент1 63 3 3" xfId="1170"/>
    <cellStyle name="20% - Акцент1 63 4" xfId="1171"/>
    <cellStyle name="20% - Акцент1 63 4 2" xfId="1172"/>
    <cellStyle name="20% - Акцент1 63 5" xfId="1173"/>
    <cellStyle name="20% - Акцент1 64" xfId="1174"/>
    <cellStyle name="20% - Акцент1 64 2" xfId="1175"/>
    <cellStyle name="20% - Акцент1 64 2 2" xfId="1176"/>
    <cellStyle name="20% - Акцент1 64 2 2 2" xfId="1177"/>
    <cellStyle name="20% - Акцент1 64 2 3" xfId="1178"/>
    <cellStyle name="20% - Акцент1 64 3" xfId="1179"/>
    <cellStyle name="20% - Акцент1 64 3 2" xfId="1180"/>
    <cellStyle name="20% - Акцент1 64 3 2 2" xfId="1181"/>
    <cellStyle name="20% - Акцент1 64 3 3" xfId="1182"/>
    <cellStyle name="20% - Акцент1 64 4" xfId="1183"/>
    <cellStyle name="20% - Акцент1 64 4 2" xfId="1184"/>
    <cellStyle name="20% - Акцент1 64 5" xfId="1185"/>
    <cellStyle name="20% - Акцент1 65" xfId="1186"/>
    <cellStyle name="20% - Акцент1 65 2" xfId="1187"/>
    <cellStyle name="20% - Акцент1 65 2 2" xfId="1188"/>
    <cellStyle name="20% - Акцент1 65 2 2 2" xfId="1189"/>
    <cellStyle name="20% - Акцент1 65 2 3" xfId="1190"/>
    <cellStyle name="20% - Акцент1 65 3" xfId="1191"/>
    <cellStyle name="20% - Акцент1 65 3 2" xfId="1192"/>
    <cellStyle name="20% - Акцент1 65 3 2 2" xfId="1193"/>
    <cellStyle name="20% - Акцент1 65 3 3" xfId="1194"/>
    <cellStyle name="20% - Акцент1 65 4" xfId="1195"/>
    <cellStyle name="20% - Акцент1 65 4 2" xfId="1196"/>
    <cellStyle name="20% - Акцент1 65 5" xfId="1197"/>
    <cellStyle name="20% - Акцент1 66" xfId="1198"/>
    <cellStyle name="20% - Акцент1 66 2" xfId="1199"/>
    <cellStyle name="20% - Акцент1 66 2 2" xfId="1200"/>
    <cellStyle name="20% - Акцент1 66 2 2 2" xfId="1201"/>
    <cellStyle name="20% - Акцент1 66 2 3" xfId="1202"/>
    <cellStyle name="20% - Акцент1 66 3" xfId="1203"/>
    <cellStyle name="20% - Акцент1 66 3 2" xfId="1204"/>
    <cellStyle name="20% - Акцент1 66 3 2 2" xfId="1205"/>
    <cellStyle name="20% - Акцент1 66 3 3" xfId="1206"/>
    <cellStyle name="20% - Акцент1 66 4" xfId="1207"/>
    <cellStyle name="20% - Акцент1 66 4 2" xfId="1208"/>
    <cellStyle name="20% - Акцент1 66 5" xfId="1209"/>
    <cellStyle name="20% - Акцент1 67" xfId="1210"/>
    <cellStyle name="20% - Акцент1 67 2" xfId="1211"/>
    <cellStyle name="20% - Акцент1 67 2 2" xfId="1212"/>
    <cellStyle name="20% - Акцент1 67 2 2 2" xfId="1213"/>
    <cellStyle name="20% - Акцент1 67 2 3" xfId="1214"/>
    <cellStyle name="20% - Акцент1 67 3" xfId="1215"/>
    <cellStyle name="20% - Акцент1 67 3 2" xfId="1216"/>
    <cellStyle name="20% - Акцент1 67 3 2 2" xfId="1217"/>
    <cellStyle name="20% - Акцент1 67 3 3" xfId="1218"/>
    <cellStyle name="20% - Акцент1 67 4" xfId="1219"/>
    <cellStyle name="20% - Акцент1 67 4 2" xfId="1220"/>
    <cellStyle name="20% - Акцент1 67 5" xfId="1221"/>
    <cellStyle name="20% - Акцент1 68" xfId="1222"/>
    <cellStyle name="20% - Акцент1 68 2" xfId="1223"/>
    <cellStyle name="20% - Акцент1 68 2 2" xfId="1224"/>
    <cellStyle name="20% - Акцент1 68 2 2 2" xfId="1225"/>
    <cellStyle name="20% - Акцент1 68 2 3" xfId="1226"/>
    <cellStyle name="20% - Акцент1 68 3" xfId="1227"/>
    <cellStyle name="20% - Акцент1 68 3 2" xfId="1228"/>
    <cellStyle name="20% - Акцент1 68 3 2 2" xfId="1229"/>
    <cellStyle name="20% - Акцент1 68 3 3" xfId="1230"/>
    <cellStyle name="20% - Акцент1 68 4" xfId="1231"/>
    <cellStyle name="20% - Акцент1 68 4 2" xfId="1232"/>
    <cellStyle name="20% - Акцент1 68 5" xfId="1233"/>
    <cellStyle name="20% - Акцент1 69" xfId="1234"/>
    <cellStyle name="20% - Акцент1 69 2" xfId="1235"/>
    <cellStyle name="20% - Акцент1 69 2 2" xfId="1236"/>
    <cellStyle name="20% - Акцент1 69 2 2 2" xfId="1237"/>
    <cellStyle name="20% - Акцент1 69 2 3" xfId="1238"/>
    <cellStyle name="20% - Акцент1 69 3" xfId="1239"/>
    <cellStyle name="20% - Акцент1 69 3 2" xfId="1240"/>
    <cellStyle name="20% - Акцент1 69 3 2 2" xfId="1241"/>
    <cellStyle name="20% - Акцент1 69 3 3" xfId="1242"/>
    <cellStyle name="20% - Акцент1 69 4" xfId="1243"/>
    <cellStyle name="20% - Акцент1 69 4 2" xfId="1244"/>
    <cellStyle name="20% - Акцент1 69 5" xfId="1245"/>
    <cellStyle name="20% - Акцент1 7" xfId="1246"/>
    <cellStyle name="20% - Акцент1 7 2" xfId="1247"/>
    <cellStyle name="20% - Акцент1 7 2 2" xfId="1248"/>
    <cellStyle name="20% - Акцент1 7 2 2 2" xfId="1249"/>
    <cellStyle name="20% - Акцент1 7 2 2 2 2" xfId="1250"/>
    <cellStyle name="20% - Акцент1 7 2 2 3" xfId="1251"/>
    <cellStyle name="20% - Акцент1 7 2 3" xfId="1252"/>
    <cellStyle name="20% - Акцент1 7 2 3 2" xfId="1253"/>
    <cellStyle name="20% - Акцент1 7 2 3 2 2" xfId="1254"/>
    <cellStyle name="20% - Акцент1 7 2 3 3" xfId="1255"/>
    <cellStyle name="20% - Акцент1 7 2 4" xfId="1256"/>
    <cellStyle name="20% - Акцент1 7 2 4 2" xfId="1257"/>
    <cellStyle name="20% - Акцент1 7 2 5" xfId="1258"/>
    <cellStyle name="20% - Акцент1 7 3" xfId="1259"/>
    <cellStyle name="20% - Акцент1 7 3 2" xfId="1260"/>
    <cellStyle name="20% - Акцент1 7 3 2 2" xfId="1261"/>
    <cellStyle name="20% - Акцент1 7 3 2 2 2" xfId="1262"/>
    <cellStyle name="20% - Акцент1 7 3 2 3" xfId="1263"/>
    <cellStyle name="20% - Акцент1 7 3 3" xfId="1264"/>
    <cellStyle name="20% - Акцент1 7 3 3 2" xfId="1265"/>
    <cellStyle name="20% - Акцент1 7 3 3 2 2" xfId="1266"/>
    <cellStyle name="20% - Акцент1 7 3 3 3" xfId="1267"/>
    <cellStyle name="20% - Акцент1 7 3 4" xfId="1268"/>
    <cellStyle name="20% - Акцент1 7 3 4 2" xfId="1269"/>
    <cellStyle name="20% - Акцент1 7 3 5" xfId="1270"/>
    <cellStyle name="20% - Акцент1 7 4" xfId="1271"/>
    <cellStyle name="20% - Акцент1 7 4 2" xfId="1272"/>
    <cellStyle name="20% - Акцент1 7 4 2 2" xfId="1273"/>
    <cellStyle name="20% - Акцент1 7 4 2 2 2" xfId="1274"/>
    <cellStyle name="20% - Акцент1 7 4 2 3" xfId="1275"/>
    <cellStyle name="20% - Акцент1 7 4 3" xfId="1276"/>
    <cellStyle name="20% - Акцент1 7 4 3 2" xfId="1277"/>
    <cellStyle name="20% - Акцент1 7 4 3 2 2" xfId="1278"/>
    <cellStyle name="20% - Акцент1 7 4 3 3" xfId="1279"/>
    <cellStyle name="20% - Акцент1 7 4 4" xfId="1280"/>
    <cellStyle name="20% - Акцент1 7 4 4 2" xfId="1281"/>
    <cellStyle name="20% - Акцент1 7 4 5" xfId="1282"/>
    <cellStyle name="20% - Акцент1 7 5" xfId="1283"/>
    <cellStyle name="20% - Акцент1 7 5 2" xfId="1284"/>
    <cellStyle name="20% - Акцент1 7 5 2 2" xfId="1285"/>
    <cellStyle name="20% - Акцент1 7 5 2 2 2" xfId="1286"/>
    <cellStyle name="20% - Акцент1 7 5 2 3" xfId="1287"/>
    <cellStyle name="20% - Акцент1 7 5 3" xfId="1288"/>
    <cellStyle name="20% - Акцент1 7 5 3 2" xfId="1289"/>
    <cellStyle name="20% - Акцент1 7 5 3 2 2" xfId="1290"/>
    <cellStyle name="20% - Акцент1 7 5 3 3" xfId="1291"/>
    <cellStyle name="20% - Акцент1 7 5 4" xfId="1292"/>
    <cellStyle name="20% - Акцент1 7 5 4 2" xfId="1293"/>
    <cellStyle name="20% - Акцент1 7 5 5" xfId="1294"/>
    <cellStyle name="20% - Акцент1 7 6" xfId="1295"/>
    <cellStyle name="20% - Акцент1 7 6 2" xfId="1296"/>
    <cellStyle name="20% - Акцент1 7 6 2 2" xfId="1297"/>
    <cellStyle name="20% - Акцент1 7 6 3" xfId="1298"/>
    <cellStyle name="20% - Акцент1 7 7" xfId="1299"/>
    <cellStyle name="20% - Акцент1 7 7 2" xfId="1300"/>
    <cellStyle name="20% - Акцент1 7 7 2 2" xfId="1301"/>
    <cellStyle name="20% - Акцент1 7 7 3" xfId="1302"/>
    <cellStyle name="20% - Акцент1 7 8" xfId="1303"/>
    <cellStyle name="20% - Акцент1 7 8 2" xfId="1304"/>
    <cellStyle name="20% - Акцент1 7 9" xfId="1305"/>
    <cellStyle name="20% - Акцент1 70" xfId="1306"/>
    <cellStyle name="20% - Акцент1 70 2" xfId="1307"/>
    <cellStyle name="20% - Акцент1 70 2 2" xfId="1308"/>
    <cellStyle name="20% - Акцент1 70 2 2 2" xfId="1309"/>
    <cellStyle name="20% - Акцент1 70 2 3" xfId="1310"/>
    <cellStyle name="20% - Акцент1 70 3" xfId="1311"/>
    <cellStyle name="20% - Акцент1 70 3 2" xfId="1312"/>
    <cellStyle name="20% - Акцент1 70 3 2 2" xfId="1313"/>
    <cellStyle name="20% - Акцент1 70 3 3" xfId="1314"/>
    <cellStyle name="20% - Акцент1 70 4" xfId="1315"/>
    <cellStyle name="20% - Акцент1 70 4 2" xfId="1316"/>
    <cellStyle name="20% - Акцент1 70 5" xfId="1317"/>
    <cellStyle name="20% - Акцент1 71" xfId="1318"/>
    <cellStyle name="20% - Акцент1 71 2" xfId="1319"/>
    <cellStyle name="20% - Акцент1 71 2 2" xfId="1320"/>
    <cellStyle name="20% - Акцент1 71 2 2 2" xfId="1321"/>
    <cellStyle name="20% - Акцент1 71 2 3" xfId="1322"/>
    <cellStyle name="20% - Акцент1 71 3" xfId="1323"/>
    <cellStyle name="20% - Акцент1 71 3 2" xfId="1324"/>
    <cellStyle name="20% - Акцент1 71 3 2 2" xfId="1325"/>
    <cellStyle name="20% - Акцент1 71 3 3" xfId="1326"/>
    <cellStyle name="20% - Акцент1 71 4" xfId="1327"/>
    <cellStyle name="20% - Акцент1 71 4 2" xfId="1328"/>
    <cellStyle name="20% - Акцент1 71 5" xfId="1329"/>
    <cellStyle name="20% - Акцент1 72" xfId="1330"/>
    <cellStyle name="20% - Акцент1 72 2" xfId="1331"/>
    <cellStyle name="20% - Акцент1 72 2 2" xfId="1332"/>
    <cellStyle name="20% - Акцент1 72 2 2 2" xfId="1333"/>
    <cellStyle name="20% - Акцент1 72 2 3" xfId="1334"/>
    <cellStyle name="20% - Акцент1 72 3" xfId="1335"/>
    <cellStyle name="20% - Акцент1 72 3 2" xfId="1336"/>
    <cellStyle name="20% - Акцент1 72 3 2 2" xfId="1337"/>
    <cellStyle name="20% - Акцент1 72 3 3" xfId="1338"/>
    <cellStyle name="20% - Акцент1 72 4" xfId="1339"/>
    <cellStyle name="20% - Акцент1 72 4 2" xfId="1340"/>
    <cellStyle name="20% - Акцент1 72 5" xfId="1341"/>
    <cellStyle name="20% - Акцент1 73" xfId="1342"/>
    <cellStyle name="20% - Акцент1 73 2" xfId="1343"/>
    <cellStyle name="20% - Акцент1 73 2 2" xfId="1344"/>
    <cellStyle name="20% - Акцент1 73 2 2 2" xfId="1345"/>
    <cellStyle name="20% - Акцент1 73 2 3" xfId="1346"/>
    <cellStyle name="20% - Акцент1 73 3" xfId="1347"/>
    <cellStyle name="20% - Акцент1 73 3 2" xfId="1348"/>
    <cellStyle name="20% - Акцент1 73 3 2 2" xfId="1349"/>
    <cellStyle name="20% - Акцент1 73 3 3" xfId="1350"/>
    <cellStyle name="20% - Акцент1 73 4" xfId="1351"/>
    <cellStyle name="20% - Акцент1 73 4 2" xfId="1352"/>
    <cellStyle name="20% - Акцент1 73 5" xfId="1353"/>
    <cellStyle name="20% - Акцент1 74" xfId="1354"/>
    <cellStyle name="20% - Акцент1 74 2" xfId="1355"/>
    <cellStyle name="20% - Акцент1 74 2 2" xfId="1356"/>
    <cellStyle name="20% - Акцент1 74 2 2 2" xfId="1357"/>
    <cellStyle name="20% - Акцент1 74 2 3" xfId="1358"/>
    <cellStyle name="20% - Акцент1 74 3" xfId="1359"/>
    <cellStyle name="20% - Акцент1 74 3 2" xfId="1360"/>
    <cellStyle name="20% - Акцент1 74 3 2 2" xfId="1361"/>
    <cellStyle name="20% - Акцент1 74 3 3" xfId="1362"/>
    <cellStyle name="20% - Акцент1 74 4" xfId="1363"/>
    <cellStyle name="20% - Акцент1 74 4 2" xfId="1364"/>
    <cellStyle name="20% - Акцент1 74 5" xfId="1365"/>
    <cellStyle name="20% - Акцент1 75" xfId="1366"/>
    <cellStyle name="20% - Акцент1 75 2" xfId="1367"/>
    <cellStyle name="20% - Акцент1 75 2 2" xfId="1368"/>
    <cellStyle name="20% - Акцент1 75 2 2 2" xfId="1369"/>
    <cellStyle name="20% - Акцент1 75 2 3" xfId="1370"/>
    <cellStyle name="20% - Акцент1 75 3" xfId="1371"/>
    <cellStyle name="20% - Акцент1 75 3 2" xfId="1372"/>
    <cellStyle name="20% - Акцент1 75 3 2 2" xfId="1373"/>
    <cellStyle name="20% - Акцент1 75 3 3" xfId="1374"/>
    <cellStyle name="20% - Акцент1 75 4" xfId="1375"/>
    <cellStyle name="20% - Акцент1 75 4 2" xfId="1376"/>
    <cellStyle name="20% - Акцент1 75 5" xfId="1377"/>
    <cellStyle name="20% - Акцент1 76" xfId="1378"/>
    <cellStyle name="20% - Акцент1 76 2" xfId="1379"/>
    <cellStyle name="20% - Акцент1 76 2 2" xfId="1380"/>
    <cellStyle name="20% - Акцент1 76 2 2 2" xfId="1381"/>
    <cellStyle name="20% - Акцент1 76 2 3" xfId="1382"/>
    <cellStyle name="20% - Акцент1 76 3" xfId="1383"/>
    <cellStyle name="20% - Акцент1 76 3 2" xfId="1384"/>
    <cellStyle name="20% - Акцент1 76 3 2 2" xfId="1385"/>
    <cellStyle name="20% - Акцент1 76 3 3" xfId="1386"/>
    <cellStyle name="20% - Акцент1 76 4" xfId="1387"/>
    <cellStyle name="20% - Акцент1 76 4 2" xfId="1388"/>
    <cellStyle name="20% - Акцент1 76 5" xfId="1389"/>
    <cellStyle name="20% - Акцент1 77" xfId="1390"/>
    <cellStyle name="20% - Акцент1 77 2" xfId="1391"/>
    <cellStyle name="20% - Акцент1 77 2 2" xfId="1392"/>
    <cellStyle name="20% - Акцент1 77 2 2 2" xfId="1393"/>
    <cellStyle name="20% - Акцент1 77 2 3" xfId="1394"/>
    <cellStyle name="20% - Акцент1 77 3" xfId="1395"/>
    <cellStyle name="20% - Акцент1 77 3 2" xfId="1396"/>
    <cellStyle name="20% - Акцент1 77 3 2 2" xfId="1397"/>
    <cellStyle name="20% - Акцент1 77 3 3" xfId="1398"/>
    <cellStyle name="20% - Акцент1 77 4" xfId="1399"/>
    <cellStyle name="20% - Акцент1 77 4 2" xfId="1400"/>
    <cellStyle name="20% - Акцент1 77 5" xfId="1401"/>
    <cellStyle name="20% - Акцент1 78" xfId="1402"/>
    <cellStyle name="20% - Акцент1 78 2" xfId="1403"/>
    <cellStyle name="20% - Акцент1 78 2 2" xfId="1404"/>
    <cellStyle name="20% - Акцент1 78 2 2 2" xfId="1405"/>
    <cellStyle name="20% - Акцент1 78 2 3" xfId="1406"/>
    <cellStyle name="20% - Акцент1 78 3" xfId="1407"/>
    <cellStyle name="20% - Акцент1 78 3 2" xfId="1408"/>
    <cellStyle name="20% - Акцент1 78 3 2 2" xfId="1409"/>
    <cellStyle name="20% - Акцент1 78 3 3" xfId="1410"/>
    <cellStyle name="20% - Акцент1 78 4" xfId="1411"/>
    <cellStyle name="20% - Акцент1 78 4 2" xfId="1412"/>
    <cellStyle name="20% - Акцент1 78 5" xfId="1413"/>
    <cellStyle name="20% - Акцент1 79" xfId="1414"/>
    <cellStyle name="20% - Акцент1 79 2" xfId="1415"/>
    <cellStyle name="20% - Акцент1 79 2 2" xfId="1416"/>
    <cellStyle name="20% - Акцент1 79 2 2 2" xfId="1417"/>
    <cellStyle name="20% - Акцент1 79 2 3" xfId="1418"/>
    <cellStyle name="20% - Акцент1 79 3" xfId="1419"/>
    <cellStyle name="20% - Акцент1 79 3 2" xfId="1420"/>
    <cellStyle name="20% - Акцент1 79 3 2 2" xfId="1421"/>
    <cellStyle name="20% - Акцент1 79 3 3" xfId="1422"/>
    <cellStyle name="20% - Акцент1 79 4" xfId="1423"/>
    <cellStyle name="20% - Акцент1 79 4 2" xfId="1424"/>
    <cellStyle name="20% - Акцент1 79 5" xfId="1425"/>
    <cellStyle name="20% - Акцент1 8" xfId="1426"/>
    <cellStyle name="20% - Акцент1 8 2" xfId="1427"/>
    <cellStyle name="20% - Акцент1 8 2 2" xfId="1428"/>
    <cellStyle name="20% - Акцент1 8 2 2 2" xfId="1429"/>
    <cellStyle name="20% - Акцент1 8 2 2 2 2" xfId="1430"/>
    <cellStyle name="20% - Акцент1 8 2 2 3" xfId="1431"/>
    <cellStyle name="20% - Акцент1 8 2 3" xfId="1432"/>
    <cellStyle name="20% - Акцент1 8 2 3 2" xfId="1433"/>
    <cellStyle name="20% - Акцент1 8 2 3 2 2" xfId="1434"/>
    <cellStyle name="20% - Акцент1 8 2 3 3" xfId="1435"/>
    <cellStyle name="20% - Акцент1 8 2 4" xfId="1436"/>
    <cellStyle name="20% - Акцент1 8 2 4 2" xfId="1437"/>
    <cellStyle name="20% - Акцент1 8 2 5" xfId="1438"/>
    <cellStyle name="20% - Акцент1 8 3" xfId="1439"/>
    <cellStyle name="20% - Акцент1 8 3 2" xfId="1440"/>
    <cellStyle name="20% - Акцент1 8 3 2 2" xfId="1441"/>
    <cellStyle name="20% - Акцент1 8 3 2 2 2" xfId="1442"/>
    <cellStyle name="20% - Акцент1 8 3 2 3" xfId="1443"/>
    <cellStyle name="20% - Акцент1 8 3 3" xfId="1444"/>
    <cellStyle name="20% - Акцент1 8 3 3 2" xfId="1445"/>
    <cellStyle name="20% - Акцент1 8 3 3 2 2" xfId="1446"/>
    <cellStyle name="20% - Акцент1 8 3 3 3" xfId="1447"/>
    <cellStyle name="20% - Акцент1 8 3 4" xfId="1448"/>
    <cellStyle name="20% - Акцент1 8 3 4 2" xfId="1449"/>
    <cellStyle name="20% - Акцент1 8 3 5" xfId="1450"/>
    <cellStyle name="20% - Акцент1 8 4" xfId="1451"/>
    <cellStyle name="20% - Акцент1 8 4 2" xfId="1452"/>
    <cellStyle name="20% - Акцент1 8 4 2 2" xfId="1453"/>
    <cellStyle name="20% - Акцент1 8 4 2 2 2" xfId="1454"/>
    <cellStyle name="20% - Акцент1 8 4 2 3" xfId="1455"/>
    <cellStyle name="20% - Акцент1 8 4 3" xfId="1456"/>
    <cellStyle name="20% - Акцент1 8 4 3 2" xfId="1457"/>
    <cellStyle name="20% - Акцент1 8 4 3 2 2" xfId="1458"/>
    <cellStyle name="20% - Акцент1 8 4 3 3" xfId="1459"/>
    <cellStyle name="20% - Акцент1 8 4 4" xfId="1460"/>
    <cellStyle name="20% - Акцент1 8 4 4 2" xfId="1461"/>
    <cellStyle name="20% - Акцент1 8 4 5" xfId="1462"/>
    <cellStyle name="20% - Акцент1 8 5" xfId="1463"/>
    <cellStyle name="20% - Акцент1 8 5 2" xfId="1464"/>
    <cellStyle name="20% - Акцент1 8 5 2 2" xfId="1465"/>
    <cellStyle name="20% - Акцент1 8 5 2 2 2" xfId="1466"/>
    <cellStyle name="20% - Акцент1 8 5 2 3" xfId="1467"/>
    <cellStyle name="20% - Акцент1 8 5 3" xfId="1468"/>
    <cellStyle name="20% - Акцент1 8 5 3 2" xfId="1469"/>
    <cellStyle name="20% - Акцент1 8 5 3 2 2" xfId="1470"/>
    <cellStyle name="20% - Акцент1 8 5 3 3" xfId="1471"/>
    <cellStyle name="20% - Акцент1 8 5 4" xfId="1472"/>
    <cellStyle name="20% - Акцент1 8 5 4 2" xfId="1473"/>
    <cellStyle name="20% - Акцент1 8 5 5" xfId="1474"/>
    <cellStyle name="20% - Акцент1 8 6" xfId="1475"/>
    <cellStyle name="20% - Акцент1 8 6 2" xfId="1476"/>
    <cellStyle name="20% - Акцент1 8 6 2 2" xfId="1477"/>
    <cellStyle name="20% - Акцент1 8 6 3" xfId="1478"/>
    <cellStyle name="20% - Акцент1 8 7" xfId="1479"/>
    <cellStyle name="20% - Акцент1 8 7 2" xfId="1480"/>
    <cellStyle name="20% - Акцент1 8 7 2 2" xfId="1481"/>
    <cellStyle name="20% - Акцент1 8 7 3" xfId="1482"/>
    <cellStyle name="20% - Акцент1 8 8" xfId="1483"/>
    <cellStyle name="20% - Акцент1 8 8 2" xfId="1484"/>
    <cellStyle name="20% - Акцент1 8 9" xfId="1485"/>
    <cellStyle name="20% - Акцент1 80" xfId="1486"/>
    <cellStyle name="20% - Акцент1 80 2" xfId="1487"/>
    <cellStyle name="20% - Акцент1 80 2 2" xfId="1488"/>
    <cellStyle name="20% - Акцент1 80 2 2 2" xfId="1489"/>
    <cellStyle name="20% - Акцент1 80 2 3" xfId="1490"/>
    <cellStyle name="20% - Акцент1 80 3" xfId="1491"/>
    <cellStyle name="20% - Акцент1 80 3 2" xfId="1492"/>
    <cellStyle name="20% - Акцент1 80 3 2 2" xfId="1493"/>
    <cellStyle name="20% - Акцент1 80 3 3" xfId="1494"/>
    <cellStyle name="20% - Акцент1 80 4" xfId="1495"/>
    <cellStyle name="20% - Акцент1 80 4 2" xfId="1496"/>
    <cellStyle name="20% - Акцент1 80 5" xfId="1497"/>
    <cellStyle name="20% - Акцент1 81" xfId="1498"/>
    <cellStyle name="20% - Акцент1 81 2" xfId="1499"/>
    <cellStyle name="20% - Акцент1 81 2 2" xfId="1500"/>
    <cellStyle name="20% - Акцент1 81 2 2 2" xfId="1501"/>
    <cellStyle name="20% - Акцент1 81 2 3" xfId="1502"/>
    <cellStyle name="20% - Акцент1 81 3" xfId="1503"/>
    <cellStyle name="20% - Акцент1 81 3 2" xfId="1504"/>
    <cellStyle name="20% - Акцент1 81 3 2 2" xfId="1505"/>
    <cellStyle name="20% - Акцент1 81 3 3" xfId="1506"/>
    <cellStyle name="20% - Акцент1 81 4" xfId="1507"/>
    <cellStyle name="20% - Акцент1 81 4 2" xfId="1508"/>
    <cellStyle name="20% - Акцент1 81 5" xfId="1509"/>
    <cellStyle name="20% - Акцент1 82" xfId="1510"/>
    <cellStyle name="20% - Акцент1 82 2" xfId="1511"/>
    <cellStyle name="20% - Акцент1 82 2 2" xfId="1512"/>
    <cellStyle name="20% - Акцент1 82 2 2 2" xfId="1513"/>
    <cellStyle name="20% - Акцент1 82 2 3" xfId="1514"/>
    <cellStyle name="20% - Акцент1 82 3" xfId="1515"/>
    <cellStyle name="20% - Акцент1 82 3 2" xfId="1516"/>
    <cellStyle name="20% - Акцент1 82 3 2 2" xfId="1517"/>
    <cellStyle name="20% - Акцент1 82 3 3" xfId="1518"/>
    <cellStyle name="20% - Акцент1 82 4" xfId="1519"/>
    <cellStyle name="20% - Акцент1 82 4 2" xfId="1520"/>
    <cellStyle name="20% - Акцент1 82 5" xfId="1521"/>
    <cellStyle name="20% - Акцент1 83" xfId="1522"/>
    <cellStyle name="20% - Акцент1 83 2" xfId="1523"/>
    <cellStyle name="20% - Акцент1 83 2 2" xfId="1524"/>
    <cellStyle name="20% - Акцент1 83 2 2 2" xfId="1525"/>
    <cellStyle name="20% - Акцент1 83 2 3" xfId="1526"/>
    <cellStyle name="20% - Акцент1 83 3" xfId="1527"/>
    <cellStyle name="20% - Акцент1 83 3 2" xfId="1528"/>
    <cellStyle name="20% - Акцент1 83 3 2 2" xfId="1529"/>
    <cellStyle name="20% - Акцент1 83 3 3" xfId="1530"/>
    <cellStyle name="20% - Акцент1 83 4" xfId="1531"/>
    <cellStyle name="20% - Акцент1 83 4 2" xfId="1532"/>
    <cellStyle name="20% - Акцент1 83 5" xfId="1533"/>
    <cellStyle name="20% - Акцент1 84" xfId="1534"/>
    <cellStyle name="20% - Акцент1 84 2" xfId="1535"/>
    <cellStyle name="20% - Акцент1 84 2 2" xfId="1536"/>
    <cellStyle name="20% - Акцент1 84 2 2 2" xfId="1537"/>
    <cellStyle name="20% - Акцент1 84 2 3" xfId="1538"/>
    <cellStyle name="20% - Акцент1 84 3" xfId="1539"/>
    <cellStyle name="20% - Акцент1 84 3 2" xfId="1540"/>
    <cellStyle name="20% - Акцент1 84 3 2 2" xfId="1541"/>
    <cellStyle name="20% - Акцент1 84 3 3" xfId="1542"/>
    <cellStyle name="20% - Акцент1 84 4" xfId="1543"/>
    <cellStyle name="20% - Акцент1 84 4 2" xfId="1544"/>
    <cellStyle name="20% - Акцент1 84 5" xfId="1545"/>
    <cellStyle name="20% - Акцент1 85" xfId="1546"/>
    <cellStyle name="20% - Акцент1 85 2" xfId="1547"/>
    <cellStyle name="20% - Акцент1 85 2 2" xfId="1548"/>
    <cellStyle name="20% - Акцент1 85 2 2 2" xfId="1549"/>
    <cellStyle name="20% - Акцент1 85 2 3" xfId="1550"/>
    <cellStyle name="20% - Акцент1 85 3" xfId="1551"/>
    <cellStyle name="20% - Акцент1 85 3 2" xfId="1552"/>
    <cellStyle name="20% - Акцент1 85 3 2 2" xfId="1553"/>
    <cellStyle name="20% - Акцент1 85 3 3" xfId="1554"/>
    <cellStyle name="20% - Акцент1 85 4" xfId="1555"/>
    <cellStyle name="20% - Акцент1 85 4 2" xfId="1556"/>
    <cellStyle name="20% - Акцент1 85 5" xfId="1557"/>
    <cellStyle name="20% - Акцент1 86" xfId="1558"/>
    <cellStyle name="20% - Акцент1 86 2" xfId="1559"/>
    <cellStyle name="20% - Акцент1 86 2 2" xfId="1560"/>
    <cellStyle name="20% - Акцент1 86 2 2 2" xfId="1561"/>
    <cellStyle name="20% - Акцент1 86 2 3" xfId="1562"/>
    <cellStyle name="20% - Акцент1 86 3" xfId="1563"/>
    <cellStyle name="20% - Акцент1 86 3 2" xfId="1564"/>
    <cellStyle name="20% - Акцент1 86 3 2 2" xfId="1565"/>
    <cellStyle name="20% - Акцент1 86 3 3" xfId="1566"/>
    <cellStyle name="20% - Акцент1 86 4" xfId="1567"/>
    <cellStyle name="20% - Акцент1 86 4 2" xfId="1568"/>
    <cellStyle name="20% - Акцент1 86 5" xfId="1569"/>
    <cellStyle name="20% - Акцент1 87" xfId="1570"/>
    <cellStyle name="20% - Акцент1 87 2" xfId="1571"/>
    <cellStyle name="20% - Акцент1 87 2 2" xfId="1572"/>
    <cellStyle name="20% - Акцент1 87 2 2 2" xfId="1573"/>
    <cellStyle name="20% - Акцент1 87 2 3" xfId="1574"/>
    <cellStyle name="20% - Акцент1 87 3" xfId="1575"/>
    <cellStyle name="20% - Акцент1 87 3 2" xfId="1576"/>
    <cellStyle name="20% - Акцент1 87 3 2 2" xfId="1577"/>
    <cellStyle name="20% - Акцент1 87 3 3" xfId="1578"/>
    <cellStyle name="20% - Акцент1 87 4" xfId="1579"/>
    <cellStyle name="20% - Акцент1 87 4 2" xfId="1580"/>
    <cellStyle name="20% - Акцент1 87 5" xfId="1581"/>
    <cellStyle name="20% - Акцент1 88" xfId="1582"/>
    <cellStyle name="20% - Акцент1 88 2" xfId="1583"/>
    <cellStyle name="20% - Акцент1 88 2 2" xfId="1584"/>
    <cellStyle name="20% - Акцент1 88 3" xfId="1585"/>
    <cellStyle name="20% - Акцент1 89" xfId="1586"/>
    <cellStyle name="20% - Акцент1 89 2" xfId="1587"/>
    <cellStyle name="20% - Акцент1 89 2 2" xfId="1588"/>
    <cellStyle name="20% - Акцент1 89 3" xfId="1589"/>
    <cellStyle name="20% - Акцент1 9" xfId="1590"/>
    <cellStyle name="20% - Акцент1 9 2" xfId="1591"/>
    <cellStyle name="20% - Акцент1 9 2 2" xfId="1592"/>
    <cellStyle name="20% - Акцент1 9 2 2 2" xfId="1593"/>
    <cellStyle name="20% - Акцент1 9 2 2 2 2" xfId="1594"/>
    <cellStyle name="20% - Акцент1 9 2 2 3" xfId="1595"/>
    <cellStyle name="20% - Акцент1 9 2 3" xfId="1596"/>
    <cellStyle name="20% - Акцент1 9 2 3 2" xfId="1597"/>
    <cellStyle name="20% - Акцент1 9 2 3 2 2" xfId="1598"/>
    <cellStyle name="20% - Акцент1 9 2 3 3" xfId="1599"/>
    <cellStyle name="20% - Акцент1 9 2 4" xfId="1600"/>
    <cellStyle name="20% - Акцент1 9 2 4 2" xfId="1601"/>
    <cellStyle name="20% - Акцент1 9 2 5" xfId="1602"/>
    <cellStyle name="20% - Акцент1 9 3" xfId="1603"/>
    <cellStyle name="20% - Акцент1 9 3 2" xfId="1604"/>
    <cellStyle name="20% - Акцент1 9 3 2 2" xfId="1605"/>
    <cellStyle name="20% - Акцент1 9 3 2 2 2" xfId="1606"/>
    <cellStyle name="20% - Акцент1 9 3 2 3" xfId="1607"/>
    <cellStyle name="20% - Акцент1 9 3 3" xfId="1608"/>
    <cellStyle name="20% - Акцент1 9 3 3 2" xfId="1609"/>
    <cellStyle name="20% - Акцент1 9 3 3 2 2" xfId="1610"/>
    <cellStyle name="20% - Акцент1 9 3 3 3" xfId="1611"/>
    <cellStyle name="20% - Акцент1 9 3 4" xfId="1612"/>
    <cellStyle name="20% - Акцент1 9 3 4 2" xfId="1613"/>
    <cellStyle name="20% - Акцент1 9 3 5" xfId="1614"/>
    <cellStyle name="20% - Акцент1 9 4" xfId="1615"/>
    <cellStyle name="20% - Акцент1 9 4 2" xfId="1616"/>
    <cellStyle name="20% - Акцент1 9 4 2 2" xfId="1617"/>
    <cellStyle name="20% - Акцент1 9 4 2 2 2" xfId="1618"/>
    <cellStyle name="20% - Акцент1 9 4 2 3" xfId="1619"/>
    <cellStyle name="20% - Акцент1 9 4 3" xfId="1620"/>
    <cellStyle name="20% - Акцент1 9 4 3 2" xfId="1621"/>
    <cellStyle name="20% - Акцент1 9 4 3 2 2" xfId="1622"/>
    <cellStyle name="20% - Акцент1 9 4 3 3" xfId="1623"/>
    <cellStyle name="20% - Акцент1 9 4 4" xfId="1624"/>
    <cellStyle name="20% - Акцент1 9 4 4 2" xfId="1625"/>
    <cellStyle name="20% - Акцент1 9 4 5" xfId="1626"/>
    <cellStyle name="20% - Акцент1 9 5" xfId="1627"/>
    <cellStyle name="20% - Акцент1 9 5 2" xfId="1628"/>
    <cellStyle name="20% - Акцент1 9 5 2 2" xfId="1629"/>
    <cellStyle name="20% - Акцент1 9 5 2 2 2" xfId="1630"/>
    <cellStyle name="20% - Акцент1 9 5 2 3" xfId="1631"/>
    <cellStyle name="20% - Акцент1 9 5 3" xfId="1632"/>
    <cellStyle name="20% - Акцент1 9 5 3 2" xfId="1633"/>
    <cellStyle name="20% - Акцент1 9 5 3 2 2" xfId="1634"/>
    <cellStyle name="20% - Акцент1 9 5 3 3" xfId="1635"/>
    <cellStyle name="20% - Акцент1 9 5 4" xfId="1636"/>
    <cellStyle name="20% - Акцент1 9 5 4 2" xfId="1637"/>
    <cellStyle name="20% - Акцент1 9 5 5" xfId="1638"/>
    <cellStyle name="20% - Акцент1 9 6" xfId="1639"/>
    <cellStyle name="20% - Акцент1 9 6 2" xfId="1640"/>
    <cellStyle name="20% - Акцент1 9 6 2 2" xfId="1641"/>
    <cellStyle name="20% - Акцент1 9 6 3" xfId="1642"/>
    <cellStyle name="20% - Акцент1 9 7" xfId="1643"/>
    <cellStyle name="20% - Акцент1 9 7 2" xfId="1644"/>
    <cellStyle name="20% - Акцент1 9 7 2 2" xfId="1645"/>
    <cellStyle name="20% - Акцент1 9 7 3" xfId="1646"/>
    <cellStyle name="20% - Акцент1 9 8" xfId="1647"/>
    <cellStyle name="20% - Акцент1 9 8 2" xfId="1648"/>
    <cellStyle name="20% - Акцент1 9 9" xfId="1649"/>
    <cellStyle name="20% - Акцент1 90" xfId="1650"/>
    <cellStyle name="20% - Акцент1 90 2" xfId="1651"/>
    <cellStyle name="20% - Акцент1 90 2 2" xfId="1652"/>
    <cellStyle name="20% - Акцент1 90 3" xfId="1653"/>
    <cellStyle name="20% - Акцент1 91" xfId="1654"/>
    <cellStyle name="20% - Акцент1 91 2" xfId="1655"/>
    <cellStyle name="20% - Акцент1 91 2 2" xfId="1656"/>
    <cellStyle name="20% - Акцент1 91 3" xfId="1657"/>
    <cellStyle name="20% - Акцент1 92" xfId="1658"/>
    <cellStyle name="20% - Акцент1 92 2" xfId="1659"/>
    <cellStyle name="20% - Акцент1 92 2 2" xfId="1660"/>
    <cellStyle name="20% - Акцент1 92 3" xfId="1661"/>
    <cellStyle name="20% - Акцент1 93" xfId="1662"/>
    <cellStyle name="20% - Акцент1 93 2" xfId="1663"/>
    <cellStyle name="20% - Акцент1 93 2 2" xfId="1664"/>
    <cellStyle name="20% - Акцент1 93 3" xfId="1665"/>
    <cellStyle name="20% - Акцент1 94" xfId="1666"/>
    <cellStyle name="20% - Акцент1 94 2" xfId="1667"/>
    <cellStyle name="20% - Акцент1 94 2 2" xfId="1668"/>
    <cellStyle name="20% - Акцент1 94 3" xfId="1669"/>
    <cellStyle name="20% - Акцент1 95" xfId="1670"/>
    <cellStyle name="20% - Акцент1 95 2" xfId="1671"/>
    <cellStyle name="20% - Акцент1 95 2 2" xfId="1672"/>
    <cellStyle name="20% - Акцент1 95 3" xfId="1673"/>
    <cellStyle name="20% - Акцент1 96" xfId="1674"/>
    <cellStyle name="20% - Акцент1 96 2" xfId="1675"/>
    <cellStyle name="20% - Акцент1 96 2 2" xfId="1676"/>
    <cellStyle name="20% - Акцент1 96 3" xfId="1677"/>
    <cellStyle name="20% - Акцент1 97" xfId="1678"/>
    <cellStyle name="20% - Акцент1 97 2" xfId="1679"/>
    <cellStyle name="20% - Акцент1 97 2 2" xfId="1680"/>
    <cellStyle name="20% - Акцент1 97 3" xfId="1681"/>
    <cellStyle name="20% - Акцент1 98" xfId="1682"/>
    <cellStyle name="20% - Акцент1 98 2" xfId="1683"/>
    <cellStyle name="20% - Акцент1 98 2 2" xfId="1684"/>
    <cellStyle name="20% - Акцент1 98 3" xfId="1685"/>
    <cellStyle name="20% - Акцент1 99" xfId="1686"/>
    <cellStyle name="20% - Акцент1 99 2" xfId="1687"/>
    <cellStyle name="20% - Акцент1 99 2 2" xfId="1688"/>
    <cellStyle name="20% - Акцент1 99 3" xfId="1689"/>
    <cellStyle name="20% - Акцент2" xfId="1690" builtinId="34" customBuiltin="1"/>
    <cellStyle name="20% - Акцент2 10" xfId="1691"/>
    <cellStyle name="20% - Акцент2 10 2" xfId="1692"/>
    <cellStyle name="20% - Акцент2 10 2 2" xfId="1693"/>
    <cellStyle name="20% - Акцент2 10 2 2 2" xfId="1694"/>
    <cellStyle name="20% - Акцент2 10 2 3" xfId="1695"/>
    <cellStyle name="20% - Акцент2 10 3" xfId="1696"/>
    <cellStyle name="20% - Акцент2 10 3 2" xfId="1697"/>
    <cellStyle name="20% - Акцент2 10 3 2 2" xfId="1698"/>
    <cellStyle name="20% - Акцент2 10 3 3" xfId="1699"/>
    <cellStyle name="20% - Акцент2 10 4" xfId="1700"/>
    <cellStyle name="20% - Акцент2 10 4 2" xfId="1701"/>
    <cellStyle name="20% - Акцент2 10 5" xfId="1702"/>
    <cellStyle name="20% - Акцент2 100" xfId="1703"/>
    <cellStyle name="20% - Акцент2 100 2" xfId="1704"/>
    <cellStyle name="20% - Акцент2 100 2 2" xfId="1705"/>
    <cellStyle name="20% - Акцент2 100 3" xfId="1706"/>
    <cellStyle name="20% - Акцент2 101" xfId="1707"/>
    <cellStyle name="20% - Акцент2 101 2" xfId="1708"/>
    <cellStyle name="20% - Акцент2 101 2 2" xfId="1709"/>
    <cellStyle name="20% - Акцент2 101 3" xfId="1710"/>
    <cellStyle name="20% - Акцент2 102" xfId="1711"/>
    <cellStyle name="20% - Акцент2 102 2" xfId="1712"/>
    <cellStyle name="20% - Акцент2 102 2 2" xfId="1713"/>
    <cellStyle name="20% - Акцент2 102 3" xfId="1714"/>
    <cellStyle name="20% - Акцент2 103" xfId="1715"/>
    <cellStyle name="20% - Акцент2 103 2" xfId="1716"/>
    <cellStyle name="20% - Акцент2 103 2 2" xfId="1717"/>
    <cellStyle name="20% - Акцент2 103 3" xfId="1718"/>
    <cellStyle name="20% - Акцент2 104" xfId="1719"/>
    <cellStyle name="20% - Акцент2 104 2" xfId="1720"/>
    <cellStyle name="20% - Акцент2 104 2 2" xfId="1721"/>
    <cellStyle name="20% - Акцент2 104 3" xfId="1722"/>
    <cellStyle name="20% - Акцент2 105" xfId="1723"/>
    <cellStyle name="20% - Акцент2 105 2" xfId="1724"/>
    <cellStyle name="20% - Акцент2 105 2 2" xfId="1725"/>
    <cellStyle name="20% - Акцент2 105 3" xfId="1726"/>
    <cellStyle name="20% - Акцент2 106" xfId="1727"/>
    <cellStyle name="20% - Акцент2 106 2" xfId="1728"/>
    <cellStyle name="20% - Акцент2 106 2 2" xfId="1729"/>
    <cellStyle name="20% - Акцент2 106 3" xfId="1730"/>
    <cellStyle name="20% - Акцент2 107" xfId="1731"/>
    <cellStyle name="20% - Акцент2 107 2" xfId="1732"/>
    <cellStyle name="20% - Акцент2 107 2 2" xfId="1733"/>
    <cellStyle name="20% - Акцент2 107 3" xfId="1734"/>
    <cellStyle name="20% - Акцент2 108" xfId="1735"/>
    <cellStyle name="20% - Акцент2 108 2" xfId="1736"/>
    <cellStyle name="20% - Акцент2 108 2 2" xfId="1737"/>
    <cellStyle name="20% - Акцент2 108 3" xfId="1738"/>
    <cellStyle name="20% - Акцент2 109" xfId="1739"/>
    <cellStyle name="20% - Акцент2 109 2" xfId="1740"/>
    <cellStyle name="20% - Акцент2 109 2 2" xfId="1741"/>
    <cellStyle name="20% - Акцент2 109 3" xfId="1742"/>
    <cellStyle name="20% - Акцент2 11" xfId="1743"/>
    <cellStyle name="20% - Акцент2 11 2" xfId="1744"/>
    <cellStyle name="20% - Акцент2 11 2 2" xfId="1745"/>
    <cellStyle name="20% - Акцент2 11 2 2 2" xfId="1746"/>
    <cellStyle name="20% - Акцент2 11 2 3" xfId="1747"/>
    <cellStyle name="20% - Акцент2 11 3" xfId="1748"/>
    <cellStyle name="20% - Акцент2 11 3 2" xfId="1749"/>
    <cellStyle name="20% - Акцент2 11 3 2 2" xfId="1750"/>
    <cellStyle name="20% - Акцент2 11 3 3" xfId="1751"/>
    <cellStyle name="20% - Акцент2 11 4" xfId="1752"/>
    <cellStyle name="20% - Акцент2 11 4 2" xfId="1753"/>
    <cellStyle name="20% - Акцент2 11 5" xfId="1754"/>
    <cellStyle name="20% - Акцент2 110" xfId="1755"/>
    <cellStyle name="20% - Акцент2 110 2" xfId="1756"/>
    <cellStyle name="20% - Акцент2 110 2 2" xfId="1757"/>
    <cellStyle name="20% - Акцент2 110 3" xfId="1758"/>
    <cellStyle name="20% - Акцент2 111" xfId="1759"/>
    <cellStyle name="20% - Акцент2 111 2" xfId="1760"/>
    <cellStyle name="20% - Акцент2 111 2 2" xfId="1761"/>
    <cellStyle name="20% - Акцент2 111 3" xfId="1762"/>
    <cellStyle name="20% - Акцент2 112" xfId="1763"/>
    <cellStyle name="20% - Акцент2 112 2" xfId="1764"/>
    <cellStyle name="20% - Акцент2 112 2 2" xfId="1765"/>
    <cellStyle name="20% - Акцент2 112 3" xfId="1766"/>
    <cellStyle name="20% - Акцент2 113" xfId="1767"/>
    <cellStyle name="20% - Акцент2 113 2" xfId="1768"/>
    <cellStyle name="20% - Акцент2 113 2 2" xfId="1769"/>
    <cellStyle name="20% - Акцент2 113 3" xfId="1770"/>
    <cellStyle name="20% - Акцент2 114" xfId="1771"/>
    <cellStyle name="20% - Акцент2 114 2" xfId="1772"/>
    <cellStyle name="20% - Акцент2 114 2 2" xfId="1773"/>
    <cellStyle name="20% - Акцент2 114 3" xfId="1774"/>
    <cellStyle name="20% - Акцент2 115" xfId="1775"/>
    <cellStyle name="20% - Акцент2 115 2" xfId="1776"/>
    <cellStyle name="20% - Акцент2 115 2 2" xfId="1777"/>
    <cellStyle name="20% - Акцент2 115 3" xfId="1778"/>
    <cellStyle name="20% - Акцент2 116" xfId="1779"/>
    <cellStyle name="20% - Акцент2 116 2" xfId="1780"/>
    <cellStyle name="20% - Акцент2 116 2 2" xfId="1781"/>
    <cellStyle name="20% - Акцент2 116 3" xfId="1782"/>
    <cellStyle name="20% - Акцент2 117" xfId="1783"/>
    <cellStyle name="20% - Акцент2 117 2" xfId="1784"/>
    <cellStyle name="20% - Акцент2 117 2 2" xfId="1785"/>
    <cellStyle name="20% - Акцент2 117 3" xfId="1786"/>
    <cellStyle name="20% - Акцент2 118" xfId="1787"/>
    <cellStyle name="20% - Акцент2 118 2" xfId="1788"/>
    <cellStyle name="20% - Акцент2 118 2 2" xfId="1789"/>
    <cellStyle name="20% - Акцент2 118 3" xfId="1790"/>
    <cellStyle name="20% - Акцент2 119" xfId="1791"/>
    <cellStyle name="20% - Акцент2 119 2" xfId="1792"/>
    <cellStyle name="20% - Акцент2 119 2 2" xfId="1793"/>
    <cellStyle name="20% - Акцент2 119 3" xfId="1794"/>
    <cellStyle name="20% - Акцент2 12" xfId="1795"/>
    <cellStyle name="20% - Акцент2 12 2" xfId="1796"/>
    <cellStyle name="20% - Акцент2 12 2 2" xfId="1797"/>
    <cellStyle name="20% - Акцент2 12 2 2 2" xfId="1798"/>
    <cellStyle name="20% - Акцент2 12 2 3" xfId="1799"/>
    <cellStyle name="20% - Акцент2 12 3" xfId="1800"/>
    <cellStyle name="20% - Акцент2 12 3 2" xfId="1801"/>
    <cellStyle name="20% - Акцент2 12 3 2 2" xfId="1802"/>
    <cellStyle name="20% - Акцент2 12 3 3" xfId="1803"/>
    <cellStyle name="20% - Акцент2 12 4" xfId="1804"/>
    <cellStyle name="20% - Акцент2 12 4 2" xfId="1805"/>
    <cellStyle name="20% - Акцент2 12 5" xfId="1806"/>
    <cellStyle name="20% - Акцент2 120" xfId="1807"/>
    <cellStyle name="20% - Акцент2 120 2" xfId="1808"/>
    <cellStyle name="20% - Акцент2 120 2 2" xfId="1809"/>
    <cellStyle name="20% - Акцент2 120 3" xfId="1810"/>
    <cellStyle name="20% - Акцент2 121" xfId="1811"/>
    <cellStyle name="20% - Акцент2 121 2" xfId="1812"/>
    <cellStyle name="20% - Акцент2 121 2 2" xfId="1813"/>
    <cellStyle name="20% - Акцент2 121 3" xfId="1814"/>
    <cellStyle name="20% - Акцент2 122" xfId="1815"/>
    <cellStyle name="20% - Акцент2 122 2" xfId="1816"/>
    <cellStyle name="20% - Акцент2 122 2 2" xfId="1817"/>
    <cellStyle name="20% - Акцент2 122 3" xfId="1818"/>
    <cellStyle name="20% - Акцент2 123" xfId="1819"/>
    <cellStyle name="20% - Акцент2 123 2" xfId="1820"/>
    <cellStyle name="20% - Акцент2 123 2 2" xfId="1821"/>
    <cellStyle name="20% - Акцент2 123 3" xfId="1822"/>
    <cellStyle name="20% - Акцент2 124" xfId="1823"/>
    <cellStyle name="20% - Акцент2 124 2" xfId="1824"/>
    <cellStyle name="20% - Акцент2 124 2 2" xfId="1825"/>
    <cellStyle name="20% - Акцент2 124 3" xfId="1826"/>
    <cellStyle name="20% - Акцент2 125" xfId="1827"/>
    <cellStyle name="20% - Акцент2 125 2" xfId="1828"/>
    <cellStyle name="20% - Акцент2 125 2 2" xfId="1829"/>
    <cellStyle name="20% - Акцент2 125 3" xfId="1830"/>
    <cellStyle name="20% - Акцент2 126" xfId="1831"/>
    <cellStyle name="20% - Акцент2 126 2" xfId="1832"/>
    <cellStyle name="20% - Акцент2 126 2 2" xfId="1833"/>
    <cellStyle name="20% - Акцент2 126 3" xfId="1834"/>
    <cellStyle name="20% - Акцент2 127" xfId="1835"/>
    <cellStyle name="20% - Акцент2 127 2" xfId="1836"/>
    <cellStyle name="20% - Акцент2 127 2 2" xfId="1837"/>
    <cellStyle name="20% - Акцент2 127 3" xfId="1838"/>
    <cellStyle name="20% - Акцент2 128" xfId="1839"/>
    <cellStyle name="20% - Акцент2 128 2" xfId="1840"/>
    <cellStyle name="20% - Акцент2 128 2 2" xfId="1841"/>
    <cellStyle name="20% - Акцент2 128 3" xfId="1842"/>
    <cellStyle name="20% - Акцент2 129" xfId="1843"/>
    <cellStyle name="20% - Акцент2 129 2" xfId="1844"/>
    <cellStyle name="20% - Акцент2 129 2 2" xfId="1845"/>
    <cellStyle name="20% - Акцент2 129 3" xfId="1846"/>
    <cellStyle name="20% - Акцент2 13" xfId="1847"/>
    <cellStyle name="20% - Акцент2 13 2" xfId="1848"/>
    <cellStyle name="20% - Акцент2 13 2 2" xfId="1849"/>
    <cellStyle name="20% - Акцент2 13 2 2 2" xfId="1850"/>
    <cellStyle name="20% - Акцент2 13 2 3" xfId="1851"/>
    <cellStyle name="20% - Акцент2 13 3" xfId="1852"/>
    <cellStyle name="20% - Акцент2 13 3 2" xfId="1853"/>
    <cellStyle name="20% - Акцент2 13 3 2 2" xfId="1854"/>
    <cellStyle name="20% - Акцент2 13 3 3" xfId="1855"/>
    <cellStyle name="20% - Акцент2 13 4" xfId="1856"/>
    <cellStyle name="20% - Акцент2 13 4 2" xfId="1857"/>
    <cellStyle name="20% - Акцент2 13 5" xfId="1858"/>
    <cellStyle name="20% - Акцент2 130" xfId="1859"/>
    <cellStyle name="20% - Акцент2 130 2" xfId="1860"/>
    <cellStyle name="20% - Акцент2 130 2 2" xfId="1861"/>
    <cellStyle name="20% - Акцент2 130 3" xfId="1862"/>
    <cellStyle name="20% - Акцент2 131" xfId="1863"/>
    <cellStyle name="20% - Акцент2 131 2" xfId="1864"/>
    <cellStyle name="20% - Акцент2 131 2 2" xfId="1865"/>
    <cellStyle name="20% - Акцент2 131 3" xfId="1866"/>
    <cellStyle name="20% - Акцент2 132" xfId="1867"/>
    <cellStyle name="20% - Акцент2 132 2" xfId="1868"/>
    <cellStyle name="20% - Акцент2 132 2 2" xfId="1869"/>
    <cellStyle name="20% - Акцент2 132 3" xfId="1870"/>
    <cellStyle name="20% - Акцент2 133" xfId="1871"/>
    <cellStyle name="20% - Акцент2 133 2" xfId="1872"/>
    <cellStyle name="20% - Акцент2 133 2 2" xfId="1873"/>
    <cellStyle name="20% - Акцент2 133 3" xfId="1874"/>
    <cellStyle name="20% - Акцент2 134" xfId="1875"/>
    <cellStyle name="20% - Акцент2 134 2" xfId="1876"/>
    <cellStyle name="20% - Акцент2 134 2 2" xfId="1877"/>
    <cellStyle name="20% - Акцент2 134 3" xfId="1878"/>
    <cellStyle name="20% - Акцент2 135" xfId="1879"/>
    <cellStyle name="20% - Акцент2 135 2" xfId="1880"/>
    <cellStyle name="20% - Акцент2 135 2 2" xfId="1881"/>
    <cellStyle name="20% - Акцент2 135 3" xfId="1882"/>
    <cellStyle name="20% - Акцент2 136" xfId="1883"/>
    <cellStyle name="20% - Акцент2 136 2" xfId="1884"/>
    <cellStyle name="20% - Акцент2 136 2 2" xfId="1885"/>
    <cellStyle name="20% - Акцент2 136 3" xfId="1886"/>
    <cellStyle name="20% - Акцент2 137" xfId="1887"/>
    <cellStyle name="20% - Акцент2 138" xfId="1888"/>
    <cellStyle name="20% - Акцент2 14" xfId="1889"/>
    <cellStyle name="20% - Акцент2 14 2" xfId="1890"/>
    <cellStyle name="20% - Акцент2 14 2 2" xfId="1891"/>
    <cellStyle name="20% - Акцент2 14 2 2 2" xfId="1892"/>
    <cellStyle name="20% - Акцент2 14 2 3" xfId="1893"/>
    <cellStyle name="20% - Акцент2 14 3" xfId="1894"/>
    <cellStyle name="20% - Акцент2 14 3 2" xfId="1895"/>
    <cellStyle name="20% - Акцент2 14 3 2 2" xfId="1896"/>
    <cellStyle name="20% - Акцент2 14 3 3" xfId="1897"/>
    <cellStyle name="20% - Акцент2 14 4" xfId="1898"/>
    <cellStyle name="20% - Акцент2 14 4 2" xfId="1899"/>
    <cellStyle name="20% - Акцент2 14 5" xfId="1900"/>
    <cellStyle name="20% - Акцент2 15" xfId="1901"/>
    <cellStyle name="20% - Акцент2 15 2" xfId="1902"/>
    <cellStyle name="20% - Акцент2 15 2 2" xfId="1903"/>
    <cellStyle name="20% - Акцент2 15 2 2 2" xfId="1904"/>
    <cellStyle name="20% - Акцент2 15 2 3" xfId="1905"/>
    <cellStyle name="20% - Акцент2 15 3" xfId="1906"/>
    <cellStyle name="20% - Акцент2 15 3 2" xfId="1907"/>
    <cellStyle name="20% - Акцент2 15 3 2 2" xfId="1908"/>
    <cellStyle name="20% - Акцент2 15 3 3" xfId="1909"/>
    <cellStyle name="20% - Акцент2 15 4" xfId="1910"/>
    <cellStyle name="20% - Акцент2 15 4 2" xfId="1911"/>
    <cellStyle name="20% - Акцент2 15 5" xfId="1912"/>
    <cellStyle name="20% - Акцент2 16" xfId="1913"/>
    <cellStyle name="20% - Акцент2 16 2" xfId="1914"/>
    <cellStyle name="20% - Акцент2 16 2 2" xfId="1915"/>
    <cellStyle name="20% - Акцент2 16 2 2 2" xfId="1916"/>
    <cellStyle name="20% - Акцент2 16 2 3" xfId="1917"/>
    <cellStyle name="20% - Акцент2 16 3" xfId="1918"/>
    <cellStyle name="20% - Акцент2 16 3 2" xfId="1919"/>
    <cellStyle name="20% - Акцент2 16 3 2 2" xfId="1920"/>
    <cellStyle name="20% - Акцент2 16 3 3" xfId="1921"/>
    <cellStyle name="20% - Акцент2 16 4" xfId="1922"/>
    <cellStyle name="20% - Акцент2 16 4 2" xfId="1923"/>
    <cellStyle name="20% - Акцент2 16 5" xfId="1924"/>
    <cellStyle name="20% - Акцент2 17" xfId="1925"/>
    <cellStyle name="20% - Акцент2 17 2" xfId="1926"/>
    <cellStyle name="20% - Акцент2 17 2 2" xfId="1927"/>
    <cellStyle name="20% - Акцент2 17 2 2 2" xfId="1928"/>
    <cellStyle name="20% - Акцент2 17 2 3" xfId="1929"/>
    <cellStyle name="20% - Акцент2 17 3" xfId="1930"/>
    <cellStyle name="20% - Акцент2 17 3 2" xfId="1931"/>
    <cellStyle name="20% - Акцент2 17 3 2 2" xfId="1932"/>
    <cellStyle name="20% - Акцент2 17 3 3" xfId="1933"/>
    <cellStyle name="20% - Акцент2 17 4" xfId="1934"/>
    <cellStyle name="20% - Акцент2 17 4 2" xfId="1935"/>
    <cellStyle name="20% - Акцент2 17 5" xfId="1936"/>
    <cellStyle name="20% - Акцент2 18" xfId="1937"/>
    <cellStyle name="20% - Акцент2 18 2" xfId="1938"/>
    <cellStyle name="20% - Акцент2 18 2 2" xfId="1939"/>
    <cellStyle name="20% - Акцент2 18 2 2 2" xfId="1940"/>
    <cellStyle name="20% - Акцент2 18 2 3" xfId="1941"/>
    <cellStyle name="20% - Акцент2 18 3" xfId="1942"/>
    <cellStyle name="20% - Акцент2 18 3 2" xfId="1943"/>
    <cellStyle name="20% - Акцент2 18 3 2 2" xfId="1944"/>
    <cellStyle name="20% - Акцент2 18 3 3" xfId="1945"/>
    <cellStyle name="20% - Акцент2 18 4" xfId="1946"/>
    <cellStyle name="20% - Акцент2 18 4 2" xfId="1947"/>
    <cellStyle name="20% - Акцент2 18 5" xfId="1948"/>
    <cellStyle name="20% - Акцент2 19" xfId="1949"/>
    <cellStyle name="20% - Акцент2 19 2" xfId="1950"/>
    <cellStyle name="20% - Акцент2 19 2 2" xfId="1951"/>
    <cellStyle name="20% - Акцент2 19 2 2 2" xfId="1952"/>
    <cellStyle name="20% - Акцент2 19 2 3" xfId="1953"/>
    <cellStyle name="20% - Акцент2 19 3" xfId="1954"/>
    <cellStyle name="20% - Акцент2 19 3 2" xfId="1955"/>
    <cellStyle name="20% - Акцент2 19 3 2 2" xfId="1956"/>
    <cellStyle name="20% - Акцент2 19 3 3" xfId="1957"/>
    <cellStyle name="20% - Акцент2 19 4" xfId="1958"/>
    <cellStyle name="20% - Акцент2 19 4 2" xfId="1959"/>
    <cellStyle name="20% - Акцент2 19 5" xfId="1960"/>
    <cellStyle name="20% - Акцент2 2" xfId="1961"/>
    <cellStyle name="20% - Акцент2 2 10" xfId="1962"/>
    <cellStyle name="20% - Акцент2 2 10 2" xfId="1963"/>
    <cellStyle name="20% - Акцент2 2 10 2 2" xfId="1964"/>
    <cellStyle name="20% - Акцент2 2 10 3" xfId="1965"/>
    <cellStyle name="20% - Акцент2 2 11" xfId="1966"/>
    <cellStyle name="20% - Акцент2 2 11 2" xfId="1967"/>
    <cellStyle name="20% - Акцент2 2 11 2 2" xfId="1968"/>
    <cellStyle name="20% - Акцент2 2 11 3" xfId="1969"/>
    <cellStyle name="20% - Акцент2 2 12" xfId="1970"/>
    <cellStyle name="20% - Акцент2 2 12 2" xfId="1971"/>
    <cellStyle name="20% - Акцент2 2 12 2 2" xfId="1972"/>
    <cellStyle name="20% - Акцент2 2 12 3" xfId="1973"/>
    <cellStyle name="20% - Акцент2 2 13" xfId="1974"/>
    <cellStyle name="20% - Акцент2 2 13 2" xfId="1975"/>
    <cellStyle name="20% - Акцент2 2 13 2 2" xfId="1976"/>
    <cellStyle name="20% - Акцент2 2 13 3" xfId="1977"/>
    <cellStyle name="20% - Акцент2 2 14" xfId="1978"/>
    <cellStyle name="20% - Акцент2 2 14 2" xfId="1979"/>
    <cellStyle name="20% - Акцент2 2 14 2 2" xfId="1980"/>
    <cellStyle name="20% - Акцент2 2 14 3" xfId="1981"/>
    <cellStyle name="20% - Акцент2 2 15" xfId="1982"/>
    <cellStyle name="20% - Акцент2 2 15 2" xfId="1983"/>
    <cellStyle name="20% - Акцент2 2 15 2 2" xfId="1984"/>
    <cellStyle name="20% - Акцент2 2 15 3" xfId="1985"/>
    <cellStyle name="20% - Акцент2 2 16" xfId="1986"/>
    <cellStyle name="20% - Акцент2 2 16 2" xfId="1987"/>
    <cellStyle name="20% - Акцент2 2 16 2 2" xfId="1988"/>
    <cellStyle name="20% - Акцент2 2 16 3" xfId="1989"/>
    <cellStyle name="20% - Акцент2 2 17" xfId="1990"/>
    <cellStyle name="20% - Акцент2 2 17 2" xfId="1991"/>
    <cellStyle name="20% - Акцент2 2 17 2 2" xfId="1992"/>
    <cellStyle name="20% - Акцент2 2 17 3" xfId="1993"/>
    <cellStyle name="20% - Акцент2 2 18" xfId="1994"/>
    <cellStyle name="20% - Акцент2 2 18 2" xfId="1995"/>
    <cellStyle name="20% - Акцент2 2 18 2 2" xfId="1996"/>
    <cellStyle name="20% - Акцент2 2 18 3" xfId="1997"/>
    <cellStyle name="20% - Акцент2 2 19" xfId="1998"/>
    <cellStyle name="20% - Акцент2 2 19 2" xfId="1999"/>
    <cellStyle name="20% - Акцент2 2 19 2 2" xfId="2000"/>
    <cellStyle name="20% - Акцент2 2 19 3" xfId="2001"/>
    <cellStyle name="20% - Акцент2 2 2" xfId="2002"/>
    <cellStyle name="20% - Акцент2 2 2 2" xfId="2003"/>
    <cellStyle name="20% - Акцент2 2 2 2 2" xfId="2004"/>
    <cellStyle name="20% - Акцент2 2 2 2 2 2" xfId="2005"/>
    <cellStyle name="20% - Акцент2 2 2 2 3" xfId="2006"/>
    <cellStyle name="20% - Акцент2 2 2 3" xfId="2007"/>
    <cellStyle name="20% - Акцент2 2 2 3 2" xfId="2008"/>
    <cellStyle name="20% - Акцент2 2 2 3 2 2" xfId="2009"/>
    <cellStyle name="20% - Акцент2 2 2 3 3" xfId="2010"/>
    <cellStyle name="20% - Акцент2 2 2 4" xfId="2011"/>
    <cellStyle name="20% - Акцент2 2 2 4 2" xfId="2012"/>
    <cellStyle name="20% - Акцент2 2 2 5" xfId="2013"/>
    <cellStyle name="20% - Акцент2 2 20" xfId="2014"/>
    <cellStyle name="20% - Акцент2 2 20 2" xfId="2015"/>
    <cellStyle name="20% - Акцент2 2 20 2 2" xfId="2016"/>
    <cellStyle name="20% - Акцент2 2 20 3" xfId="2017"/>
    <cellStyle name="20% - Акцент2 2 21" xfId="2018"/>
    <cellStyle name="20% - Акцент2 2 21 2" xfId="2019"/>
    <cellStyle name="20% - Акцент2 2 21 2 2" xfId="2020"/>
    <cellStyle name="20% - Акцент2 2 21 3" xfId="2021"/>
    <cellStyle name="20% - Акцент2 2 22" xfId="2022"/>
    <cellStyle name="20% - Акцент2 2 22 2" xfId="2023"/>
    <cellStyle name="20% - Акцент2 2 22 2 2" xfId="2024"/>
    <cellStyle name="20% - Акцент2 2 22 3" xfId="2025"/>
    <cellStyle name="20% - Акцент2 2 23" xfId="2026"/>
    <cellStyle name="20% - Акцент2 2 23 2" xfId="2027"/>
    <cellStyle name="20% - Акцент2 2 23 2 2" xfId="2028"/>
    <cellStyle name="20% - Акцент2 2 23 3" xfId="2029"/>
    <cellStyle name="20% - Акцент2 2 24" xfId="2030"/>
    <cellStyle name="20% - Акцент2 2 24 2" xfId="2031"/>
    <cellStyle name="20% - Акцент2 2 24 2 2" xfId="2032"/>
    <cellStyle name="20% - Акцент2 2 24 3" xfId="2033"/>
    <cellStyle name="20% - Акцент2 2 25" xfId="2034"/>
    <cellStyle name="20% - Акцент2 2 25 2" xfId="2035"/>
    <cellStyle name="20% - Акцент2 2 26" xfId="2036"/>
    <cellStyle name="20% - Акцент2 2 3" xfId="2037"/>
    <cellStyle name="20% - Акцент2 2 3 2" xfId="2038"/>
    <cellStyle name="20% - Акцент2 2 3 2 2" xfId="2039"/>
    <cellStyle name="20% - Акцент2 2 3 2 2 2" xfId="2040"/>
    <cellStyle name="20% - Акцент2 2 3 2 3" xfId="2041"/>
    <cellStyle name="20% - Акцент2 2 3 3" xfId="2042"/>
    <cellStyle name="20% - Акцент2 2 3 3 2" xfId="2043"/>
    <cellStyle name="20% - Акцент2 2 3 3 2 2" xfId="2044"/>
    <cellStyle name="20% - Акцент2 2 3 3 3" xfId="2045"/>
    <cellStyle name="20% - Акцент2 2 3 4" xfId="2046"/>
    <cellStyle name="20% - Акцент2 2 3 4 2" xfId="2047"/>
    <cellStyle name="20% - Акцент2 2 3 5" xfId="2048"/>
    <cellStyle name="20% - Акцент2 2 4" xfId="2049"/>
    <cellStyle name="20% - Акцент2 2 4 2" xfId="2050"/>
    <cellStyle name="20% - Акцент2 2 4 2 2" xfId="2051"/>
    <cellStyle name="20% - Акцент2 2 4 2 2 2" xfId="2052"/>
    <cellStyle name="20% - Акцент2 2 4 2 3" xfId="2053"/>
    <cellStyle name="20% - Акцент2 2 4 3" xfId="2054"/>
    <cellStyle name="20% - Акцент2 2 4 3 2" xfId="2055"/>
    <cellStyle name="20% - Акцент2 2 4 3 2 2" xfId="2056"/>
    <cellStyle name="20% - Акцент2 2 4 3 3" xfId="2057"/>
    <cellStyle name="20% - Акцент2 2 4 4" xfId="2058"/>
    <cellStyle name="20% - Акцент2 2 4 4 2" xfId="2059"/>
    <cellStyle name="20% - Акцент2 2 4 5" xfId="2060"/>
    <cellStyle name="20% - Акцент2 2 5" xfId="2061"/>
    <cellStyle name="20% - Акцент2 2 5 2" xfId="2062"/>
    <cellStyle name="20% - Акцент2 2 5 2 2" xfId="2063"/>
    <cellStyle name="20% - Акцент2 2 5 2 2 2" xfId="2064"/>
    <cellStyle name="20% - Акцент2 2 5 2 3" xfId="2065"/>
    <cellStyle name="20% - Акцент2 2 5 3" xfId="2066"/>
    <cellStyle name="20% - Акцент2 2 5 3 2" xfId="2067"/>
    <cellStyle name="20% - Акцент2 2 5 3 2 2" xfId="2068"/>
    <cellStyle name="20% - Акцент2 2 5 3 3" xfId="2069"/>
    <cellStyle name="20% - Акцент2 2 5 4" xfId="2070"/>
    <cellStyle name="20% - Акцент2 2 5 4 2" xfId="2071"/>
    <cellStyle name="20% - Акцент2 2 5 5" xfId="2072"/>
    <cellStyle name="20% - Акцент2 2 6" xfId="2073"/>
    <cellStyle name="20% - Акцент2 2 6 2" xfId="2074"/>
    <cellStyle name="20% - Акцент2 2 6 2 2" xfId="2075"/>
    <cellStyle name="20% - Акцент2 2 6 3" xfId="2076"/>
    <cellStyle name="20% - Акцент2 2 7" xfId="2077"/>
    <cellStyle name="20% - Акцент2 2 7 2" xfId="2078"/>
    <cellStyle name="20% - Акцент2 2 7 2 2" xfId="2079"/>
    <cellStyle name="20% - Акцент2 2 7 3" xfId="2080"/>
    <cellStyle name="20% - Акцент2 2 8" xfId="2081"/>
    <cellStyle name="20% - Акцент2 2 8 2" xfId="2082"/>
    <cellStyle name="20% - Акцент2 2 8 2 2" xfId="2083"/>
    <cellStyle name="20% - Акцент2 2 8 3" xfId="2084"/>
    <cellStyle name="20% - Акцент2 2 9" xfId="2085"/>
    <cellStyle name="20% - Акцент2 2 9 2" xfId="2086"/>
    <cellStyle name="20% - Акцент2 2 9 2 2" xfId="2087"/>
    <cellStyle name="20% - Акцент2 2 9 3" xfId="2088"/>
    <cellStyle name="20% - Акцент2 20" xfId="2089"/>
    <cellStyle name="20% - Акцент2 20 2" xfId="2090"/>
    <cellStyle name="20% - Акцент2 20 2 2" xfId="2091"/>
    <cellStyle name="20% - Акцент2 20 2 2 2" xfId="2092"/>
    <cellStyle name="20% - Акцент2 20 2 3" xfId="2093"/>
    <cellStyle name="20% - Акцент2 20 3" xfId="2094"/>
    <cellStyle name="20% - Акцент2 20 3 2" xfId="2095"/>
    <cellStyle name="20% - Акцент2 20 3 2 2" xfId="2096"/>
    <cellStyle name="20% - Акцент2 20 3 3" xfId="2097"/>
    <cellStyle name="20% - Акцент2 20 4" xfId="2098"/>
    <cellStyle name="20% - Акцент2 20 4 2" xfId="2099"/>
    <cellStyle name="20% - Акцент2 20 5" xfId="2100"/>
    <cellStyle name="20% - Акцент2 21" xfId="2101"/>
    <cellStyle name="20% - Акцент2 21 2" xfId="2102"/>
    <cellStyle name="20% - Акцент2 21 2 2" xfId="2103"/>
    <cellStyle name="20% - Акцент2 21 2 2 2" xfId="2104"/>
    <cellStyle name="20% - Акцент2 21 2 3" xfId="2105"/>
    <cellStyle name="20% - Акцент2 21 3" xfId="2106"/>
    <cellStyle name="20% - Акцент2 21 3 2" xfId="2107"/>
    <cellStyle name="20% - Акцент2 21 3 2 2" xfId="2108"/>
    <cellStyle name="20% - Акцент2 21 3 3" xfId="2109"/>
    <cellStyle name="20% - Акцент2 21 4" xfId="2110"/>
    <cellStyle name="20% - Акцент2 21 4 2" xfId="2111"/>
    <cellStyle name="20% - Акцент2 21 5" xfId="2112"/>
    <cellStyle name="20% - Акцент2 22" xfId="2113"/>
    <cellStyle name="20% - Акцент2 22 2" xfId="2114"/>
    <cellStyle name="20% - Акцент2 22 2 2" xfId="2115"/>
    <cellStyle name="20% - Акцент2 22 2 2 2" xfId="2116"/>
    <cellStyle name="20% - Акцент2 22 2 3" xfId="2117"/>
    <cellStyle name="20% - Акцент2 22 3" xfId="2118"/>
    <cellStyle name="20% - Акцент2 22 3 2" xfId="2119"/>
    <cellStyle name="20% - Акцент2 22 3 2 2" xfId="2120"/>
    <cellStyle name="20% - Акцент2 22 3 3" xfId="2121"/>
    <cellStyle name="20% - Акцент2 22 4" xfId="2122"/>
    <cellStyle name="20% - Акцент2 22 4 2" xfId="2123"/>
    <cellStyle name="20% - Акцент2 22 5" xfId="2124"/>
    <cellStyle name="20% - Акцент2 23" xfId="2125"/>
    <cellStyle name="20% - Акцент2 23 2" xfId="2126"/>
    <cellStyle name="20% - Акцент2 23 2 2" xfId="2127"/>
    <cellStyle name="20% - Акцент2 23 2 2 2" xfId="2128"/>
    <cellStyle name="20% - Акцент2 23 2 3" xfId="2129"/>
    <cellStyle name="20% - Акцент2 23 3" xfId="2130"/>
    <cellStyle name="20% - Акцент2 23 3 2" xfId="2131"/>
    <cellStyle name="20% - Акцент2 23 3 2 2" xfId="2132"/>
    <cellStyle name="20% - Акцент2 23 3 3" xfId="2133"/>
    <cellStyle name="20% - Акцент2 23 4" xfId="2134"/>
    <cellStyle name="20% - Акцент2 23 4 2" xfId="2135"/>
    <cellStyle name="20% - Акцент2 23 5" xfId="2136"/>
    <cellStyle name="20% - Акцент2 24" xfId="2137"/>
    <cellStyle name="20% - Акцент2 24 2" xfId="2138"/>
    <cellStyle name="20% - Акцент2 24 2 2" xfId="2139"/>
    <cellStyle name="20% - Акцент2 24 2 2 2" xfId="2140"/>
    <cellStyle name="20% - Акцент2 24 2 3" xfId="2141"/>
    <cellStyle name="20% - Акцент2 24 3" xfId="2142"/>
    <cellStyle name="20% - Акцент2 24 3 2" xfId="2143"/>
    <cellStyle name="20% - Акцент2 24 3 2 2" xfId="2144"/>
    <cellStyle name="20% - Акцент2 24 3 3" xfId="2145"/>
    <cellStyle name="20% - Акцент2 24 4" xfId="2146"/>
    <cellStyle name="20% - Акцент2 24 4 2" xfId="2147"/>
    <cellStyle name="20% - Акцент2 24 5" xfId="2148"/>
    <cellStyle name="20% - Акцент2 25" xfId="2149"/>
    <cellStyle name="20% - Акцент2 25 2" xfId="2150"/>
    <cellStyle name="20% - Акцент2 25 2 2" xfId="2151"/>
    <cellStyle name="20% - Акцент2 25 2 2 2" xfId="2152"/>
    <cellStyle name="20% - Акцент2 25 2 3" xfId="2153"/>
    <cellStyle name="20% - Акцент2 25 3" xfId="2154"/>
    <cellStyle name="20% - Акцент2 25 3 2" xfId="2155"/>
    <cellStyle name="20% - Акцент2 25 3 2 2" xfId="2156"/>
    <cellStyle name="20% - Акцент2 25 3 3" xfId="2157"/>
    <cellStyle name="20% - Акцент2 25 4" xfId="2158"/>
    <cellStyle name="20% - Акцент2 25 4 2" xfId="2159"/>
    <cellStyle name="20% - Акцент2 25 5" xfId="2160"/>
    <cellStyle name="20% - Акцент2 26" xfId="2161"/>
    <cellStyle name="20% - Акцент2 26 2" xfId="2162"/>
    <cellStyle name="20% - Акцент2 26 2 2" xfId="2163"/>
    <cellStyle name="20% - Акцент2 26 2 2 2" xfId="2164"/>
    <cellStyle name="20% - Акцент2 26 2 3" xfId="2165"/>
    <cellStyle name="20% - Акцент2 26 3" xfId="2166"/>
    <cellStyle name="20% - Акцент2 26 3 2" xfId="2167"/>
    <cellStyle name="20% - Акцент2 26 3 2 2" xfId="2168"/>
    <cellStyle name="20% - Акцент2 26 3 3" xfId="2169"/>
    <cellStyle name="20% - Акцент2 26 4" xfId="2170"/>
    <cellStyle name="20% - Акцент2 26 4 2" xfId="2171"/>
    <cellStyle name="20% - Акцент2 26 5" xfId="2172"/>
    <cellStyle name="20% - Акцент2 27" xfId="2173"/>
    <cellStyle name="20% - Акцент2 27 2" xfId="2174"/>
    <cellStyle name="20% - Акцент2 27 2 2" xfId="2175"/>
    <cellStyle name="20% - Акцент2 27 2 2 2" xfId="2176"/>
    <cellStyle name="20% - Акцент2 27 2 3" xfId="2177"/>
    <cellStyle name="20% - Акцент2 27 3" xfId="2178"/>
    <cellStyle name="20% - Акцент2 27 3 2" xfId="2179"/>
    <cellStyle name="20% - Акцент2 27 3 2 2" xfId="2180"/>
    <cellStyle name="20% - Акцент2 27 3 3" xfId="2181"/>
    <cellStyle name="20% - Акцент2 27 4" xfId="2182"/>
    <cellStyle name="20% - Акцент2 27 4 2" xfId="2183"/>
    <cellStyle name="20% - Акцент2 27 5" xfId="2184"/>
    <cellStyle name="20% - Акцент2 28" xfId="2185"/>
    <cellStyle name="20% - Акцент2 28 2" xfId="2186"/>
    <cellStyle name="20% - Акцент2 28 2 2" xfId="2187"/>
    <cellStyle name="20% - Акцент2 28 2 2 2" xfId="2188"/>
    <cellStyle name="20% - Акцент2 28 2 3" xfId="2189"/>
    <cellStyle name="20% - Акцент2 28 3" xfId="2190"/>
    <cellStyle name="20% - Акцент2 28 3 2" xfId="2191"/>
    <cellStyle name="20% - Акцент2 28 3 2 2" xfId="2192"/>
    <cellStyle name="20% - Акцент2 28 3 3" xfId="2193"/>
    <cellStyle name="20% - Акцент2 28 4" xfId="2194"/>
    <cellStyle name="20% - Акцент2 28 4 2" xfId="2195"/>
    <cellStyle name="20% - Акцент2 28 5" xfId="2196"/>
    <cellStyle name="20% - Акцент2 29" xfId="2197"/>
    <cellStyle name="20% - Акцент2 29 2" xfId="2198"/>
    <cellStyle name="20% - Акцент2 29 2 2" xfId="2199"/>
    <cellStyle name="20% - Акцент2 29 2 2 2" xfId="2200"/>
    <cellStyle name="20% - Акцент2 29 2 3" xfId="2201"/>
    <cellStyle name="20% - Акцент2 29 3" xfId="2202"/>
    <cellStyle name="20% - Акцент2 29 3 2" xfId="2203"/>
    <cellStyle name="20% - Акцент2 29 3 2 2" xfId="2204"/>
    <cellStyle name="20% - Акцент2 29 3 3" xfId="2205"/>
    <cellStyle name="20% - Акцент2 29 4" xfId="2206"/>
    <cellStyle name="20% - Акцент2 29 4 2" xfId="2207"/>
    <cellStyle name="20% - Акцент2 29 5" xfId="2208"/>
    <cellStyle name="20% - Акцент2 3" xfId="2209"/>
    <cellStyle name="20% - Акцент2 3 2" xfId="2210"/>
    <cellStyle name="20% - Акцент2 3 2 2" xfId="2211"/>
    <cellStyle name="20% - Акцент2 3 2 2 2" xfId="2212"/>
    <cellStyle name="20% - Акцент2 3 2 2 2 2" xfId="2213"/>
    <cellStyle name="20% - Акцент2 3 2 2 3" xfId="2214"/>
    <cellStyle name="20% - Акцент2 3 2 3" xfId="2215"/>
    <cellStyle name="20% - Акцент2 3 2 3 2" xfId="2216"/>
    <cellStyle name="20% - Акцент2 3 2 3 2 2" xfId="2217"/>
    <cellStyle name="20% - Акцент2 3 2 3 3" xfId="2218"/>
    <cellStyle name="20% - Акцент2 3 2 4" xfId="2219"/>
    <cellStyle name="20% - Акцент2 3 2 4 2" xfId="2220"/>
    <cellStyle name="20% - Акцент2 3 2 5" xfId="2221"/>
    <cellStyle name="20% - Акцент2 3 3" xfId="2222"/>
    <cellStyle name="20% - Акцент2 3 3 2" xfId="2223"/>
    <cellStyle name="20% - Акцент2 3 3 2 2" xfId="2224"/>
    <cellStyle name="20% - Акцент2 3 3 2 2 2" xfId="2225"/>
    <cellStyle name="20% - Акцент2 3 3 2 3" xfId="2226"/>
    <cellStyle name="20% - Акцент2 3 3 3" xfId="2227"/>
    <cellStyle name="20% - Акцент2 3 3 3 2" xfId="2228"/>
    <cellStyle name="20% - Акцент2 3 3 3 2 2" xfId="2229"/>
    <cellStyle name="20% - Акцент2 3 3 3 3" xfId="2230"/>
    <cellStyle name="20% - Акцент2 3 3 4" xfId="2231"/>
    <cellStyle name="20% - Акцент2 3 3 4 2" xfId="2232"/>
    <cellStyle name="20% - Акцент2 3 3 5" xfId="2233"/>
    <cellStyle name="20% - Акцент2 3 4" xfId="2234"/>
    <cellStyle name="20% - Акцент2 3 4 2" xfId="2235"/>
    <cellStyle name="20% - Акцент2 3 4 2 2" xfId="2236"/>
    <cellStyle name="20% - Акцент2 3 4 2 2 2" xfId="2237"/>
    <cellStyle name="20% - Акцент2 3 4 2 3" xfId="2238"/>
    <cellStyle name="20% - Акцент2 3 4 3" xfId="2239"/>
    <cellStyle name="20% - Акцент2 3 4 3 2" xfId="2240"/>
    <cellStyle name="20% - Акцент2 3 4 3 2 2" xfId="2241"/>
    <cellStyle name="20% - Акцент2 3 4 3 3" xfId="2242"/>
    <cellStyle name="20% - Акцент2 3 4 4" xfId="2243"/>
    <cellStyle name="20% - Акцент2 3 4 4 2" xfId="2244"/>
    <cellStyle name="20% - Акцент2 3 4 5" xfId="2245"/>
    <cellStyle name="20% - Акцент2 3 5" xfId="2246"/>
    <cellStyle name="20% - Акцент2 3 5 2" xfId="2247"/>
    <cellStyle name="20% - Акцент2 3 5 2 2" xfId="2248"/>
    <cellStyle name="20% - Акцент2 3 5 2 2 2" xfId="2249"/>
    <cellStyle name="20% - Акцент2 3 5 2 3" xfId="2250"/>
    <cellStyle name="20% - Акцент2 3 5 3" xfId="2251"/>
    <cellStyle name="20% - Акцент2 3 5 3 2" xfId="2252"/>
    <cellStyle name="20% - Акцент2 3 5 3 2 2" xfId="2253"/>
    <cellStyle name="20% - Акцент2 3 5 3 3" xfId="2254"/>
    <cellStyle name="20% - Акцент2 3 5 4" xfId="2255"/>
    <cellStyle name="20% - Акцент2 3 5 4 2" xfId="2256"/>
    <cellStyle name="20% - Акцент2 3 5 5" xfId="2257"/>
    <cellStyle name="20% - Акцент2 3 6" xfId="2258"/>
    <cellStyle name="20% - Акцент2 3 6 2" xfId="2259"/>
    <cellStyle name="20% - Акцент2 3 6 2 2" xfId="2260"/>
    <cellStyle name="20% - Акцент2 3 6 3" xfId="2261"/>
    <cellStyle name="20% - Акцент2 3 7" xfId="2262"/>
    <cellStyle name="20% - Акцент2 3 7 2" xfId="2263"/>
    <cellStyle name="20% - Акцент2 3 7 2 2" xfId="2264"/>
    <cellStyle name="20% - Акцент2 3 7 3" xfId="2265"/>
    <cellStyle name="20% - Акцент2 3 8" xfId="2266"/>
    <cellStyle name="20% - Акцент2 3 8 2" xfId="2267"/>
    <cellStyle name="20% - Акцент2 3 9" xfId="2268"/>
    <cellStyle name="20% - Акцент2 30" xfId="2269"/>
    <cellStyle name="20% - Акцент2 30 2" xfId="2270"/>
    <cellStyle name="20% - Акцент2 30 2 2" xfId="2271"/>
    <cellStyle name="20% - Акцент2 30 2 2 2" xfId="2272"/>
    <cellStyle name="20% - Акцент2 30 2 3" xfId="2273"/>
    <cellStyle name="20% - Акцент2 30 3" xfId="2274"/>
    <cellStyle name="20% - Акцент2 30 3 2" xfId="2275"/>
    <cellStyle name="20% - Акцент2 30 3 2 2" xfId="2276"/>
    <cellStyle name="20% - Акцент2 30 3 3" xfId="2277"/>
    <cellStyle name="20% - Акцент2 30 4" xfId="2278"/>
    <cellStyle name="20% - Акцент2 30 4 2" xfId="2279"/>
    <cellStyle name="20% - Акцент2 30 5" xfId="2280"/>
    <cellStyle name="20% - Акцент2 31" xfId="2281"/>
    <cellStyle name="20% - Акцент2 31 2" xfId="2282"/>
    <cellStyle name="20% - Акцент2 31 2 2" xfId="2283"/>
    <cellStyle name="20% - Акцент2 31 2 2 2" xfId="2284"/>
    <cellStyle name="20% - Акцент2 31 2 3" xfId="2285"/>
    <cellStyle name="20% - Акцент2 31 3" xfId="2286"/>
    <cellStyle name="20% - Акцент2 31 3 2" xfId="2287"/>
    <cellStyle name="20% - Акцент2 31 3 2 2" xfId="2288"/>
    <cellStyle name="20% - Акцент2 31 3 3" xfId="2289"/>
    <cellStyle name="20% - Акцент2 31 4" xfId="2290"/>
    <cellStyle name="20% - Акцент2 31 4 2" xfId="2291"/>
    <cellStyle name="20% - Акцент2 31 5" xfId="2292"/>
    <cellStyle name="20% - Акцент2 32" xfId="2293"/>
    <cellStyle name="20% - Акцент2 32 2" xfId="2294"/>
    <cellStyle name="20% - Акцент2 32 2 2" xfId="2295"/>
    <cellStyle name="20% - Акцент2 32 2 2 2" xfId="2296"/>
    <cellStyle name="20% - Акцент2 32 2 3" xfId="2297"/>
    <cellStyle name="20% - Акцент2 32 3" xfId="2298"/>
    <cellStyle name="20% - Акцент2 32 3 2" xfId="2299"/>
    <cellStyle name="20% - Акцент2 32 3 2 2" xfId="2300"/>
    <cellStyle name="20% - Акцент2 32 3 3" xfId="2301"/>
    <cellStyle name="20% - Акцент2 32 4" xfId="2302"/>
    <cellStyle name="20% - Акцент2 32 4 2" xfId="2303"/>
    <cellStyle name="20% - Акцент2 32 5" xfId="2304"/>
    <cellStyle name="20% - Акцент2 33" xfId="2305"/>
    <cellStyle name="20% - Акцент2 33 2" xfId="2306"/>
    <cellStyle name="20% - Акцент2 33 2 2" xfId="2307"/>
    <cellStyle name="20% - Акцент2 33 2 2 2" xfId="2308"/>
    <cellStyle name="20% - Акцент2 33 2 3" xfId="2309"/>
    <cellStyle name="20% - Акцент2 33 3" xfId="2310"/>
    <cellStyle name="20% - Акцент2 33 3 2" xfId="2311"/>
    <cellStyle name="20% - Акцент2 33 3 2 2" xfId="2312"/>
    <cellStyle name="20% - Акцент2 33 3 3" xfId="2313"/>
    <cellStyle name="20% - Акцент2 33 4" xfId="2314"/>
    <cellStyle name="20% - Акцент2 33 4 2" xfId="2315"/>
    <cellStyle name="20% - Акцент2 33 5" xfId="2316"/>
    <cellStyle name="20% - Акцент2 34" xfId="2317"/>
    <cellStyle name="20% - Акцент2 34 2" xfId="2318"/>
    <cellStyle name="20% - Акцент2 34 2 2" xfId="2319"/>
    <cellStyle name="20% - Акцент2 34 2 2 2" xfId="2320"/>
    <cellStyle name="20% - Акцент2 34 2 3" xfId="2321"/>
    <cellStyle name="20% - Акцент2 34 3" xfId="2322"/>
    <cellStyle name="20% - Акцент2 34 3 2" xfId="2323"/>
    <cellStyle name="20% - Акцент2 34 3 2 2" xfId="2324"/>
    <cellStyle name="20% - Акцент2 34 3 3" xfId="2325"/>
    <cellStyle name="20% - Акцент2 34 4" xfId="2326"/>
    <cellStyle name="20% - Акцент2 34 4 2" xfId="2327"/>
    <cellStyle name="20% - Акцент2 34 5" xfId="2328"/>
    <cellStyle name="20% - Акцент2 35" xfId="2329"/>
    <cellStyle name="20% - Акцент2 35 2" xfId="2330"/>
    <cellStyle name="20% - Акцент2 35 2 2" xfId="2331"/>
    <cellStyle name="20% - Акцент2 35 2 2 2" xfId="2332"/>
    <cellStyle name="20% - Акцент2 35 2 3" xfId="2333"/>
    <cellStyle name="20% - Акцент2 35 3" xfId="2334"/>
    <cellStyle name="20% - Акцент2 35 3 2" xfId="2335"/>
    <cellStyle name="20% - Акцент2 35 3 2 2" xfId="2336"/>
    <cellStyle name="20% - Акцент2 35 3 3" xfId="2337"/>
    <cellStyle name="20% - Акцент2 35 4" xfId="2338"/>
    <cellStyle name="20% - Акцент2 35 4 2" xfId="2339"/>
    <cellStyle name="20% - Акцент2 35 5" xfId="2340"/>
    <cellStyle name="20% - Акцент2 36" xfId="2341"/>
    <cellStyle name="20% - Акцент2 36 2" xfId="2342"/>
    <cellStyle name="20% - Акцент2 36 2 2" xfId="2343"/>
    <cellStyle name="20% - Акцент2 36 2 2 2" xfId="2344"/>
    <cellStyle name="20% - Акцент2 36 2 3" xfId="2345"/>
    <cellStyle name="20% - Акцент2 36 3" xfId="2346"/>
    <cellStyle name="20% - Акцент2 36 3 2" xfId="2347"/>
    <cellStyle name="20% - Акцент2 36 3 2 2" xfId="2348"/>
    <cellStyle name="20% - Акцент2 36 3 3" xfId="2349"/>
    <cellStyle name="20% - Акцент2 36 4" xfId="2350"/>
    <cellStyle name="20% - Акцент2 36 4 2" xfId="2351"/>
    <cellStyle name="20% - Акцент2 36 5" xfId="2352"/>
    <cellStyle name="20% - Акцент2 37" xfId="2353"/>
    <cellStyle name="20% - Акцент2 37 2" xfId="2354"/>
    <cellStyle name="20% - Акцент2 37 2 2" xfId="2355"/>
    <cellStyle name="20% - Акцент2 37 2 2 2" xfId="2356"/>
    <cellStyle name="20% - Акцент2 37 2 3" xfId="2357"/>
    <cellStyle name="20% - Акцент2 37 3" xfId="2358"/>
    <cellStyle name="20% - Акцент2 37 3 2" xfId="2359"/>
    <cellStyle name="20% - Акцент2 37 3 2 2" xfId="2360"/>
    <cellStyle name="20% - Акцент2 37 3 3" xfId="2361"/>
    <cellStyle name="20% - Акцент2 37 4" xfId="2362"/>
    <cellStyle name="20% - Акцент2 37 4 2" xfId="2363"/>
    <cellStyle name="20% - Акцент2 37 5" xfId="2364"/>
    <cellStyle name="20% - Акцент2 38" xfId="2365"/>
    <cellStyle name="20% - Акцент2 38 2" xfId="2366"/>
    <cellStyle name="20% - Акцент2 38 2 2" xfId="2367"/>
    <cellStyle name="20% - Акцент2 38 2 2 2" xfId="2368"/>
    <cellStyle name="20% - Акцент2 38 2 3" xfId="2369"/>
    <cellStyle name="20% - Акцент2 38 3" xfId="2370"/>
    <cellStyle name="20% - Акцент2 38 3 2" xfId="2371"/>
    <cellStyle name="20% - Акцент2 38 3 2 2" xfId="2372"/>
    <cellStyle name="20% - Акцент2 38 3 3" xfId="2373"/>
    <cellStyle name="20% - Акцент2 38 4" xfId="2374"/>
    <cellStyle name="20% - Акцент2 38 4 2" xfId="2375"/>
    <cellStyle name="20% - Акцент2 38 5" xfId="2376"/>
    <cellStyle name="20% - Акцент2 39" xfId="2377"/>
    <cellStyle name="20% - Акцент2 39 2" xfId="2378"/>
    <cellStyle name="20% - Акцент2 39 2 2" xfId="2379"/>
    <cellStyle name="20% - Акцент2 39 2 2 2" xfId="2380"/>
    <cellStyle name="20% - Акцент2 39 2 3" xfId="2381"/>
    <cellStyle name="20% - Акцент2 39 3" xfId="2382"/>
    <cellStyle name="20% - Акцент2 39 3 2" xfId="2383"/>
    <cellStyle name="20% - Акцент2 39 3 2 2" xfId="2384"/>
    <cellStyle name="20% - Акцент2 39 3 3" xfId="2385"/>
    <cellStyle name="20% - Акцент2 39 4" xfId="2386"/>
    <cellStyle name="20% - Акцент2 39 4 2" xfId="2387"/>
    <cellStyle name="20% - Акцент2 39 5" xfId="2388"/>
    <cellStyle name="20% - Акцент2 4" xfId="2389"/>
    <cellStyle name="20% - Акцент2 4 2" xfId="2390"/>
    <cellStyle name="20% - Акцент2 4 2 2" xfId="2391"/>
    <cellStyle name="20% - Акцент2 4 2 2 2" xfId="2392"/>
    <cellStyle name="20% - Акцент2 4 2 2 2 2" xfId="2393"/>
    <cellStyle name="20% - Акцент2 4 2 2 3" xfId="2394"/>
    <cellStyle name="20% - Акцент2 4 2 3" xfId="2395"/>
    <cellStyle name="20% - Акцент2 4 2 3 2" xfId="2396"/>
    <cellStyle name="20% - Акцент2 4 2 3 2 2" xfId="2397"/>
    <cellStyle name="20% - Акцент2 4 2 3 3" xfId="2398"/>
    <cellStyle name="20% - Акцент2 4 2 4" xfId="2399"/>
    <cellStyle name="20% - Акцент2 4 2 4 2" xfId="2400"/>
    <cellStyle name="20% - Акцент2 4 2 5" xfId="2401"/>
    <cellStyle name="20% - Акцент2 4 3" xfId="2402"/>
    <cellStyle name="20% - Акцент2 4 3 2" xfId="2403"/>
    <cellStyle name="20% - Акцент2 4 3 2 2" xfId="2404"/>
    <cellStyle name="20% - Акцент2 4 3 2 2 2" xfId="2405"/>
    <cellStyle name="20% - Акцент2 4 3 2 3" xfId="2406"/>
    <cellStyle name="20% - Акцент2 4 3 3" xfId="2407"/>
    <cellStyle name="20% - Акцент2 4 3 3 2" xfId="2408"/>
    <cellStyle name="20% - Акцент2 4 3 3 2 2" xfId="2409"/>
    <cellStyle name="20% - Акцент2 4 3 3 3" xfId="2410"/>
    <cellStyle name="20% - Акцент2 4 3 4" xfId="2411"/>
    <cellStyle name="20% - Акцент2 4 3 4 2" xfId="2412"/>
    <cellStyle name="20% - Акцент2 4 3 5" xfId="2413"/>
    <cellStyle name="20% - Акцент2 4 4" xfId="2414"/>
    <cellStyle name="20% - Акцент2 4 4 2" xfId="2415"/>
    <cellStyle name="20% - Акцент2 4 4 2 2" xfId="2416"/>
    <cellStyle name="20% - Акцент2 4 4 2 2 2" xfId="2417"/>
    <cellStyle name="20% - Акцент2 4 4 2 3" xfId="2418"/>
    <cellStyle name="20% - Акцент2 4 4 3" xfId="2419"/>
    <cellStyle name="20% - Акцент2 4 4 3 2" xfId="2420"/>
    <cellStyle name="20% - Акцент2 4 4 3 2 2" xfId="2421"/>
    <cellStyle name="20% - Акцент2 4 4 3 3" xfId="2422"/>
    <cellStyle name="20% - Акцент2 4 4 4" xfId="2423"/>
    <cellStyle name="20% - Акцент2 4 4 4 2" xfId="2424"/>
    <cellStyle name="20% - Акцент2 4 4 5" xfId="2425"/>
    <cellStyle name="20% - Акцент2 4 5" xfId="2426"/>
    <cellStyle name="20% - Акцент2 4 5 2" xfId="2427"/>
    <cellStyle name="20% - Акцент2 4 5 2 2" xfId="2428"/>
    <cellStyle name="20% - Акцент2 4 5 2 2 2" xfId="2429"/>
    <cellStyle name="20% - Акцент2 4 5 2 3" xfId="2430"/>
    <cellStyle name="20% - Акцент2 4 5 3" xfId="2431"/>
    <cellStyle name="20% - Акцент2 4 5 3 2" xfId="2432"/>
    <cellStyle name="20% - Акцент2 4 5 3 2 2" xfId="2433"/>
    <cellStyle name="20% - Акцент2 4 5 3 3" xfId="2434"/>
    <cellStyle name="20% - Акцент2 4 5 4" xfId="2435"/>
    <cellStyle name="20% - Акцент2 4 5 4 2" xfId="2436"/>
    <cellStyle name="20% - Акцент2 4 5 5" xfId="2437"/>
    <cellStyle name="20% - Акцент2 4 6" xfId="2438"/>
    <cellStyle name="20% - Акцент2 4 6 2" xfId="2439"/>
    <cellStyle name="20% - Акцент2 4 6 2 2" xfId="2440"/>
    <cellStyle name="20% - Акцент2 4 6 3" xfId="2441"/>
    <cellStyle name="20% - Акцент2 4 7" xfId="2442"/>
    <cellStyle name="20% - Акцент2 4 7 2" xfId="2443"/>
    <cellStyle name="20% - Акцент2 4 7 2 2" xfId="2444"/>
    <cellStyle name="20% - Акцент2 4 7 3" xfId="2445"/>
    <cellStyle name="20% - Акцент2 4 8" xfId="2446"/>
    <cellStyle name="20% - Акцент2 4 8 2" xfId="2447"/>
    <cellStyle name="20% - Акцент2 4 9" xfId="2448"/>
    <cellStyle name="20% - Акцент2 40" xfId="2449"/>
    <cellStyle name="20% - Акцент2 40 2" xfId="2450"/>
    <cellStyle name="20% - Акцент2 40 2 2" xfId="2451"/>
    <cellStyle name="20% - Акцент2 40 2 2 2" xfId="2452"/>
    <cellStyle name="20% - Акцент2 40 2 3" xfId="2453"/>
    <cellStyle name="20% - Акцент2 40 3" xfId="2454"/>
    <cellStyle name="20% - Акцент2 40 3 2" xfId="2455"/>
    <cellStyle name="20% - Акцент2 40 3 2 2" xfId="2456"/>
    <cellStyle name="20% - Акцент2 40 3 3" xfId="2457"/>
    <cellStyle name="20% - Акцент2 40 4" xfId="2458"/>
    <cellStyle name="20% - Акцент2 40 4 2" xfId="2459"/>
    <cellStyle name="20% - Акцент2 40 5" xfId="2460"/>
    <cellStyle name="20% - Акцент2 41" xfId="2461"/>
    <cellStyle name="20% - Акцент2 41 2" xfId="2462"/>
    <cellStyle name="20% - Акцент2 41 2 2" xfId="2463"/>
    <cellStyle name="20% - Акцент2 41 2 2 2" xfId="2464"/>
    <cellStyle name="20% - Акцент2 41 2 3" xfId="2465"/>
    <cellStyle name="20% - Акцент2 41 3" xfId="2466"/>
    <cellStyle name="20% - Акцент2 41 3 2" xfId="2467"/>
    <cellStyle name="20% - Акцент2 41 3 2 2" xfId="2468"/>
    <cellStyle name="20% - Акцент2 41 3 3" xfId="2469"/>
    <cellStyle name="20% - Акцент2 41 4" xfId="2470"/>
    <cellStyle name="20% - Акцент2 41 4 2" xfId="2471"/>
    <cellStyle name="20% - Акцент2 41 5" xfId="2472"/>
    <cellStyle name="20% - Акцент2 42" xfId="2473"/>
    <cellStyle name="20% - Акцент2 42 2" xfId="2474"/>
    <cellStyle name="20% - Акцент2 42 2 2" xfId="2475"/>
    <cellStyle name="20% - Акцент2 42 2 2 2" xfId="2476"/>
    <cellStyle name="20% - Акцент2 42 2 3" xfId="2477"/>
    <cellStyle name="20% - Акцент2 42 3" xfId="2478"/>
    <cellStyle name="20% - Акцент2 42 3 2" xfId="2479"/>
    <cellStyle name="20% - Акцент2 42 3 2 2" xfId="2480"/>
    <cellStyle name="20% - Акцент2 42 3 3" xfId="2481"/>
    <cellStyle name="20% - Акцент2 42 4" xfId="2482"/>
    <cellStyle name="20% - Акцент2 42 4 2" xfId="2483"/>
    <cellStyle name="20% - Акцент2 42 5" xfId="2484"/>
    <cellStyle name="20% - Акцент2 43" xfId="2485"/>
    <cellStyle name="20% - Акцент2 43 2" xfId="2486"/>
    <cellStyle name="20% - Акцент2 43 2 2" xfId="2487"/>
    <cellStyle name="20% - Акцент2 43 2 2 2" xfId="2488"/>
    <cellStyle name="20% - Акцент2 43 2 3" xfId="2489"/>
    <cellStyle name="20% - Акцент2 43 3" xfId="2490"/>
    <cellStyle name="20% - Акцент2 43 3 2" xfId="2491"/>
    <cellStyle name="20% - Акцент2 43 3 2 2" xfId="2492"/>
    <cellStyle name="20% - Акцент2 43 3 3" xfId="2493"/>
    <cellStyle name="20% - Акцент2 43 4" xfId="2494"/>
    <cellStyle name="20% - Акцент2 43 4 2" xfId="2495"/>
    <cellStyle name="20% - Акцент2 43 5" xfId="2496"/>
    <cellStyle name="20% - Акцент2 44" xfId="2497"/>
    <cellStyle name="20% - Акцент2 44 2" xfId="2498"/>
    <cellStyle name="20% - Акцент2 44 2 2" xfId="2499"/>
    <cellStyle name="20% - Акцент2 44 2 2 2" xfId="2500"/>
    <cellStyle name="20% - Акцент2 44 2 3" xfId="2501"/>
    <cellStyle name="20% - Акцент2 44 3" xfId="2502"/>
    <cellStyle name="20% - Акцент2 44 3 2" xfId="2503"/>
    <cellStyle name="20% - Акцент2 44 3 2 2" xfId="2504"/>
    <cellStyle name="20% - Акцент2 44 3 3" xfId="2505"/>
    <cellStyle name="20% - Акцент2 44 4" xfId="2506"/>
    <cellStyle name="20% - Акцент2 44 4 2" xfId="2507"/>
    <cellStyle name="20% - Акцент2 44 5" xfId="2508"/>
    <cellStyle name="20% - Акцент2 45" xfId="2509"/>
    <cellStyle name="20% - Акцент2 45 2" xfId="2510"/>
    <cellStyle name="20% - Акцент2 45 2 2" xfId="2511"/>
    <cellStyle name="20% - Акцент2 45 2 2 2" xfId="2512"/>
    <cellStyle name="20% - Акцент2 45 2 3" xfId="2513"/>
    <cellStyle name="20% - Акцент2 45 3" xfId="2514"/>
    <cellStyle name="20% - Акцент2 45 3 2" xfId="2515"/>
    <cellStyle name="20% - Акцент2 45 3 2 2" xfId="2516"/>
    <cellStyle name="20% - Акцент2 45 3 3" xfId="2517"/>
    <cellStyle name="20% - Акцент2 45 4" xfId="2518"/>
    <cellStyle name="20% - Акцент2 45 4 2" xfId="2519"/>
    <cellStyle name="20% - Акцент2 45 5" xfId="2520"/>
    <cellStyle name="20% - Акцент2 46" xfId="2521"/>
    <cellStyle name="20% - Акцент2 46 2" xfId="2522"/>
    <cellStyle name="20% - Акцент2 46 2 2" xfId="2523"/>
    <cellStyle name="20% - Акцент2 46 2 2 2" xfId="2524"/>
    <cellStyle name="20% - Акцент2 46 2 3" xfId="2525"/>
    <cellStyle name="20% - Акцент2 46 3" xfId="2526"/>
    <cellStyle name="20% - Акцент2 46 3 2" xfId="2527"/>
    <cellStyle name="20% - Акцент2 46 3 2 2" xfId="2528"/>
    <cellStyle name="20% - Акцент2 46 3 3" xfId="2529"/>
    <cellStyle name="20% - Акцент2 46 4" xfId="2530"/>
    <cellStyle name="20% - Акцент2 46 4 2" xfId="2531"/>
    <cellStyle name="20% - Акцент2 46 5" xfId="2532"/>
    <cellStyle name="20% - Акцент2 47" xfId="2533"/>
    <cellStyle name="20% - Акцент2 47 2" xfId="2534"/>
    <cellStyle name="20% - Акцент2 47 2 2" xfId="2535"/>
    <cellStyle name="20% - Акцент2 47 2 2 2" xfId="2536"/>
    <cellStyle name="20% - Акцент2 47 2 3" xfId="2537"/>
    <cellStyle name="20% - Акцент2 47 3" xfId="2538"/>
    <cellStyle name="20% - Акцент2 47 3 2" xfId="2539"/>
    <cellStyle name="20% - Акцент2 47 3 2 2" xfId="2540"/>
    <cellStyle name="20% - Акцент2 47 3 3" xfId="2541"/>
    <cellStyle name="20% - Акцент2 47 4" xfId="2542"/>
    <cellStyle name="20% - Акцент2 47 4 2" xfId="2543"/>
    <cellStyle name="20% - Акцент2 47 5" xfId="2544"/>
    <cellStyle name="20% - Акцент2 48" xfId="2545"/>
    <cellStyle name="20% - Акцент2 48 2" xfId="2546"/>
    <cellStyle name="20% - Акцент2 48 2 2" xfId="2547"/>
    <cellStyle name="20% - Акцент2 48 2 2 2" xfId="2548"/>
    <cellStyle name="20% - Акцент2 48 2 3" xfId="2549"/>
    <cellStyle name="20% - Акцент2 48 3" xfId="2550"/>
    <cellStyle name="20% - Акцент2 48 3 2" xfId="2551"/>
    <cellStyle name="20% - Акцент2 48 3 2 2" xfId="2552"/>
    <cellStyle name="20% - Акцент2 48 3 3" xfId="2553"/>
    <cellStyle name="20% - Акцент2 48 4" xfId="2554"/>
    <cellStyle name="20% - Акцент2 48 4 2" xfId="2555"/>
    <cellStyle name="20% - Акцент2 48 5" xfId="2556"/>
    <cellStyle name="20% - Акцент2 49" xfId="2557"/>
    <cellStyle name="20% - Акцент2 49 2" xfId="2558"/>
    <cellStyle name="20% - Акцент2 49 2 2" xfId="2559"/>
    <cellStyle name="20% - Акцент2 49 2 2 2" xfId="2560"/>
    <cellStyle name="20% - Акцент2 49 2 3" xfId="2561"/>
    <cellStyle name="20% - Акцент2 49 3" xfId="2562"/>
    <cellStyle name="20% - Акцент2 49 3 2" xfId="2563"/>
    <cellStyle name="20% - Акцент2 49 3 2 2" xfId="2564"/>
    <cellStyle name="20% - Акцент2 49 3 3" xfId="2565"/>
    <cellStyle name="20% - Акцент2 49 4" xfId="2566"/>
    <cellStyle name="20% - Акцент2 49 4 2" xfId="2567"/>
    <cellStyle name="20% - Акцент2 49 5" xfId="2568"/>
    <cellStyle name="20% - Акцент2 5" xfId="2569"/>
    <cellStyle name="20% - Акцент2 5 2" xfId="2570"/>
    <cellStyle name="20% - Акцент2 5 2 2" xfId="2571"/>
    <cellStyle name="20% - Акцент2 5 2 2 2" xfId="2572"/>
    <cellStyle name="20% - Акцент2 5 2 2 2 2" xfId="2573"/>
    <cellStyle name="20% - Акцент2 5 2 2 3" xfId="2574"/>
    <cellStyle name="20% - Акцент2 5 2 3" xfId="2575"/>
    <cellStyle name="20% - Акцент2 5 2 3 2" xfId="2576"/>
    <cellStyle name="20% - Акцент2 5 2 3 2 2" xfId="2577"/>
    <cellStyle name="20% - Акцент2 5 2 3 3" xfId="2578"/>
    <cellStyle name="20% - Акцент2 5 2 4" xfId="2579"/>
    <cellStyle name="20% - Акцент2 5 2 4 2" xfId="2580"/>
    <cellStyle name="20% - Акцент2 5 2 5" xfId="2581"/>
    <cellStyle name="20% - Акцент2 5 3" xfId="2582"/>
    <cellStyle name="20% - Акцент2 5 3 2" xfId="2583"/>
    <cellStyle name="20% - Акцент2 5 3 2 2" xfId="2584"/>
    <cellStyle name="20% - Акцент2 5 3 2 2 2" xfId="2585"/>
    <cellStyle name="20% - Акцент2 5 3 2 3" xfId="2586"/>
    <cellStyle name="20% - Акцент2 5 3 3" xfId="2587"/>
    <cellStyle name="20% - Акцент2 5 3 3 2" xfId="2588"/>
    <cellStyle name="20% - Акцент2 5 3 3 2 2" xfId="2589"/>
    <cellStyle name="20% - Акцент2 5 3 3 3" xfId="2590"/>
    <cellStyle name="20% - Акцент2 5 3 4" xfId="2591"/>
    <cellStyle name="20% - Акцент2 5 3 4 2" xfId="2592"/>
    <cellStyle name="20% - Акцент2 5 3 5" xfId="2593"/>
    <cellStyle name="20% - Акцент2 5 4" xfId="2594"/>
    <cellStyle name="20% - Акцент2 5 4 2" xfId="2595"/>
    <cellStyle name="20% - Акцент2 5 4 2 2" xfId="2596"/>
    <cellStyle name="20% - Акцент2 5 4 2 2 2" xfId="2597"/>
    <cellStyle name="20% - Акцент2 5 4 2 3" xfId="2598"/>
    <cellStyle name="20% - Акцент2 5 4 3" xfId="2599"/>
    <cellStyle name="20% - Акцент2 5 4 3 2" xfId="2600"/>
    <cellStyle name="20% - Акцент2 5 4 3 2 2" xfId="2601"/>
    <cellStyle name="20% - Акцент2 5 4 3 3" xfId="2602"/>
    <cellStyle name="20% - Акцент2 5 4 4" xfId="2603"/>
    <cellStyle name="20% - Акцент2 5 4 4 2" xfId="2604"/>
    <cellStyle name="20% - Акцент2 5 4 5" xfId="2605"/>
    <cellStyle name="20% - Акцент2 5 5" xfId="2606"/>
    <cellStyle name="20% - Акцент2 5 5 2" xfId="2607"/>
    <cellStyle name="20% - Акцент2 5 5 2 2" xfId="2608"/>
    <cellStyle name="20% - Акцент2 5 5 2 2 2" xfId="2609"/>
    <cellStyle name="20% - Акцент2 5 5 2 3" xfId="2610"/>
    <cellStyle name="20% - Акцент2 5 5 3" xfId="2611"/>
    <cellStyle name="20% - Акцент2 5 5 3 2" xfId="2612"/>
    <cellStyle name="20% - Акцент2 5 5 3 2 2" xfId="2613"/>
    <cellStyle name="20% - Акцент2 5 5 3 3" xfId="2614"/>
    <cellStyle name="20% - Акцент2 5 5 4" xfId="2615"/>
    <cellStyle name="20% - Акцент2 5 5 4 2" xfId="2616"/>
    <cellStyle name="20% - Акцент2 5 5 5" xfId="2617"/>
    <cellStyle name="20% - Акцент2 5 6" xfId="2618"/>
    <cellStyle name="20% - Акцент2 5 6 2" xfId="2619"/>
    <cellStyle name="20% - Акцент2 5 6 2 2" xfId="2620"/>
    <cellStyle name="20% - Акцент2 5 6 3" xfId="2621"/>
    <cellStyle name="20% - Акцент2 5 7" xfId="2622"/>
    <cellStyle name="20% - Акцент2 5 7 2" xfId="2623"/>
    <cellStyle name="20% - Акцент2 5 7 2 2" xfId="2624"/>
    <cellStyle name="20% - Акцент2 5 7 3" xfId="2625"/>
    <cellStyle name="20% - Акцент2 5 8" xfId="2626"/>
    <cellStyle name="20% - Акцент2 5 8 2" xfId="2627"/>
    <cellStyle name="20% - Акцент2 5 9" xfId="2628"/>
    <cellStyle name="20% - Акцент2 50" xfId="2629"/>
    <cellStyle name="20% - Акцент2 50 2" xfId="2630"/>
    <cellStyle name="20% - Акцент2 50 2 2" xfId="2631"/>
    <cellStyle name="20% - Акцент2 50 2 2 2" xfId="2632"/>
    <cellStyle name="20% - Акцент2 50 2 3" xfId="2633"/>
    <cellStyle name="20% - Акцент2 50 3" xfId="2634"/>
    <cellStyle name="20% - Акцент2 50 3 2" xfId="2635"/>
    <cellStyle name="20% - Акцент2 50 3 2 2" xfId="2636"/>
    <cellStyle name="20% - Акцент2 50 3 3" xfId="2637"/>
    <cellStyle name="20% - Акцент2 50 4" xfId="2638"/>
    <cellStyle name="20% - Акцент2 50 4 2" xfId="2639"/>
    <cellStyle name="20% - Акцент2 50 5" xfId="2640"/>
    <cellStyle name="20% - Акцент2 51" xfId="2641"/>
    <cellStyle name="20% - Акцент2 51 2" xfId="2642"/>
    <cellStyle name="20% - Акцент2 51 2 2" xfId="2643"/>
    <cellStyle name="20% - Акцент2 51 2 2 2" xfId="2644"/>
    <cellStyle name="20% - Акцент2 51 2 3" xfId="2645"/>
    <cellStyle name="20% - Акцент2 51 3" xfId="2646"/>
    <cellStyle name="20% - Акцент2 51 3 2" xfId="2647"/>
    <cellStyle name="20% - Акцент2 51 3 2 2" xfId="2648"/>
    <cellStyle name="20% - Акцент2 51 3 3" xfId="2649"/>
    <cellStyle name="20% - Акцент2 51 4" xfId="2650"/>
    <cellStyle name="20% - Акцент2 51 4 2" xfId="2651"/>
    <cellStyle name="20% - Акцент2 51 5" xfId="2652"/>
    <cellStyle name="20% - Акцент2 52" xfId="2653"/>
    <cellStyle name="20% - Акцент2 52 2" xfId="2654"/>
    <cellStyle name="20% - Акцент2 52 2 2" xfId="2655"/>
    <cellStyle name="20% - Акцент2 52 2 2 2" xfId="2656"/>
    <cellStyle name="20% - Акцент2 52 2 3" xfId="2657"/>
    <cellStyle name="20% - Акцент2 52 3" xfId="2658"/>
    <cellStyle name="20% - Акцент2 52 3 2" xfId="2659"/>
    <cellStyle name="20% - Акцент2 52 3 2 2" xfId="2660"/>
    <cellStyle name="20% - Акцент2 52 3 3" xfId="2661"/>
    <cellStyle name="20% - Акцент2 52 4" xfId="2662"/>
    <cellStyle name="20% - Акцент2 52 4 2" xfId="2663"/>
    <cellStyle name="20% - Акцент2 52 5" xfId="2664"/>
    <cellStyle name="20% - Акцент2 53" xfId="2665"/>
    <cellStyle name="20% - Акцент2 53 2" xfId="2666"/>
    <cellStyle name="20% - Акцент2 53 2 2" xfId="2667"/>
    <cellStyle name="20% - Акцент2 53 2 2 2" xfId="2668"/>
    <cellStyle name="20% - Акцент2 53 2 3" xfId="2669"/>
    <cellStyle name="20% - Акцент2 53 3" xfId="2670"/>
    <cellStyle name="20% - Акцент2 53 3 2" xfId="2671"/>
    <cellStyle name="20% - Акцент2 53 3 2 2" xfId="2672"/>
    <cellStyle name="20% - Акцент2 53 3 3" xfId="2673"/>
    <cellStyle name="20% - Акцент2 53 4" xfId="2674"/>
    <cellStyle name="20% - Акцент2 53 4 2" xfId="2675"/>
    <cellStyle name="20% - Акцент2 53 5" xfId="2676"/>
    <cellStyle name="20% - Акцент2 54" xfId="2677"/>
    <cellStyle name="20% - Акцент2 54 2" xfId="2678"/>
    <cellStyle name="20% - Акцент2 54 2 2" xfId="2679"/>
    <cellStyle name="20% - Акцент2 54 2 2 2" xfId="2680"/>
    <cellStyle name="20% - Акцент2 54 2 3" xfId="2681"/>
    <cellStyle name="20% - Акцент2 54 3" xfId="2682"/>
    <cellStyle name="20% - Акцент2 54 3 2" xfId="2683"/>
    <cellStyle name="20% - Акцент2 54 3 2 2" xfId="2684"/>
    <cellStyle name="20% - Акцент2 54 3 3" xfId="2685"/>
    <cellStyle name="20% - Акцент2 54 4" xfId="2686"/>
    <cellStyle name="20% - Акцент2 54 4 2" xfId="2687"/>
    <cellStyle name="20% - Акцент2 54 5" xfId="2688"/>
    <cellStyle name="20% - Акцент2 55" xfId="2689"/>
    <cellStyle name="20% - Акцент2 55 2" xfId="2690"/>
    <cellStyle name="20% - Акцент2 55 2 2" xfId="2691"/>
    <cellStyle name="20% - Акцент2 55 2 2 2" xfId="2692"/>
    <cellStyle name="20% - Акцент2 55 2 3" xfId="2693"/>
    <cellStyle name="20% - Акцент2 55 3" xfId="2694"/>
    <cellStyle name="20% - Акцент2 55 3 2" xfId="2695"/>
    <cellStyle name="20% - Акцент2 55 3 2 2" xfId="2696"/>
    <cellStyle name="20% - Акцент2 55 3 3" xfId="2697"/>
    <cellStyle name="20% - Акцент2 55 4" xfId="2698"/>
    <cellStyle name="20% - Акцент2 55 4 2" xfId="2699"/>
    <cellStyle name="20% - Акцент2 55 5" xfId="2700"/>
    <cellStyle name="20% - Акцент2 56" xfId="2701"/>
    <cellStyle name="20% - Акцент2 56 2" xfId="2702"/>
    <cellStyle name="20% - Акцент2 56 2 2" xfId="2703"/>
    <cellStyle name="20% - Акцент2 56 2 2 2" xfId="2704"/>
    <cellStyle name="20% - Акцент2 56 2 3" xfId="2705"/>
    <cellStyle name="20% - Акцент2 56 3" xfId="2706"/>
    <cellStyle name="20% - Акцент2 56 3 2" xfId="2707"/>
    <cellStyle name="20% - Акцент2 56 3 2 2" xfId="2708"/>
    <cellStyle name="20% - Акцент2 56 3 3" xfId="2709"/>
    <cellStyle name="20% - Акцент2 56 4" xfId="2710"/>
    <cellStyle name="20% - Акцент2 56 4 2" xfId="2711"/>
    <cellStyle name="20% - Акцент2 56 5" xfId="2712"/>
    <cellStyle name="20% - Акцент2 57" xfId="2713"/>
    <cellStyle name="20% - Акцент2 57 2" xfId="2714"/>
    <cellStyle name="20% - Акцент2 57 2 2" xfId="2715"/>
    <cellStyle name="20% - Акцент2 57 2 2 2" xfId="2716"/>
    <cellStyle name="20% - Акцент2 57 2 3" xfId="2717"/>
    <cellStyle name="20% - Акцент2 57 3" xfId="2718"/>
    <cellStyle name="20% - Акцент2 57 3 2" xfId="2719"/>
    <cellStyle name="20% - Акцент2 57 3 2 2" xfId="2720"/>
    <cellStyle name="20% - Акцент2 57 3 3" xfId="2721"/>
    <cellStyle name="20% - Акцент2 57 4" xfId="2722"/>
    <cellStyle name="20% - Акцент2 57 4 2" xfId="2723"/>
    <cellStyle name="20% - Акцент2 57 5" xfId="2724"/>
    <cellStyle name="20% - Акцент2 58" xfId="2725"/>
    <cellStyle name="20% - Акцент2 58 2" xfId="2726"/>
    <cellStyle name="20% - Акцент2 58 2 2" xfId="2727"/>
    <cellStyle name="20% - Акцент2 58 2 2 2" xfId="2728"/>
    <cellStyle name="20% - Акцент2 58 2 3" xfId="2729"/>
    <cellStyle name="20% - Акцент2 58 3" xfId="2730"/>
    <cellStyle name="20% - Акцент2 58 3 2" xfId="2731"/>
    <cellStyle name="20% - Акцент2 58 3 2 2" xfId="2732"/>
    <cellStyle name="20% - Акцент2 58 3 3" xfId="2733"/>
    <cellStyle name="20% - Акцент2 58 4" xfId="2734"/>
    <cellStyle name="20% - Акцент2 58 4 2" xfId="2735"/>
    <cellStyle name="20% - Акцент2 58 5" xfId="2736"/>
    <cellStyle name="20% - Акцент2 59" xfId="2737"/>
    <cellStyle name="20% - Акцент2 59 2" xfId="2738"/>
    <cellStyle name="20% - Акцент2 59 2 2" xfId="2739"/>
    <cellStyle name="20% - Акцент2 59 2 2 2" xfId="2740"/>
    <cellStyle name="20% - Акцент2 59 2 3" xfId="2741"/>
    <cellStyle name="20% - Акцент2 59 3" xfId="2742"/>
    <cellStyle name="20% - Акцент2 59 3 2" xfId="2743"/>
    <cellStyle name="20% - Акцент2 59 3 2 2" xfId="2744"/>
    <cellStyle name="20% - Акцент2 59 3 3" xfId="2745"/>
    <cellStyle name="20% - Акцент2 59 4" xfId="2746"/>
    <cellStyle name="20% - Акцент2 59 4 2" xfId="2747"/>
    <cellStyle name="20% - Акцент2 59 5" xfId="2748"/>
    <cellStyle name="20% - Акцент2 6" xfId="2749"/>
    <cellStyle name="20% - Акцент2 6 2" xfId="2750"/>
    <cellStyle name="20% - Акцент2 6 2 2" xfId="2751"/>
    <cellStyle name="20% - Акцент2 6 2 2 2" xfId="2752"/>
    <cellStyle name="20% - Акцент2 6 2 2 2 2" xfId="2753"/>
    <cellStyle name="20% - Акцент2 6 2 2 3" xfId="2754"/>
    <cellStyle name="20% - Акцент2 6 2 3" xfId="2755"/>
    <cellStyle name="20% - Акцент2 6 2 3 2" xfId="2756"/>
    <cellStyle name="20% - Акцент2 6 2 3 2 2" xfId="2757"/>
    <cellStyle name="20% - Акцент2 6 2 3 3" xfId="2758"/>
    <cellStyle name="20% - Акцент2 6 2 4" xfId="2759"/>
    <cellStyle name="20% - Акцент2 6 2 4 2" xfId="2760"/>
    <cellStyle name="20% - Акцент2 6 2 5" xfId="2761"/>
    <cellStyle name="20% - Акцент2 6 3" xfId="2762"/>
    <cellStyle name="20% - Акцент2 6 3 2" xfId="2763"/>
    <cellStyle name="20% - Акцент2 6 3 2 2" xfId="2764"/>
    <cellStyle name="20% - Акцент2 6 3 2 2 2" xfId="2765"/>
    <cellStyle name="20% - Акцент2 6 3 2 3" xfId="2766"/>
    <cellStyle name="20% - Акцент2 6 3 3" xfId="2767"/>
    <cellStyle name="20% - Акцент2 6 3 3 2" xfId="2768"/>
    <cellStyle name="20% - Акцент2 6 3 3 2 2" xfId="2769"/>
    <cellStyle name="20% - Акцент2 6 3 3 3" xfId="2770"/>
    <cellStyle name="20% - Акцент2 6 3 4" xfId="2771"/>
    <cellStyle name="20% - Акцент2 6 3 4 2" xfId="2772"/>
    <cellStyle name="20% - Акцент2 6 3 5" xfId="2773"/>
    <cellStyle name="20% - Акцент2 6 4" xfId="2774"/>
    <cellStyle name="20% - Акцент2 6 4 2" xfId="2775"/>
    <cellStyle name="20% - Акцент2 6 4 2 2" xfId="2776"/>
    <cellStyle name="20% - Акцент2 6 4 2 2 2" xfId="2777"/>
    <cellStyle name="20% - Акцент2 6 4 2 3" xfId="2778"/>
    <cellStyle name="20% - Акцент2 6 4 3" xfId="2779"/>
    <cellStyle name="20% - Акцент2 6 4 3 2" xfId="2780"/>
    <cellStyle name="20% - Акцент2 6 4 3 2 2" xfId="2781"/>
    <cellStyle name="20% - Акцент2 6 4 3 3" xfId="2782"/>
    <cellStyle name="20% - Акцент2 6 4 4" xfId="2783"/>
    <cellStyle name="20% - Акцент2 6 4 4 2" xfId="2784"/>
    <cellStyle name="20% - Акцент2 6 4 5" xfId="2785"/>
    <cellStyle name="20% - Акцент2 6 5" xfId="2786"/>
    <cellStyle name="20% - Акцент2 6 5 2" xfId="2787"/>
    <cellStyle name="20% - Акцент2 6 5 2 2" xfId="2788"/>
    <cellStyle name="20% - Акцент2 6 5 2 2 2" xfId="2789"/>
    <cellStyle name="20% - Акцент2 6 5 2 3" xfId="2790"/>
    <cellStyle name="20% - Акцент2 6 5 3" xfId="2791"/>
    <cellStyle name="20% - Акцент2 6 5 3 2" xfId="2792"/>
    <cellStyle name="20% - Акцент2 6 5 3 2 2" xfId="2793"/>
    <cellStyle name="20% - Акцент2 6 5 3 3" xfId="2794"/>
    <cellStyle name="20% - Акцент2 6 5 4" xfId="2795"/>
    <cellStyle name="20% - Акцент2 6 5 4 2" xfId="2796"/>
    <cellStyle name="20% - Акцент2 6 5 5" xfId="2797"/>
    <cellStyle name="20% - Акцент2 6 6" xfId="2798"/>
    <cellStyle name="20% - Акцент2 6 6 2" xfId="2799"/>
    <cellStyle name="20% - Акцент2 6 6 2 2" xfId="2800"/>
    <cellStyle name="20% - Акцент2 6 6 3" xfId="2801"/>
    <cellStyle name="20% - Акцент2 6 7" xfId="2802"/>
    <cellStyle name="20% - Акцент2 6 7 2" xfId="2803"/>
    <cellStyle name="20% - Акцент2 6 7 2 2" xfId="2804"/>
    <cellStyle name="20% - Акцент2 6 7 3" xfId="2805"/>
    <cellStyle name="20% - Акцент2 6 8" xfId="2806"/>
    <cellStyle name="20% - Акцент2 6 8 2" xfId="2807"/>
    <cellStyle name="20% - Акцент2 6 9" xfId="2808"/>
    <cellStyle name="20% - Акцент2 60" xfId="2809"/>
    <cellStyle name="20% - Акцент2 60 2" xfId="2810"/>
    <cellStyle name="20% - Акцент2 60 2 2" xfId="2811"/>
    <cellStyle name="20% - Акцент2 60 2 2 2" xfId="2812"/>
    <cellStyle name="20% - Акцент2 60 2 3" xfId="2813"/>
    <cellStyle name="20% - Акцент2 60 3" xfId="2814"/>
    <cellStyle name="20% - Акцент2 60 3 2" xfId="2815"/>
    <cellStyle name="20% - Акцент2 60 3 2 2" xfId="2816"/>
    <cellStyle name="20% - Акцент2 60 3 3" xfId="2817"/>
    <cellStyle name="20% - Акцент2 60 4" xfId="2818"/>
    <cellStyle name="20% - Акцент2 60 4 2" xfId="2819"/>
    <cellStyle name="20% - Акцент2 60 5" xfId="2820"/>
    <cellStyle name="20% - Акцент2 61" xfId="2821"/>
    <cellStyle name="20% - Акцент2 61 2" xfId="2822"/>
    <cellStyle name="20% - Акцент2 61 2 2" xfId="2823"/>
    <cellStyle name="20% - Акцент2 61 2 2 2" xfId="2824"/>
    <cellStyle name="20% - Акцент2 61 2 3" xfId="2825"/>
    <cellStyle name="20% - Акцент2 61 3" xfId="2826"/>
    <cellStyle name="20% - Акцент2 61 3 2" xfId="2827"/>
    <cellStyle name="20% - Акцент2 61 3 2 2" xfId="2828"/>
    <cellStyle name="20% - Акцент2 61 3 3" xfId="2829"/>
    <cellStyle name="20% - Акцент2 61 4" xfId="2830"/>
    <cellStyle name="20% - Акцент2 61 4 2" xfId="2831"/>
    <cellStyle name="20% - Акцент2 61 5" xfId="2832"/>
    <cellStyle name="20% - Акцент2 62" xfId="2833"/>
    <cellStyle name="20% - Акцент2 62 2" xfId="2834"/>
    <cellStyle name="20% - Акцент2 62 2 2" xfId="2835"/>
    <cellStyle name="20% - Акцент2 62 2 2 2" xfId="2836"/>
    <cellStyle name="20% - Акцент2 62 2 3" xfId="2837"/>
    <cellStyle name="20% - Акцент2 62 3" xfId="2838"/>
    <cellStyle name="20% - Акцент2 62 3 2" xfId="2839"/>
    <cellStyle name="20% - Акцент2 62 3 2 2" xfId="2840"/>
    <cellStyle name="20% - Акцент2 62 3 3" xfId="2841"/>
    <cellStyle name="20% - Акцент2 62 4" xfId="2842"/>
    <cellStyle name="20% - Акцент2 62 4 2" xfId="2843"/>
    <cellStyle name="20% - Акцент2 62 5" xfId="2844"/>
    <cellStyle name="20% - Акцент2 63" xfId="2845"/>
    <cellStyle name="20% - Акцент2 63 2" xfId="2846"/>
    <cellStyle name="20% - Акцент2 63 2 2" xfId="2847"/>
    <cellStyle name="20% - Акцент2 63 2 2 2" xfId="2848"/>
    <cellStyle name="20% - Акцент2 63 2 3" xfId="2849"/>
    <cellStyle name="20% - Акцент2 63 3" xfId="2850"/>
    <cellStyle name="20% - Акцент2 63 3 2" xfId="2851"/>
    <cellStyle name="20% - Акцент2 63 3 2 2" xfId="2852"/>
    <cellStyle name="20% - Акцент2 63 3 3" xfId="2853"/>
    <cellStyle name="20% - Акцент2 63 4" xfId="2854"/>
    <cellStyle name="20% - Акцент2 63 4 2" xfId="2855"/>
    <cellStyle name="20% - Акцент2 63 5" xfId="2856"/>
    <cellStyle name="20% - Акцент2 64" xfId="2857"/>
    <cellStyle name="20% - Акцент2 64 2" xfId="2858"/>
    <cellStyle name="20% - Акцент2 64 2 2" xfId="2859"/>
    <cellStyle name="20% - Акцент2 64 2 2 2" xfId="2860"/>
    <cellStyle name="20% - Акцент2 64 2 3" xfId="2861"/>
    <cellStyle name="20% - Акцент2 64 3" xfId="2862"/>
    <cellStyle name="20% - Акцент2 64 3 2" xfId="2863"/>
    <cellStyle name="20% - Акцент2 64 3 2 2" xfId="2864"/>
    <cellStyle name="20% - Акцент2 64 3 3" xfId="2865"/>
    <cellStyle name="20% - Акцент2 64 4" xfId="2866"/>
    <cellStyle name="20% - Акцент2 64 4 2" xfId="2867"/>
    <cellStyle name="20% - Акцент2 64 5" xfId="2868"/>
    <cellStyle name="20% - Акцент2 65" xfId="2869"/>
    <cellStyle name="20% - Акцент2 65 2" xfId="2870"/>
    <cellStyle name="20% - Акцент2 65 2 2" xfId="2871"/>
    <cellStyle name="20% - Акцент2 65 2 2 2" xfId="2872"/>
    <cellStyle name="20% - Акцент2 65 2 3" xfId="2873"/>
    <cellStyle name="20% - Акцент2 65 3" xfId="2874"/>
    <cellStyle name="20% - Акцент2 65 3 2" xfId="2875"/>
    <cellStyle name="20% - Акцент2 65 3 2 2" xfId="2876"/>
    <cellStyle name="20% - Акцент2 65 3 3" xfId="2877"/>
    <cellStyle name="20% - Акцент2 65 4" xfId="2878"/>
    <cellStyle name="20% - Акцент2 65 4 2" xfId="2879"/>
    <cellStyle name="20% - Акцент2 65 5" xfId="2880"/>
    <cellStyle name="20% - Акцент2 66" xfId="2881"/>
    <cellStyle name="20% - Акцент2 66 2" xfId="2882"/>
    <cellStyle name="20% - Акцент2 66 2 2" xfId="2883"/>
    <cellStyle name="20% - Акцент2 66 2 2 2" xfId="2884"/>
    <cellStyle name="20% - Акцент2 66 2 3" xfId="2885"/>
    <cellStyle name="20% - Акцент2 66 3" xfId="2886"/>
    <cellStyle name="20% - Акцент2 66 3 2" xfId="2887"/>
    <cellStyle name="20% - Акцент2 66 3 2 2" xfId="2888"/>
    <cellStyle name="20% - Акцент2 66 3 3" xfId="2889"/>
    <cellStyle name="20% - Акцент2 66 4" xfId="2890"/>
    <cellStyle name="20% - Акцент2 66 4 2" xfId="2891"/>
    <cellStyle name="20% - Акцент2 66 5" xfId="2892"/>
    <cellStyle name="20% - Акцент2 67" xfId="2893"/>
    <cellStyle name="20% - Акцент2 67 2" xfId="2894"/>
    <cellStyle name="20% - Акцент2 67 2 2" xfId="2895"/>
    <cellStyle name="20% - Акцент2 67 2 2 2" xfId="2896"/>
    <cellStyle name="20% - Акцент2 67 2 3" xfId="2897"/>
    <cellStyle name="20% - Акцент2 67 3" xfId="2898"/>
    <cellStyle name="20% - Акцент2 67 3 2" xfId="2899"/>
    <cellStyle name="20% - Акцент2 67 3 2 2" xfId="2900"/>
    <cellStyle name="20% - Акцент2 67 3 3" xfId="2901"/>
    <cellStyle name="20% - Акцент2 67 4" xfId="2902"/>
    <cellStyle name="20% - Акцент2 67 4 2" xfId="2903"/>
    <cellStyle name="20% - Акцент2 67 5" xfId="2904"/>
    <cellStyle name="20% - Акцент2 68" xfId="2905"/>
    <cellStyle name="20% - Акцент2 68 2" xfId="2906"/>
    <cellStyle name="20% - Акцент2 68 2 2" xfId="2907"/>
    <cellStyle name="20% - Акцент2 68 2 2 2" xfId="2908"/>
    <cellStyle name="20% - Акцент2 68 2 3" xfId="2909"/>
    <cellStyle name="20% - Акцент2 68 3" xfId="2910"/>
    <cellStyle name="20% - Акцент2 68 3 2" xfId="2911"/>
    <cellStyle name="20% - Акцент2 68 3 2 2" xfId="2912"/>
    <cellStyle name="20% - Акцент2 68 3 3" xfId="2913"/>
    <cellStyle name="20% - Акцент2 68 4" xfId="2914"/>
    <cellStyle name="20% - Акцент2 68 4 2" xfId="2915"/>
    <cellStyle name="20% - Акцент2 68 5" xfId="2916"/>
    <cellStyle name="20% - Акцент2 69" xfId="2917"/>
    <cellStyle name="20% - Акцент2 69 2" xfId="2918"/>
    <cellStyle name="20% - Акцент2 69 2 2" xfId="2919"/>
    <cellStyle name="20% - Акцент2 69 2 2 2" xfId="2920"/>
    <cellStyle name="20% - Акцент2 69 2 3" xfId="2921"/>
    <cellStyle name="20% - Акцент2 69 3" xfId="2922"/>
    <cellStyle name="20% - Акцент2 69 3 2" xfId="2923"/>
    <cellStyle name="20% - Акцент2 69 3 2 2" xfId="2924"/>
    <cellStyle name="20% - Акцент2 69 3 3" xfId="2925"/>
    <cellStyle name="20% - Акцент2 69 4" xfId="2926"/>
    <cellStyle name="20% - Акцент2 69 4 2" xfId="2927"/>
    <cellStyle name="20% - Акцент2 69 5" xfId="2928"/>
    <cellStyle name="20% - Акцент2 7" xfId="2929"/>
    <cellStyle name="20% - Акцент2 7 2" xfId="2930"/>
    <cellStyle name="20% - Акцент2 7 2 2" xfId="2931"/>
    <cellStyle name="20% - Акцент2 7 2 2 2" xfId="2932"/>
    <cellStyle name="20% - Акцент2 7 2 2 2 2" xfId="2933"/>
    <cellStyle name="20% - Акцент2 7 2 2 3" xfId="2934"/>
    <cellStyle name="20% - Акцент2 7 2 3" xfId="2935"/>
    <cellStyle name="20% - Акцент2 7 2 3 2" xfId="2936"/>
    <cellStyle name="20% - Акцент2 7 2 3 2 2" xfId="2937"/>
    <cellStyle name="20% - Акцент2 7 2 3 3" xfId="2938"/>
    <cellStyle name="20% - Акцент2 7 2 4" xfId="2939"/>
    <cellStyle name="20% - Акцент2 7 2 4 2" xfId="2940"/>
    <cellStyle name="20% - Акцент2 7 2 5" xfId="2941"/>
    <cellStyle name="20% - Акцент2 7 3" xfId="2942"/>
    <cellStyle name="20% - Акцент2 7 3 2" xfId="2943"/>
    <cellStyle name="20% - Акцент2 7 3 2 2" xfId="2944"/>
    <cellStyle name="20% - Акцент2 7 3 2 2 2" xfId="2945"/>
    <cellStyle name="20% - Акцент2 7 3 2 3" xfId="2946"/>
    <cellStyle name="20% - Акцент2 7 3 3" xfId="2947"/>
    <cellStyle name="20% - Акцент2 7 3 3 2" xfId="2948"/>
    <cellStyle name="20% - Акцент2 7 3 3 2 2" xfId="2949"/>
    <cellStyle name="20% - Акцент2 7 3 3 3" xfId="2950"/>
    <cellStyle name="20% - Акцент2 7 3 4" xfId="2951"/>
    <cellStyle name="20% - Акцент2 7 3 4 2" xfId="2952"/>
    <cellStyle name="20% - Акцент2 7 3 5" xfId="2953"/>
    <cellStyle name="20% - Акцент2 7 4" xfId="2954"/>
    <cellStyle name="20% - Акцент2 7 4 2" xfId="2955"/>
    <cellStyle name="20% - Акцент2 7 4 2 2" xfId="2956"/>
    <cellStyle name="20% - Акцент2 7 4 2 2 2" xfId="2957"/>
    <cellStyle name="20% - Акцент2 7 4 2 3" xfId="2958"/>
    <cellStyle name="20% - Акцент2 7 4 3" xfId="2959"/>
    <cellStyle name="20% - Акцент2 7 4 3 2" xfId="2960"/>
    <cellStyle name="20% - Акцент2 7 4 3 2 2" xfId="2961"/>
    <cellStyle name="20% - Акцент2 7 4 3 3" xfId="2962"/>
    <cellStyle name="20% - Акцент2 7 4 4" xfId="2963"/>
    <cellStyle name="20% - Акцент2 7 4 4 2" xfId="2964"/>
    <cellStyle name="20% - Акцент2 7 4 5" xfId="2965"/>
    <cellStyle name="20% - Акцент2 7 5" xfId="2966"/>
    <cellStyle name="20% - Акцент2 7 5 2" xfId="2967"/>
    <cellStyle name="20% - Акцент2 7 5 2 2" xfId="2968"/>
    <cellStyle name="20% - Акцент2 7 5 2 2 2" xfId="2969"/>
    <cellStyle name="20% - Акцент2 7 5 2 3" xfId="2970"/>
    <cellStyle name="20% - Акцент2 7 5 3" xfId="2971"/>
    <cellStyle name="20% - Акцент2 7 5 3 2" xfId="2972"/>
    <cellStyle name="20% - Акцент2 7 5 3 2 2" xfId="2973"/>
    <cellStyle name="20% - Акцент2 7 5 3 3" xfId="2974"/>
    <cellStyle name="20% - Акцент2 7 5 4" xfId="2975"/>
    <cellStyle name="20% - Акцент2 7 5 4 2" xfId="2976"/>
    <cellStyle name="20% - Акцент2 7 5 5" xfId="2977"/>
    <cellStyle name="20% - Акцент2 7 6" xfId="2978"/>
    <cellStyle name="20% - Акцент2 7 6 2" xfId="2979"/>
    <cellStyle name="20% - Акцент2 7 6 2 2" xfId="2980"/>
    <cellStyle name="20% - Акцент2 7 6 3" xfId="2981"/>
    <cellStyle name="20% - Акцент2 7 7" xfId="2982"/>
    <cellStyle name="20% - Акцент2 7 7 2" xfId="2983"/>
    <cellStyle name="20% - Акцент2 7 7 2 2" xfId="2984"/>
    <cellStyle name="20% - Акцент2 7 7 3" xfId="2985"/>
    <cellStyle name="20% - Акцент2 7 8" xfId="2986"/>
    <cellStyle name="20% - Акцент2 7 8 2" xfId="2987"/>
    <cellStyle name="20% - Акцент2 7 9" xfId="2988"/>
    <cellStyle name="20% - Акцент2 70" xfId="2989"/>
    <cellStyle name="20% - Акцент2 70 2" xfId="2990"/>
    <cellStyle name="20% - Акцент2 70 2 2" xfId="2991"/>
    <cellStyle name="20% - Акцент2 70 2 2 2" xfId="2992"/>
    <cellStyle name="20% - Акцент2 70 2 3" xfId="2993"/>
    <cellStyle name="20% - Акцент2 70 3" xfId="2994"/>
    <cellStyle name="20% - Акцент2 70 3 2" xfId="2995"/>
    <cellStyle name="20% - Акцент2 70 3 2 2" xfId="2996"/>
    <cellStyle name="20% - Акцент2 70 3 3" xfId="2997"/>
    <cellStyle name="20% - Акцент2 70 4" xfId="2998"/>
    <cellStyle name="20% - Акцент2 70 4 2" xfId="2999"/>
    <cellStyle name="20% - Акцент2 70 5" xfId="3000"/>
    <cellStyle name="20% - Акцент2 71" xfId="3001"/>
    <cellStyle name="20% - Акцент2 71 2" xfId="3002"/>
    <cellStyle name="20% - Акцент2 71 2 2" xfId="3003"/>
    <cellStyle name="20% - Акцент2 71 2 2 2" xfId="3004"/>
    <cellStyle name="20% - Акцент2 71 2 3" xfId="3005"/>
    <cellStyle name="20% - Акцент2 71 3" xfId="3006"/>
    <cellStyle name="20% - Акцент2 71 3 2" xfId="3007"/>
    <cellStyle name="20% - Акцент2 71 3 2 2" xfId="3008"/>
    <cellStyle name="20% - Акцент2 71 3 3" xfId="3009"/>
    <cellStyle name="20% - Акцент2 71 4" xfId="3010"/>
    <cellStyle name="20% - Акцент2 71 4 2" xfId="3011"/>
    <cellStyle name="20% - Акцент2 71 5" xfId="3012"/>
    <cellStyle name="20% - Акцент2 72" xfId="3013"/>
    <cellStyle name="20% - Акцент2 72 2" xfId="3014"/>
    <cellStyle name="20% - Акцент2 72 2 2" xfId="3015"/>
    <cellStyle name="20% - Акцент2 72 2 2 2" xfId="3016"/>
    <cellStyle name="20% - Акцент2 72 2 3" xfId="3017"/>
    <cellStyle name="20% - Акцент2 72 3" xfId="3018"/>
    <cellStyle name="20% - Акцент2 72 3 2" xfId="3019"/>
    <cellStyle name="20% - Акцент2 72 3 2 2" xfId="3020"/>
    <cellStyle name="20% - Акцент2 72 3 3" xfId="3021"/>
    <cellStyle name="20% - Акцент2 72 4" xfId="3022"/>
    <cellStyle name="20% - Акцент2 72 4 2" xfId="3023"/>
    <cellStyle name="20% - Акцент2 72 5" xfId="3024"/>
    <cellStyle name="20% - Акцент2 73" xfId="3025"/>
    <cellStyle name="20% - Акцент2 73 2" xfId="3026"/>
    <cellStyle name="20% - Акцент2 73 2 2" xfId="3027"/>
    <cellStyle name="20% - Акцент2 73 2 2 2" xfId="3028"/>
    <cellStyle name="20% - Акцент2 73 2 3" xfId="3029"/>
    <cellStyle name="20% - Акцент2 73 3" xfId="3030"/>
    <cellStyle name="20% - Акцент2 73 3 2" xfId="3031"/>
    <cellStyle name="20% - Акцент2 73 3 2 2" xfId="3032"/>
    <cellStyle name="20% - Акцент2 73 3 3" xfId="3033"/>
    <cellStyle name="20% - Акцент2 73 4" xfId="3034"/>
    <cellStyle name="20% - Акцент2 73 4 2" xfId="3035"/>
    <cellStyle name="20% - Акцент2 73 5" xfId="3036"/>
    <cellStyle name="20% - Акцент2 74" xfId="3037"/>
    <cellStyle name="20% - Акцент2 74 2" xfId="3038"/>
    <cellStyle name="20% - Акцент2 74 2 2" xfId="3039"/>
    <cellStyle name="20% - Акцент2 74 2 2 2" xfId="3040"/>
    <cellStyle name="20% - Акцент2 74 2 3" xfId="3041"/>
    <cellStyle name="20% - Акцент2 74 3" xfId="3042"/>
    <cellStyle name="20% - Акцент2 74 3 2" xfId="3043"/>
    <cellStyle name="20% - Акцент2 74 3 2 2" xfId="3044"/>
    <cellStyle name="20% - Акцент2 74 3 3" xfId="3045"/>
    <cellStyle name="20% - Акцент2 74 4" xfId="3046"/>
    <cellStyle name="20% - Акцент2 74 4 2" xfId="3047"/>
    <cellStyle name="20% - Акцент2 74 5" xfId="3048"/>
    <cellStyle name="20% - Акцент2 75" xfId="3049"/>
    <cellStyle name="20% - Акцент2 75 2" xfId="3050"/>
    <cellStyle name="20% - Акцент2 75 2 2" xfId="3051"/>
    <cellStyle name="20% - Акцент2 75 2 2 2" xfId="3052"/>
    <cellStyle name="20% - Акцент2 75 2 3" xfId="3053"/>
    <cellStyle name="20% - Акцент2 75 3" xfId="3054"/>
    <cellStyle name="20% - Акцент2 75 3 2" xfId="3055"/>
    <cellStyle name="20% - Акцент2 75 3 2 2" xfId="3056"/>
    <cellStyle name="20% - Акцент2 75 3 3" xfId="3057"/>
    <cellStyle name="20% - Акцент2 75 4" xfId="3058"/>
    <cellStyle name="20% - Акцент2 75 4 2" xfId="3059"/>
    <cellStyle name="20% - Акцент2 75 5" xfId="3060"/>
    <cellStyle name="20% - Акцент2 76" xfId="3061"/>
    <cellStyle name="20% - Акцент2 76 2" xfId="3062"/>
    <cellStyle name="20% - Акцент2 76 2 2" xfId="3063"/>
    <cellStyle name="20% - Акцент2 76 2 2 2" xfId="3064"/>
    <cellStyle name="20% - Акцент2 76 2 3" xfId="3065"/>
    <cellStyle name="20% - Акцент2 76 3" xfId="3066"/>
    <cellStyle name="20% - Акцент2 76 3 2" xfId="3067"/>
    <cellStyle name="20% - Акцент2 76 3 2 2" xfId="3068"/>
    <cellStyle name="20% - Акцент2 76 3 3" xfId="3069"/>
    <cellStyle name="20% - Акцент2 76 4" xfId="3070"/>
    <cellStyle name="20% - Акцент2 76 4 2" xfId="3071"/>
    <cellStyle name="20% - Акцент2 76 5" xfId="3072"/>
    <cellStyle name="20% - Акцент2 77" xfId="3073"/>
    <cellStyle name="20% - Акцент2 77 2" xfId="3074"/>
    <cellStyle name="20% - Акцент2 77 2 2" xfId="3075"/>
    <cellStyle name="20% - Акцент2 77 2 2 2" xfId="3076"/>
    <cellStyle name="20% - Акцент2 77 2 3" xfId="3077"/>
    <cellStyle name="20% - Акцент2 77 3" xfId="3078"/>
    <cellStyle name="20% - Акцент2 77 3 2" xfId="3079"/>
    <cellStyle name="20% - Акцент2 77 3 2 2" xfId="3080"/>
    <cellStyle name="20% - Акцент2 77 3 3" xfId="3081"/>
    <cellStyle name="20% - Акцент2 77 4" xfId="3082"/>
    <cellStyle name="20% - Акцент2 77 4 2" xfId="3083"/>
    <cellStyle name="20% - Акцент2 77 5" xfId="3084"/>
    <cellStyle name="20% - Акцент2 78" xfId="3085"/>
    <cellStyle name="20% - Акцент2 78 2" xfId="3086"/>
    <cellStyle name="20% - Акцент2 78 2 2" xfId="3087"/>
    <cellStyle name="20% - Акцент2 78 2 2 2" xfId="3088"/>
    <cellStyle name="20% - Акцент2 78 2 3" xfId="3089"/>
    <cellStyle name="20% - Акцент2 78 3" xfId="3090"/>
    <cellStyle name="20% - Акцент2 78 3 2" xfId="3091"/>
    <cellStyle name="20% - Акцент2 78 3 2 2" xfId="3092"/>
    <cellStyle name="20% - Акцент2 78 3 3" xfId="3093"/>
    <cellStyle name="20% - Акцент2 78 4" xfId="3094"/>
    <cellStyle name="20% - Акцент2 78 4 2" xfId="3095"/>
    <cellStyle name="20% - Акцент2 78 5" xfId="3096"/>
    <cellStyle name="20% - Акцент2 79" xfId="3097"/>
    <cellStyle name="20% - Акцент2 79 2" xfId="3098"/>
    <cellStyle name="20% - Акцент2 79 2 2" xfId="3099"/>
    <cellStyle name="20% - Акцент2 79 2 2 2" xfId="3100"/>
    <cellStyle name="20% - Акцент2 79 2 3" xfId="3101"/>
    <cellStyle name="20% - Акцент2 79 3" xfId="3102"/>
    <cellStyle name="20% - Акцент2 79 3 2" xfId="3103"/>
    <cellStyle name="20% - Акцент2 79 3 2 2" xfId="3104"/>
    <cellStyle name="20% - Акцент2 79 3 3" xfId="3105"/>
    <cellStyle name="20% - Акцент2 79 4" xfId="3106"/>
    <cellStyle name="20% - Акцент2 79 4 2" xfId="3107"/>
    <cellStyle name="20% - Акцент2 79 5" xfId="3108"/>
    <cellStyle name="20% - Акцент2 8" xfId="3109"/>
    <cellStyle name="20% - Акцент2 8 2" xfId="3110"/>
    <cellStyle name="20% - Акцент2 8 2 2" xfId="3111"/>
    <cellStyle name="20% - Акцент2 8 2 2 2" xfId="3112"/>
    <cellStyle name="20% - Акцент2 8 2 2 2 2" xfId="3113"/>
    <cellStyle name="20% - Акцент2 8 2 2 3" xfId="3114"/>
    <cellStyle name="20% - Акцент2 8 2 3" xfId="3115"/>
    <cellStyle name="20% - Акцент2 8 2 3 2" xfId="3116"/>
    <cellStyle name="20% - Акцент2 8 2 3 2 2" xfId="3117"/>
    <cellStyle name="20% - Акцент2 8 2 3 3" xfId="3118"/>
    <cellStyle name="20% - Акцент2 8 2 4" xfId="3119"/>
    <cellStyle name="20% - Акцент2 8 2 4 2" xfId="3120"/>
    <cellStyle name="20% - Акцент2 8 2 5" xfId="3121"/>
    <cellStyle name="20% - Акцент2 8 3" xfId="3122"/>
    <cellStyle name="20% - Акцент2 8 3 2" xfId="3123"/>
    <cellStyle name="20% - Акцент2 8 3 2 2" xfId="3124"/>
    <cellStyle name="20% - Акцент2 8 3 2 2 2" xfId="3125"/>
    <cellStyle name="20% - Акцент2 8 3 2 3" xfId="3126"/>
    <cellStyle name="20% - Акцент2 8 3 3" xfId="3127"/>
    <cellStyle name="20% - Акцент2 8 3 3 2" xfId="3128"/>
    <cellStyle name="20% - Акцент2 8 3 3 2 2" xfId="3129"/>
    <cellStyle name="20% - Акцент2 8 3 3 3" xfId="3130"/>
    <cellStyle name="20% - Акцент2 8 3 4" xfId="3131"/>
    <cellStyle name="20% - Акцент2 8 3 4 2" xfId="3132"/>
    <cellStyle name="20% - Акцент2 8 3 5" xfId="3133"/>
    <cellStyle name="20% - Акцент2 8 4" xfId="3134"/>
    <cellStyle name="20% - Акцент2 8 4 2" xfId="3135"/>
    <cellStyle name="20% - Акцент2 8 4 2 2" xfId="3136"/>
    <cellStyle name="20% - Акцент2 8 4 2 2 2" xfId="3137"/>
    <cellStyle name="20% - Акцент2 8 4 2 3" xfId="3138"/>
    <cellStyle name="20% - Акцент2 8 4 3" xfId="3139"/>
    <cellStyle name="20% - Акцент2 8 4 3 2" xfId="3140"/>
    <cellStyle name="20% - Акцент2 8 4 3 2 2" xfId="3141"/>
    <cellStyle name="20% - Акцент2 8 4 3 3" xfId="3142"/>
    <cellStyle name="20% - Акцент2 8 4 4" xfId="3143"/>
    <cellStyle name="20% - Акцент2 8 4 4 2" xfId="3144"/>
    <cellStyle name="20% - Акцент2 8 4 5" xfId="3145"/>
    <cellStyle name="20% - Акцент2 8 5" xfId="3146"/>
    <cellStyle name="20% - Акцент2 8 5 2" xfId="3147"/>
    <cellStyle name="20% - Акцент2 8 5 2 2" xfId="3148"/>
    <cellStyle name="20% - Акцент2 8 5 2 2 2" xfId="3149"/>
    <cellStyle name="20% - Акцент2 8 5 2 3" xfId="3150"/>
    <cellStyle name="20% - Акцент2 8 5 3" xfId="3151"/>
    <cellStyle name="20% - Акцент2 8 5 3 2" xfId="3152"/>
    <cellStyle name="20% - Акцент2 8 5 3 2 2" xfId="3153"/>
    <cellStyle name="20% - Акцент2 8 5 3 3" xfId="3154"/>
    <cellStyle name="20% - Акцент2 8 5 4" xfId="3155"/>
    <cellStyle name="20% - Акцент2 8 5 4 2" xfId="3156"/>
    <cellStyle name="20% - Акцент2 8 5 5" xfId="3157"/>
    <cellStyle name="20% - Акцент2 8 6" xfId="3158"/>
    <cellStyle name="20% - Акцент2 8 6 2" xfId="3159"/>
    <cellStyle name="20% - Акцент2 8 6 2 2" xfId="3160"/>
    <cellStyle name="20% - Акцент2 8 6 3" xfId="3161"/>
    <cellStyle name="20% - Акцент2 8 7" xfId="3162"/>
    <cellStyle name="20% - Акцент2 8 7 2" xfId="3163"/>
    <cellStyle name="20% - Акцент2 8 7 2 2" xfId="3164"/>
    <cellStyle name="20% - Акцент2 8 7 3" xfId="3165"/>
    <cellStyle name="20% - Акцент2 8 8" xfId="3166"/>
    <cellStyle name="20% - Акцент2 8 8 2" xfId="3167"/>
    <cellStyle name="20% - Акцент2 8 9" xfId="3168"/>
    <cellStyle name="20% - Акцент2 80" xfId="3169"/>
    <cellStyle name="20% - Акцент2 80 2" xfId="3170"/>
    <cellStyle name="20% - Акцент2 80 2 2" xfId="3171"/>
    <cellStyle name="20% - Акцент2 80 2 2 2" xfId="3172"/>
    <cellStyle name="20% - Акцент2 80 2 3" xfId="3173"/>
    <cellStyle name="20% - Акцент2 80 3" xfId="3174"/>
    <cellStyle name="20% - Акцент2 80 3 2" xfId="3175"/>
    <cellStyle name="20% - Акцент2 80 3 2 2" xfId="3176"/>
    <cellStyle name="20% - Акцент2 80 3 3" xfId="3177"/>
    <cellStyle name="20% - Акцент2 80 4" xfId="3178"/>
    <cellStyle name="20% - Акцент2 80 4 2" xfId="3179"/>
    <cellStyle name="20% - Акцент2 80 5" xfId="3180"/>
    <cellStyle name="20% - Акцент2 81" xfId="3181"/>
    <cellStyle name="20% - Акцент2 81 2" xfId="3182"/>
    <cellStyle name="20% - Акцент2 81 2 2" xfId="3183"/>
    <cellStyle name="20% - Акцент2 81 2 2 2" xfId="3184"/>
    <cellStyle name="20% - Акцент2 81 2 3" xfId="3185"/>
    <cellStyle name="20% - Акцент2 81 3" xfId="3186"/>
    <cellStyle name="20% - Акцент2 81 3 2" xfId="3187"/>
    <cellStyle name="20% - Акцент2 81 3 2 2" xfId="3188"/>
    <cellStyle name="20% - Акцент2 81 3 3" xfId="3189"/>
    <cellStyle name="20% - Акцент2 81 4" xfId="3190"/>
    <cellStyle name="20% - Акцент2 81 4 2" xfId="3191"/>
    <cellStyle name="20% - Акцент2 81 5" xfId="3192"/>
    <cellStyle name="20% - Акцент2 82" xfId="3193"/>
    <cellStyle name="20% - Акцент2 82 2" xfId="3194"/>
    <cellStyle name="20% - Акцент2 82 2 2" xfId="3195"/>
    <cellStyle name="20% - Акцент2 82 2 2 2" xfId="3196"/>
    <cellStyle name="20% - Акцент2 82 2 3" xfId="3197"/>
    <cellStyle name="20% - Акцент2 82 3" xfId="3198"/>
    <cellStyle name="20% - Акцент2 82 3 2" xfId="3199"/>
    <cellStyle name="20% - Акцент2 82 3 2 2" xfId="3200"/>
    <cellStyle name="20% - Акцент2 82 3 3" xfId="3201"/>
    <cellStyle name="20% - Акцент2 82 4" xfId="3202"/>
    <cellStyle name="20% - Акцент2 82 4 2" xfId="3203"/>
    <cellStyle name="20% - Акцент2 82 5" xfId="3204"/>
    <cellStyle name="20% - Акцент2 83" xfId="3205"/>
    <cellStyle name="20% - Акцент2 83 2" xfId="3206"/>
    <cellStyle name="20% - Акцент2 83 2 2" xfId="3207"/>
    <cellStyle name="20% - Акцент2 83 2 2 2" xfId="3208"/>
    <cellStyle name="20% - Акцент2 83 2 3" xfId="3209"/>
    <cellStyle name="20% - Акцент2 83 3" xfId="3210"/>
    <cellStyle name="20% - Акцент2 83 3 2" xfId="3211"/>
    <cellStyle name="20% - Акцент2 83 3 2 2" xfId="3212"/>
    <cellStyle name="20% - Акцент2 83 3 3" xfId="3213"/>
    <cellStyle name="20% - Акцент2 83 4" xfId="3214"/>
    <cellStyle name="20% - Акцент2 83 4 2" xfId="3215"/>
    <cellStyle name="20% - Акцент2 83 5" xfId="3216"/>
    <cellStyle name="20% - Акцент2 84" xfId="3217"/>
    <cellStyle name="20% - Акцент2 84 2" xfId="3218"/>
    <cellStyle name="20% - Акцент2 84 2 2" xfId="3219"/>
    <cellStyle name="20% - Акцент2 84 2 2 2" xfId="3220"/>
    <cellStyle name="20% - Акцент2 84 2 3" xfId="3221"/>
    <cellStyle name="20% - Акцент2 84 3" xfId="3222"/>
    <cellStyle name="20% - Акцент2 84 3 2" xfId="3223"/>
    <cellStyle name="20% - Акцент2 84 3 2 2" xfId="3224"/>
    <cellStyle name="20% - Акцент2 84 3 3" xfId="3225"/>
    <cellStyle name="20% - Акцент2 84 4" xfId="3226"/>
    <cellStyle name="20% - Акцент2 84 4 2" xfId="3227"/>
    <cellStyle name="20% - Акцент2 84 5" xfId="3228"/>
    <cellStyle name="20% - Акцент2 85" xfId="3229"/>
    <cellStyle name="20% - Акцент2 85 2" xfId="3230"/>
    <cellStyle name="20% - Акцент2 85 2 2" xfId="3231"/>
    <cellStyle name="20% - Акцент2 85 2 2 2" xfId="3232"/>
    <cellStyle name="20% - Акцент2 85 2 3" xfId="3233"/>
    <cellStyle name="20% - Акцент2 85 3" xfId="3234"/>
    <cellStyle name="20% - Акцент2 85 3 2" xfId="3235"/>
    <cellStyle name="20% - Акцент2 85 3 2 2" xfId="3236"/>
    <cellStyle name="20% - Акцент2 85 3 3" xfId="3237"/>
    <cellStyle name="20% - Акцент2 85 4" xfId="3238"/>
    <cellStyle name="20% - Акцент2 85 4 2" xfId="3239"/>
    <cellStyle name="20% - Акцент2 85 5" xfId="3240"/>
    <cellStyle name="20% - Акцент2 86" xfId="3241"/>
    <cellStyle name="20% - Акцент2 86 2" xfId="3242"/>
    <cellStyle name="20% - Акцент2 86 2 2" xfId="3243"/>
    <cellStyle name="20% - Акцент2 86 2 2 2" xfId="3244"/>
    <cellStyle name="20% - Акцент2 86 2 3" xfId="3245"/>
    <cellStyle name="20% - Акцент2 86 3" xfId="3246"/>
    <cellStyle name="20% - Акцент2 86 3 2" xfId="3247"/>
    <cellStyle name="20% - Акцент2 86 3 2 2" xfId="3248"/>
    <cellStyle name="20% - Акцент2 86 3 3" xfId="3249"/>
    <cellStyle name="20% - Акцент2 86 4" xfId="3250"/>
    <cellStyle name="20% - Акцент2 86 4 2" xfId="3251"/>
    <cellStyle name="20% - Акцент2 86 5" xfId="3252"/>
    <cellStyle name="20% - Акцент2 87" xfId="3253"/>
    <cellStyle name="20% - Акцент2 87 2" xfId="3254"/>
    <cellStyle name="20% - Акцент2 87 2 2" xfId="3255"/>
    <cellStyle name="20% - Акцент2 87 2 2 2" xfId="3256"/>
    <cellStyle name="20% - Акцент2 87 2 3" xfId="3257"/>
    <cellStyle name="20% - Акцент2 87 3" xfId="3258"/>
    <cellStyle name="20% - Акцент2 87 3 2" xfId="3259"/>
    <cellStyle name="20% - Акцент2 87 3 2 2" xfId="3260"/>
    <cellStyle name="20% - Акцент2 87 3 3" xfId="3261"/>
    <cellStyle name="20% - Акцент2 87 4" xfId="3262"/>
    <cellStyle name="20% - Акцент2 87 4 2" xfId="3263"/>
    <cellStyle name="20% - Акцент2 87 5" xfId="3264"/>
    <cellStyle name="20% - Акцент2 88" xfId="3265"/>
    <cellStyle name="20% - Акцент2 88 2" xfId="3266"/>
    <cellStyle name="20% - Акцент2 88 2 2" xfId="3267"/>
    <cellStyle name="20% - Акцент2 88 3" xfId="3268"/>
    <cellStyle name="20% - Акцент2 89" xfId="3269"/>
    <cellStyle name="20% - Акцент2 89 2" xfId="3270"/>
    <cellStyle name="20% - Акцент2 89 2 2" xfId="3271"/>
    <cellStyle name="20% - Акцент2 89 3" xfId="3272"/>
    <cellStyle name="20% - Акцент2 9" xfId="3273"/>
    <cellStyle name="20% - Акцент2 9 2" xfId="3274"/>
    <cellStyle name="20% - Акцент2 9 2 2" xfId="3275"/>
    <cellStyle name="20% - Акцент2 9 2 2 2" xfId="3276"/>
    <cellStyle name="20% - Акцент2 9 2 2 2 2" xfId="3277"/>
    <cellStyle name="20% - Акцент2 9 2 2 3" xfId="3278"/>
    <cellStyle name="20% - Акцент2 9 2 3" xfId="3279"/>
    <cellStyle name="20% - Акцент2 9 2 3 2" xfId="3280"/>
    <cellStyle name="20% - Акцент2 9 2 3 2 2" xfId="3281"/>
    <cellStyle name="20% - Акцент2 9 2 3 3" xfId="3282"/>
    <cellStyle name="20% - Акцент2 9 2 4" xfId="3283"/>
    <cellStyle name="20% - Акцент2 9 2 4 2" xfId="3284"/>
    <cellStyle name="20% - Акцент2 9 2 5" xfId="3285"/>
    <cellStyle name="20% - Акцент2 9 3" xfId="3286"/>
    <cellStyle name="20% - Акцент2 9 3 2" xfId="3287"/>
    <cellStyle name="20% - Акцент2 9 3 2 2" xfId="3288"/>
    <cellStyle name="20% - Акцент2 9 3 2 2 2" xfId="3289"/>
    <cellStyle name="20% - Акцент2 9 3 2 3" xfId="3290"/>
    <cellStyle name="20% - Акцент2 9 3 3" xfId="3291"/>
    <cellStyle name="20% - Акцент2 9 3 3 2" xfId="3292"/>
    <cellStyle name="20% - Акцент2 9 3 3 2 2" xfId="3293"/>
    <cellStyle name="20% - Акцент2 9 3 3 3" xfId="3294"/>
    <cellStyle name="20% - Акцент2 9 3 4" xfId="3295"/>
    <cellStyle name="20% - Акцент2 9 3 4 2" xfId="3296"/>
    <cellStyle name="20% - Акцент2 9 3 5" xfId="3297"/>
    <cellStyle name="20% - Акцент2 9 4" xfId="3298"/>
    <cellStyle name="20% - Акцент2 9 4 2" xfId="3299"/>
    <cellStyle name="20% - Акцент2 9 4 2 2" xfId="3300"/>
    <cellStyle name="20% - Акцент2 9 4 2 2 2" xfId="3301"/>
    <cellStyle name="20% - Акцент2 9 4 2 3" xfId="3302"/>
    <cellStyle name="20% - Акцент2 9 4 3" xfId="3303"/>
    <cellStyle name="20% - Акцент2 9 4 3 2" xfId="3304"/>
    <cellStyle name="20% - Акцент2 9 4 3 2 2" xfId="3305"/>
    <cellStyle name="20% - Акцент2 9 4 3 3" xfId="3306"/>
    <cellStyle name="20% - Акцент2 9 4 4" xfId="3307"/>
    <cellStyle name="20% - Акцент2 9 4 4 2" xfId="3308"/>
    <cellStyle name="20% - Акцент2 9 4 5" xfId="3309"/>
    <cellStyle name="20% - Акцент2 9 5" xfId="3310"/>
    <cellStyle name="20% - Акцент2 9 5 2" xfId="3311"/>
    <cellStyle name="20% - Акцент2 9 5 2 2" xfId="3312"/>
    <cellStyle name="20% - Акцент2 9 5 2 2 2" xfId="3313"/>
    <cellStyle name="20% - Акцент2 9 5 2 3" xfId="3314"/>
    <cellStyle name="20% - Акцент2 9 5 3" xfId="3315"/>
    <cellStyle name="20% - Акцент2 9 5 3 2" xfId="3316"/>
    <cellStyle name="20% - Акцент2 9 5 3 2 2" xfId="3317"/>
    <cellStyle name="20% - Акцент2 9 5 3 3" xfId="3318"/>
    <cellStyle name="20% - Акцент2 9 5 4" xfId="3319"/>
    <cellStyle name="20% - Акцент2 9 5 4 2" xfId="3320"/>
    <cellStyle name="20% - Акцент2 9 5 5" xfId="3321"/>
    <cellStyle name="20% - Акцент2 9 6" xfId="3322"/>
    <cellStyle name="20% - Акцент2 9 6 2" xfId="3323"/>
    <cellStyle name="20% - Акцент2 9 6 2 2" xfId="3324"/>
    <cellStyle name="20% - Акцент2 9 6 3" xfId="3325"/>
    <cellStyle name="20% - Акцент2 9 7" xfId="3326"/>
    <cellStyle name="20% - Акцент2 9 7 2" xfId="3327"/>
    <cellStyle name="20% - Акцент2 9 7 2 2" xfId="3328"/>
    <cellStyle name="20% - Акцент2 9 7 3" xfId="3329"/>
    <cellStyle name="20% - Акцент2 9 8" xfId="3330"/>
    <cellStyle name="20% - Акцент2 9 8 2" xfId="3331"/>
    <cellStyle name="20% - Акцент2 9 9" xfId="3332"/>
    <cellStyle name="20% - Акцент2 90" xfId="3333"/>
    <cellStyle name="20% - Акцент2 90 2" xfId="3334"/>
    <cellStyle name="20% - Акцент2 90 2 2" xfId="3335"/>
    <cellStyle name="20% - Акцент2 90 3" xfId="3336"/>
    <cellStyle name="20% - Акцент2 91" xfId="3337"/>
    <cellStyle name="20% - Акцент2 91 2" xfId="3338"/>
    <cellStyle name="20% - Акцент2 91 2 2" xfId="3339"/>
    <cellStyle name="20% - Акцент2 91 3" xfId="3340"/>
    <cellStyle name="20% - Акцент2 92" xfId="3341"/>
    <cellStyle name="20% - Акцент2 92 2" xfId="3342"/>
    <cellStyle name="20% - Акцент2 92 2 2" xfId="3343"/>
    <cellStyle name="20% - Акцент2 92 3" xfId="3344"/>
    <cellStyle name="20% - Акцент2 93" xfId="3345"/>
    <cellStyle name="20% - Акцент2 93 2" xfId="3346"/>
    <cellStyle name="20% - Акцент2 93 2 2" xfId="3347"/>
    <cellStyle name="20% - Акцент2 93 3" xfId="3348"/>
    <cellStyle name="20% - Акцент2 94" xfId="3349"/>
    <cellStyle name="20% - Акцент2 94 2" xfId="3350"/>
    <cellStyle name="20% - Акцент2 94 2 2" xfId="3351"/>
    <cellStyle name="20% - Акцент2 94 3" xfId="3352"/>
    <cellStyle name="20% - Акцент2 95" xfId="3353"/>
    <cellStyle name="20% - Акцент2 95 2" xfId="3354"/>
    <cellStyle name="20% - Акцент2 95 2 2" xfId="3355"/>
    <cellStyle name="20% - Акцент2 95 3" xfId="3356"/>
    <cellStyle name="20% - Акцент2 96" xfId="3357"/>
    <cellStyle name="20% - Акцент2 96 2" xfId="3358"/>
    <cellStyle name="20% - Акцент2 96 2 2" xfId="3359"/>
    <cellStyle name="20% - Акцент2 96 3" xfId="3360"/>
    <cellStyle name="20% - Акцент2 97" xfId="3361"/>
    <cellStyle name="20% - Акцент2 97 2" xfId="3362"/>
    <cellStyle name="20% - Акцент2 97 2 2" xfId="3363"/>
    <cellStyle name="20% - Акцент2 97 3" xfId="3364"/>
    <cellStyle name="20% - Акцент2 98" xfId="3365"/>
    <cellStyle name="20% - Акцент2 98 2" xfId="3366"/>
    <cellStyle name="20% - Акцент2 98 2 2" xfId="3367"/>
    <cellStyle name="20% - Акцент2 98 3" xfId="3368"/>
    <cellStyle name="20% - Акцент2 99" xfId="3369"/>
    <cellStyle name="20% - Акцент2 99 2" xfId="3370"/>
    <cellStyle name="20% - Акцент2 99 2 2" xfId="3371"/>
    <cellStyle name="20% - Акцент2 99 3" xfId="3372"/>
    <cellStyle name="20% - Акцент3" xfId="3373" builtinId="38" customBuiltin="1"/>
    <cellStyle name="20% - Акцент3 10" xfId="3374"/>
    <cellStyle name="20% - Акцент3 10 2" xfId="3375"/>
    <cellStyle name="20% - Акцент3 10 2 2" xfId="3376"/>
    <cellStyle name="20% - Акцент3 10 2 2 2" xfId="3377"/>
    <cellStyle name="20% - Акцент3 10 2 3" xfId="3378"/>
    <cellStyle name="20% - Акцент3 10 3" xfId="3379"/>
    <cellStyle name="20% - Акцент3 10 3 2" xfId="3380"/>
    <cellStyle name="20% - Акцент3 10 3 2 2" xfId="3381"/>
    <cellStyle name="20% - Акцент3 10 3 3" xfId="3382"/>
    <cellStyle name="20% - Акцент3 10 4" xfId="3383"/>
    <cellStyle name="20% - Акцент3 10 4 2" xfId="3384"/>
    <cellStyle name="20% - Акцент3 10 5" xfId="3385"/>
    <cellStyle name="20% - Акцент3 100" xfId="3386"/>
    <cellStyle name="20% - Акцент3 100 2" xfId="3387"/>
    <cellStyle name="20% - Акцент3 100 2 2" xfId="3388"/>
    <cellStyle name="20% - Акцент3 100 3" xfId="3389"/>
    <cellStyle name="20% - Акцент3 101" xfId="3390"/>
    <cellStyle name="20% - Акцент3 101 2" xfId="3391"/>
    <cellStyle name="20% - Акцент3 101 2 2" xfId="3392"/>
    <cellStyle name="20% - Акцент3 101 3" xfId="3393"/>
    <cellStyle name="20% - Акцент3 102" xfId="3394"/>
    <cellStyle name="20% - Акцент3 102 2" xfId="3395"/>
    <cellStyle name="20% - Акцент3 102 2 2" xfId="3396"/>
    <cellStyle name="20% - Акцент3 102 3" xfId="3397"/>
    <cellStyle name="20% - Акцент3 103" xfId="3398"/>
    <cellStyle name="20% - Акцент3 103 2" xfId="3399"/>
    <cellStyle name="20% - Акцент3 103 2 2" xfId="3400"/>
    <cellStyle name="20% - Акцент3 103 3" xfId="3401"/>
    <cellStyle name="20% - Акцент3 104" xfId="3402"/>
    <cellStyle name="20% - Акцент3 104 2" xfId="3403"/>
    <cellStyle name="20% - Акцент3 104 2 2" xfId="3404"/>
    <cellStyle name="20% - Акцент3 104 3" xfId="3405"/>
    <cellStyle name="20% - Акцент3 105" xfId="3406"/>
    <cellStyle name="20% - Акцент3 105 2" xfId="3407"/>
    <cellStyle name="20% - Акцент3 105 2 2" xfId="3408"/>
    <cellStyle name="20% - Акцент3 105 3" xfId="3409"/>
    <cellStyle name="20% - Акцент3 106" xfId="3410"/>
    <cellStyle name="20% - Акцент3 106 2" xfId="3411"/>
    <cellStyle name="20% - Акцент3 106 2 2" xfId="3412"/>
    <cellStyle name="20% - Акцент3 106 3" xfId="3413"/>
    <cellStyle name="20% - Акцент3 107" xfId="3414"/>
    <cellStyle name="20% - Акцент3 107 2" xfId="3415"/>
    <cellStyle name="20% - Акцент3 107 2 2" xfId="3416"/>
    <cellStyle name="20% - Акцент3 107 3" xfId="3417"/>
    <cellStyle name="20% - Акцент3 108" xfId="3418"/>
    <cellStyle name="20% - Акцент3 108 2" xfId="3419"/>
    <cellStyle name="20% - Акцент3 108 2 2" xfId="3420"/>
    <cellStyle name="20% - Акцент3 108 3" xfId="3421"/>
    <cellStyle name="20% - Акцент3 109" xfId="3422"/>
    <cellStyle name="20% - Акцент3 109 2" xfId="3423"/>
    <cellStyle name="20% - Акцент3 109 2 2" xfId="3424"/>
    <cellStyle name="20% - Акцент3 109 3" xfId="3425"/>
    <cellStyle name="20% - Акцент3 11" xfId="3426"/>
    <cellStyle name="20% - Акцент3 11 2" xfId="3427"/>
    <cellStyle name="20% - Акцент3 11 2 2" xfId="3428"/>
    <cellStyle name="20% - Акцент3 11 2 2 2" xfId="3429"/>
    <cellStyle name="20% - Акцент3 11 2 3" xfId="3430"/>
    <cellStyle name="20% - Акцент3 11 3" xfId="3431"/>
    <cellStyle name="20% - Акцент3 11 3 2" xfId="3432"/>
    <cellStyle name="20% - Акцент3 11 3 2 2" xfId="3433"/>
    <cellStyle name="20% - Акцент3 11 3 3" xfId="3434"/>
    <cellStyle name="20% - Акцент3 11 4" xfId="3435"/>
    <cellStyle name="20% - Акцент3 11 4 2" xfId="3436"/>
    <cellStyle name="20% - Акцент3 11 5" xfId="3437"/>
    <cellStyle name="20% - Акцент3 110" xfId="3438"/>
    <cellStyle name="20% - Акцент3 110 2" xfId="3439"/>
    <cellStyle name="20% - Акцент3 110 2 2" xfId="3440"/>
    <cellStyle name="20% - Акцент3 110 3" xfId="3441"/>
    <cellStyle name="20% - Акцент3 111" xfId="3442"/>
    <cellStyle name="20% - Акцент3 111 2" xfId="3443"/>
    <cellStyle name="20% - Акцент3 111 2 2" xfId="3444"/>
    <cellStyle name="20% - Акцент3 111 3" xfId="3445"/>
    <cellStyle name="20% - Акцент3 112" xfId="3446"/>
    <cellStyle name="20% - Акцент3 112 2" xfId="3447"/>
    <cellStyle name="20% - Акцент3 112 2 2" xfId="3448"/>
    <cellStyle name="20% - Акцент3 112 3" xfId="3449"/>
    <cellStyle name="20% - Акцент3 113" xfId="3450"/>
    <cellStyle name="20% - Акцент3 113 2" xfId="3451"/>
    <cellStyle name="20% - Акцент3 113 2 2" xfId="3452"/>
    <cellStyle name="20% - Акцент3 113 3" xfId="3453"/>
    <cellStyle name="20% - Акцент3 114" xfId="3454"/>
    <cellStyle name="20% - Акцент3 114 2" xfId="3455"/>
    <cellStyle name="20% - Акцент3 114 2 2" xfId="3456"/>
    <cellStyle name="20% - Акцент3 114 3" xfId="3457"/>
    <cellStyle name="20% - Акцент3 115" xfId="3458"/>
    <cellStyle name="20% - Акцент3 115 2" xfId="3459"/>
    <cellStyle name="20% - Акцент3 115 2 2" xfId="3460"/>
    <cellStyle name="20% - Акцент3 115 3" xfId="3461"/>
    <cellStyle name="20% - Акцент3 116" xfId="3462"/>
    <cellStyle name="20% - Акцент3 116 2" xfId="3463"/>
    <cellStyle name="20% - Акцент3 116 2 2" xfId="3464"/>
    <cellStyle name="20% - Акцент3 116 3" xfId="3465"/>
    <cellStyle name="20% - Акцент3 117" xfId="3466"/>
    <cellStyle name="20% - Акцент3 117 2" xfId="3467"/>
    <cellStyle name="20% - Акцент3 117 2 2" xfId="3468"/>
    <cellStyle name="20% - Акцент3 117 3" xfId="3469"/>
    <cellStyle name="20% - Акцент3 118" xfId="3470"/>
    <cellStyle name="20% - Акцент3 118 2" xfId="3471"/>
    <cellStyle name="20% - Акцент3 118 2 2" xfId="3472"/>
    <cellStyle name="20% - Акцент3 118 3" xfId="3473"/>
    <cellStyle name="20% - Акцент3 119" xfId="3474"/>
    <cellStyle name="20% - Акцент3 119 2" xfId="3475"/>
    <cellStyle name="20% - Акцент3 119 2 2" xfId="3476"/>
    <cellStyle name="20% - Акцент3 119 3" xfId="3477"/>
    <cellStyle name="20% - Акцент3 12" xfId="3478"/>
    <cellStyle name="20% - Акцент3 12 2" xfId="3479"/>
    <cellStyle name="20% - Акцент3 12 2 2" xfId="3480"/>
    <cellStyle name="20% - Акцент3 12 2 2 2" xfId="3481"/>
    <cellStyle name="20% - Акцент3 12 2 3" xfId="3482"/>
    <cellStyle name="20% - Акцент3 12 3" xfId="3483"/>
    <cellStyle name="20% - Акцент3 12 3 2" xfId="3484"/>
    <cellStyle name="20% - Акцент3 12 3 2 2" xfId="3485"/>
    <cellStyle name="20% - Акцент3 12 3 3" xfId="3486"/>
    <cellStyle name="20% - Акцент3 12 4" xfId="3487"/>
    <cellStyle name="20% - Акцент3 12 4 2" xfId="3488"/>
    <cellStyle name="20% - Акцент3 12 5" xfId="3489"/>
    <cellStyle name="20% - Акцент3 120" xfId="3490"/>
    <cellStyle name="20% - Акцент3 120 2" xfId="3491"/>
    <cellStyle name="20% - Акцент3 120 2 2" xfId="3492"/>
    <cellStyle name="20% - Акцент3 120 3" xfId="3493"/>
    <cellStyle name="20% - Акцент3 121" xfId="3494"/>
    <cellStyle name="20% - Акцент3 121 2" xfId="3495"/>
    <cellStyle name="20% - Акцент3 121 2 2" xfId="3496"/>
    <cellStyle name="20% - Акцент3 121 3" xfId="3497"/>
    <cellStyle name="20% - Акцент3 122" xfId="3498"/>
    <cellStyle name="20% - Акцент3 122 2" xfId="3499"/>
    <cellStyle name="20% - Акцент3 122 2 2" xfId="3500"/>
    <cellStyle name="20% - Акцент3 122 3" xfId="3501"/>
    <cellStyle name="20% - Акцент3 123" xfId="3502"/>
    <cellStyle name="20% - Акцент3 123 2" xfId="3503"/>
    <cellStyle name="20% - Акцент3 123 2 2" xfId="3504"/>
    <cellStyle name="20% - Акцент3 123 3" xfId="3505"/>
    <cellStyle name="20% - Акцент3 124" xfId="3506"/>
    <cellStyle name="20% - Акцент3 124 2" xfId="3507"/>
    <cellStyle name="20% - Акцент3 124 2 2" xfId="3508"/>
    <cellStyle name="20% - Акцент3 124 3" xfId="3509"/>
    <cellStyle name="20% - Акцент3 125" xfId="3510"/>
    <cellStyle name="20% - Акцент3 125 2" xfId="3511"/>
    <cellStyle name="20% - Акцент3 125 2 2" xfId="3512"/>
    <cellStyle name="20% - Акцент3 125 3" xfId="3513"/>
    <cellStyle name="20% - Акцент3 126" xfId="3514"/>
    <cellStyle name="20% - Акцент3 126 2" xfId="3515"/>
    <cellStyle name="20% - Акцент3 126 2 2" xfId="3516"/>
    <cellStyle name="20% - Акцент3 126 3" xfId="3517"/>
    <cellStyle name="20% - Акцент3 127" xfId="3518"/>
    <cellStyle name="20% - Акцент3 127 2" xfId="3519"/>
    <cellStyle name="20% - Акцент3 127 2 2" xfId="3520"/>
    <cellStyle name="20% - Акцент3 127 3" xfId="3521"/>
    <cellStyle name="20% - Акцент3 128" xfId="3522"/>
    <cellStyle name="20% - Акцент3 128 2" xfId="3523"/>
    <cellStyle name="20% - Акцент3 128 2 2" xfId="3524"/>
    <cellStyle name="20% - Акцент3 128 3" xfId="3525"/>
    <cellStyle name="20% - Акцент3 129" xfId="3526"/>
    <cellStyle name="20% - Акцент3 129 2" xfId="3527"/>
    <cellStyle name="20% - Акцент3 129 2 2" xfId="3528"/>
    <cellStyle name="20% - Акцент3 129 3" xfId="3529"/>
    <cellStyle name="20% - Акцент3 13" xfId="3530"/>
    <cellStyle name="20% - Акцент3 13 2" xfId="3531"/>
    <cellStyle name="20% - Акцент3 13 2 2" xfId="3532"/>
    <cellStyle name="20% - Акцент3 13 2 2 2" xfId="3533"/>
    <cellStyle name="20% - Акцент3 13 2 3" xfId="3534"/>
    <cellStyle name="20% - Акцент3 13 3" xfId="3535"/>
    <cellStyle name="20% - Акцент3 13 3 2" xfId="3536"/>
    <cellStyle name="20% - Акцент3 13 3 2 2" xfId="3537"/>
    <cellStyle name="20% - Акцент3 13 3 3" xfId="3538"/>
    <cellStyle name="20% - Акцент3 13 4" xfId="3539"/>
    <cellStyle name="20% - Акцент3 13 4 2" xfId="3540"/>
    <cellStyle name="20% - Акцент3 13 5" xfId="3541"/>
    <cellStyle name="20% - Акцент3 130" xfId="3542"/>
    <cellStyle name="20% - Акцент3 130 2" xfId="3543"/>
    <cellStyle name="20% - Акцент3 130 2 2" xfId="3544"/>
    <cellStyle name="20% - Акцент3 130 3" xfId="3545"/>
    <cellStyle name="20% - Акцент3 131" xfId="3546"/>
    <cellStyle name="20% - Акцент3 131 2" xfId="3547"/>
    <cellStyle name="20% - Акцент3 131 2 2" xfId="3548"/>
    <cellStyle name="20% - Акцент3 131 3" xfId="3549"/>
    <cellStyle name="20% - Акцент3 132" xfId="3550"/>
    <cellStyle name="20% - Акцент3 132 2" xfId="3551"/>
    <cellStyle name="20% - Акцент3 132 2 2" xfId="3552"/>
    <cellStyle name="20% - Акцент3 132 3" xfId="3553"/>
    <cellStyle name="20% - Акцент3 133" xfId="3554"/>
    <cellStyle name="20% - Акцент3 133 2" xfId="3555"/>
    <cellStyle name="20% - Акцент3 133 2 2" xfId="3556"/>
    <cellStyle name="20% - Акцент3 133 3" xfId="3557"/>
    <cellStyle name="20% - Акцент3 134" xfId="3558"/>
    <cellStyle name="20% - Акцент3 134 2" xfId="3559"/>
    <cellStyle name="20% - Акцент3 134 2 2" xfId="3560"/>
    <cellStyle name="20% - Акцент3 134 3" xfId="3561"/>
    <cellStyle name="20% - Акцент3 135" xfId="3562"/>
    <cellStyle name="20% - Акцент3 135 2" xfId="3563"/>
    <cellStyle name="20% - Акцент3 135 2 2" xfId="3564"/>
    <cellStyle name="20% - Акцент3 135 3" xfId="3565"/>
    <cellStyle name="20% - Акцент3 136" xfId="3566"/>
    <cellStyle name="20% - Акцент3 136 2" xfId="3567"/>
    <cellStyle name="20% - Акцент3 136 2 2" xfId="3568"/>
    <cellStyle name="20% - Акцент3 136 3" xfId="3569"/>
    <cellStyle name="20% - Акцент3 137" xfId="3570"/>
    <cellStyle name="20% - Акцент3 138" xfId="3571"/>
    <cellStyle name="20% - Акцент3 14" xfId="3572"/>
    <cellStyle name="20% - Акцент3 14 2" xfId="3573"/>
    <cellStyle name="20% - Акцент3 14 2 2" xfId="3574"/>
    <cellStyle name="20% - Акцент3 14 2 2 2" xfId="3575"/>
    <cellStyle name="20% - Акцент3 14 2 3" xfId="3576"/>
    <cellStyle name="20% - Акцент3 14 3" xfId="3577"/>
    <cellStyle name="20% - Акцент3 14 3 2" xfId="3578"/>
    <cellStyle name="20% - Акцент3 14 3 2 2" xfId="3579"/>
    <cellStyle name="20% - Акцент3 14 3 3" xfId="3580"/>
    <cellStyle name="20% - Акцент3 14 4" xfId="3581"/>
    <cellStyle name="20% - Акцент3 14 4 2" xfId="3582"/>
    <cellStyle name="20% - Акцент3 14 5" xfId="3583"/>
    <cellStyle name="20% - Акцент3 15" xfId="3584"/>
    <cellStyle name="20% - Акцент3 15 2" xfId="3585"/>
    <cellStyle name="20% - Акцент3 15 2 2" xfId="3586"/>
    <cellStyle name="20% - Акцент3 15 2 2 2" xfId="3587"/>
    <cellStyle name="20% - Акцент3 15 2 3" xfId="3588"/>
    <cellStyle name="20% - Акцент3 15 3" xfId="3589"/>
    <cellStyle name="20% - Акцент3 15 3 2" xfId="3590"/>
    <cellStyle name="20% - Акцент3 15 3 2 2" xfId="3591"/>
    <cellStyle name="20% - Акцент3 15 3 3" xfId="3592"/>
    <cellStyle name="20% - Акцент3 15 4" xfId="3593"/>
    <cellStyle name="20% - Акцент3 15 4 2" xfId="3594"/>
    <cellStyle name="20% - Акцент3 15 5" xfId="3595"/>
    <cellStyle name="20% - Акцент3 16" xfId="3596"/>
    <cellStyle name="20% - Акцент3 16 2" xfId="3597"/>
    <cellStyle name="20% - Акцент3 16 2 2" xfId="3598"/>
    <cellStyle name="20% - Акцент3 16 2 2 2" xfId="3599"/>
    <cellStyle name="20% - Акцент3 16 2 3" xfId="3600"/>
    <cellStyle name="20% - Акцент3 16 3" xfId="3601"/>
    <cellStyle name="20% - Акцент3 16 3 2" xfId="3602"/>
    <cellStyle name="20% - Акцент3 16 3 2 2" xfId="3603"/>
    <cellStyle name="20% - Акцент3 16 3 3" xfId="3604"/>
    <cellStyle name="20% - Акцент3 16 4" xfId="3605"/>
    <cellStyle name="20% - Акцент3 16 4 2" xfId="3606"/>
    <cellStyle name="20% - Акцент3 16 5" xfId="3607"/>
    <cellStyle name="20% - Акцент3 17" xfId="3608"/>
    <cellStyle name="20% - Акцент3 17 2" xfId="3609"/>
    <cellStyle name="20% - Акцент3 17 2 2" xfId="3610"/>
    <cellStyle name="20% - Акцент3 17 2 2 2" xfId="3611"/>
    <cellStyle name="20% - Акцент3 17 2 3" xfId="3612"/>
    <cellStyle name="20% - Акцент3 17 3" xfId="3613"/>
    <cellStyle name="20% - Акцент3 17 3 2" xfId="3614"/>
    <cellStyle name="20% - Акцент3 17 3 2 2" xfId="3615"/>
    <cellStyle name="20% - Акцент3 17 3 3" xfId="3616"/>
    <cellStyle name="20% - Акцент3 17 4" xfId="3617"/>
    <cellStyle name="20% - Акцент3 17 4 2" xfId="3618"/>
    <cellStyle name="20% - Акцент3 17 5" xfId="3619"/>
    <cellStyle name="20% - Акцент3 18" xfId="3620"/>
    <cellStyle name="20% - Акцент3 18 2" xfId="3621"/>
    <cellStyle name="20% - Акцент3 18 2 2" xfId="3622"/>
    <cellStyle name="20% - Акцент3 18 2 2 2" xfId="3623"/>
    <cellStyle name="20% - Акцент3 18 2 3" xfId="3624"/>
    <cellStyle name="20% - Акцент3 18 3" xfId="3625"/>
    <cellStyle name="20% - Акцент3 18 3 2" xfId="3626"/>
    <cellStyle name="20% - Акцент3 18 3 2 2" xfId="3627"/>
    <cellStyle name="20% - Акцент3 18 3 3" xfId="3628"/>
    <cellStyle name="20% - Акцент3 18 4" xfId="3629"/>
    <cellStyle name="20% - Акцент3 18 4 2" xfId="3630"/>
    <cellStyle name="20% - Акцент3 18 5" xfId="3631"/>
    <cellStyle name="20% - Акцент3 19" xfId="3632"/>
    <cellStyle name="20% - Акцент3 19 2" xfId="3633"/>
    <cellStyle name="20% - Акцент3 19 2 2" xfId="3634"/>
    <cellStyle name="20% - Акцент3 19 2 2 2" xfId="3635"/>
    <cellStyle name="20% - Акцент3 19 2 3" xfId="3636"/>
    <cellStyle name="20% - Акцент3 19 3" xfId="3637"/>
    <cellStyle name="20% - Акцент3 19 3 2" xfId="3638"/>
    <cellStyle name="20% - Акцент3 19 3 2 2" xfId="3639"/>
    <cellStyle name="20% - Акцент3 19 3 3" xfId="3640"/>
    <cellStyle name="20% - Акцент3 19 4" xfId="3641"/>
    <cellStyle name="20% - Акцент3 19 4 2" xfId="3642"/>
    <cellStyle name="20% - Акцент3 19 5" xfId="3643"/>
    <cellStyle name="20% - Акцент3 2" xfId="3644"/>
    <cellStyle name="20% - Акцент3 2 10" xfId="3645"/>
    <cellStyle name="20% - Акцент3 2 10 2" xfId="3646"/>
    <cellStyle name="20% - Акцент3 2 10 2 2" xfId="3647"/>
    <cellStyle name="20% - Акцент3 2 10 3" xfId="3648"/>
    <cellStyle name="20% - Акцент3 2 11" xfId="3649"/>
    <cellStyle name="20% - Акцент3 2 11 2" xfId="3650"/>
    <cellStyle name="20% - Акцент3 2 11 2 2" xfId="3651"/>
    <cellStyle name="20% - Акцент3 2 11 3" xfId="3652"/>
    <cellStyle name="20% - Акцент3 2 12" xfId="3653"/>
    <cellStyle name="20% - Акцент3 2 12 2" xfId="3654"/>
    <cellStyle name="20% - Акцент3 2 12 2 2" xfId="3655"/>
    <cellStyle name="20% - Акцент3 2 12 3" xfId="3656"/>
    <cellStyle name="20% - Акцент3 2 13" xfId="3657"/>
    <cellStyle name="20% - Акцент3 2 13 2" xfId="3658"/>
    <cellStyle name="20% - Акцент3 2 13 2 2" xfId="3659"/>
    <cellStyle name="20% - Акцент3 2 13 3" xfId="3660"/>
    <cellStyle name="20% - Акцент3 2 14" xfId="3661"/>
    <cellStyle name="20% - Акцент3 2 14 2" xfId="3662"/>
    <cellStyle name="20% - Акцент3 2 14 2 2" xfId="3663"/>
    <cellStyle name="20% - Акцент3 2 14 3" xfId="3664"/>
    <cellStyle name="20% - Акцент3 2 15" xfId="3665"/>
    <cellStyle name="20% - Акцент3 2 15 2" xfId="3666"/>
    <cellStyle name="20% - Акцент3 2 15 2 2" xfId="3667"/>
    <cellStyle name="20% - Акцент3 2 15 3" xfId="3668"/>
    <cellStyle name="20% - Акцент3 2 16" xfId="3669"/>
    <cellStyle name="20% - Акцент3 2 16 2" xfId="3670"/>
    <cellStyle name="20% - Акцент3 2 16 2 2" xfId="3671"/>
    <cellStyle name="20% - Акцент3 2 16 3" xfId="3672"/>
    <cellStyle name="20% - Акцент3 2 17" xfId="3673"/>
    <cellStyle name="20% - Акцент3 2 17 2" xfId="3674"/>
    <cellStyle name="20% - Акцент3 2 17 2 2" xfId="3675"/>
    <cellStyle name="20% - Акцент3 2 17 3" xfId="3676"/>
    <cellStyle name="20% - Акцент3 2 18" xfId="3677"/>
    <cellStyle name="20% - Акцент3 2 18 2" xfId="3678"/>
    <cellStyle name="20% - Акцент3 2 18 2 2" xfId="3679"/>
    <cellStyle name="20% - Акцент3 2 18 3" xfId="3680"/>
    <cellStyle name="20% - Акцент3 2 19" xfId="3681"/>
    <cellStyle name="20% - Акцент3 2 19 2" xfId="3682"/>
    <cellStyle name="20% - Акцент3 2 19 2 2" xfId="3683"/>
    <cellStyle name="20% - Акцент3 2 19 3" xfId="3684"/>
    <cellStyle name="20% - Акцент3 2 2" xfId="3685"/>
    <cellStyle name="20% - Акцент3 2 2 2" xfId="3686"/>
    <cellStyle name="20% - Акцент3 2 2 2 2" xfId="3687"/>
    <cellStyle name="20% - Акцент3 2 2 2 2 2" xfId="3688"/>
    <cellStyle name="20% - Акцент3 2 2 2 3" xfId="3689"/>
    <cellStyle name="20% - Акцент3 2 2 3" xfId="3690"/>
    <cellStyle name="20% - Акцент3 2 2 3 2" xfId="3691"/>
    <cellStyle name="20% - Акцент3 2 2 3 2 2" xfId="3692"/>
    <cellStyle name="20% - Акцент3 2 2 3 3" xfId="3693"/>
    <cellStyle name="20% - Акцент3 2 2 4" xfId="3694"/>
    <cellStyle name="20% - Акцент3 2 2 4 2" xfId="3695"/>
    <cellStyle name="20% - Акцент3 2 2 5" xfId="3696"/>
    <cellStyle name="20% - Акцент3 2 20" xfId="3697"/>
    <cellStyle name="20% - Акцент3 2 20 2" xfId="3698"/>
    <cellStyle name="20% - Акцент3 2 20 2 2" xfId="3699"/>
    <cellStyle name="20% - Акцент3 2 20 3" xfId="3700"/>
    <cellStyle name="20% - Акцент3 2 21" xfId="3701"/>
    <cellStyle name="20% - Акцент3 2 21 2" xfId="3702"/>
    <cellStyle name="20% - Акцент3 2 21 2 2" xfId="3703"/>
    <cellStyle name="20% - Акцент3 2 21 3" xfId="3704"/>
    <cellStyle name="20% - Акцент3 2 22" xfId="3705"/>
    <cellStyle name="20% - Акцент3 2 22 2" xfId="3706"/>
    <cellStyle name="20% - Акцент3 2 22 2 2" xfId="3707"/>
    <cellStyle name="20% - Акцент3 2 22 3" xfId="3708"/>
    <cellStyle name="20% - Акцент3 2 23" xfId="3709"/>
    <cellStyle name="20% - Акцент3 2 23 2" xfId="3710"/>
    <cellStyle name="20% - Акцент3 2 23 2 2" xfId="3711"/>
    <cellStyle name="20% - Акцент3 2 23 3" xfId="3712"/>
    <cellStyle name="20% - Акцент3 2 24" xfId="3713"/>
    <cellStyle name="20% - Акцент3 2 24 2" xfId="3714"/>
    <cellStyle name="20% - Акцент3 2 24 2 2" xfId="3715"/>
    <cellStyle name="20% - Акцент3 2 24 3" xfId="3716"/>
    <cellStyle name="20% - Акцент3 2 25" xfId="3717"/>
    <cellStyle name="20% - Акцент3 2 25 2" xfId="3718"/>
    <cellStyle name="20% - Акцент3 2 26" xfId="3719"/>
    <cellStyle name="20% - Акцент3 2 3" xfId="3720"/>
    <cellStyle name="20% - Акцент3 2 3 2" xfId="3721"/>
    <cellStyle name="20% - Акцент3 2 3 2 2" xfId="3722"/>
    <cellStyle name="20% - Акцент3 2 3 2 2 2" xfId="3723"/>
    <cellStyle name="20% - Акцент3 2 3 2 3" xfId="3724"/>
    <cellStyle name="20% - Акцент3 2 3 3" xfId="3725"/>
    <cellStyle name="20% - Акцент3 2 3 3 2" xfId="3726"/>
    <cellStyle name="20% - Акцент3 2 3 3 2 2" xfId="3727"/>
    <cellStyle name="20% - Акцент3 2 3 3 3" xfId="3728"/>
    <cellStyle name="20% - Акцент3 2 3 4" xfId="3729"/>
    <cellStyle name="20% - Акцент3 2 3 4 2" xfId="3730"/>
    <cellStyle name="20% - Акцент3 2 3 5" xfId="3731"/>
    <cellStyle name="20% - Акцент3 2 4" xfId="3732"/>
    <cellStyle name="20% - Акцент3 2 4 2" xfId="3733"/>
    <cellStyle name="20% - Акцент3 2 4 2 2" xfId="3734"/>
    <cellStyle name="20% - Акцент3 2 4 2 2 2" xfId="3735"/>
    <cellStyle name="20% - Акцент3 2 4 2 3" xfId="3736"/>
    <cellStyle name="20% - Акцент3 2 4 3" xfId="3737"/>
    <cellStyle name="20% - Акцент3 2 4 3 2" xfId="3738"/>
    <cellStyle name="20% - Акцент3 2 4 3 2 2" xfId="3739"/>
    <cellStyle name="20% - Акцент3 2 4 3 3" xfId="3740"/>
    <cellStyle name="20% - Акцент3 2 4 4" xfId="3741"/>
    <cellStyle name="20% - Акцент3 2 4 4 2" xfId="3742"/>
    <cellStyle name="20% - Акцент3 2 4 5" xfId="3743"/>
    <cellStyle name="20% - Акцент3 2 5" xfId="3744"/>
    <cellStyle name="20% - Акцент3 2 5 2" xfId="3745"/>
    <cellStyle name="20% - Акцент3 2 5 2 2" xfId="3746"/>
    <cellStyle name="20% - Акцент3 2 5 2 2 2" xfId="3747"/>
    <cellStyle name="20% - Акцент3 2 5 2 3" xfId="3748"/>
    <cellStyle name="20% - Акцент3 2 5 3" xfId="3749"/>
    <cellStyle name="20% - Акцент3 2 5 3 2" xfId="3750"/>
    <cellStyle name="20% - Акцент3 2 5 3 2 2" xfId="3751"/>
    <cellStyle name="20% - Акцент3 2 5 3 3" xfId="3752"/>
    <cellStyle name="20% - Акцент3 2 5 4" xfId="3753"/>
    <cellStyle name="20% - Акцент3 2 5 4 2" xfId="3754"/>
    <cellStyle name="20% - Акцент3 2 5 5" xfId="3755"/>
    <cellStyle name="20% - Акцент3 2 6" xfId="3756"/>
    <cellStyle name="20% - Акцент3 2 6 2" xfId="3757"/>
    <cellStyle name="20% - Акцент3 2 6 2 2" xfId="3758"/>
    <cellStyle name="20% - Акцент3 2 6 3" xfId="3759"/>
    <cellStyle name="20% - Акцент3 2 7" xfId="3760"/>
    <cellStyle name="20% - Акцент3 2 7 2" xfId="3761"/>
    <cellStyle name="20% - Акцент3 2 7 2 2" xfId="3762"/>
    <cellStyle name="20% - Акцент3 2 7 3" xfId="3763"/>
    <cellStyle name="20% - Акцент3 2 8" xfId="3764"/>
    <cellStyle name="20% - Акцент3 2 8 2" xfId="3765"/>
    <cellStyle name="20% - Акцент3 2 8 2 2" xfId="3766"/>
    <cellStyle name="20% - Акцент3 2 8 3" xfId="3767"/>
    <cellStyle name="20% - Акцент3 2 9" xfId="3768"/>
    <cellStyle name="20% - Акцент3 2 9 2" xfId="3769"/>
    <cellStyle name="20% - Акцент3 2 9 2 2" xfId="3770"/>
    <cellStyle name="20% - Акцент3 2 9 3" xfId="3771"/>
    <cellStyle name="20% - Акцент3 20" xfId="3772"/>
    <cellStyle name="20% - Акцент3 20 2" xfId="3773"/>
    <cellStyle name="20% - Акцент3 20 2 2" xfId="3774"/>
    <cellStyle name="20% - Акцент3 20 2 2 2" xfId="3775"/>
    <cellStyle name="20% - Акцент3 20 2 3" xfId="3776"/>
    <cellStyle name="20% - Акцент3 20 3" xfId="3777"/>
    <cellStyle name="20% - Акцент3 20 3 2" xfId="3778"/>
    <cellStyle name="20% - Акцент3 20 3 2 2" xfId="3779"/>
    <cellStyle name="20% - Акцент3 20 3 3" xfId="3780"/>
    <cellStyle name="20% - Акцент3 20 4" xfId="3781"/>
    <cellStyle name="20% - Акцент3 20 4 2" xfId="3782"/>
    <cellStyle name="20% - Акцент3 20 5" xfId="3783"/>
    <cellStyle name="20% - Акцент3 21" xfId="3784"/>
    <cellStyle name="20% - Акцент3 21 2" xfId="3785"/>
    <cellStyle name="20% - Акцент3 21 2 2" xfId="3786"/>
    <cellStyle name="20% - Акцент3 21 2 2 2" xfId="3787"/>
    <cellStyle name="20% - Акцент3 21 2 3" xfId="3788"/>
    <cellStyle name="20% - Акцент3 21 3" xfId="3789"/>
    <cellStyle name="20% - Акцент3 21 3 2" xfId="3790"/>
    <cellStyle name="20% - Акцент3 21 3 2 2" xfId="3791"/>
    <cellStyle name="20% - Акцент3 21 3 3" xfId="3792"/>
    <cellStyle name="20% - Акцент3 21 4" xfId="3793"/>
    <cellStyle name="20% - Акцент3 21 4 2" xfId="3794"/>
    <cellStyle name="20% - Акцент3 21 5" xfId="3795"/>
    <cellStyle name="20% - Акцент3 22" xfId="3796"/>
    <cellStyle name="20% - Акцент3 22 2" xfId="3797"/>
    <cellStyle name="20% - Акцент3 22 2 2" xfId="3798"/>
    <cellStyle name="20% - Акцент3 22 2 2 2" xfId="3799"/>
    <cellStyle name="20% - Акцент3 22 2 3" xfId="3800"/>
    <cellStyle name="20% - Акцент3 22 3" xfId="3801"/>
    <cellStyle name="20% - Акцент3 22 3 2" xfId="3802"/>
    <cellStyle name="20% - Акцент3 22 3 2 2" xfId="3803"/>
    <cellStyle name="20% - Акцент3 22 3 3" xfId="3804"/>
    <cellStyle name="20% - Акцент3 22 4" xfId="3805"/>
    <cellStyle name="20% - Акцент3 22 4 2" xfId="3806"/>
    <cellStyle name="20% - Акцент3 22 5" xfId="3807"/>
    <cellStyle name="20% - Акцент3 23" xfId="3808"/>
    <cellStyle name="20% - Акцент3 23 2" xfId="3809"/>
    <cellStyle name="20% - Акцент3 23 2 2" xfId="3810"/>
    <cellStyle name="20% - Акцент3 23 2 2 2" xfId="3811"/>
    <cellStyle name="20% - Акцент3 23 2 3" xfId="3812"/>
    <cellStyle name="20% - Акцент3 23 3" xfId="3813"/>
    <cellStyle name="20% - Акцент3 23 3 2" xfId="3814"/>
    <cellStyle name="20% - Акцент3 23 3 2 2" xfId="3815"/>
    <cellStyle name="20% - Акцент3 23 3 3" xfId="3816"/>
    <cellStyle name="20% - Акцент3 23 4" xfId="3817"/>
    <cellStyle name="20% - Акцент3 23 4 2" xfId="3818"/>
    <cellStyle name="20% - Акцент3 23 5" xfId="3819"/>
    <cellStyle name="20% - Акцент3 24" xfId="3820"/>
    <cellStyle name="20% - Акцент3 24 2" xfId="3821"/>
    <cellStyle name="20% - Акцент3 24 2 2" xfId="3822"/>
    <cellStyle name="20% - Акцент3 24 2 2 2" xfId="3823"/>
    <cellStyle name="20% - Акцент3 24 2 3" xfId="3824"/>
    <cellStyle name="20% - Акцент3 24 3" xfId="3825"/>
    <cellStyle name="20% - Акцент3 24 3 2" xfId="3826"/>
    <cellStyle name="20% - Акцент3 24 3 2 2" xfId="3827"/>
    <cellStyle name="20% - Акцент3 24 3 3" xfId="3828"/>
    <cellStyle name="20% - Акцент3 24 4" xfId="3829"/>
    <cellStyle name="20% - Акцент3 24 4 2" xfId="3830"/>
    <cellStyle name="20% - Акцент3 24 5" xfId="3831"/>
    <cellStyle name="20% - Акцент3 25" xfId="3832"/>
    <cellStyle name="20% - Акцент3 25 2" xfId="3833"/>
    <cellStyle name="20% - Акцент3 25 2 2" xfId="3834"/>
    <cellStyle name="20% - Акцент3 25 2 2 2" xfId="3835"/>
    <cellStyle name="20% - Акцент3 25 2 3" xfId="3836"/>
    <cellStyle name="20% - Акцент3 25 3" xfId="3837"/>
    <cellStyle name="20% - Акцент3 25 3 2" xfId="3838"/>
    <cellStyle name="20% - Акцент3 25 3 2 2" xfId="3839"/>
    <cellStyle name="20% - Акцент3 25 3 3" xfId="3840"/>
    <cellStyle name="20% - Акцент3 25 4" xfId="3841"/>
    <cellStyle name="20% - Акцент3 25 4 2" xfId="3842"/>
    <cellStyle name="20% - Акцент3 25 5" xfId="3843"/>
    <cellStyle name="20% - Акцент3 26" xfId="3844"/>
    <cellStyle name="20% - Акцент3 26 2" xfId="3845"/>
    <cellStyle name="20% - Акцент3 26 2 2" xfId="3846"/>
    <cellStyle name="20% - Акцент3 26 2 2 2" xfId="3847"/>
    <cellStyle name="20% - Акцент3 26 2 3" xfId="3848"/>
    <cellStyle name="20% - Акцент3 26 3" xfId="3849"/>
    <cellStyle name="20% - Акцент3 26 3 2" xfId="3850"/>
    <cellStyle name="20% - Акцент3 26 3 2 2" xfId="3851"/>
    <cellStyle name="20% - Акцент3 26 3 3" xfId="3852"/>
    <cellStyle name="20% - Акцент3 26 4" xfId="3853"/>
    <cellStyle name="20% - Акцент3 26 4 2" xfId="3854"/>
    <cellStyle name="20% - Акцент3 26 5" xfId="3855"/>
    <cellStyle name="20% - Акцент3 27" xfId="3856"/>
    <cellStyle name="20% - Акцент3 27 2" xfId="3857"/>
    <cellStyle name="20% - Акцент3 27 2 2" xfId="3858"/>
    <cellStyle name="20% - Акцент3 27 2 2 2" xfId="3859"/>
    <cellStyle name="20% - Акцент3 27 2 3" xfId="3860"/>
    <cellStyle name="20% - Акцент3 27 3" xfId="3861"/>
    <cellStyle name="20% - Акцент3 27 3 2" xfId="3862"/>
    <cellStyle name="20% - Акцент3 27 3 2 2" xfId="3863"/>
    <cellStyle name="20% - Акцент3 27 3 3" xfId="3864"/>
    <cellStyle name="20% - Акцент3 27 4" xfId="3865"/>
    <cellStyle name="20% - Акцент3 27 4 2" xfId="3866"/>
    <cellStyle name="20% - Акцент3 27 5" xfId="3867"/>
    <cellStyle name="20% - Акцент3 28" xfId="3868"/>
    <cellStyle name="20% - Акцент3 28 2" xfId="3869"/>
    <cellStyle name="20% - Акцент3 28 2 2" xfId="3870"/>
    <cellStyle name="20% - Акцент3 28 2 2 2" xfId="3871"/>
    <cellStyle name="20% - Акцент3 28 2 3" xfId="3872"/>
    <cellStyle name="20% - Акцент3 28 3" xfId="3873"/>
    <cellStyle name="20% - Акцент3 28 3 2" xfId="3874"/>
    <cellStyle name="20% - Акцент3 28 3 2 2" xfId="3875"/>
    <cellStyle name="20% - Акцент3 28 3 3" xfId="3876"/>
    <cellStyle name="20% - Акцент3 28 4" xfId="3877"/>
    <cellStyle name="20% - Акцент3 28 4 2" xfId="3878"/>
    <cellStyle name="20% - Акцент3 28 5" xfId="3879"/>
    <cellStyle name="20% - Акцент3 29" xfId="3880"/>
    <cellStyle name="20% - Акцент3 29 2" xfId="3881"/>
    <cellStyle name="20% - Акцент3 29 2 2" xfId="3882"/>
    <cellStyle name="20% - Акцент3 29 2 2 2" xfId="3883"/>
    <cellStyle name="20% - Акцент3 29 2 3" xfId="3884"/>
    <cellStyle name="20% - Акцент3 29 3" xfId="3885"/>
    <cellStyle name="20% - Акцент3 29 3 2" xfId="3886"/>
    <cellStyle name="20% - Акцент3 29 3 2 2" xfId="3887"/>
    <cellStyle name="20% - Акцент3 29 3 3" xfId="3888"/>
    <cellStyle name="20% - Акцент3 29 4" xfId="3889"/>
    <cellStyle name="20% - Акцент3 29 4 2" xfId="3890"/>
    <cellStyle name="20% - Акцент3 29 5" xfId="3891"/>
    <cellStyle name="20% - Акцент3 3" xfId="3892"/>
    <cellStyle name="20% - Акцент3 3 2" xfId="3893"/>
    <cellStyle name="20% - Акцент3 3 2 2" xfId="3894"/>
    <cellStyle name="20% - Акцент3 3 2 2 2" xfId="3895"/>
    <cellStyle name="20% - Акцент3 3 2 2 2 2" xfId="3896"/>
    <cellStyle name="20% - Акцент3 3 2 2 3" xfId="3897"/>
    <cellStyle name="20% - Акцент3 3 2 3" xfId="3898"/>
    <cellStyle name="20% - Акцент3 3 2 3 2" xfId="3899"/>
    <cellStyle name="20% - Акцент3 3 2 3 2 2" xfId="3900"/>
    <cellStyle name="20% - Акцент3 3 2 3 3" xfId="3901"/>
    <cellStyle name="20% - Акцент3 3 2 4" xfId="3902"/>
    <cellStyle name="20% - Акцент3 3 2 4 2" xfId="3903"/>
    <cellStyle name="20% - Акцент3 3 2 5" xfId="3904"/>
    <cellStyle name="20% - Акцент3 3 3" xfId="3905"/>
    <cellStyle name="20% - Акцент3 3 3 2" xfId="3906"/>
    <cellStyle name="20% - Акцент3 3 3 2 2" xfId="3907"/>
    <cellStyle name="20% - Акцент3 3 3 2 2 2" xfId="3908"/>
    <cellStyle name="20% - Акцент3 3 3 2 3" xfId="3909"/>
    <cellStyle name="20% - Акцент3 3 3 3" xfId="3910"/>
    <cellStyle name="20% - Акцент3 3 3 3 2" xfId="3911"/>
    <cellStyle name="20% - Акцент3 3 3 3 2 2" xfId="3912"/>
    <cellStyle name="20% - Акцент3 3 3 3 3" xfId="3913"/>
    <cellStyle name="20% - Акцент3 3 3 4" xfId="3914"/>
    <cellStyle name="20% - Акцент3 3 3 4 2" xfId="3915"/>
    <cellStyle name="20% - Акцент3 3 3 5" xfId="3916"/>
    <cellStyle name="20% - Акцент3 3 4" xfId="3917"/>
    <cellStyle name="20% - Акцент3 3 4 2" xfId="3918"/>
    <cellStyle name="20% - Акцент3 3 4 2 2" xfId="3919"/>
    <cellStyle name="20% - Акцент3 3 4 2 2 2" xfId="3920"/>
    <cellStyle name="20% - Акцент3 3 4 2 3" xfId="3921"/>
    <cellStyle name="20% - Акцент3 3 4 3" xfId="3922"/>
    <cellStyle name="20% - Акцент3 3 4 3 2" xfId="3923"/>
    <cellStyle name="20% - Акцент3 3 4 3 2 2" xfId="3924"/>
    <cellStyle name="20% - Акцент3 3 4 3 3" xfId="3925"/>
    <cellStyle name="20% - Акцент3 3 4 4" xfId="3926"/>
    <cellStyle name="20% - Акцент3 3 4 4 2" xfId="3927"/>
    <cellStyle name="20% - Акцент3 3 4 5" xfId="3928"/>
    <cellStyle name="20% - Акцент3 3 5" xfId="3929"/>
    <cellStyle name="20% - Акцент3 3 5 2" xfId="3930"/>
    <cellStyle name="20% - Акцент3 3 5 2 2" xfId="3931"/>
    <cellStyle name="20% - Акцент3 3 5 2 2 2" xfId="3932"/>
    <cellStyle name="20% - Акцент3 3 5 2 3" xfId="3933"/>
    <cellStyle name="20% - Акцент3 3 5 3" xfId="3934"/>
    <cellStyle name="20% - Акцент3 3 5 3 2" xfId="3935"/>
    <cellStyle name="20% - Акцент3 3 5 3 2 2" xfId="3936"/>
    <cellStyle name="20% - Акцент3 3 5 3 3" xfId="3937"/>
    <cellStyle name="20% - Акцент3 3 5 4" xfId="3938"/>
    <cellStyle name="20% - Акцент3 3 5 4 2" xfId="3939"/>
    <cellStyle name="20% - Акцент3 3 5 5" xfId="3940"/>
    <cellStyle name="20% - Акцент3 3 6" xfId="3941"/>
    <cellStyle name="20% - Акцент3 3 6 2" xfId="3942"/>
    <cellStyle name="20% - Акцент3 3 6 2 2" xfId="3943"/>
    <cellStyle name="20% - Акцент3 3 6 3" xfId="3944"/>
    <cellStyle name="20% - Акцент3 3 7" xfId="3945"/>
    <cellStyle name="20% - Акцент3 3 7 2" xfId="3946"/>
    <cellStyle name="20% - Акцент3 3 7 2 2" xfId="3947"/>
    <cellStyle name="20% - Акцент3 3 7 3" xfId="3948"/>
    <cellStyle name="20% - Акцент3 3 8" xfId="3949"/>
    <cellStyle name="20% - Акцент3 3 8 2" xfId="3950"/>
    <cellStyle name="20% - Акцент3 3 9" xfId="3951"/>
    <cellStyle name="20% - Акцент3 30" xfId="3952"/>
    <cellStyle name="20% - Акцент3 30 2" xfId="3953"/>
    <cellStyle name="20% - Акцент3 30 2 2" xfId="3954"/>
    <cellStyle name="20% - Акцент3 30 2 2 2" xfId="3955"/>
    <cellStyle name="20% - Акцент3 30 2 3" xfId="3956"/>
    <cellStyle name="20% - Акцент3 30 3" xfId="3957"/>
    <cellStyle name="20% - Акцент3 30 3 2" xfId="3958"/>
    <cellStyle name="20% - Акцент3 30 3 2 2" xfId="3959"/>
    <cellStyle name="20% - Акцент3 30 3 3" xfId="3960"/>
    <cellStyle name="20% - Акцент3 30 4" xfId="3961"/>
    <cellStyle name="20% - Акцент3 30 4 2" xfId="3962"/>
    <cellStyle name="20% - Акцент3 30 5" xfId="3963"/>
    <cellStyle name="20% - Акцент3 31" xfId="3964"/>
    <cellStyle name="20% - Акцент3 31 2" xfId="3965"/>
    <cellStyle name="20% - Акцент3 31 2 2" xfId="3966"/>
    <cellStyle name="20% - Акцент3 31 2 2 2" xfId="3967"/>
    <cellStyle name="20% - Акцент3 31 2 3" xfId="3968"/>
    <cellStyle name="20% - Акцент3 31 3" xfId="3969"/>
    <cellStyle name="20% - Акцент3 31 3 2" xfId="3970"/>
    <cellStyle name="20% - Акцент3 31 3 2 2" xfId="3971"/>
    <cellStyle name="20% - Акцент3 31 3 3" xfId="3972"/>
    <cellStyle name="20% - Акцент3 31 4" xfId="3973"/>
    <cellStyle name="20% - Акцент3 31 4 2" xfId="3974"/>
    <cellStyle name="20% - Акцент3 31 5" xfId="3975"/>
    <cellStyle name="20% - Акцент3 32" xfId="3976"/>
    <cellStyle name="20% - Акцент3 32 2" xfId="3977"/>
    <cellStyle name="20% - Акцент3 32 2 2" xfId="3978"/>
    <cellStyle name="20% - Акцент3 32 2 2 2" xfId="3979"/>
    <cellStyle name="20% - Акцент3 32 2 3" xfId="3980"/>
    <cellStyle name="20% - Акцент3 32 3" xfId="3981"/>
    <cellStyle name="20% - Акцент3 32 3 2" xfId="3982"/>
    <cellStyle name="20% - Акцент3 32 3 2 2" xfId="3983"/>
    <cellStyle name="20% - Акцент3 32 3 3" xfId="3984"/>
    <cellStyle name="20% - Акцент3 32 4" xfId="3985"/>
    <cellStyle name="20% - Акцент3 32 4 2" xfId="3986"/>
    <cellStyle name="20% - Акцент3 32 5" xfId="3987"/>
    <cellStyle name="20% - Акцент3 33" xfId="3988"/>
    <cellStyle name="20% - Акцент3 33 2" xfId="3989"/>
    <cellStyle name="20% - Акцент3 33 2 2" xfId="3990"/>
    <cellStyle name="20% - Акцент3 33 2 2 2" xfId="3991"/>
    <cellStyle name="20% - Акцент3 33 2 3" xfId="3992"/>
    <cellStyle name="20% - Акцент3 33 3" xfId="3993"/>
    <cellStyle name="20% - Акцент3 33 3 2" xfId="3994"/>
    <cellStyle name="20% - Акцент3 33 3 2 2" xfId="3995"/>
    <cellStyle name="20% - Акцент3 33 3 3" xfId="3996"/>
    <cellStyle name="20% - Акцент3 33 4" xfId="3997"/>
    <cellStyle name="20% - Акцент3 33 4 2" xfId="3998"/>
    <cellStyle name="20% - Акцент3 33 5" xfId="3999"/>
    <cellStyle name="20% - Акцент3 34" xfId="4000"/>
    <cellStyle name="20% - Акцент3 34 2" xfId="4001"/>
    <cellStyle name="20% - Акцент3 34 2 2" xfId="4002"/>
    <cellStyle name="20% - Акцент3 34 2 2 2" xfId="4003"/>
    <cellStyle name="20% - Акцент3 34 2 3" xfId="4004"/>
    <cellStyle name="20% - Акцент3 34 3" xfId="4005"/>
    <cellStyle name="20% - Акцент3 34 3 2" xfId="4006"/>
    <cellStyle name="20% - Акцент3 34 3 2 2" xfId="4007"/>
    <cellStyle name="20% - Акцент3 34 3 3" xfId="4008"/>
    <cellStyle name="20% - Акцент3 34 4" xfId="4009"/>
    <cellStyle name="20% - Акцент3 34 4 2" xfId="4010"/>
    <cellStyle name="20% - Акцент3 34 5" xfId="4011"/>
    <cellStyle name="20% - Акцент3 35" xfId="4012"/>
    <cellStyle name="20% - Акцент3 35 2" xfId="4013"/>
    <cellStyle name="20% - Акцент3 35 2 2" xfId="4014"/>
    <cellStyle name="20% - Акцент3 35 2 2 2" xfId="4015"/>
    <cellStyle name="20% - Акцент3 35 2 3" xfId="4016"/>
    <cellStyle name="20% - Акцент3 35 3" xfId="4017"/>
    <cellStyle name="20% - Акцент3 35 3 2" xfId="4018"/>
    <cellStyle name="20% - Акцент3 35 3 2 2" xfId="4019"/>
    <cellStyle name="20% - Акцент3 35 3 3" xfId="4020"/>
    <cellStyle name="20% - Акцент3 35 4" xfId="4021"/>
    <cellStyle name="20% - Акцент3 35 4 2" xfId="4022"/>
    <cellStyle name="20% - Акцент3 35 5" xfId="4023"/>
    <cellStyle name="20% - Акцент3 36" xfId="4024"/>
    <cellStyle name="20% - Акцент3 36 2" xfId="4025"/>
    <cellStyle name="20% - Акцент3 36 2 2" xfId="4026"/>
    <cellStyle name="20% - Акцент3 36 2 2 2" xfId="4027"/>
    <cellStyle name="20% - Акцент3 36 2 3" xfId="4028"/>
    <cellStyle name="20% - Акцент3 36 3" xfId="4029"/>
    <cellStyle name="20% - Акцент3 36 3 2" xfId="4030"/>
    <cellStyle name="20% - Акцент3 36 3 2 2" xfId="4031"/>
    <cellStyle name="20% - Акцент3 36 3 3" xfId="4032"/>
    <cellStyle name="20% - Акцент3 36 4" xfId="4033"/>
    <cellStyle name="20% - Акцент3 36 4 2" xfId="4034"/>
    <cellStyle name="20% - Акцент3 36 5" xfId="4035"/>
    <cellStyle name="20% - Акцент3 37" xfId="4036"/>
    <cellStyle name="20% - Акцент3 37 2" xfId="4037"/>
    <cellStyle name="20% - Акцент3 37 2 2" xfId="4038"/>
    <cellStyle name="20% - Акцент3 37 2 2 2" xfId="4039"/>
    <cellStyle name="20% - Акцент3 37 2 3" xfId="4040"/>
    <cellStyle name="20% - Акцент3 37 3" xfId="4041"/>
    <cellStyle name="20% - Акцент3 37 3 2" xfId="4042"/>
    <cellStyle name="20% - Акцент3 37 3 2 2" xfId="4043"/>
    <cellStyle name="20% - Акцент3 37 3 3" xfId="4044"/>
    <cellStyle name="20% - Акцент3 37 4" xfId="4045"/>
    <cellStyle name="20% - Акцент3 37 4 2" xfId="4046"/>
    <cellStyle name="20% - Акцент3 37 5" xfId="4047"/>
    <cellStyle name="20% - Акцент3 38" xfId="4048"/>
    <cellStyle name="20% - Акцент3 38 2" xfId="4049"/>
    <cellStyle name="20% - Акцент3 38 2 2" xfId="4050"/>
    <cellStyle name="20% - Акцент3 38 2 2 2" xfId="4051"/>
    <cellStyle name="20% - Акцент3 38 2 3" xfId="4052"/>
    <cellStyle name="20% - Акцент3 38 3" xfId="4053"/>
    <cellStyle name="20% - Акцент3 38 3 2" xfId="4054"/>
    <cellStyle name="20% - Акцент3 38 3 2 2" xfId="4055"/>
    <cellStyle name="20% - Акцент3 38 3 3" xfId="4056"/>
    <cellStyle name="20% - Акцент3 38 4" xfId="4057"/>
    <cellStyle name="20% - Акцент3 38 4 2" xfId="4058"/>
    <cellStyle name="20% - Акцент3 38 5" xfId="4059"/>
    <cellStyle name="20% - Акцент3 39" xfId="4060"/>
    <cellStyle name="20% - Акцент3 39 2" xfId="4061"/>
    <cellStyle name="20% - Акцент3 39 2 2" xfId="4062"/>
    <cellStyle name="20% - Акцент3 39 2 2 2" xfId="4063"/>
    <cellStyle name="20% - Акцент3 39 2 3" xfId="4064"/>
    <cellStyle name="20% - Акцент3 39 3" xfId="4065"/>
    <cellStyle name="20% - Акцент3 39 3 2" xfId="4066"/>
    <cellStyle name="20% - Акцент3 39 3 2 2" xfId="4067"/>
    <cellStyle name="20% - Акцент3 39 3 3" xfId="4068"/>
    <cellStyle name="20% - Акцент3 39 4" xfId="4069"/>
    <cellStyle name="20% - Акцент3 39 4 2" xfId="4070"/>
    <cellStyle name="20% - Акцент3 39 5" xfId="4071"/>
    <cellStyle name="20% - Акцент3 4" xfId="4072"/>
    <cellStyle name="20% - Акцент3 4 2" xfId="4073"/>
    <cellStyle name="20% - Акцент3 4 2 2" xfId="4074"/>
    <cellStyle name="20% - Акцент3 4 2 2 2" xfId="4075"/>
    <cellStyle name="20% - Акцент3 4 2 2 2 2" xfId="4076"/>
    <cellStyle name="20% - Акцент3 4 2 2 3" xfId="4077"/>
    <cellStyle name="20% - Акцент3 4 2 3" xfId="4078"/>
    <cellStyle name="20% - Акцент3 4 2 3 2" xfId="4079"/>
    <cellStyle name="20% - Акцент3 4 2 3 2 2" xfId="4080"/>
    <cellStyle name="20% - Акцент3 4 2 3 3" xfId="4081"/>
    <cellStyle name="20% - Акцент3 4 2 4" xfId="4082"/>
    <cellStyle name="20% - Акцент3 4 2 4 2" xfId="4083"/>
    <cellStyle name="20% - Акцент3 4 2 5" xfId="4084"/>
    <cellStyle name="20% - Акцент3 4 3" xfId="4085"/>
    <cellStyle name="20% - Акцент3 4 3 2" xfId="4086"/>
    <cellStyle name="20% - Акцент3 4 3 2 2" xfId="4087"/>
    <cellStyle name="20% - Акцент3 4 3 2 2 2" xfId="4088"/>
    <cellStyle name="20% - Акцент3 4 3 2 3" xfId="4089"/>
    <cellStyle name="20% - Акцент3 4 3 3" xfId="4090"/>
    <cellStyle name="20% - Акцент3 4 3 3 2" xfId="4091"/>
    <cellStyle name="20% - Акцент3 4 3 3 2 2" xfId="4092"/>
    <cellStyle name="20% - Акцент3 4 3 3 3" xfId="4093"/>
    <cellStyle name="20% - Акцент3 4 3 4" xfId="4094"/>
    <cellStyle name="20% - Акцент3 4 3 4 2" xfId="4095"/>
    <cellStyle name="20% - Акцент3 4 3 5" xfId="4096"/>
    <cellStyle name="20% - Акцент3 4 4" xfId="4097"/>
    <cellStyle name="20% - Акцент3 4 4 2" xfId="4098"/>
    <cellStyle name="20% - Акцент3 4 4 2 2" xfId="4099"/>
    <cellStyle name="20% - Акцент3 4 4 2 2 2" xfId="4100"/>
    <cellStyle name="20% - Акцент3 4 4 2 3" xfId="4101"/>
    <cellStyle name="20% - Акцент3 4 4 3" xfId="4102"/>
    <cellStyle name="20% - Акцент3 4 4 3 2" xfId="4103"/>
    <cellStyle name="20% - Акцент3 4 4 3 2 2" xfId="4104"/>
    <cellStyle name="20% - Акцент3 4 4 3 3" xfId="4105"/>
    <cellStyle name="20% - Акцент3 4 4 4" xfId="4106"/>
    <cellStyle name="20% - Акцент3 4 4 4 2" xfId="4107"/>
    <cellStyle name="20% - Акцент3 4 4 5" xfId="4108"/>
    <cellStyle name="20% - Акцент3 4 5" xfId="4109"/>
    <cellStyle name="20% - Акцент3 4 5 2" xfId="4110"/>
    <cellStyle name="20% - Акцент3 4 5 2 2" xfId="4111"/>
    <cellStyle name="20% - Акцент3 4 5 2 2 2" xfId="4112"/>
    <cellStyle name="20% - Акцент3 4 5 2 3" xfId="4113"/>
    <cellStyle name="20% - Акцент3 4 5 3" xfId="4114"/>
    <cellStyle name="20% - Акцент3 4 5 3 2" xfId="4115"/>
    <cellStyle name="20% - Акцент3 4 5 3 2 2" xfId="4116"/>
    <cellStyle name="20% - Акцент3 4 5 3 3" xfId="4117"/>
    <cellStyle name="20% - Акцент3 4 5 4" xfId="4118"/>
    <cellStyle name="20% - Акцент3 4 5 4 2" xfId="4119"/>
    <cellStyle name="20% - Акцент3 4 5 5" xfId="4120"/>
    <cellStyle name="20% - Акцент3 4 6" xfId="4121"/>
    <cellStyle name="20% - Акцент3 4 6 2" xfId="4122"/>
    <cellStyle name="20% - Акцент3 4 6 2 2" xfId="4123"/>
    <cellStyle name="20% - Акцент3 4 6 3" xfId="4124"/>
    <cellStyle name="20% - Акцент3 4 7" xfId="4125"/>
    <cellStyle name="20% - Акцент3 4 7 2" xfId="4126"/>
    <cellStyle name="20% - Акцент3 4 7 2 2" xfId="4127"/>
    <cellStyle name="20% - Акцент3 4 7 3" xfId="4128"/>
    <cellStyle name="20% - Акцент3 4 8" xfId="4129"/>
    <cellStyle name="20% - Акцент3 4 8 2" xfId="4130"/>
    <cellStyle name="20% - Акцент3 4 9" xfId="4131"/>
    <cellStyle name="20% - Акцент3 40" xfId="4132"/>
    <cellStyle name="20% - Акцент3 40 2" xfId="4133"/>
    <cellStyle name="20% - Акцент3 40 2 2" xfId="4134"/>
    <cellStyle name="20% - Акцент3 40 2 2 2" xfId="4135"/>
    <cellStyle name="20% - Акцент3 40 2 3" xfId="4136"/>
    <cellStyle name="20% - Акцент3 40 3" xfId="4137"/>
    <cellStyle name="20% - Акцент3 40 3 2" xfId="4138"/>
    <cellStyle name="20% - Акцент3 40 3 2 2" xfId="4139"/>
    <cellStyle name="20% - Акцент3 40 3 3" xfId="4140"/>
    <cellStyle name="20% - Акцент3 40 4" xfId="4141"/>
    <cellStyle name="20% - Акцент3 40 4 2" xfId="4142"/>
    <cellStyle name="20% - Акцент3 40 5" xfId="4143"/>
    <cellStyle name="20% - Акцент3 41" xfId="4144"/>
    <cellStyle name="20% - Акцент3 41 2" xfId="4145"/>
    <cellStyle name="20% - Акцент3 41 2 2" xfId="4146"/>
    <cellStyle name="20% - Акцент3 41 2 2 2" xfId="4147"/>
    <cellStyle name="20% - Акцент3 41 2 3" xfId="4148"/>
    <cellStyle name="20% - Акцент3 41 3" xfId="4149"/>
    <cellStyle name="20% - Акцент3 41 3 2" xfId="4150"/>
    <cellStyle name="20% - Акцент3 41 3 2 2" xfId="4151"/>
    <cellStyle name="20% - Акцент3 41 3 3" xfId="4152"/>
    <cellStyle name="20% - Акцент3 41 4" xfId="4153"/>
    <cellStyle name="20% - Акцент3 41 4 2" xfId="4154"/>
    <cellStyle name="20% - Акцент3 41 5" xfId="4155"/>
    <cellStyle name="20% - Акцент3 42" xfId="4156"/>
    <cellStyle name="20% - Акцент3 42 2" xfId="4157"/>
    <cellStyle name="20% - Акцент3 42 2 2" xfId="4158"/>
    <cellStyle name="20% - Акцент3 42 2 2 2" xfId="4159"/>
    <cellStyle name="20% - Акцент3 42 2 3" xfId="4160"/>
    <cellStyle name="20% - Акцент3 42 3" xfId="4161"/>
    <cellStyle name="20% - Акцент3 42 3 2" xfId="4162"/>
    <cellStyle name="20% - Акцент3 42 3 2 2" xfId="4163"/>
    <cellStyle name="20% - Акцент3 42 3 3" xfId="4164"/>
    <cellStyle name="20% - Акцент3 42 4" xfId="4165"/>
    <cellStyle name="20% - Акцент3 42 4 2" xfId="4166"/>
    <cellStyle name="20% - Акцент3 42 5" xfId="4167"/>
    <cellStyle name="20% - Акцент3 43" xfId="4168"/>
    <cellStyle name="20% - Акцент3 43 2" xfId="4169"/>
    <cellStyle name="20% - Акцент3 43 2 2" xfId="4170"/>
    <cellStyle name="20% - Акцент3 43 2 2 2" xfId="4171"/>
    <cellStyle name="20% - Акцент3 43 2 3" xfId="4172"/>
    <cellStyle name="20% - Акцент3 43 3" xfId="4173"/>
    <cellStyle name="20% - Акцент3 43 3 2" xfId="4174"/>
    <cellStyle name="20% - Акцент3 43 3 2 2" xfId="4175"/>
    <cellStyle name="20% - Акцент3 43 3 3" xfId="4176"/>
    <cellStyle name="20% - Акцент3 43 4" xfId="4177"/>
    <cellStyle name="20% - Акцент3 43 4 2" xfId="4178"/>
    <cellStyle name="20% - Акцент3 43 5" xfId="4179"/>
    <cellStyle name="20% - Акцент3 44" xfId="4180"/>
    <cellStyle name="20% - Акцент3 44 2" xfId="4181"/>
    <cellStyle name="20% - Акцент3 44 2 2" xfId="4182"/>
    <cellStyle name="20% - Акцент3 44 2 2 2" xfId="4183"/>
    <cellStyle name="20% - Акцент3 44 2 3" xfId="4184"/>
    <cellStyle name="20% - Акцент3 44 3" xfId="4185"/>
    <cellStyle name="20% - Акцент3 44 3 2" xfId="4186"/>
    <cellStyle name="20% - Акцент3 44 3 2 2" xfId="4187"/>
    <cellStyle name="20% - Акцент3 44 3 3" xfId="4188"/>
    <cellStyle name="20% - Акцент3 44 4" xfId="4189"/>
    <cellStyle name="20% - Акцент3 44 4 2" xfId="4190"/>
    <cellStyle name="20% - Акцент3 44 5" xfId="4191"/>
    <cellStyle name="20% - Акцент3 45" xfId="4192"/>
    <cellStyle name="20% - Акцент3 45 2" xfId="4193"/>
    <cellStyle name="20% - Акцент3 45 2 2" xfId="4194"/>
    <cellStyle name="20% - Акцент3 45 2 2 2" xfId="4195"/>
    <cellStyle name="20% - Акцент3 45 2 3" xfId="4196"/>
    <cellStyle name="20% - Акцент3 45 3" xfId="4197"/>
    <cellStyle name="20% - Акцент3 45 3 2" xfId="4198"/>
    <cellStyle name="20% - Акцент3 45 3 2 2" xfId="4199"/>
    <cellStyle name="20% - Акцент3 45 3 3" xfId="4200"/>
    <cellStyle name="20% - Акцент3 45 4" xfId="4201"/>
    <cellStyle name="20% - Акцент3 45 4 2" xfId="4202"/>
    <cellStyle name="20% - Акцент3 45 5" xfId="4203"/>
    <cellStyle name="20% - Акцент3 46" xfId="4204"/>
    <cellStyle name="20% - Акцент3 46 2" xfId="4205"/>
    <cellStyle name="20% - Акцент3 46 2 2" xfId="4206"/>
    <cellStyle name="20% - Акцент3 46 2 2 2" xfId="4207"/>
    <cellStyle name="20% - Акцент3 46 2 3" xfId="4208"/>
    <cellStyle name="20% - Акцент3 46 3" xfId="4209"/>
    <cellStyle name="20% - Акцент3 46 3 2" xfId="4210"/>
    <cellStyle name="20% - Акцент3 46 3 2 2" xfId="4211"/>
    <cellStyle name="20% - Акцент3 46 3 3" xfId="4212"/>
    <cellStyle name="20% - Акцент3 46 4" xfId="4213"/>
    <cellStyle name="20% - Акцент3 46 4 2" xfId="4214"/>
    <cellStyle name="20% - Акцент3 46 5" xfId="4215"/>
    <cellStyle name="20% - Акцент3 47" xfId="4216"/>
    <cellStyle name="20% - Акцент3 47 2" xfId="4217"/>
    <cellStyle name="20% - Акцент3 47 2 2" xfId="4218"/>
    <cellStyle name="20% - Акцент3 47 2 2 2" xfId="4219"/>
    <cellStyle name="20% - Акцент3 47 2 3" xfId="4220"/>
    <cellStyle name="20% - Акцент3 47 3" xfId="4221"/>
    <cellStyle name="20% - Акцент3 47 3 2" xfId="4222"/>
    <cellStyle name="20% - Акцент3 47 3 2 2" xfId="4223"/>
    <cellStyle name="20% - Акцент3 47 3 3" xfId="4224"/>
    <cellStyle name="20% - Акцент3 47 4" xfId="4225"/>
    <cellStyle name="20% - Акцент3 47 4 2" xfId="4226"/>
    <cellStyle name="20% - Акцент3 47 5" xfId="4227"/>
    <cellStyle name="20% - Акцент3 48" xfId="4228"/>
    <cellStyle name="20% - Акцент3 48 2" xfId="4229"/>
    <cellStyle name="20% - Акцент3 48 2 2" xfId="4230"/>
    <cellStyle name="20% - Акцент3 48 2 2 2" xfId="4231"/>
    <cellStyle name="20% - Акцент3 48 2 3" xfId="4232"/>
    <cellStyle name="20% - Акцент3 48 3" xfId="4233"/>
    <cellStyle name="20% - Акцент3 48 3 2" xfId="4234"/>
    <cellStyle name="20% - Акцент3 48 3 2 2" xfId="4235"/>
    <cellStyle name="20% - Акцент3 48 3 3" xfId="4236"/>
    <cellStyle name="20% - Акцент3 48 4" xfId="4237"/>
    <cellStyle name="20% - Акцент3 48 4 2" xfId="4238"/>
    <cellStyle name="20% - Акцент3 48 5" xfId="4239"/>
    <cellStyle name="20% - Акцент3 49" xfId="4240"/>
    <cellStyle name="20% - Акцент3 49 2" xfId="4241"/>
    <cellStyle name="20% - Акцент3 49 2 2" xfId="4242"/>
    <cellStyle name="20% - Акцент3 49 2 2 2" xfId="4243"/>
    <cellStyle name="20% - Акцент3 49 2 3" xfId="4244"/>
    <cellStyle name="20% - Акцент3 49 3" xfId="4245"/>
    <cellStyle name="20% - Акцент3 49 3 2" xfId="4246"/>
    <cellStyle name="20% - Акцент3 49 3 2 2" xfId="4247"/>
    <cellStyle name="20% - Акцент3 49 3 3" xfId="4248"/>
    <cellStyle name="20% - Акцент3 49 4" xfId="4249"/>
    <cellStyle name="20% - Акцент3 49 4 2" xfId="4250"/>
    <cellStyle name="20% - Акцент3 49 5" xfId="4251"/>
    <cellStyle name="20% - Акцент3 5" xfId="4252"/>
    <cellStyle name="20% - Акцент3 5 2" xfId="4253"/>
    <cellStyle name="20% - Акцент3 5 2 2" xfId="4254"/>
    <cellStyle name="20% - Акцент3 5 2 2 2" xfId="4255"/>
    <cellStyle name="20% - Акцент3 5 2 2 2 2" xfId="4256"/>
    <cellStyle name="20% - Акцент3 5 2 2 3" xfId="4257"/>
    <cellStyle name="20% - Акцент3 5 2 3" xfId="4258"/>
    <cellStyle name="20% - Акцент3 5 2 3 2" xfId="4259"/>
    <cellStyle name="20% - Акцент3 5 2 3 2 2" xfId="4260"/>
    <cellStyle name="20% - Акцент3 5 2 3 3" xfId="4261"/>
    <cellStyle name="20% - Акцент3 5 2 4" xfId="4262"/>
    <cellStyle name="20% - Акцент3 5 2 4 2" xfId="4263"/>
    <cellStyle name="20% - Акцент3 5 2 5" xfId="4264"/>
    <cellStyle name="20% - Акцент3 5 3" xfId="4265"/>
    <cellStyle name="20% - Акцент3 5 3 2" xfId="4266"/>
    <cellStyle name="20% - Акцент3 5 3 2 2" xfId="4267"/>
    <cellStyle name="20% - Акцент3 5 3 2 2 2" xfId="4268"/>
    <cellStyle name="20% - Акцент3 5 3 2 3" xfId="4269"/>
    <cellStyle name="20% - Акцент3 5 3 3" xfId="4270"/>
    <cellStyle name="20% - Акцент3 5 3 3 2" xfId="4271"/>
    <cellStyle name="20% - Акцент3 5 3 3 2 2" xfId="4272"/>
    <cellStyle name="20% - Акцент3 5 3 3 3" xfId="4273"/>
    <cellStyle name="20% - Акцент3 5 3 4" xfId="4274"/>
    <cellStyle name="20% - Акцент3 5 3 4 2" xfId="4275"/>
    <cellStyle name="20% - Акцент3 5 3 5" xfId="4276"/>
    <cellStyle name="20% - Акцент3 5 4" xfId="4277"/>
    <cellStyle name="20% - Акцент3 5 4 2" xfId="4278"/>
    <cellStyle name="20% - Акцент3 5 4 2 2" xfId="4279"/>
    <cellStyle name="20% - Акцент3 5 4 2 2 2" xfId="4280"/>
    <cellStyle name="20% - Акцент3 5 4 2 3" xfId="4281"/>
    <cellStyle name="20% - Акцент3 5 4 3" xfId="4282"/>
    <cellStyle name="20% - Акцент3 5 4 3 2" xfId="4283"/>
    <cellStyle name="20% - Акцент3 5 4 3 2 2" xfId="4284"/>
    <cellStyle name="20% - Акцент3 5 4 3 3" xfId="4285"/>
    <cellStyle name="20% - Акцент3 5 4 4" xfId="4286"/>
    <cellStyle name="20% - Акцент3 5 4 4 2" xfId="4287"/>
    <cellStyle name="20% - Акцент3 5 4 5" xfId="4288"/>
    <cellStyle name="20% - Акцент3 5 5" xfId="4289"/>
    <cellStyle name="20% - Акцент3 5 5 2" xfId="4290"/>
    <cellStyle name="20% - Акцент3 5 5 2 2" xfId="4291"/>
    <cellStyle name="20% - Акцент3 5 5 2 2 2" xfId="4292"/>
    <cellStyle name="20% - Акцент3 5 5 2 3" xfId="4293"/>
    <cellStyle name="20% - Акцент3 5 5 3" xfId="4294"/>
    <cellStyle name="20% - Акцент3 5 5 3 2" xfId="4295"/>
    <cellStyle name="20% - Акцент3 5 5 3 2 2" xfId="4296"/>
    <cellStyle name="20% - Акцент3 5 5 3 3" xfId="4297"/>
    <cellStyle name="20% - Акцент3 5 5 4" xfId="4298"/>
    <cellStyle name="20% - Акцент3 5 5 4 2" xfId="4299"/>
    <cellStyle name="20% - Акцент3 5 5 5" xfId="4300"/>
    <cellStyle name="20% - Акцент3 5 6" xfId="4301"/>
    <cellStyle name="20% - Акцент3 5 6 2" xfId="4302"/>
    <cellStyle name="20% - Акцент3 5 6 2 2" xfId="4303"/>
    <cellStyle name="20% - Акцент3 5 6 3" xfId="4304"/>
    <cellStyle name="20% - Акцент3 5 7" xfId="4305"/>
    <cellStyle name="20% - Акцент3 5 7 2" xfId="4306"/>
    <cellStyle name="20% - Акцент3 5 7 2 2" xfId="4307"/>
    <cellStyle name="20% - Акцент3 5 7 3" xfId="4308"/>
    <cellStyle name="20% - Акцент3 5 8" xfId="4309"/>
    <cellStyle name="20% - Акцент3 5 8 2" xfId="4310"/>
    <cellStyle name="20% - Акцент3 5 9" xfId="4311"/>
    <cellStyle name="20% - Акцент3 50" xfId="4312"/>
    <cellStyle name="20% - Акцент3 50 2" xfId="4313"/>
    <cellStyle name="20% - Акцент3 50 2 2" xfId="4314"/>
    <cellStyle name="20% - Акцент3 50 2 2 2" xfId="4315"/>
    <cellStyle name="20% - Акцент3 50 2 3" xfId="4316"/>
    <cellStyle name="20% - Акцент3 50 3" xfId="4317"/>
    <cellStyle name="20% - Акцент3 50 3 2" xfId="4318"/>
    <cellStyle name="20% - Акцент3 50 3 2 2" xfId="4319"/>
    <cellStyle name="20% - Акцент3 50 3 3" xfId="4320"/>
    <cellStyle name="20% - Акцент3 50 4" xfId="4321"/>
    <cellStyle name="20% - Акцент3 50 4 2" xfId="4322"/>
    <cellStyle name="20% - Акцент3 50 5" xfId="4323"/>
    <cellStyle name="20% - Акцент3 51" xfId="4324"/>
    <cellStyle name="20% - Акцент3 51 2" xfId="4325"/>
    <cellStyle name="20% - Акцент3 51 2 2" xfId="4326"/>
    <cellStyle name="20% - Акцент3 51 2 2 2" xfId="4327"/>
    <cellStyle name="20% - Акцент3 51 2 3" xfId="4328"/>
    <cellStyle name="20% - Акцент3 51 3" xfId="4329"/>
    <cellStyle name="20% - Акцент3 51 3 2" xfId="4330"/>
    <cellStyle name="20% - Акцент3 51 3 2 2" xfId="4331"/>
    <cellStyle name="20% - Акцент3 51 3 3" xfId="4332"/>
    <cellStyle name="20% - Акцент3 51 4" xfId="4333"/>
    <cellStyle name="20% - Акцент3 51 4 2" xfId="4334"/>
    <cellStyle name="20% - Акцент3 51 5" xfId="4335"/>
    <cellStyle name="20% - Акцент3 52" xfId="4336"/>
    <cellStyle name="20% - Акцент3 52 2" xfId="4337"/>
    <cellStyle name="20% - Акцент3 52 2 2" xfId="4338"/>
    <cellStyle name="20% - Акцент3 52 2 2 2" xfId="4339"/>
    <cellStyle name="20% - Акцент3 52 2 3" xfId="4340"/>
    <cellStyle name="20% - Акцент3 52 3" xfId="4341"/>
    <cellStyle name="20% - Акцент3 52 3 2" xfId="4342"/>
    <cellStyle name="20% - Акцент3 52 3 2 2" xfId="4343"/>
    <cellStyle name="20% - Акцент3 52 3 3" xfId="4344"/>
    <cellStyle name="20% - Акцент3 52 4" xfId="4345"/>
    <cellStyle name="20% - Акцент3 52 4 2" xfId="4346"/>
    <cellStyle name="20% - Акцент3 52 5" xfId="4347"/>
    <cellStyle name="20% - Акцент3 53" xfId="4348"/>
    <cellStyle name="20% - Акцент3 53 2" xfId="4349"/>
    <cellStyle name="20% - Акцент3 53 2 2" xfId="4350"/>
    <cellStyle name="20% - Акцент3 53 2 2 2" xfId="4351"/>
    <cellStyle name="20% - Акцент3 53 2 3" xfId="4352"/>
    <cellStyle name="20% - Акцент3 53 3" xfId="4353"/>
    <cellStyle name="20% - Акцент3 53 3 2" xfId="4354"/>
    <cellStyle name="20% - Акцент3 53 3 2 2" xfId="4355"/>
    <cellStyle name="20% - Акцент3 53 3 3" xfId="4356"/>
    <cellStyle name="20% - Акцент3 53 4" xfId="4357"/>
    <cellStyle name="20% - Акцент3 53 4 2" xfId="4358"/>
    <cellStyle name="20% - Акцент3 53 5" xfId="4359"/>
    <cellStyle name="20% - Акцент3 54" xfId="4360"/>
    <cellStyle name="20% - Акцент3 54 2" xfId="4361"/>
    <cellStyle name="20% - Акцент3 54 2 2" xfId="4362"/>
    <cellStyle name="20% - Акцент3 54 2 2 2" xfId="4363"/>
    <cellStyle name="20% - Акцент3 54 2 3" xfId="4364"/>
    <cellStyle name="20% - Акцент3 54 3" xfId="4365"/>
    <cellStyle name="20% - Акцент3 54 3 2" xfId="4366"/>
    <cellStyle name="20% - Акцент3 54 3 2 2" xfId="4367"/>
    <cellStyle name="20% - Акцент3 54 3 3" xfId="4368"/>
    <cellStyle name="20% - Акцент3 54 4" xfId="4369"/>
    <cellStyle name="20% - Акцент3 54 4 2" xfId="4370"/>
    <cellStyle name="20% - Акцент3 54 5" xfId="4371"/>
    <cellStyle name="20% - Акцент3 55" xfId="4372"/>
    <cellStyle name="20% - Акцент3 55 2" xfId="4373"/>
    <cellStyle name="20% - Акцент3 55 2 2" xfId="4374"/>
    <cellStyle name="20% - Акцент3 55 2 2 2" xfId="4375"/>
    <cellStyle name="20% - Акцент3 55 2 3" xfId="4376"/>
    <cellStyle name="20% - Акцент3 55 3" xfId="4377"/>
    <cellStyle name="20% - Акцент3 55 3 2" xfId="4378"/>
    <cellStyle name="20% - Акцент3 55 3 2 2" xfId="4379"/>
    <cellStyle name="20% - Акцент3 55 3 3" xfId="4380"/>
    <cellStyle name="20% - Акцент3 55 4" xfId="4381"/>
    <cellStyle name="20% - Акцент3 55 4 2" xfId="4382"/>
    <cellStyle name="20% - Акцент3 55 5" xfId="4383"/>
    <cellStyle name="20% - Акцент3 56" xfId="4384"/>
    <cellStyle name="20% - Акцент3 56 2" xfId="4385"/>
    <cellStyle name="20% - Акцент3 56 2 2" xfId="4386"/>
    <cellStyle name="20% - Акцент3 56 2 2 2" xfId="4387"/>
    <cellStyle name="20% - Акцент3 56 2 3" xfId="4388"/>
    <cellStyle name="20% - Акцент3 56 3" xfId="4389"/>
    <cellStyle name="20% - Акцент3 56 3 2" xfId="4390"/>
    <cellStyle name="20% - Акцент3 56 3 2 2" xfId="4391"/>
    <cellStyle name="20% - Акцент3 56 3 3" xfId="4392"/>
    <cellStyle name="20% - Акцент3 56 4" xfId="4393"/>
    <cellStyle name="20% - Акцент3 56 4 2" xfId="4394"/>
    <cellStyle name="20% - Акцент3 56 5" xfId="4395"/>
    <cellStyle name="20% - Акцент3 57" xfId="4396"/>
    <cellStyle name="20% - Акцент3 57 2" xfId="4397"/>
    <cellStyle name="20% - Акцент3 57 2 2" xfId="4398"/>
    <cellStyle name="20% - Акцент3 57 2 2 2" xfId="4399"/>
    <cellStyle name="20% - Акцент3 57 2 3" xfId="4400"/>
    <cellStyle name="20% - Акцент3 57 3" xfId="4401"/>
    <cellStyle name="20% - Акцент3 57 3 2" xfId="4402"/>
    <cellStyle name="20% - Акцент3 57 3 2 2" xfId="4403"/>
    <cellStyle name="20% - Акцент3 57 3 3" xfId="4404"/>
    <cellStyle name="20% - Акцент3 57 4" xfId="4405"/>
    <cellStyle name="20% - Акцент3 57 4 2" xfId="4406"/>
    <cellStyle name="20% - Акцент3 57 5" xfId="4407"/>
    <cellStyle name="20% - Акцент3 58" xfId="4408"/>
    <cellStyle name="20% - Акцент3 58 2" xfId="4409"/>
    <cellStyle name="20% - Акцент3 58 2 2" xfId="4410"/>
    <cellStyle name="20% - Акцент3 58 2 2 2" xfId="4411"/>
    <cellStyle name="20% - Акцент3 58 2 3" xfId="4412"/>
    <cellStyle name="20% - Акцент3 58 3" xfId="4413"/>
    <cellStyle name="20% - Акцент3 58 3 2" xfId="4414"/>
    <cellStyle name="20% - Акцент3 58 3 2 2" xfId="4415"/>
    <cellStyle name="20% - Акцент3 58 3 3" xfId="4416"/>
    <cellStyle name="20% - Акцент3 58 4" xfId="4417"/>
    <cellStyle name="20% - Акцент3 58 4 2" xfId="4418"/>
    <cellStyle name="20% - Акцент3 58 5" xfId="4419"/>
    <cellStyle name="20% - Акцент3 59" xfId="4420"/>
    <cellStyle name="20% - Акцент3 59 2" xfId="4421"/>
    <cellStyle name="20% - Акцент3 59 2 2" xfId="4422"/>
    <cellStyle name="20% - Акцент3 59 2 2 2" xfId="4423"/>
    <cellStyle name="20% - Акцент3 59 2 3" xfId="4424"/>
    <cellStyle name="20% - Акцент3 59 3" xfId="4425"/>
    <cellStyle name="20% - Акцент3 59 3 2" xfId="4426"/>
    <cellStyle name="20% - Акцент3 59 3 2 2" xfId="4427"/>
    <cellStyle name="20% - Акцент3 59 3 3" xfId="4428"/>
    <cellStyle name="20% - Акцент3 59 4" xfId="4429"/>
    <cellStyle name="20% - Акцент3 59 4 2" xfId="4430"/>
    <cellStyle name="20% - Акцент3 59 5" xfId="4431"/>
    <cellStyle name="20% - Акцент3 6" xfId="4432"/>
    <cellStyle name="20% - Акцент3 6 2" xfId="4433"/>
    <cellStyle name="20% - Акцент3 6 2 2" xfId="4434"/>
    <cellStyle name="20% - Акцент3 6 2 2 2" xfId="4435"/>
    <cellStyle name="20% - Акцент3 6 2 2 2 2" xfId="4436"/>
    <cellStyle name="20% - Акцент3 6 2 2 3" xfId="4437"/>
    <cellStyle name="20% - Акцент3 6 2 3" xfId="4438"/>
    <cellStyle name="20% - Акцент3 6 2 3 2" xfId="4439"/>
    <cellStyle name="20% - Акцент3 6 2 3 2 2" xfId="4440"/>
    <cellStyle name="20% - Акцент3 6 2 3 3" xfId="4441"/>
    <cellStyle name="20% - Акцент3 6 2 4" xfId="4442"/>
    <cellStyle name="20% - Акцент3 6 2 4 2" xfId="4443"/>
    <cellStyle name="20% - Акцент3 6 2 5" xfId="4444"/>
    <cellStyle name="20% - Акцент3 6 3" xfId="4445"/>
    <cellStyle name="20% - Акцент3 6 3 2" xfId="4446"/>
    <cellStyle name="20% - Акцент3 6 3 2 2" xfId="4447"/>
    <cellStyle name="20% - Акцент3 6 3 2 2 2" xfId="4448"/>
    <cellStyle name="20% - Акцент3 6 3 2 3" xfId="4449"/>
    <cellStyle name="20% - Акцент3 6 3 3" xfId="4450"/>
    <cellStyle name="20% - Акцент3 6 3 3 2" xfId="4451"/>
    <cellStyle name="20% - Акцент3 6 3 3 2 2" xfId="4452"/>
    <cellStyle name="20% - Акцент3 6 3 3 3" xfId="4453"/>
    <cellStyle name="20% - Акцент3 6 3 4" xfId="4454"/>
    <cellStyle name="20% - Акцент3 6 3 4 2" xfId="4455"/>
    <cellStyle name="20% - Акцент3 6 3 5" xfId="4456"/>
    <cellStyle name="20% - Акцент3 6 4" xfId="4457"/>
    <cellStyle name="20% - Акцент3 6 4 2" xfId="4458"/>
    <cellStyle name="20% - Акцент3 6 4 2 2" xfId="4459"/>
    <cellStyle name="20% - Акцент3 6 4 2 2 2" xfId="4460"/>
    <cellStyle name="20% - Акцент3 6 4 2 3" xfId="4461"/>
    <cellStyle name="20% - Акцент3 6 4 3" xfId="4462"/>
    <cellStyle name="20% - Акцент3 6 4 3 2" xfId="4463"/>
    <cellStyle name="20% - Акцент3 6 4 3 2 2" xfId="4464"/>
    <cellStyle name="20% - Акцент3 6 4 3 3" xfId="4465"/>
    <cellStyle name="20% - Акцент3 6 4 4" xfId="4466"/>
    <cellStyle name="20% - Акцент3 6 4 4 2" xfId="4467"/>
    <cellStyle name="20% - Акцент3 6 4 5" xfId="4468"/>
    <cellStyle name="20% - Акцент3 6 5" xfId="4469"/>
    <cellStyle name="20% - Акцент3 6 5 2" xfId="4470"/>
    <cellStyle name="20% - Акцент3 6 5 2 2" xfId="4471"/>
    <cellStyle name="20% - Акцент3 6 5 2 2 2" xfId="4472"/>
    <cellStyle name="20% - Акцент3 6 5 2 3" xfId="4473"/>
    <cellStyle name="20% - Акцент3 6 5 3" xfId="4474"/>
    <cellStyle name="20% - Акцент3 6 5 3 2" xfId="4475"/>
    <cellStyle name="20% - Акцент3 6 5 3 2 2" xfId="4476"/>
    <cellStyle name="20% - Акцент3 6 5 3 3" xfId="4477"/>
    <cellStyle name="20% - Акцент3 6 5 4" xfId="4478"/>
    <cellStyle name="20% - Акцент3 6 5 4 2" xfId="4479"/>
    <cellStyle name="20% - Акцент3 6 5 5" xfId="4480"/>
    <cellStyle name="20% - Акцент3 6 6" xfId="4481"/>
    <cellStyle name="20% - Акцент3 6 6 2" xfId="4482"/>
    <cellStyle name="20% - Акцент3 6 6 2 2" xfId="4483"/>
    <cellStyle name="20% - Акцент3 6 6 3" xfId="4484"/>
    <cellStyle name="20% - Акцент3 6 7" xfId="4485"/>
    <cellStyle name="20% - Акцент3 6 7 2" xfId="4486"/>
    <cellStyle name="20% - Акцент3 6 7 2 2" xfId="4487"/>
    <cellStyle name="20% - Акцент3 6 7 3" xfId="4488"/>
    <cellStyle name="20% - Акцент3 6 8" xfId="4489"/>
    <cellStyle name="20% - Акцент3 6 8 2" xfId="4490"/>
    <cellStyle name="20% - Акцент3 6 9" xfId="4491"/>
    <cellStyle name="20% - Акцент3 60" xfId="4492"/>
    <cellStyle name="20% - Акцент3 60 2" xfId="4493"/>
    <cellStyle name="20% - Акцент3 60 2 2" xfId="4494"/>
    <cellStyle name="20% - Акцент3 60 2 2 2" xfId="4495"/>
    <cellStyle name="20% - Акцент3 60 2 3" xfId="4496"/>
    <cellStyle name="20% - Акцент3 60 3" xfId="4497"/>
    <cellStyle name="20% - Акцент3 60 3 2" xfId="4498"/>
    <cellStyle name="20% - Акцент3 60 3 2 2" xfId="4499"/>
    <cellStyle name="20% - Акцент3 60 3 3" xfId="4500"/>
    <cellStyle name="20% - Акцент3 60 4" xfId="4501"/>
    <cellStyle name="20% - Акцент3 60 4 2" xfId="4502"/>
    <cellStyle name="20% - Акцент3 60 5" xfId="4503"/>
    <cellStyle name="20% - Акцент3 61" xfId="4504"/>
    <cellStyle name="20% - Акцент3 61 2" xfId="4505"/>
    <cellStyle name="20% - Акцент3 61 2 2" xfId="4506"/>
    <cellStyle name="20% - Акцент3 61 2 2 2" xfId="4507"/>
    <cellStyle name="20% - Акцент3 61 2 3" xfId="4508"/>
    <cellStyle name="20% - Акцент3 61 3" xfId="4509"/>
    <cellStyle name="20% - Акцент3 61 3 2" xfId="4510"/>
    <cellStyle name="20% - Акцент3 61 3 2 2" xfId="4511"/>
    <cellStyle name="20% - Акцент3 61 3 3" xfId="4512"/>
    <cellStyle name="20% - Акцент3 61 4" xfId="4513"/>
    <cellStyle name="20% - Акцент3 61 4 2" xfId="4514"/>
    <cellStyle name="20% - Акцент3 61 5" xfId="4515"/>
    <cellStyle name="20% - Акцент3 62" xfId="4516"/>
    <cellStyle name="20% - Акцент3 62 2" xfId="4517"/>
    <cellStyle name="20% - Акцент3 62 2 2" xfId="4518"/>
    <cellStyle name="20% - Акцент3 62 2 2 2" xfId="4519"/>
    <cellStyle name="20% - Акцент3 62 2 3" xfId="4520"/>
    <cellStyle name="20% - Акцент3 62 3" xfId="4521"/>
    <cellStyle name="20% - Акцент3 62 3 2" xfId="4522"/>
    <cellStyle name="20% - Акцент3 62 3 2 2" xfId="4523"/>
    <cellStyle name="20% - Акцент3 62 3 3" xfId="4524"/>
    <cellStyle name="20% - Акцент3 62 4" xfId="4525"/>
    <cellStyle name="20% - Акцент3 62 4 2" xfId="4526"/>
    <cellStyle name="20% - Акцент3 62 5" xfId="4527"/>
    <cellStyle name="20% - Акцент3 63" xfId="4528"/>
    <cellStyle name="20% - Акцент3 63 2" xfId="4529"/>
    <cellStyle name="20% - Акцент3 63 2 2" xfId="4530"/>
    <cellStyle name="20% - Акцент3 63 2 2 2" xfId="4531"/>
    <cellStyle name="20% - Акцент3 63 2 3" xfId="4532"/>
    <cellStyle name="20% - Акцент3 63 3" xfId="4533"/>
    <cellStyle name="20% - Акцент3 63 3 2" xfId="4534"/>
    <cellStyle name="20% - Акцент3 63 3 2 2" xfId="4535"/>
    <cellStyle name="20% - Акцент3 63 3 3" xfId="4536"/>
    <cellStyle name="20% - Акцент3 63 4" xfId="4537"/>
    <cellStyle name="20% - Акцент3 63 4 2" xfId="4538"/>
    <cellStyle name="20% - Акцент3 63 5" xfId="4539"/>
    <cellStyle name="20% - Акцент3 64" xfId="4540"/>
    <cellStyle name="20% - Акцент3 64 2" xfId="4541"/>
    <cellStyle name="20% - Акцент3 64 2 2" xfId="4542"/>
    <cellStyle name="20% - Акцент3 64 2 2 2" xfId="4543"/>
    <cellStyle name="20% - Акцент3 64 2 3" xfId="4544"/>
    <cellStyle name="20% - Акцент3 64 3" xfId="4545"/>
    <cellStyle name="20% - Акцент3 64 3 2" xfId="4546"/>
    <cellStyle name="20% - Акцент3 64 3 2 2" xfId="4547"/>
    <cellStyle name="20% - Акцент3 64 3 3" xfId="4548"/>
    <cellStyle name="20% - Акцент3 64 4" xfId="4549"/>
    <cellStyle name="20% - Акцент3 64 4 2" xfId="4550"/>
    <cellStyle name="20% - Акцент3 64 5" xfId="4551"/>
    <cellStyle name="20% - Акцент3 65" xfId="4552"/>
    <cellStyle name="20% - Акцент3 65 2" xfId="4553"/>
    <cellStyle name="20% - Акцент3 65 2 2" xfId="4554"/>
    <cellStyle name="20% - Акцент3 65 2 2 2" xfId="4555"/>
    <cellStyle name="20% - Акцент3 65 2 3" xfId="4556"/>
    <cellStyle name="20% - Акцент3 65 3" xfId="4557"/>
    <cellStyle name="20% - Акцент3 65 3 2" xfId="4558"/>
    <cellStyle name="20% - Акцент3 65 3 2 2" xfId="4559"/>
    <cellStyle name="20% - Акцент3 65 3 3" xfId="4560"/>
    <cellStyle name="20% - Акцент3 65 4" xfId="4561"/>
    <cellStyle name="20% - Акцент3 65 4 2" xfId="4562"/>
    <cellStyle name="20% - Акцент3 65 5" xfId="4563"/>
    <cellStyle name="20% - Акцент3 66" xfId="4564"/>
    <cellStyle name="20% - Акцент3 66 2" xfId="4565"/>
    <cellStyle name="20% - Акцент3 66 2 2" xfId="4566"/>
    <cellStyle name="20% - Акцент3 66 2 2 2" xfId="4567"/>
    <cellStyle name="20% - Акцент3 66 2 3" xfId="4568"/>
    <cellStyle name="20% - Акцент3 66 3" xfId="4569"/>
    <cellStyle name="20% - Акцент3 66 3 2" xfId="4570"/>
    <cellStyle name="20% - Акцент3 66 3 2 2" xfId="4571"/>
    <cellStyle name="20% - Акцент3 66 3 3" xfId="4572"/>
    <cellStyle name="20% - Акцент3 66 4" xfId="4573"/>
    <cellStyle name="20% - Акцент3 66 4 2" xfId="4574"/>
    <cellStyle name="20% - Акцент3 66 5" xfId="4575"/>
    <cellStyle name="20% - Акцент3 67" xfId="4576"/>
    <cellStyle name="20% - Акцент3 67 2" xfId="4577"/>
    <cellStyle name="20% - Акцент3 67 2 2" xfId="4578"/>
    <cellStyle name="20% - Акцент3 67 2 2 2" xfId="4579"/>
    <cellStyle name="20% - Акцент3 67 2 3" xfId="4580"/>
    <cellStyle name="20% - Акцент3 67 3" xfId="4581"/>
    <cellStyle name="20% - Акцент3 67 3 2" xfId="4582"/>
    <cellStyle name="20% - Акцент3 67 3 2 2" xfId="4583"/>
    <cellStyle name="20% - Акцент3 67 3 3" xfId="4584"/>
    <cellStyle name="20% - Акцент3 67 4" xfId="4585"/>
    <cellStyle name="20% - Акцент3 67 4 2" xfId="4586"/>
    <cellStyle name="20% - Акцент3 67 5" xfId="4587"/>
    <cellStyle name="20% - Акцент3 68" xfId="4588"/>
    <cellStyle name="20% - Акцент3 68 2" xfId="4589"/>
    <cellStyle name="20% - Акцент3 68 2 2" xfId="4590"/>
    <cellStyle name="20% - Акцент3 68 2 2 2" xfId="4591"/>
    <cellStyle name="20% - Акцент3 68 2 3" xfId="4592"/>
    <cellStyle name="20% - Акцент3 68 3" xfId="4593"/>
    <cellStyle name="20% - Акцент3 68 3 2" xfId="4594"/>
    <cellStyle name="20% - Акцент3 68 3 2 2" xfId="4595"/>
    <cellStyle name="20% - Акцент3 68 3 3" xfId="4596"/>
    <cellStyle name="20% - Акцент3 68 4" xfId="4597"/>
    <cellStyle name="20% - Акцент3 68 4 2" xfId="4598"/>
    <cellStyle name="20% - Акцент3 68 5" xfId="4599"/>
    <cellStyle name="20% - Акцент3 69" xfId="4600"/>
    <cellStyle name="20% - Акцент3 69 2" xfId="4601"/>
    <cellStyle name="20% - Акцент3 69 2 2" xfId="4602"/>
    <cellStyle name="20% - Акцент3 69 2 2 2" xfId="4603"/>
    <cellStyle name="20% - Акцент3 69 2 3" xfId="4604"/>
    <cellStyle name="20% - Акцент3 69 3" xfId="4605"/>
    <cellStyle name="20% - Акцент3 69 3 2" xfId="4606"/>
    <cellStyle name="20% - Акцент3 69 3 2 2" xfId="4607"/>
    <cellStyle name="20% - Акцент3 69 3 3" xfId="4608"/>
    <cellStyle name="20% - Акцент3 69 4" xfId="4609"/>
    <cellStyle name="20% - Акцент3 69 4 2" xfId="4610"/>
    <cellStyle name="20% - Акцент3 69 5" xfId="4611"/>
    <cellStyle name="20% - Акцент3 7" xfId="4612"/>
    <cellStyle name="20% - Акцент3 7 2" xfId="4613"/>
    <cellStyle name="20% - Акцент3 7 2 2" xfId="4614"/>
    <cellStyle name="20% - Акцент3 7 2 2 2" xfId="4615"/>
    <cellStyle name="20% - Акцент3 7 2 2 2 2" xfId="4616"/>
    <cellStyle name="20% - Акцент3 7 2 2 3" xfId="4617"/>
    <cellStyle name="20% - Акцент3 7 2 3" xfId="4618"/>
    <cellStyle name="20% - Акцент3 7 2 3 2" xfId="4619"/>
    <cellStyle name="20% - Акцент3 7 2 3 2 2" xfId="4620"/>
    <cellStyle name="20% - Акцент3 7 2 3 3" xfId="4621"/>
    <cellStyle name="20% - Акцент3 7 2 4" xfId="4622"/>
    <cellStyle name="20% - Акцент3 7 2 4 2" xfId="4623"/>
    <cellStyle name="20% - Акцент3 7 2 5" xfId="4624"/>
    <cellStyle name="20% - Акцент3 7 3" xfId="4625"/>
    <cellStyle name="20% - Акцент3 7 3 2" xfId="4626"/>
    <cellStyle name="20% - Акцент3 7 3 2 2" xfId="4627"/>
    <cellStyle name="20% - Акцент3 7 3 2 2 2" xfId="4628"/>
    <cellStyle name="20% - Акцент3 7 3 2 3" xfId="4629"/>
    <cellStyle name="20% - Акцент3 7 3 3" xfId="4630"/>
    <cellStyle name="20% - Акцент3 7 3 3 2" xfId="4631"/>
    <cellStyle name="20% - Акцент3 7 3 3 2 2" xfId="4632"/>
    <cellStyle name="20% - Акцент3 7 3 3 3" xfId="4633"/>
    <cellStyle name="20% - Акцент3 7 3 4" xfId="4634"/>
    <cellStyle name="20% - Акцент3 7 3 4 2" xfId="4635"/>
    <cellStyle name="20% - Акцент3 7 3 5" xfId="4636"/>
    <cellStyle name="20% - Акцент3 7 4" xfId="4637"/>
    <cellStyle name="20% - Акцент3 7 4 2" xfId="4638"/>
    <cellStyle name="20% - Акцент3 7 4 2 2" xfId="4639"/>
    <cellStyle name="20% - Акцент3 7 4 2 2 2" xfId="4640"/>
    <cellStyle name="20% - Акцент3 7 4 2 3" xfId="4641"/>
    <cellStyle name="20% - Акцент3 7 4 3" xfId="4642"/>
    <cellStyle name="20% - Акцент3 7 4 3 2" xfId="4643"/>
    <cellStyle name="20% - Акцент3 7 4 3 2 2" xfId="4644"/>
    <cellStyle name="20% - Акцент3 7 4 3 3" xfId="4645"/>
    <cellStyle name="20% - Акцент3 7 4 4" xfId="4646"/>
    <cellStyle name="20% - Акцент3 7 4 4 2" xfId="4647"/>
    <cellStyle name="20% - Акцент3 7 4 5" xfId="4648"/>
    <cellStyle name="20% - Акцент3 7 5" xfId="4649"/>
    <cellStyle name="20% - Акцент3 7 5 2" xfId="4650"/>
    <cellStyle name="20% - Акцент3 7 5 2 2" xfId="4651"/>
    <cellStyle name="20% - Акцент3 7 5 2 2 2" xfId="4652"/>
    <cellStyle name="20% - Акцент3 7 5 2 3" xfId="4653"/>
    <cellStyle name="20% - Акцент3 7 5 3" xfId="4654"/>
    <cellStyle name="20% - Акцент3 7 5 3 2" xfId="4655"/>
    <cellStyle name="20% - Акцент3 7 5 3 2 2" xfId="4656"/>
    <cellStyle name="20% - Акцент3 7 5 3 3" xfId="4657"/>
    <cellStyle name="20% - Акцент3 7 5 4" xfId="4658"/>
    <cellStyle name="20% - Акцент3 7 5 4 2" xfId="4659"/>
    <cellStyle name="20% - Акцент3 7 5 5" xfId="4660"/>
    <cellStyle name="20% - Акцент3 7 6" xfId="4661"/>
    <cellStyle name="20% - Акцент3 7 6 2" xfId="4662"/>
    <cellStyle name="20% - Акцент3 7 6 2 2" xfId="4663"/>
    <cellStyle name="20% - Акцент3 7 6 3" xfId="4664"/>
    <cellStyle name="20% - Акцент3 7 7" xfId="4665"/>
    <cellStyle name="20% - Акцент3 7 7 2" xfId="4666"/>
    <cellStyle name="20% - Акцент3 7 7 2 2" xfId="4667"/>
    <cellStyle name="20% - Акцент3 7 7 3" xfId="4668"/>
    <cellStyle name="20% - Акцент3 7 8" xfId="4669"/>
    <cellStyle name="20% - Акцент3 7 8 2" xfId="4670"/>
    <cellStyle name="20% - Акцент3 7 9" xfId="4671"/>
    <cellStyle name="20% - Акцент3 70" xfId="4672"/>
    <cellStyle name="20% - Акцент3 70 2" xfId="4673"/>
    <cellStyle name="20% - Акцент3 70 2 2" xfId="4674"/>
    <cellStyle name="20% - Акцент3 70 2 2 2" xfId="4675"/>
    <cellStyle name="20% - Акцент3 70 2 3" xfId="4676"/>
    <cellStyle name="20% - Акцент3 70 3" xfId="4677"/>
    <cellStyle name="20% - Акцент3 70 3 2" xfId="4678"/>
    <cellStyle name="20% - Акцент3 70 3 2 2" xfId="4679"/>
    <cellStyle name="20% - Акцент3 70 3 3" xfId="4680"/>
    <cellStyle name="20% - Акцент3 70 4" xfId="4681"/>
    <cellStyle name="20% - Акцент3 70 4 2" xfId="4682"/>
    <cellStyle name="20% - Акцент3 70 5" xfId="4683"/>
    <cellStyle name="20% - Акцент3 71" xfId="4684"/>
    <cellStyle name="20% - Акцент3 71 2" xfId="4685"/>
    <cellStyle name="20% - Акцент3 71 2 2" xfId="4686"/>
    <cellStyle name="20% - Акцент3 71 2 2 2" xfId="4687"/>
    <cellStyle name="20% - Акцент3 71 2 3" xfId="4688"/>
    <cellStyle name="20% - Акцент3 71 3" xfId="4689"/>
    <cellStyle name="20% - Акцент3 71 3 2" xfId="4690"/>
    <cellStyle name="20% - Акцент3 71 3 2 2" xfId="4691"/>
    <cellStyle name="20% - Акцент3 71 3 3" xfId="4692"/>
    <cellStyle name="20% - Акцент3 71 4" xfId="4693"/>
    <cellStyle name="20% - Акцент3 71 4 2" xfId="4694"/>
    <cellStyle name="20% - Акцент3 71 5" xfId="4695"/>
    <cellStyle name="20% - Акцент3 72" xfId="4696"/>
    <cellStyle name="20% - Акцент3 72 2" xfId="4697"/>
    <cellStyle name="20% - Акцент3 72 2 2" xfId="4698"/>
    <cellStyle name="20% - Акцент3 72 2 2 2" xfId="4699"/>
    <cellStyle name="20% - Акцент3 72 2 3" xfId="4700"/>
    <cellStyle name="20% - Акцент3 72 3" xfId="4701"/>
    <cellStyle name="20% - Акцент3 72 3 2" xfId="4702"/>
    <cellStyle name="20% - Акцент3 72 3 2 2" xfId="4703"/>
    <cellStyle name="20% - Акцент3 72 3 3" xfId="4704"/>
    <cellStyle name="20% - Акцент3 72 4" xfId="4705"/>
    <cellStyle name="20% - Акцент3 72 4 2" xfId="4706"/>
    <cellStyle name="20% - Акцент3 72 5" xfId="4707"/>
    <cellStyle name="20% - Акцент3 73" xfId="4708"/>
    <cellStyle name="20% - Акцент3 73 2" xfId="4709"/>
    <cellStyle name="20% - Акцент3 73 2 2" xfId="4710"/>
    <cellStyle name="20% - Акцент3 73 2 2 2" xfId="4711"/>
    <cellStyle name="20% - Акцент3 73 2 3" xfId="4712"/>
    <cellStyle name="20% - Акцент3 73 3" xfId="4713"/>
    <cellStyle name="20% - Акцент3 73 3 2" xfId="4714"/>
    <cellStyle name="20% - Акцент3 73 3 2 2" xfId="4715"/>
    <cellStyle name="20% - Акцент3 73 3 3" xfId="4716"/>
    <cellStyle name="20% - Акцент3 73 4" xfId="4717"/>
    <cellStyle name="20% - Акцент3 73 4 2" xfId="4718"/>
    <cellStyle name="20% - Акцент3 73 5" xfId="4719"/>
    <cellStyle name="20% - Акцент3 74" xfId="4720"/>
    <cellStyle name="20% - Акцент3 74 2" xfId="4721"/>
    <cellStyle name="20% - Акцент3 74 2 2" xfId="4722"/>
    <cellStyle name="20% - Акцент3 74 2 2 2" xfId="4723"/>
    <cellStyle name="20% - Акцент3 74 2 3" xfId="4724"/>
    <cellStyle name="20% - Акцент3 74 3" xfId="4725"/>
    <cellStyle name="20% - Акцент3 74 3 2" xfId="4726"/>
    <cellStyle name="20% - Акцент3 74 3 2 2" xfId="4727"/>
    <cellStyle name="20% - Акцент3 74 3 3" xfId="4728"/>
    <cellStyle name="20% - Акцент3 74 4" xfId="4729"/>
    <cellStyle name="20% - Акцент3 74 4 2" xfId="4730"/>
    <cellStyle name="20% - Акцент3 74 5" xfId="4731"/>
    <cellStyle name="20% - Акцент3 75" xfId="4732"/>
    <cellStyle name="20% - Акцент3 75 2" xfId="4733"/>
    <cellStyle name="20% - Акцент3 75 2 2" xfId="4734"/>
    <cellStyle name="20% - Акцент3 75 2 2 2" xfId="4735"/>
    <cellStyle name="20% - Акцент3 75 2 3" xfId="4736"/>
    <cellStyle name="20% - Акцент3 75 3" xfId="4737"/>
    <cellStyle name="20% - Акцент3 75 3 2" xfId="4738"/>
    <cellStyle name="20% - Акцент3 75 3 2 2" xfId="4739"/>
    <cellStyle name="20% - Акцент3 75 3 3" xfId="4740"/>
    <cellStyle name="20% - Акцент3 75 4" xfId="4741"/>
    <cellStyle name="20% - Акцент3 75 4 2" xfId="4742"/>
    <cellStyle name="20% - Акцент3 75 5" xfId="4743"/>
    <cellStyle name="20% - Акцент3 76" xfId="4744"/>
    <cellStyle name="20% - Акцент3 76 2" xfId="4745"/>
    <cellStyle name="20% - Акцент3 76 2 2" xfId="4746"/>
    <cellStyle name="20% - Акцент3 76 2 2 2" xfId="4747"/>
    <cellStyle name="20% - Акцент3 76 2 3" xfId="4748"/>
    <cellStyle name="20% - Акцент3 76 3" xfId="4749"/>
    <cellStyle name="20% - Акцент3 76 3 2" xfId="4750"/>
    <cellStyle name="20% - Акцент3 76 3 2 2" xfId="4751"/>
    <cellStyle name="20% - Акцент3 76 3 3" xfId="4752"/>
    <cellStyle name="20% - Акцент3 76 4" xfId="4753"/>
    <cellStyle name="20% - Акцент3 76 4 2" xfId="4754"/>
    <cellStyle name="20% - Акцент3 76 5" xfId="4755"/>
    <cellStyle name="20% - Акцент3 77" xfId="4756"/>
    <cellStyle name="20% - Акцент3 77 2" xfId="4757"/>
    <cellStyle name="20% - Акцент3 77 2 2" xfId="4758"/>
    <cellStyle name="20% - Акцент3 77 2 2 2" xfId="4759"/>
    <cellStyle name="20% - Акцент3 77 2 3" xfId="4760"/>
    <cellStyle name="20% - Акцент3 77 3" xfId="4761"/>
    <cellStyle name="20% - Акцент3 77 3 2" xfId="4762"/>
    <cellStyle name="20% - Акцент3 77 3 2 2" xfId="4763"/>
    <cellStyle name="20% - Акцент3 77 3 3" xfId="4764"/>
    <cellStyle name="20% - Акцент3 77 4" xfId="4765"/>
    <cellStyle name="20% - Акцент3 77 4 2" xfId="4766"/>
    <cellStyle name="20% - Акцент3 77 5" xfId="4767"/>
    <cellStyle name="20% - Акцент3 78" xfId="4768"/>
    <cellStyle name="20% - Акцент3 78 2" xfId="4769"/>
    <cellStyle name="20% - Акцент3 78 2 2" xfId="4770"/>
    <cellStyle name="20% - Акцент3 78 2 2 2" xfId="4771"/>
    <cellStyle name="20% - Акцент3 78 2 3" xfId="4772"/>
    <cellStyle name="20% - Акцент3 78 3" xfId="4773"/>
    <cellStyle name="20% - Акцент3 78 3 2" xfId="4774"/>
    <cellStyle name="20% - Акцент3 78 3 2 2" xfId="4775"/>
    <cellStyle name="20% - Акцент3 78 3 3" xfId="4776"/>
    <cellStyle name="20% - Акцент3 78 4" xfId="4777"/>
    <cellStyle name="20% - Акцент3 78 4 2" xfId="4778"/>
    <cellStyle name="20% - Акцент3 78 5" xfId="4779"/>
    <cellStyle name="20% - Акцент3 79" xfId="4780"/>
    <cellStyle name="20% - Акцент3 79 2" xfId="4781"/>
    <cellStyle name="20% - Акцент3 79 2 2" xfId="4782"/>
    <cellStyle name="20% - Акцент3 79 2 2 2" xfId="4783"/>
    <cellStyle name="20% - Акцент3 79 2 3" xfId="4784"/>
    <cellStyle name="20% - Акцент3 79 3" xfId="4785"/>
    <cellStyle name="20% - Акцент3 79 3 2" xfId="4786"/>
    <cellStyle name="20% - Акцент3 79 3 2 2" xfId="4787"/>
    <cellStyle name="20% - Акцент3 79 3 3" xfId="4788"/>
    <cellStyle name="20% - Акцент3 79 4" xfId="4789"/>
    <cellStyle name="20% - Акцент3 79 4 2" xfId="4790"/>
    <cellStyle name="20% - Акцент3 79 5" xfId="4791"/>
    <cellStyle name="20% - Акцент3 8" xfId="4792"/>
    <cellStyle name="20% - Акцент3 8 2" xfId="4793"/>
    <cellStyle name="20% - Акцент3 8 2 2" xfId="4794"/>
    <cellStyle name="20% - Акцент3 8 2 2 2" xfId="4795"/>
    <cellStyle name="20% - Акцент3 8 2 2 2 2" xfId="4796"/>
    <cellStyle name="20% - Акцент3 8 2 2 3" xfId="4797"/>
    <cellStyle name="20% - Акцент3 8 2 3" xfId="4798"/>
    <cellStyle name="20% - Акцент3 8 2 3 2" xfId="4799"/>
    <cellStyle name="20% - Акцент3 8 2 3 2 2" xfId="4800"/>
    <cellStyle name="20% - Акцент3 8 2 3 3" xfId="4801"/>
    <cellStyle name="20% - Акцент3 8 2 4" xfId="4802"/>
    <cellStyle name="20% - Акцент3 8 2 4 2" xfId="4803"/>
    <cellStyle name="20% - Акцент3 8 2 5" xfId="4804"/>
    <cellStyle name="20% - Акцент3 8 3" xfId="4805"/>
    <cellStyle name="20% - Акцент3 8 3 2" xfId="4806"/>
    <cellStyle name="20% - Акцент3 8 3 2 2" xfId="4807"/>
    <cellStyle name="20% - Акцент3 8 3 2 2 2" xfId="4808"/>
    <cellStyle name="20% - Акцент3 8 3 2 3" xfId="4809"/>
    <cellStyle name="20% - Акцент3 8 3 3" xfId="4810"/>
    <cellStyle name="20% - Акцент3 8 3 3 2" xfId="4811"/>
    <cellStyle name="20% - Акцент3 8 3 3 2 2" xfId="4812"/>
    <cellStyle name="20% - Акцент3 8 3 3 3" xfId="4813"/>
    <cellStyle name="20% - Акцент3 8 3 4" xfId="4814"/>
    <cellStyle name="20% - Акцент3 8 3 4 2" xfId="4815"/>
    <cellStyle name="20% - Акцент3 8 3 5" xfId="4816"/>
    <cellStyle name="20% - Акцент3 8 4" xfId="4817"/>
    <cellStyle name="20% - Акцент3 8 4 2" xfId="4818"/>
    <cellStyle name="20% - Акцент3 8 4 2 2" xfId="4819"/>
    <cellStyle name="20% - Акцент3 8 4 2 2 2" xfId="4820"/>
    <cellStyle name="20% - Акцент3 8 4 2 3" xfId="4821"/>
    <cellStyle name="20% - Акцент3 8 4 3" xfId="4822"/>
    <cellStyle name="20% - Акцент3 8 4 3 2" xfId="4823"/>
    <cellStyle name="20% - Акцент3 8 4 3 2 2" xfId="4824"/>
    <cellStyle name="20% - Акцент3 8 4 3 3" xfId="4825"/>
    <cellStyle name="20% - Акцент3 8 4 4" xfId="4826"/>
    <cellStyle name="20% - Акцент3 8 4 4 2" xfId="4827"/>
    <cellStyle name="20% - Акцент3 8 4 5" xfId="4828"/>
    <cellStyle name="20% - Акцент3 8 5" xfId="4829"/>
    <cellStyle name="20% - Акцент3 8 5 2" xfId="4830"/>
    <cellStyle name="20% - Акцент3 8 5 2 2" xfId="4831"/>
    <cellStyle name="20% - Акцент3 8 5 2 2 2" xfId="4832"/>
    <cellStyle name="20% - Акцент3 8 5 2 3" xfId="4833"/>
    <cellStyle name="20% - Акцент3 8 5 3" xfId="4834"/>
    <cellStyle name="20% - Акцент3 8 5 3 2" xfId="4835"/>
    <cellStyle name="20% - Акцент3 8 5 3 2 2" xfId="4836"/>
    <cellStyle name="20% - Акцент3 8 5 3 3" xfId="4837"/>
    <cellStyle name="20% - Акцент3 8 5 4" xfId="4838"/>
    <cellStyle name="20% - Акцент3 8 5 4 2" xfId="4839"/>
    <cellStyle name="20% - Акцент3 8 5 5" xfId="4840"/>
    <cellStyle name="20% - Акцент3 8 6" xfId="4841"/>
    <cellStyle name="20% - Акцент3 8 6 2" xfId="4842"/>
    <cellStyle name="20% - Акцент3 8 6 2 2" xfId="4843"/>
    <cellStyle name="20% - Акцент3 8 6 3" xfId="4844"/>
    <cellStyle name="20% - Акцент3 8 7" xfId="4845"/>
    <cellStyle name="20% - Акцент3 8 7 2" xfId="4846"/>
    <cellStyle name="20% - Акцент3 8 7 2 2" xfId="4847"/>
    <cellStyle name="20% - Акцент3 8 7 3" xfId="4848"/>
    <cellStyle name="20% - Акцент3 8 8" xfId="4849"/>
    <cellStyle name="20% - Акцент3 8 8 2" xfId="4850"/>
    <cellStyle name="20% - Акцент3 8 9" xfId="4851"/>
    <cellStyle name="20% - Акцент3 80" xfId="4852"/>
    <cellStyle name="20% - Акцент3 80 2" xfId="4853"/>
    <cellStyle name="20% - Акцент3 80 2 2" xfId="4854"/>
    <cellStyle name="20% - Акцент3 80 2 2 2" xfId="4855"/>
    <cellStyle name="20% - Акцент3 80 2 3" xfId="4856"/>
    <cellStyle name="20% - Акцент3 80 3" xfId="4857"/>
    <cellStyle name="20% - Акцент3 80 3 2" xfId="4858"/>
    <cellStyle name="20% - Акцент3 80 3 2 2" xfId="4859"/>
    <cellStyle name="20% - Акцент3 80 3 3" xfId="4860"/>
    <cellStyle name="20% - Акцент3 80 4" xfId="4861"/>
    <cellStyle name="20% - Акцент3 80 4 2" xfId="4862"/>
    <cellStyle name="20% - Акцент3 80 5" xfId="4863"/>
    <cellStyle name="20% - Акцент3 81" xfId="4864"/>
    <cellStyle name="20% - Акцент3 81 2" xfId="4865"/>
    <cellStyle name="20% - Акцент3 81 2 2" xfId="4866"/>
    <cellStyle name="20% - Акцент3 81 2 2 2" xfId="4867"/>
    <cellStyle name="20% - Акцент3 81 2 3" xfId="4868"/>
    <cellStyle name="20% - Акцент3 81 3" xfId="4869"/>
    <cellStyle name="20% - Акцент3 81 3 2" xfId="4870"/>
    <cellStyle name="20% - Акцент3 81 3 2 2" xfId="4871"/>
    <cellStyle name="20% - Акцент3 81 3 3" xfId="4872"/>
    <cellStyle name="20% - Акцент3 81 4" xfId="4873"/>
    <cellStyle name="20% - Акцент3 81 4 2" xfId="4874"/>
    <cellStyle name="20% - Акцент3 81 5" xfId="4875"/>
    <cellStyle name="20% - Акцент3 82" xfId="4876"/>
    <cellStyle name="20% - Акцент3 82 2" xfId="4877"/>
    <cellStyle name="20% - Акцент3 82 2 2" xfId="4878"/>
    <cellStyle name="20% - Акцент3 82 2 2 2" xfId="4879"/>
    <cellStyle name="20% - Акцент3 82 2 3" xfId="4880"/>
    <cellStyle name="20% - Акцент3 82 3" xfId="4881"/>
    <cellStyle name="20% - Акцент3 82 3 2" xfId="4882"/>
    <cellStyle name="20% - Акцент3 82 3 2 2" xfId="4883"/>
    <cellStyle name="20% - Акцент3 82 3 3" xfId="4884"/>
    <cellStyle name="20% - Акцент3 82 4" xfId="4885"/>
    <cellStyle name="20% - Акцент3 82 4 2" xfId="4886"/>
    <cellStyle name="20% - Акцент3 82 5" xfId="4887"/>
    <cellStyle name="20% - Акцент3 83" xfId="4888"/>
    <cellStyle name="20% - Акцент3 83 2" xfId="4889"/>
    <cellStyle name="20% - Акцент3 83 2 2" xfId="4890"/>
    <cellStyle name="20% - Акцент3 83 2 2 2" xfId="4891"/>
    <cellStyle name="20% - Акцент3 83 2 3" xfId="4892"/>
    <cellStyle name="20% - Акцент3 83 3" xfId="4893"/>
    <cellStyle name="20% - Акцент3 83 3 2" xfId="4894"/>
    <cellStyle name="20% - Акцент3 83 3 2 2" xfId="4895"/>
    <cellStyle name="20% - Акцент3 83 3 3" xfId="4896"/>
    <cellStyle name="20% - Акцент3 83 4" xfId="4897"/>
    <cellStyle name="20% - Акцент3 83 4 2" xfId="4898"/>
    <cellStyle name="20% - Акцент3 83 5" xfId="4899"/>
    <cellStyle name="20% - Акцент3 84" xfId="4900"/>
    <cellStyle name="20% - Акцент3 84 2" xfId="4901"/>
    <cellStyle name="20% - Акцент3 84 2 2" xfId="4902"/>
    <cellStyle name="20% - Акцент3 84 2 2 2" xfId="4903"/>
    <cellStyle name="20% - Акцент3 84 2 3" xfId="4904"/>
    <cellStyle name="20% - Акцент3 84 3" xfId="4905"/>
    <cellStyle name="20% - Акцент3 84 3 2" xfId="4906"/>
    <cellStyle name="20% - Акцент3 84 3 2 2" xfId="4907"/>
    <cellStyle name="20% - Акцент3 84 3 3" xfId="4908"/>
    <cellStyle name="20% - Акцент3 84 4" xfId="4909"/>
    <cellStyle name="20% - Акцент3 84 4 2" xfId="4910"/>
    <cellStyle name="20% - Акцент3 84 5" xfId="4911"/>
    <cellStyle name="20% - Акцент3 85" xfId="4912"/>
    <cellStyle name="20% - Акцент3 85 2" xfId="4913"/>
    <cellStyle name="20% - Акцент3 85 2 2" xfId="4914"/>
    <cellStyle name="20% - Акцент3 85 2 2 2" xfId="4915"/>
    <cellStyle name="20% - Акцент3 85 2 3" xfId="4916"/>
    <cellStyle name="20% - Акцент3 85 3" xfId="4917"/>
    <cellStyle name="20% - Акцент3 85 3 2" xfId="4918"/>
    <cellStyle name="20% - Акцент3 85 3 2 2" xfId="4919"/>
    <cellStyle name="20% - Акцент3 85 3 3" xfId="4920"/>
    <cellStyle name="20% - Акцент3 85 4" xfId="4921"/>
    <cellStyle name="20% - Акцент3 85 4 2" xfId="4922"/>
    <cellStyle name="20% - Акцент3 85 5" xfId="4923"/>
    <cellStyle name="20% - Акцент3 86" xfId="4924"/>
    <cellStyle name="20% - Акцент3 86 2" xfId="4925"/>
    <cellStyle name="20% - Акцент3 86 2 2" xfId="4926"/>
    <cellStyle name="20% - Акцент3 86 2 2 2" xfId="4927"/>
    <cellStyle name="20% - Акцент3 86 2 3" xfId="4928"/>
    <cellStyle name="20% - Акцент3 86 3" xfId="4929"/>
    <cellStyle name="20% - Акцент3 86 3 2" xfId="4930"/>
    <cellStyle name="20% - Акцент3 86 3 2 2" xfId="4931"/>
    <cellStyle name="20% - Акцент3 86 3 3" xfId="4932"/>
    <cellStyle name="20% - Акцент3 86 4" xfId="4933"/>
    <cellStyle name="20% - Акцент3 86 4 2" xfId="4934"/>
    <cellStyle name="20% - Акцент3 86 5" xfId="4935"/>
    <cellStyle name="20% - Акцент3 87" xfId="4936"/>
    <cellStyle name="20% - Акцент3 87 2" xfId="4937"/>
    <cellStyle name="20% - Акцент3 87 2 2" xfId="4938"/>
    <cellStyle name="20% - Акцент3 87 2 2 2" xfId="4939"/>
    <cellStyle name="20% - Акцент3 87 2 3" xfId="4940"/>
    <cellStyle name="20% - Акцент3 87 3" xfId="4941"/>
    <cellStyle name="20% - Акцент3 87 3 2" xfId="4942"/>
    <cellStyle name="20% - Акцент3 87 3 2 2" xfId="4943"/>
    <cellStyle name="20% - Акцент3 87 3 3" xfId="4944"/>
    <cellStyle name="20% - Акцент3 87 4" xfId="4945"/>
    <cellStyle name="20% - Акцент3 87 4 2" xfId="4946"/>
    <cellStyle name="20% - Акцент3 87 5" xfId="4947"/>
    <cellStyle name="20% - Акцент3 88" xfId="4948"/>
    <cellStyle name="20% - Акцент3 88 2" xfId="4949"/>
    <cellStyle name="20% - Акцент3 88 2 2" xfId="4950"/>
    <cellStyle name="20% - Акцент3 88 3" xfId="4951"/>
    <cellStyle name="20% - Акцент3 89" xfId="4952"/>
    <cellStyle name="20% - Акцент3 89 2" xfId="4953"/>
    <cellStyle name="20% - Акцент3 89 2 2" xfId="4954"/>
    <cellStyle name="20% - Акцент3 89 3" xfId="4955"/>
    <cellStyle name="20% - Акцент3 9" xfId="4956"/>
    <cellStyle name="20% - Акцент3 9 2" xfId="4957"/>
    <cellStyle name="20% - Акцент3 9 2 2" xfId="4958"/>
    <cellStyle name="20% - Акцент3 9 2 2 2" xfId="4959"/>
    <cellStyle name="20% - Акцент3 9 2 2 2 2" xfId="4960"/>
    <cellStyle name="20% - Акцент3 9 2 2 3" xfId="4961"/>
    <cellStyle name="20% - Акцент3 9 2 3" xfId="4962"/>
    <cellStyle name="20% - Акцент3 9 2 3 2" xfId="4963"/>
    <cellStyle name="20% - Акцент3 9 2 3 2 2" xfId="4964"/>
    <cellStyle name="20% - Акцент3 9 2 3 3" xfId="4965"/>
    <cellStyle name="20% - Акцент3 9 2 4" xfId="4966"/>
    <cellStyle name="20% - Акцент3 9 2 4 2" xfId="4967"/>
    <cellStyle name="20% - Акцент3 9 2 5" xfId="4968"/>
    <cellStyle name="20% - Акцент3 9 3" xfId="4969"/>
    <cellStyle name="20% - Акцент3 9 3 2" xfId="4970"/>
    <cellStyle name="20% - Акцент3 9 3 2 2" xfId="4971"/>
    <cellStyle name="20% - Акцент3 9 3 2 2 2" xfId="4972"/>
    <cellStyle name="20% - Акцент3 9 3 2 3" xfId="4973"/>
    <cellStyle name="20% - Акцент3 9 3 3" xfId="4974"/>
    <cellStyle name="20% - Акцент3 9 3 3 2" xfId="4975"/>
    <cellStyle name="20% - Акцент3 9 3 3 2 2" xfId="4976"/>
    <cellStyle name="20% - Акцент3 9 3 3 3" xfId="4977"/>
    <cellStyle name="20% - Акцент3 9 3 4" xfId="4978"/>
    <cellStyle name="20% - Акцент3 9 3 4 2" xfId="4979"/>
    <cellStyle name="20% - Акцент3 9 3 5" xfId="4980"/>
    <cellStyle name="20% - Акцент3 9 4" xfId="4981"/>
    <cellStyle name="20% - Акцент3 9 4 2" xfId="4982"/>
    <cellStyle name="20% - Акцент3 9 4 2 2" xfId="4983"/>
    <cellStyle name="20% - Акцент3 9 4 2 2 2" xfId="4984"/>
    <cellStyle name="20% - Акцент3 9 4 2 3" xfId="4985"/>
    <cellStyle name="20% - Акцент3 9 4 3" xfId="4986"/>
    <cellStyle name="20% - Акцент3 9 4 3 2" xfId="4987"/>
    <cellStyle name="20% - Акцент3 9 4 3 2 2" xfId="4988"/>
    <cellStyle name="20% - Акцент3 9 4 3 3" xfId="4989"/>
    <cellStyle name="20% - Акцент3 9 4 4" xfId="4990"/>
    <cellStyle name="20% - Акцент3 9 4 4 2" xfId="4991"/>
    <cellStyle name="20% - Акцент3 9 4 5" xfId="4992"/>
    <cellStyle name="20% - Акцент3 9 5" xfId="4993"/>
    <cellStyle name="20% - Акцент3 9 5 2" xfId="4994"/>
    <cellStyle name="20% - Акцент3 9 5 2 2" xfId="4995"/>
    <cellStyle name="20% - Акцент3 9 5 2 2 2" xfId="4996"/>
    <cellStyle name="20% - Акцент3 9 5 2 3" xfId="4997"/>
    <cellStyle name="20% - Акцент3 9 5 3" xfId="4998"/>
    <cellStyle name="20% - Акцент3 9 5 3 2" xfId="4999"/>
    <cellStyle name="20% - Акцент3 9 5 3 2 2" xfId="5000"/>
    <cellStyle name="20% - Акцент3 9 5 3 3" xfId="5001"/>
    <cellStyle name="20% - Акцент3 9 5 4" xfId="5002"/>
    <cellStyle name="20% - Акцент3 9 5 4 2" xfId="5003"/>
    <cellStyle name="20% - Акцент3 9 5 5" xfId="5004"/>
    <cellStyle name="20% - Акцент3 9 6" xfId="5005"/>
    <cellStyle name="20% - Акцент3 9 6 2" xfId="5006"/>
    <cellStyle name="20% - Акцент3 9 6 2 2" xfId="5007"/>
    <cellStyle name="20% - Акцент3 9 6 3" xfId="5008"/>
    <cellStyle name="20% - Акцент3 9 7" xfId="5009"/>
    <cellStyle name="20% - Акцент3 9 7 2" xfId="5010"/>
    <cellStyle name="20% - Акцент3 9 7 2 2" xfId="5011"/>
    <cellStyle name="20% - Акцент3 9 7 3" xfId="5012"/>
    <cellStyle name="20% - Акцент3 9 8" xfId="5013"/>
    <cellStyle name="20% - Акцент3 9 8 2" xfId="5014"/>
    <cellStyle name="20% - Акцент3 9 9" xfId="5015"/>
    <cellStyle name="20% - Акцент3 90" xfId="5016"/>
    <cellStyle name="20% - Акцент3 90 2" xfId="5017"/>
    <cellStyle name="20% - Акцент3 90 2 2" xfId="5018"/>
    <cellStyle name="20% - Акцент3 90 3" xfId="5019"/>
    <cellStyle name="20% - Акцент3 91" xfId="5020"/>
    <cellStyle name="20% - Акцент3 91 2" xfId="5021"/>
    <cellStyle name="20% - Акцент3 91 2 2" xfId="5022"/>
    <cellStyle name="20% - Акцент3 91 3" xfId="5023"/>
    <cellStyle name="20% - Акцент3 92" xfId="5024"/>
    <cellStyle name="20% - Акцент3 92 2" xfId="5025"/>
    <cellStyle name="20% - Акцент3 92 2 2" xfId="5026"/>
    <cellStyle name="20% - Акцент3 92 3" xfId="5027"/>
    <cellStyle name="20% - Акцент3 93" xfId="5028"/>
    <cellStyle name="20% - Акцент3 93 2" xfId="5029"/>
    <cellStyle name="20% - Акцент3 93 2 2" xfId="5030"/>
    <cellStyle name="20% - Акцент3 93 3" xfId="5031"/>
    <cellStyle name="20% - Акцент3 94" xfId="5032"/>
    <cellStyle name="20% - Акцент3 94 2" xfId="5033"/>
    <cellStyle name="20% - Акцент3 94 2 2" xfId="5034"/>
    <cellStyle name="20% - Акцент3 94 3" xfId="5035"/>
    <cellStyle name="20% - Акцент3 95" xfId="5036"/>
    <cellStyle name="20% - Акцент3 95 2" xfId="5037"/>
    <cellStyle name="20% - Акцент3 95 2 2" xfId="5038"/>
    <cellStyle name="20% - Акцент3 95 3" xfId="5039"/>
    <cellStyle name="20% - Акцент3 96" xfId="5040"/>
    <cellStyle name="20% - Акцент3 96 2" xfId="5041"/>
    <cellStyle name="20% - Акцент3 96 2 2" xfId="5042"/>
    <cellStyle name="20% - Акцент3 96 3" xfId="5043"/>
    <cellStyle name="20% - Акцент3 97" xfId="5044"/>
    <cellStyle name="20% - Акцент3 97 2" xfId="5045"/>
    <cellStyle name="20% - Акцент3 97 2 2" xfId="5046"/>
    <cellStyle name="20% - Акцент3 97 3" xfId="5047"/>
    <cellStyle name="20% - Акцент3 98" xfId="5048"/>
    <cellStyle name="20% - Акцент3 98 2" xfId="5049"/>
    <cellStyle name="20% - Акцент3 98 2 2" xfId="5050"/>
    <cellStyle name="20% - Акцент3 98 3" xfId="5051"/>
    <cellStyle name="20% - Акцент3 99" xfId="5052"/>
    <cellStyle name="20% - Акцент3 99 2" xfId="5053"/>
    <cellStyle name="20% - Акцент3 99 2 2" xfId="5054"/>
    <cellStyle name="20% - Акцент3 99 3" xfId="5055"/>
    <cellStyle name="20% - Акцент4" xfId="5056" builtinId="42" customBuiltin="1"/>
    <cellStyle name="20% - Акцент4 10" xfId="5057"/>
    <cellStyle name="20% - Акцент4 10 2" xfId="5058"/>
    <cellStyle name="20% - Акцент4 10 2 2" xfId="5059"/>
    <cellStyle name="20% - Акцент4 10 2 2 2" xfId="5060"/>
    <cellStyle name="20% - Акцент4 10 2 3" xfId="5061"/>
    <cellStyle name="20% - Акцент4 10 3" xfId="5062"/>
    <cellStyle name="20% - Акцент4 10 3 2" xfId="5063"/>
    <cellStyle name="20% - Акцент4 10 3 2 2" xfId="5064"/>
    <cellStyle name="20% - Акцент4 10 3 3" xfId="5065"/>
    <cellStyle name="20% - Акцент4 10 4" xfId="5066"/>
    <cellStyle name="20% - Акцент4 10 4 2" xfId="5067"/>
    <cellStyle name="20% - Акцент4 10 5" xfId="5068"/>
    <cellStyle name="20% - Акцент4 100" xfId="5069"/>
    <cellStyle name="20% - Акцент4 100 2" xfId="5070"/>
    <cellStyle name="20% - Акцент4 100 2 2" xfId="5071"/>
    <cellStyle name="20% - Акцент4 100 3" xfId="5072"/>
    <cellStyle name="20% - Акцент4 101" xfId="5073"/>
    <cellStyle name="20% - Акцент4 101 2" xfId="5074"/>
    <cellStyle name="20% - Акцент4 101 2 2" xfId="5075"/>
    <cellStyle name="20% - Акцент4 101 3" xfId="5076"/>
    <cellStyle name="20% - Акцент4 102" xfId="5077"/>
    <cellStyle name="20% - Акцент4 102 2" xfId="5078"/>
    <cellStyle name="20% - Акцент4 102 2 2" xfId="5079"/>
    <cellStyle name="20% - Акцент4 102 3" xfId="5080"/>
    <cellStyle name="20% - Акцент4 103" xfId="5081"/>
    <cellStyle name="20% - Акцент4 103 2" xfId="5082"/>
    <cellStyle name="20% - Акцент4 103 2 2" xfId="5083"/>
    <cellStyle name="20% - Акцент4 103 3" xfId="5084"/>
    <cellStyle name="20% - Акцент4 104" xfId="5085"/>
    <cellStyle name="20% - Акцент4 104 2" xfId="5086"/>
    <cellStyle name="20% - Акцент4 104 2 2" xfId="5087"/>
    <cellStyle name="20% - Акцент4 104 3" xfId="5088"/>
    <cellStyle name="20% - Акцент4 105" xfId="5089"/>
    <cellStyle name="20% - Акцент4 105 2" xfId="5090"/>
    <cellStyle name="20% - Акцент4 105 2 2" xfId="5091"/>
    <cellStyle name="20% - Акцент4 105 3" xfId="5092"/>
    <cellStyle name="20% - Акцент4 106" xfId="5093"/>
    <cellStyle name="20% - Акцент4 106 2" xfId="5094"/>
    <cellStyle name="20% - Акцент4 106 2 2" xfId="5095"/>
    <cellStyle name="20% - Акцент4 106 3" xfId="5096"/>
    <cellStyle name="20% - Акцент4 107" xfId="5097"/>
    <cellStyle name="20% - Акцент4 107 2" xfId="5098"/>
    <cellStyle name="20% - Акцент4 107 2 2" xfId="5099"/>
    <cellStyle name="20% - Акцент4 107 3" xfId="5100"/>
    <cellStyle name="20% - Акцент4 108" xfId="5101"/>
    <cellStyle name="20% - Акцент4 108 2" xfId="5102"/>
    <cellStyle name="20% - Акцент4 108 2 2" xfId="5103"/>
    <cellStyle name="20% - Акцент4 108 3" xfId="5104"/>
    <cellStyle name="20% - Акцент4 109" xfId="5105"/>
    <cellStyle name="20% - Акцент4 109 2" xfId="5106"/>
    <cellStyle name="20% - Акцент4 109 2 2" xfId="5107"/>
    <cellStyle name="20% - Акцент4 109 3" xfId="5108"/>
    <cellStyle name="20% - Акцент4 11" xfId="5109"/>
    <cellStyle name="20% - Акцент4 11 2" xfId="5110"/>
    <cellStyle name="20% - Акцент4 11 2 2" xfId="5111"/>
    <cellStyle name="20% - Акцент4 11 2 2 2" xfId="5112"/>
    <cellStyle name="20% - Акцент4 11 2 3" xfId="5113"/>
    <cellStyle name="20% - Акцент4 11 3" xfId="5114"/>
    <cellStyle name="20% - Акцент4 11 3 2" xfId="5115"/>
    <cellStyle name="20% - Акцент4 11 3 2 2" xfId="5116"/>
    <cellStyle name="20% - Акцент4 11 3 3" xfId="5117"/>
    <cellStyle name="20% - Акцент4 11 4" xfId="5118"/>
    <cellStyle name="20% - Акцент4 11 4 2" xfId="5119"/>
    <cellStyle name="20% - Акцент4 11 5" xfId="5120"/>
    <cellStyle name="20% - Акцент4 110" xfId="5121"/>
    <cellStyle name="20% - Акцент4 110 2" xfId="5122"/>
    <cellStyle name="20% - Акцент4 110 2 2" xfId="5123"/>
    <cellStyle name="20% - Акцент4 110 3" xfId="5124"/>
    <cellStyle name="20% - Акцент4 111" xfId="5125"/>
    <cellStyle name="20% - Акцент4 111 2" xfId="5126"/>
    <cellStyle name="20% - Акцент4 111 2 2" xfId="5127"/>
    <cellStyle name="20% - Акцент4 111 3" xfId="5128"/>
    <cellStyle name="20% - Акцент4 112" xfId="5129"/>
    <cellStyle name="20% - Акцент4 112 2" xfId="5130"/>
    <cellStyle name="20% - Акцент4 112 2 2" xfId="5131"/>
    <cellStyle name="20% - Акцент4 112 3" xfId="5132"/>
    <cellStyle name="20% - Акцент4 113" xfId="5133"/>
    <cellStyle name="20% - Акцент4 113 2" xfId="5134"/>
    <cellStyle name="20% - Акцент4 113 2 2" xfId="5135"/>
    <cellStyle name="20% - Акцент4 113 3" xfId="5136"/>
    <cellStyle name="20% - Акцент4 114" xfId="5137"/>
    <cellStyle name="20% - Акцент4 114 2" xfId="5138"/>
    <cellStyle name="20% - Акцент4 114 2 2" xfId="5139"/>
    <cellStyle name="20% - Акцент4 114 3" xfId="5140"/>
    <cellStyle name="20% - Акцент4 115" xfId="5141"/>
    <cellStyle name="20% - Акцент4 115 2" xfId="5142"/>
    <cellStyle name="20% - Акцент4 115 2 2" xfId="5143"/>
    <cellStyle name="20% - Акцент4 115 3" xfId="5144"/>
    <cellStyle name="20% - Акцент4 116" xfId="5145"/>
    <cellStyle name="20% - Акцент4 116 2" xfId="5146"/>
    <cellStyle name="20% - Акцент4 116 2 2" xfId="5147"/>
    <cellStyle name="20% - Акцент4 116 3" xfId="5148"/>
    <cellStyle name="20% - Акцент4 117" xfId="5149"/>
    <cellStyle name="20% - Акцент4 117 2" xfId="5150"/>
    <cellStyle name="20% - Акцент4 117 2 2" xfId="5151"/>
    <cellStyle name="20% - Акцент4 117 3" xfId="5152"/>
    <cellStyle name="20% - Акцент4 118" xfId="5153"/>
    <cellStyle name="20% - Акцент4 118 2" xfId="5154"/>
    <cellStyle name="20% - Акцент4 118 2 2" xfId="5155"/>
    <cellStyle name="20% - Акцент4 118 3" xfId="5156"/>
    <cellStyle name="20% - Акцент4 119" xfId="5157"/>
    <cellStyle name="20% - Акцент4 119 2" xfId="5158"/>
    <cellStyle name="20% - Акцент4 119 2 2" xfId="5159"/>
    <cellStyle name="20% - Акцент4 119 3" xfId="5160"/>
    <cellStyle name="20% - Акцент4 12" xfId="5161"/>
    <cellStyle name="20% - Акцент4 12 2" xfId="5162"/>
    <cellStyle name="20% - Акцент4 12 2 2" xfId="5163"/>
    <cellStyle name="20% - Акцент4 12 2 2 2" xfId="5164"/>
    <cellStyle name="20% - Акцент4 12 2 3" xfId="5165"/>
    <cellStyle name="20% - Акцент4 12 3" xfId="5166"/>
    <cellStyle name="20% - Акцент4 12 3 2" xfId="5167"/>
    <cellStyle name="20% - Акцент4 12 3 2 2" xfId="5168"/>
    <cellStyle name="20% - Акцент4 12 3 3" xfId="5169"/>
    <cellStyle name="20% - Акцент4 12 4" xfId="5170"/>
    <cellStyle name="20% - Акцент4 12 4 2" xfId="5171"/>
    <cellStyle name="20% - Акцент4 12 5" xfId="5172"/>
    <cellStyle name="20% - Акцент4 120" xfId="5173"/>
    <cellStyle name="20% - Акцент4 120 2" xfId="5174"/>
    <cellStyle name="20% - Акцент4 120 2 2" xfId="5175"/>
    <cellStyle name="20% - Акцент4 120 3" xfId="5176"/>
    <cellStyle name="20% - Акцент4 121" xfId="5177"/>
    <cellStyle name="20% - Акцент4 121 2" xfId="5178"/>
    <cellStyle name="20% - Акцент4 121 2 2" xfId="5179"/>
    <cellStyle name="20% - Акцент4 121 3" xfId="5180"/>
    <cellStyle name="20% - Акцент4 122" xfId="5181"/>
    <cellStyle name="20% - Акцент4 122 2" xfId="5182"/>
    <cellStyle name="20% - Акцент4 122 2 2" xfId="5183"/>
    <cellStyle name="20% - Акцент4 122 3" xfId="5184"/>
    <cellStyle name="20% - Акцент4 123" xfId="5185"/>
    <cellStyle name="20% - Акцент4 123 2" xfId="5186"/>
    <cellStyle name="20% - Акцент4 123 2 2" xfId="5187"/>
    <cellStyle name="20% - Акцент4 123 3" xfId="5188"/>
    <cellStyle name="20% - Акцент4 124" xfId="5189"/>
    <cellStyle name="20% - Акцент4 124 2" xfId="5190"/>
    <cellStyle name="20% - Акцент4 124 2 2" xfId="5191"/>
    <cellStyle name="20% - Акцент4 124 3" xfId="5192"/>
    <cellStyle name="20% - Акцент4 125" xfId="5193"/>
    <cellStyle name="20% - Акцент4 125 2" xfId="5194"/>
    <cellStyle name="20% - Акцент4 125 2 2" xfId="5195"/>
    <cellStyle name="20% - Акцент4 125 3" xfId="5196"/>
    <cellStyle name="20% - Акцент4 126" xfId="5197"/>
    <cellStyle name="20% - Акцент4 126 2" xfId="5198"/>
    <cellStyle name="20% - Акцент4 126 2 2" xfId="5199"/>
    <cellStyle name="20% - Акцент4 126 3" xfId="5200"/>
    <cellStyle name="20% - Акцент4 127" xfId="5201"/>
    <cellStyle name="20% - Акцент4 127 2" xfId="5202"/>
    <cellStyle name="20% - Акцент4 127 2 2" xfId="5203"/>
    <cellStyle name="20% - Акцент4 127 3" xfId="5204"/>
    <cellStyle name="20% - Акцент4 128" xfId="5205"/>
    <cellStyle name="20% - Акцент4 128 2" xfId="5206"/>
    <cellStyle name="20% - Акцент4 128 2 2" xfId="5207"/>
    <cellStyle name="20% - Акцент4 128 3" xfId="5208"/>
    <cellStyle name="20% - Акцент4 129" xfId="5209"/>
    <cellStyle name="20% - Акцент4 129 2" xfId="5210"/>
    <cellStyle name="20% - Акцент4 129 2 2" xfId="5211"/>
    <cellStyle name="20% - Акцент4 129 3" xfId="5212"/>
    <cellStyle name="20% - Акцент4 13" xfId="5213"/>
    <cellStyle name="20% - Акцент4 13 2" xfId="5214"/>
    <cellStyle name="20% - Акцент4 13 2 2" xfId="5215"/>
    <cellStyle name="20% - Акцент4 13 2 2 2" xfId="5216"/>
    <cellStyle name="20% - Акцент4 13 2 3" xfId="5217"/>
    <cellStyle name="20% - Акцент4 13 3" xfId="5218"/>
    <cellStyle name="20% - Акцент4 13 3 2" xfId="5219"/>
    <cellStyle name="20% - Акцент4 13 3 2 2" xfId="5220"/>
    <cellStyle name="20% - Акцент4 13 3 3" xfId="5221"/>
    <cellStyle name="20% - Акцент4 13 4" xfId="5222"/>
    <cellStyle name="20% - Акцент4 13 4 2" xfId="5223"/>
    <cellStyle name="20% - Акцент4 13 5" xfId="5224"/>
    <cellStyle name="20% - Акцент4 130" xfId="5225"/>
    <cellStyle name="20% - Акцент4 130 2" xfId="5226"/>
    <cellStyle name="20% - Акцент4 130 2 2" xfId="5227"/>
    <cellStyle name="20% - Акцент4 130 3" xfId="5228"/>
    <cellStyle name="20% - Акцент4 131" xfId="5229"/>
    <cellStyle name="20% - Акцент4 131 2" xfId="5230"/>
    <cellStyle name="20% - Акцент4 131 2 2" xfId="5231"/>
    <cellStyle name="20% - Акцент4 131 3" xfId="5232"/>
    <cellStyle name="20% - Акцент4 132" xfId="5233"/>
    <cellStyle name="20% - Акцент4 132 2" xfId="5234"/>
    <cellStyle name="20% - Акцент4 132 2 2" xfId="5235"/>
    <cellStyle name="20% - Акцент4 132 3" xfId="5236"/>
    <cellStyle name="20% - Акцент4 133" xfId="5237"/>
    <cellStyle name="20% - Акцент4 133 2" xfId="5238"/>
    <cellStyle name="20% - Акцент4 133 2 2" xfId="5239"/>
    <cellStyle name="20% - Акцент4 133 3" xfId="5240"/>
    <cellStyle name="20% - Акцент4 134" xfId="5241"/>
    <cellStyle name="20% - Акцент4 134 2" xfId="5242"/>
    <cellStyle name="20% - Акцент4 134 2 2" xfId="5243"/>
    <cellStyle name="20% - Акцент4 134 3" xfId="5244"/>
    <cellStyle name="20% - Акцент4 135" xfId="5245"/>
    <cellStyle name="20% - Акцент4 135 2" xfId="5246"/>
    <cellStyle name="20% - Акцент4 135 2 2" xfId="5247"/>
    <cellStyle name="20% - Акцент4 135 3" xfId="5248"/>
    <cellStyle name="20% - Акцент4 136" xfId="5249"/>
    <cellStyle name="20% - Акцент4 136 2" xfId="5250"/>
    <cellStyle name="20% - Акцент4 136 2 2" xfId="5251"/>
    <cellStyle name="20% - Акцент4 136 3" xfId="5252"/>
    <cellStyle name="20% - Акцент4 137" xfId="5253"/>
    <cellStyle name="20% - Акцент4 138" xfId="5254"/>
    <cellStyle name="20% - Акцент4 14" xfId="5255"/>
    <cellStyle name="20% - Акцент4 14 2" xfId="5256"/>
    <cellStyle name="20% - Акцент4 14 2 2" xfId="5257"/>
    <cellStyle name="20% - Акцент4 14 2 2 2" xfId="5258"/>
    <cellStyle name="20% - Акцент4 14 2 3" xfId="5259"/>
    <cellStyle name="20% - Акцент4 14 3" xfId="5260"/>
    <cellStyle name="20% - Акцент4 14 3 2" xfId="5261"/>
    <cellStyle name="20% - Акцент4 14 3 2 2" xfId="5262"/>
    <cellStyle name="20% - Акцент4 14 3 3" xfId="5263"/>
    <cellStyle name="20% - Акцент4 14 4" xfId="5264"/>
    <cellStyle name="20% - Акцент4 14 4 2" xfId="5265"/>
    <cellStyle name="20% - Акцент4 14 5" xfId="5266"/>
    <cellStyle name="20% - Акцент4 15" xfId="5267"/>
    <cellStyle name="20% - Акцент4 15 2" xfId="5268"/>
    <cellStyle name="20% - Акцент4 15 2 2" xfId="5269"/>
    <cellStyle name="20% - Акцент4 15 2 2 2" xfId="5270"/>
    <cellStyle name="20% - Акцент4 15 2 3" xfId="5271"/>
    <cellStyle name="20% - Акцент4 15 3" xfId="5272"/>
    <cellStyle name="20% - Акцент4 15 3 2" xfId="5273"/>
    <cellStyle name="20% - Акцент4 15 3 2 2" xfId="5274"/>
    <cellStyle name="20% - Акцент4 15 3 3" xfId="5275"/>
    <cellStyle name="20% - Акцент4 15 4" xfId="5276"/>
    <cellStyle name="20% - Акцент4 15 4 2" xfId="5277"/>
    <cellStyle name="20% - Акцент4 15 5" xfId="5278"/>
    <cellStyle name="20% - Акцент4 16" xfId="5279"/>
    <cellStyle name="20% - Акцент4 16 2" xfId="5280"/>
    <cellStyle name="20% - Акцент4 16 2 2" xfId="5281"/>
    <cellStyle name="20% - Акцент4 16 2 2 2" xfId="5282"/>
    <cellStyle name="20% - Акцент4 16 2 3" xfId="5283"/>
    <cellStyle name="20% - Акцент4 16 3" xfId="5284"/>
    <cellStyle name="20% - Акцент4 16 3 2" xfId="5285"/>
    <cellStyle name="20% - Акцент4 16 3 2 2" xfId="5286"/>
    <cellStyle name="20% - Акцент4 16 3 3" xfId="5287"/>
    <cellStyle name="20% - Акцент4 16 4" xfId="5288"/>
    <cellStyle name="20% - Акцент4 16 4 2" xfId="5289"/>
    <cellStyle name="20% - Акцент4 16 5" xfId="5290"/>
    <cellStyle name="20% - Акцент4 17" xfId="5291"/>
    <cellStyle name="20% - Акцент4 17 2" xfId="5292"/>
    <cellStyle name="20% - Акцент4 17 2 2" xfId="5293"/>
    <cellStyle name="20% - Акцент4 17 2 2 2" xfId="5294"/>
    <cellStyle name="20% - Акцент4 17 2 3" xfId="5295"/>
    <cellStyle name="20% - Акцент4 17 3" xfId="5296"/>
    <cellStyle name="20% - Акцент4 17 3 2" xfId="5297"/>
    <cellStyle name="20% - Акцент4 17 3 2 2" xfId="5298"/>
    <cellStyle name="20% - Акцент4 17 3 3" xfId="5299"/>
    <cellStyle name="20% - Акцент4 17 4" xfId="5300"/>
    <cellStyle name="20% - Акцент4 17 4 2" xfId="5301"/>
    <cellStyle name="20% - Акцент4 17 5" xfId="5302"/>
    <cellStyle name="20% - Акцент4 18" xfId="5303"/>
    <cellStyle name="20% - Акцент4 18 2" xfId="5304"/>
    <cellStyle name="20% - Акцент4 18 2 2" xfId="5305"/>
    <cellStyle name="20% - Акцент4 18 2 2 2" xfId="5306"/>
    <cellStyle name="20% - Акцент4 18 2 3" xfId="5307"/>
    <cellStyle name="20% - Акцент4 18 3" xfId="5308"/>
    <cellStyle name="20% - Акцент4 18 3 2" xfId="5309"/>
    <cellStyle name="20% - Акцент4 18 3 2 2" xfId="5310"/>
    <cellStyle name="20% - Акцент4 18 3 3" xfId="5311"/>
    <cellStyle name="20% - Акцент4 18 4" xfId="5312"/>
    <cellStyle name="20% - Акцент4 18 4 2" xfId="5313"/>
    <cellStyle name="20% - Акцент4 18 5" xfId="5314"/>
    <cellStyle name="20% - Акцент4 19" xfId="5315"/>
    <cellStyle name="20% - Акцент4 19 2" xfId="5316"/>
    <cellStyle name="20% - Акцент4 19 2 2" xfId="5317"/>
    <cellStyle name="20% - Акцент4 19 2 2 2" xfId="5318"/>
    <cellStyle name="20% - Акцент4 19 2 3" xfId="5319"/>
    <cellStyle name="20% - Акцент4 19 3" xfId="5320"/>
    <cellStyle name="20% - Акцент4 19 3 2" xfId="5321"/>
    <cellStyle name="20% - Акцент4 19 3 2 2" xfId="5322"/>
    <cellStyle name="20% - Акцент4 19 3 3" xfId="5323"/>
    <cellStyle name="20% - Акцент4 19 4" xfId="5324"/>
    <cellStyle name="20% - Акцент4 19 4 2" xfId="5325"/>
    <cellStyle name="20% - Акцент4 19 5" xfId="5326"/>
    <cellStyle name="20% - Акцент4 2" xfId="5327"/>
    <cellStyle name="20% - Акцент4 2 10" xfId="5328"/>
    <cellStyle name="20% - Акцент4 2 10 2" xfId="5329"/>
    <cellStyle name="20% - Акцент4 2 10 2 2" xfId="5330"/>
    <cellStyle name="20% - Акцент4 2 10 3" xfId="5331"/>
    <cellStyle name="20% - Акцент4 2 11" xfId="5332"/>
    <cellStyle name="20% - Акцент4 2 11 2" xfId="5333"/>
    <cellStyle name="20% - Акцент4 2 11 2 2" xfId="5334"/>
    <cellStyle name="20% - Акцент4 2 11 3" xfId="5335"/>
    <cellStyle name="20% - Акцент4 2 12" xfId="5336"/>
    <cellStyle name="20% - Акцент4 2 12 2" xfId="5337"/>
    <cellStyle name="20% - Акцент4 2 12 2 2" xfId="5338"/>
    <cellStyle name="20% - Акцент4 2 12 3" xfId="5339"/>
    <cellStyle name="20% - Акцент4 2 13" xfId="5340"/>
    <cellStyle name="20% - Акцент4 2 13 2" xfId="5341"/>
    <cellStyle name="20% - Акцент4 2 13 2 2" xfId="5342"/>
    <cellStyle name="20% - Акцент4 2 13 3" xfId="5343"/>
    <cellStyle name="20% - Акцент4 2 14" xfId="5344"/>
    <cellStyle name="20% - Акцент4 2 14 2" xfId="5345"/>
    <cellStyle name="20% - Акцент4 2 14 2 2" xfId="5346"/>
    <cellStyle name="20% - Акцент4 2 14 3" xfId="5347"/>
    <cellStyle name="20% - Акцент4 2 15" xfId="5348"/>
    <cellStyle name="20% - Акцент4 2 15 2" xfId="5349"/>
    <cellStyle name="20% - Акцент4 2 15 2 2" xfId="5350"/>
    <cellStyle name="20% - Акцент4 2 15 3" xfId="5351"/>
    <cellStyle name="20% - Акцент4 2 16" xfId="5352"/>
    <cellStyle name="20% - Акцент4 2 16 2" xfId="5353"/>
    <cellStyle name="20% - Акцент4 2 16 2 2" xfId="5354"/>
    <cellStyle name="20% - Акцент4 2 16 3" xfId="5355"/>
    <cellStyle name="20% - Акцент4 2 17" xfId="5356"/>
    <cellStyle name="20% - Акцент4 2 17 2" xfId="5357"/>
    <cellStyle name="20% - Акцент4 2 17 2 2" xfId="5358"/>
    <cellStyle name="20% - Акцент4 2 17 3" xfId="5359"/>
    <cellStyle name="20% - Акцент4 2 18" xfId="5360"/>
    <cellStyle name="20% - Акцент4 2 18 2" xfId="5361"/>
    <cellStyle name="20% - Акцент4 2 18 2 2" xfId="5362"/>
    <cellStyle name="20% - Акцент4 2 18 3" xfId="5363"/>
    <cellStyle name="20% - Акцент4 2 19" xfId="5364"/>
    <cellStyle name="20% - Акцент4 2 19 2" xfId="5365"/>
    <cellStyle name="20% - Акцент4 2 19 2 2" xfId="5366"/>
    <cellStyle name="20% - Акцент4 2 19 3" xfId="5367"/>
    <cellStyle name="20% - Акцент4 2 2" xfId="5368"/>
    <cellStyle name="20% - Акцент4 2 2 2" xfId="5369"/>
    <cellStyle name="20% - Акцент4 2 2 2 2" xfId="5370"/>
    <cellStyle name="20% - Акцент4 2 2 2 2 2" xfId="5371"/>
    <cellStyle name="20% - Акцент4 2 2 2 3" xfId="5372"/>
    <cellStyle name="20% - Акцент4 2 2 3" xfId="5373"/>
    <cellStyle name="20% - Акцент4 2 2 3 2" xfId="5374"/>
    <cellStyle name="20% - Акцент4 2 2 3 2 2" xfId="5375"/>
    <cellStyle name="20% - Акцент4 2 2 3 3" xfId="5376"/>
    <cellStyle name="20% - Акцент4 2 2 4" xfId="5377"/>
    <cellStyle name="20% - Акцент4 2 2 4 2" xfId="5378"/>
    <cellStyle name="20% - Акцент4 2 2 5" xfId="5379"/>
    <cellStyle name="20% - Акцент4 2 20" xfId="5380"/>
    <cellStyle name="20% - Акцент4 2 20 2" xfId="5381"/>
    <cellStyle name="20% - Акцент4 2 20 2 2" xfId="5382"/>
    <cellStyle name="20% - Акцент4 2 20 3" xfId="5383"/>
    <cellStyle name="20% - Акцент4 2 21" xfId="5384"/>
    <cellStyle name="20% - Акцент4 2 21 2" xfId="5385"/>
    <cellStyle name="20% - Акцент4 2 21 2 2" xfId="5386"/>
    <cellStyle name="20% - Акцент4 2 21 3" xfId="5387"/>
    <cellStyle name="20% - Акцент4 2 22" xfId="5388"/>
    <cellStyle name="20% - Акцент4 2 22 2" xfId="5389"/>
    <cellStyle name="20% - Акцент4 2 22 2 2" xfId="5390"/>
    <cellStyle name="20% - Акцент4 2 22 3" xfId="5391"/>
    <cellStyle name="20% - Акцент4 2 23" xfId="5392"/>
    <cellStyle name="20% - Акцент4 2 23 2" xfId="5393"/>
    <cellStyle name="20% - Акцент4 2 23 2 2" xfId="5394"/>
    <cellStyle name="20% - Акцент4 2 23 3" xfId="5395"/>
    <cellStyle name="20% - Акцент4 2 24" xfId="5396"/>
    <cellStyle name="20% - Акцент4 2 24 2" xfId="5397"/>
    <cellStyle name="20% - Акцент4 2 24 2 2" xfId="5398"/>
    <cellStyle name="20% - Акцент4 2 24 3" xfId="5399"/>
    <cellStyle name="20% - Акцент4 2 25" xfId="5400"/>
    <cellStyle name="20% - Акцент4 2 25 2" xfId="5401"/>
    <cellStyle name="20% - Акцент4 2 26" xfId="5402"/>
    <cellStyle name="20% - Акцент4 2 3" xfId="5403"/>
    <cellStyle name="20% - Акцент4 2 3 2" xfId="5404"/>
    <cellStyle name="20% - Акцент4 2 3 2 2" xfId="5405"/>
    <cellStyle name="20% - Акцент4 2 3 2 2 2" xfId="5406"/>
    <cellStyle name="20% - Акцент4 2 3 2 3" xfId="5407"/>
    <cellStyle name="20% - Акцент4 2 3 3" xfId="5408"/>
    <cellStyle name="20% - Акцент4 2 3 3 2" xfId="5409"/>
    <cellStyle name="20% - Акцент4 2 3 3 2 2" xfId="5410"/>
    <cellStyle name="20% - Акцент4 2 3 3 3" xfId="5411"/>
    <cellStyle name="20% - Акцент4 2 3 4" xfId="5412"/>
    <cellStyle name="20% - Акцент4 2 3 4 2" xfId="5413"/>
    <cellStyle name="20% - Акцент4 2 3 5" xfId="5414"/>
    <cellStyle name="20% - Акцент4 2 4" xfId="5415"/>
    <cellStyle name="20% - Акцент4 2 4 2" xfId="5416"/>
    <cellStyle name="20% - Акцент4 2 4 2 2" xfId="5417"/>
    <cellStyle name="20% - Акцент4 2 4 2 2 2" xfId="5418"/>
    <cellStyle name="20% - Акцент4 2 4 2 3" xfId="5419"/>
    <cellStyle name="20% - Акцент4 2 4 3" xfId="5420"/>
    <cellStyle name="20% - Акцент4 2 4 3 2" xfId="5421"/>
    <cellStyle name="20% - Акцент4 2 4 3 2 2" xfId="5422"/>
    <cellStyle name="20% - Акцент4 2 4 3 3" xfId="5423"/>
    <cellStyle name="20% - Акцент4 2 4 4" xfId="5424"/>
    <cellStyle name="20% - Акцент4 2 4 4 2" xfId="5425"/>
    <cellStyle name="20% - Акцент4 2 4 5" xfId="5426"/>
    <cellStyle name="20% - Акцент4 2 5" xfId="5427"/>
    <cellStyle name="20% - Акцент4 2 5 2" xfId="5428"/>
    <cellStyle name="20% - Акцент4 2 5 2 2" xfId="5429"/>
    <cellStyle name="20% - Акцент4 2 5 2 2 2" xfId="5430"/>
    <cellStyle name="20% - Акцент4 2 5 2 3" xfId="5431"/>
    <cellStyle name="20% - Акцент4 2 5 3" xfId="5432"/>
    <cellStyle name="20% - Акцент4 2 5 3 2" xfId="5433"/>
    <cellStyle name="20% - Акцент4 2 5 3 2 2" xfId="5434"/>
    <cellStyle name="20% - Акцент4 2 5 3 3" xfId="5435"/>
    <cellStyle name="20% - Акцент4 2 5 4" xfId="5436"/>
    <cellStyle name="20% - Акцент4 2 5 4 2" xfId="5437"/>
    <cellStyle name="20% - Акцент4 2 5 5" xfId="5438"/>
    <cellStyle name="20% - Акцент4 2 6" xfId="5439"/>
    <cellStyle name="20% - Акцент4 2 6 2" xfId="5440"/>
    <cellStyle name="20% - Акцент4 2 6 2 2" xfId="5441"/>
    <cellStyle name="20% - Акцент4 2 6 3" xfId="5442"/>
    <cellStyle name="20% - Акцент4 2 7" xfId="5443"/>
    <cellStyle name="20% - Акцент4 2 7 2" xfId="5444"/>
    <cellStyle name="20% - Акцент4 2 7 2 2" xfId="5445"/>
    <cellStyle name="20% - Акцент4 2 7 3" xfId="5446"/>
    <cellStyle name="20% - Акцент4 2 8" xfId="5447"/>
    <cellStyle name="20% - Акцент4 2 8 2" xfId="5448"/>
    <cellStyle name="20% - Акцент4 2 8 2 2" xfId="5449"/>
    <cellStyle name="20% - Акцент4 2 8 3" xfId="5450"/>
    <cellStyle name="20% - Акцент4 2 9" xfId="5451"/>
    <cellStyle name="20% - Акцент4 2 9 2" xfId="5452"/>
    <cellStyle name="20% - Акцент4 2 9 2 2" xfId="5453"/>
    <cellStyle name="20% - Акцент4 2 9 3" xfId="5454"/>
    <cellStyle name="20% - Акцент4 20" xfId="5455"/>
    <cellStyle name="20% - Акцент4 20 2" xfId="5456"/>
    <cellStyle name="20% - Акцент4 20 2 2" xfId="5457"/>
    <cellStyle name="20% - Акцент4 20 2 2 2" xfId="5458"/>
    <cellStyle name="20% - Акцент4 20 2 3" xfId="5459"/>
    <cellStyle name="20% - Акцент4 20 3" xfId="5460"/>
    <cellStyle name="20% - Акцент4 20 3 2" xfId="5461"/>
    <cellStyle name="20% - Акцент4 20 3 2 2" xfId="5462"/>
    <cellStyle name="20% - Акцент4 20 3 3" xfId="5463"/>
    <cellStyle name="20% - Акцент4 20 4" xfId="5464"/>
    <cellStyle name="20% - Акцент4 20 4 2" xfId="5465"/>
    <cellStyle name="20% - Акцент4 20 5" xfId="5466"/>
    <cellStyle name="20% - Акцент4 21" xfId="5467"/>
    <cellStyle name="20% - Акцент4 21 2" xfId="5468"/>
    <cellStyle name="20% - Акцент4 21 2 2" xfId="5469"/>
    <cellStyle name="20% - Акцент4 21 2 2 2" xfId="5470"/>
    <cellStyle name="20% - Акцент4 21 2 3" xfId="5471"/>
    <cellStyle name="20% - Акцент4 21 3" xfId="5472"/>
    <cellStyle name="20% - Акцент4 21 3 2" xfId="5473"/>
    <cellStyle name="20% - Акцент4 21 3 2 2" xfId="5474"/>
    <cellStyle name="20% - Акцент4 21 3 3" xfId="5475"/>
    <cellStyle name="20% - Акцент4 21 4" xfId="5476"/>
    <cellStyle name="20% - Акцент4 21 4 2" xfId="5477"/>
    <cellStyle name="20% - Акцент4 21 5" xfId="5478"/>
    <cellStyle name="20% - Акцент4 22" xfId="5479"/>
    <cellStyle name="20% - Акцент4 22 2" xfId="5480"/>
    <cellStyle name="20% - Акцент4 22 2 2" xfId="5481"/>
    <cellStyle name="20% - Акцент4 22 2 2 2" xfId="5482"/>
    <cellStyle name="20% - Акцент4 22 2 3" xfId="5483"/>
    <cellStyle name="20% - Акцент4 22 3" xfId="5484"/>
    <cellStyle name="20% - Акцент4 22 3 2" xfId="5485"/>
    <cellStyle name="20% - Акцент4 22 3 2 2" xfId="5486"/>
    <cellStyle name="20% - Акцент4 22 3 3" xfId="5487"/>
    <cellStyle name="20% - Акцент4 22 4" xfId="5488"/>
    <cellStyle name="20% - Акцент4 22 4 2" xfId="5489"/>
    <cellStyle name="20% - Акцент4 22 5" xfId="5490"/>
    <cellStyle name="20% - Акцент4 23" xfId="5491"/>
    <cellStyle name="20% - Акцент4 23 2" xfId="5492"/>
    <cellStyle name="20% - Акцент4 23 2 2" xfId="5493"/>
    <cellStyle name="20% - Акцент4 23 2 2 2" xfId="5494"/>
    <cellStyle name="20% - Акцент4 23 2 3" xfId="5495"/>
    <cellStyle name="20% - Акцент4 23 3" xfId="5496"/>
    <cellStyle name="20% - Акцент4 23 3 2" xfId="5497"/>
    <cellStyle name="20% - Акцент4 23 3 2 2" xfId="5498"/>
    <cellStyle name="20% - Акцент4 23 3 3" xfId="5499"/>
    <cellStyle name="20% - Акцент4 23 4" xfId="5500"/>
    <cellStyle name="20% - Акцент4 23 4 2" xfId="5501"/>
    <cellStyle name="20% - Акцент4 23 5" xfId="5502"/>
    <cellStyle name="20% - Акцент4 24" xfId="5503"/>
    <cellStyle name="20% - Акцент4 24 2" xfId="5504"/>
    <cellStyle name="20% - Акцент4 24 2 2" xfId="5505"/>
    <cellStyle name="20% - Акцент4 24 2 2 2" xfId="5506"/>
    <cellStyle name="20% - Акцент4 24 2 3" xfId="5507"/>
    <cellStyle name="20% - Акцент4 24 3" xfId="5508"/>
    <cellStyle name="20% - Акцент4 24 3 2" xfId="5509"/>
    <cellStyle name="20% - Акцент4 24 3 2 2" xfId="5510"/>
    <cellStyle name="20% - Акцент4 24 3 3" xfId="5511"/>
    <cellStyle name="20% - Акцент4 24 4" xfId="5512"/>
    <cellStyle name="20% - Акцент4 24 4 2" xfId="5513"/>
    <cellStyle name="20% - Акцент4 24 5" xfId="5514"/>
    <cellStyle name="20% - Акцент4 25" xfId="5515"/>
    <cellStyle name="20% - Акцент4 25 2" xfId="5516"/>
    <cellStyle name="20% - Акцент4 25 2 2" xfId="5517"/>
    <cellStyle name="20% - Акцент4 25 2 2 2" xfId="5518"/>
    <cellStyle name="20% - Акцент4 25 2 3" xfId="5519"/>
    <cellStyle name="20% - Акцент4 25 3" xfId="5520"/>
    <cellStyle name="20% - Акцент4 25 3 2" xfId="5521"/>
    <cellStyle name="20% - Акцент4 25 3 2 2" xfId="5522"/>
    <cellStyle name="20% - Акцент4 25 3 3" xfId="5523"/>
    <cellStyle name="20% - Акцент4 25 4" xfId="5524"/>
    <cellStyle name="20% - Акцент4 25 4 2" xfId="5525"/>
    <cellStyle name="20% - Акцент4 25 5" xfId="5526"/>
    <cellStyle name="20% - Акцент4 26" xfId="5527"/>
    <cellStyle name="20% - Акцент4 26 2" xfId="5528"/>
    <cellStyle name="20% - Акцент4 26 2 2" xfId="5529"/>
    <cellStyle name="20% - Акцент4 26 2 2 2" xfId="5530"/>
    <cellStyle name="20% - Акцент4 26 2 3" xfId="5531"/>
    <cellStyle name="20% - Акцент4 26 3" xfId="5532"/>
    <cellStyle name="20% - Акцент4 26 3 2" xfId="5533"/>
    <cellStyle name="20% - Акцент4 26 3 2 2" xfId="5534"/>
    <cellStyle name="20% - Акцент4 26 3 3" xfId="5535"/>
    <cellStyle name="20% - Акцент4 26 4" xfId="5536"/>
    <cellStyle name="20% - Акцент4 26 4 2" xfId="5537"/>
    <cellStyle name="20% - Акцент4 26 5" xfId="5538"/>
    <cellStyle name="20% - Акцент4 27" xfId="5539"/>
    <cellStyle name="20% - Акцент4 27 2" xfId="5540"/>
    <cellStyle name="20% - Акцент4 27 2 2" xfId="5541"/>
    <cellStyle name="20% - Акцент4 27 2 2 2" xfId="5542"/>
    <cellStyle name="20% - Акцент4 27 2 3" xfId="5543"/>
    <cellStyle name="20% - Акцент4 27 3" xfId="5544"/>
    <cellStyle name="20% - Акцент4 27 3 2" xfId="5545"/>
    <cellStyle name="20% - Акцент4 27 3 2 2" xfId="5546"/>
    <cellStyle name="20% - Акцент4 27 3 3" xfId="5547"/>
    <cellStyle name="20% - Акцент4 27 4" xfId="5548"/>
    <cellStyle name="20% - Акцент4 27 4 2" xfId="5549"/>
    <cellStyle name="20% - Акцент4 27 5" xfId="5550"/>
    <cellStyle name="20% - Акцент4 28" xfId="5551"/>
    <cellStyle name="20% - Акцент4 28 2" xfId="5552"/>
    <cellStyle name="20% - Акцент4 28 2 2" xfId="5553"/>
    <cellStyle name="20% - Акцент4 28 2 2 2" xfId="5554"/>
    <cellStyle name="20% - Акцент4 28 2 3" xfId="5555"/>
    <cellStyle name="20% - Акцент4 28 3" xfId="5556"/>
    <cellStyle name="20% - Акцент4 28 3 2" xfId="5557"/>
    <cellStyle name="20% - Акцент4 28 3 2 2" xfId="5558"/>
    <cellStyle name="20% - Акцент4 28 3 3" xfId="5559"/>
    <cellStyle name="20% - Акцент4 28 4" xfId="5560"/>
    <cellStyle name="20% - Акцент4 28 4 2" xfId="5561"/>
    <cellStyle name="20% - Акцент4 28 5" xfId="5562"/>
    <cellStyle name="20% - Акцент4 29" xfId="5563"/>
    <cellStyle name="20% - Акцент4 29 2" xfId="5564"/>
    <cellStyle name="20% - Акцент4 29 2 2" xfId="5565"/>
    <cellStyle name="20% - Акцент4 29 2 2 2" xfId="5566"/>
    <cellStyle name="20% - Акцент4 29 2 3" xfId="5567"/>
    <cellStyle name="20% - Акцент4 29 3" xfId="5568"/>
    <cellStyle name="20% - Акцент4 29 3 2" xfId="5569"/>
    <cellStyle name="20% - Акцент4 29 3 2 2" xfId="5570"/>
    <cellStyle name="20% - Акцент4 29 3 3" xfId="5571"/>
    <cellStyle name="20% - Акцент4 29 4" xfId="5572"/>
    <cellStyle name="20% - Акцент4 29 4 2" xfId="5573"/>
    <cellStyle name="20% - Акцент4 29 5" xfId="5574"/>
    <cellStyle name="20% - Акцент4 3" xfId="5575"/>
    <cellStyle name="20% - Акцент4 3 2" xfId="5576"/>
    <cellStyle name="20% - Акцент4 3 2 2" xfId="5577"/>
    <cellStyle name="20% - Акцент4 3 2 2 2" xfId="5578"/>
    <cellStyle name="20% - Акцент4 3 2 2 2 2" xfId="5579"/>
    <cellStyle name="20% - Акцент4 3 2 2 3" xfId="5580"/>
    <cellStyle name="20% - Акцент4 3 2 3" xfId="5581"/>
    <cellStyle name="20% - Акцент4 3 2 3 2" xfId="5582"/>
    <cellStyle name="20% - Акцент4 3 2 3 2 2" xfId="5583"/>
    <cellStyle name="20% - Акцент4 3 2 3 3" xfId="5584"/>
    <cellStyle name="20% - Акцент4 3 2 4" xfId="5585"/>
    <cellStyle name="20% - Акцент4 3 2 4 2" xfId="5586"/>
    <cellStyle name="20% - Акцент4 3 2 5" xfId="5587"/>
    <cellStyle name="20% - Акцент4 3 3" xfId="5588"/>
    <cellStyle name="20% - Акцент4 3 3 2" xfId="5589"/>
    <cellStyle name="20% - Акцент4 3 3 2 2" xfId="5590"/>
    <cellStyle name="20% - Акцент4 3 3 2 2 2" xfId="5591"/>
    <cellStyle name="20% - Акцент4 3 3 2 3" xfId="5592"/>
    <cellStyle name="20% - Акцент4 3 3 3" xfId="5593"/>
    <cellStyle name="20% - Акцент4 3 3 3 2" xfId="5594"/>
    <cellStyle name="20% - Акцент4 3 3 3 2 2" xfId="5595"/>
    <cellStyle name="20% - Акцент4 3 3 3 3" xfId="5596"/>
    <cellStyle name="20% - Акцент4 3 3 4" xfId="5597"/>
    <cellStyle name="20% - Акцент4 3 3 4 2" xfId="5598"/>
    <cellStyle name="20% - Акцент4 3 3 5" xfId="5599"/>
    <cellStyle name="20% - Акцент4 3 4" xfId="5600"/>
    <cellStyle name="20% - Акцент4 3 4 2" xfId="5601"/>
    <cellStyle name="20% - Акцент4 3 4 2 2" xfId="5602"/>
    <cellStyle name="20% - Акцент4 3 4 2 2 2" xfId="5603"/>
    <cellStyle name="20% - Акцент4 3 4 2 3" xfId="5604"/>
    <cellStyle name="20% - Акцент4 3 4 3" xfId="5605"/>
    <cellStyle name="20% - Акцент4 3 4 3 2" xfId="5606"/>
    <cellStyle name="20% - Акцент4 3 4 3 2 2" xfId="5607"/>
    <cellStyle name="20% - Акцент4 3 4 3 3" xfId="5608"/>
    <cellStyle name="20% - Акцент4 3 4 4" xfId="5609"/>
    <cellStyle name="20% - Акцент4 3 4 4 2" xfId="5610"/>
    <cellStyle name="20% - Акцент4 3 4 5" xfId="5611"/>
    <cellStyle name="20% - Акцент4 3 5" xfId="5612"/>
    <cellStyle name="20% - Акцент4 3 5 2" xfId="5613"/>
    <cellStyle name="20% - Акцент4 3 5 2 2" xfId="5614"/>
    <cellStyle name="20% - Акцент4 3 5 2 2 2" xfId="5615"/>
    <cellStyle name="20% - Акцент4 3 5 2 3" xfId="5616"/>
    <cellStyle name="20% - Акцент4 3 5 3" xfId="5617"/>
    <cellStyle name="20% - Акцент4 3 5 3 2" xfId="5618"/>
    <cellStyle name="20% - Акцент4 3 5 3 2 2" xfId="5619"/>
    <cellStyle name="20% - Акцент4 3 5 3 3" xfId="5620"/>
    <cellStyle name="20% - Акцент4 3 5 4" xfId="5621"/>
    <cellStyle name="20% - Акцент4 3 5 4 2" xfId="5622"/>
    <cellStyle name="20% - Акцент4 3 5 5" xfId="5623"/>
    <cellStyle name="20% - Акцент4 3 6" xfId="5624"/>
    <cellStyle name="20% - Акцент4 3 6 2" xfId="5625"/>
    <cellStyle name="20% - Акцент4 3 6 2 2" xfId="5626"/>
    <cellStyle name="20% - Акцент4 3 6 3" xfId="5627"/>
    <cellStyle name="20% - Акцент4 3 7" xfId="5628"/>
    <cellStyle name="20% - Акцент4 3 7 2" xfId="5629"/>
    <cellStyle name="20% - Акцент4 3 7 2 2" xfId="5630"/>
    <cellStyle name="20% - Акцент4 3 7 3" xfId="5631"/>
    <cellStyle name="20% - Акцент4 3 8" xfId="5632"/>
    <cellStyle name="20% - Акцент4 3 8 2" xfId="5633"/>
    <cellStyle name="20% - Акцент4 3 9" xfId="5634"/>
    <cellStyle name="20% - Акцент4 30" xfId="5635"/>
    <cellStyle name="20% - Акцент4 30 2" xfId="5636"/>
    <cellStyle name="20% - Акцент4 30 2 2" xfId="5637"/>
    <cellStyle name="20% - Акцент4 30 2 2 2" xfId="5638"/>
    <cellStyle name="20% - Акцент4 30 2 3" xfId="5639"/>
    <cellStyle name="20% - Акцент4 30 3" xfId="5640"/>
    <cellStyle name="20% - Акцент4 30 3 2" xfId="5641"/>
    <cellStyle name="20% - Акцент4 30 3 2 2" xfId="5642"/>
    <cellStyle name="20% - Акцент4 30 3 3" xfId="5643"/>
    <cellStyle name="20% - Акцент4 30 4" xfId="5644"/>
    <cellStyle name="20% - Акцент4 30 4 2" xfId="5645"/>
    <cellStyle name="20% - Акцент4 30 5" xfId="5646"/>
    <cellStyle name="20% - Акцент4 31" xfId="5647"/>
    <cellStyle name="20% - Акцент4 31 2" xfId="5648"/>
    <cellStyle name="20% - Акцент4 31 2 2" xfId="5649"/>
    <cellStyle name="20% - Акцент4 31 2 2 2" xfId="5650"/>
    <cellStyle name="20% - Акцент4 31 2 3" xfId="5651"/>
    <cellStyle name="20% - Акцент4 31 3" xfId="5652"/>
    <cellStyle name="20% - Акцент4 31 3 2" xfId="5653"/>
    <cellStyle name="20% - Акцент4 31 3 2 2" xfId="5654"/>
    <cellStyle name="20% - Акцент4 31 3 3" xfId="5655"/>
    <cellStyle name="20% - Акцент4 31 4" xfId="5656"/>
    <cellStyle name="20% - Акцент4 31 4 2" xfId="5657"/>
    <cellStyle name="20% - Акцент4 31 5" xfId="5658"/>
    <cellStyle name="20% - Акцент4 32" xfId="5659"/>
    <cellStyle name="20% - Акцент4 32 2" xfId="5660"/>
    <cellStyle name="20% - Акцент4 32 2 2" xfId="5661"/>
    <cellStyle name="20% - Акцент4 32 2 2 2" xfId="5662"/>
    <cellStyle name="20% - Акцент4 32 2 3" xfId="5663"/>
    <cellStyle name="20% - Акцент4 32 3" xfId="5664"/>
    <cellStyle name="20% - Акцент4 32 3 2" xfId="5665"/>
    <cellStyle name="20% - Акцент4 32 3 2 2" xfId="5666"/>
    <cellStyle name="20% - Акцент4 32 3 3" xfId="5667"/>
    <cellStyle name="20% - Акцент4 32 4" xfId="5668"/>
    <cellStyle name="20% - Акцент4 32 4 2" xfId="5669"/>
    <cellStyle name="20% - Акцент4 32 5" xfId="5670"/>
    <cellStyle name="20% - Акцент4 33" xfId="5671"/>
    <cellStyle name="20% - Акцент4 33 2" xfId="5672"/>
    <cellStyle name="20% - Акцент4 33 2 2" xfId="5673"/>
    <cellStyle name="20% - Акцент4 33 2 2 2" xfId="5674"/>
    <cellStyle name="20% - Акцент4 33 2 3" xfId="5675"/>
    <cellStyle name="20% - Акцент4 33 3" xfId="5676"/>
    <cellStyle name="20% - Акцент4 33 3 2" xfId="5677"/>
    <cellStyle name="20% - Акцент4 33 3 2 2" xfId="5678"/>
    <cellStyle name="20% - Акцент4 33 3 3" xfId="5679"/>
    <cellStyle name="20% - Акцент4 33 4" xfId="5680"/>
    <cellStyle name="20% - Акцент4 33 4 2" xfId="5681"/>
    <cellStyle name="20% - Акцент4 33 5" xfId="5682"/>
    <cellStyle name="20% - Акцент4 34" xfId="5683"/>
    <cellStyle name="20% - Акцент4 34 2" xfId="5684"/>
    <cellStyle name="20% - Акцент4 34 2 2" xfId="5685"/>
    <cellStyle name="20% - Акцент4 34 2 2 2" xfId="5686"/>
    <cellStyle name="20% - Акцент4 34 2 3" xfId="5687"/>
    <cellStyle name="20% - Акцент4 34 3" xfId="5688"/>
    <cellStyle name="20% - Акцент4 34 3 2" xfId="5689"/>
    <cellStyle name="20% - Акцент4 34 3 2 2" xfId="5690"/>
    <cellStyle name="20% - Акцент4 34 3 3" xfId="5691"/>
    <cellStyle name="20% - Акцент4 34 4" xfId="5692"/>
    <cellStyle name="20% - Акцент4 34 4 2" xfId="5693"/>
    <cellStyle name="20% - Акцент4 34 5" xfId="5694"/>
    <cellStyle name="20% - Акцент4 35" xfId="5695"/>
    <cellStyle name="20% - Акцент4 35 2" xfId="5696"/>
    <cellStyle name="20% - Акцент4 35 2 2" xfId="5697"/>
    <cellStyle name="20% - Акцент4 35 2 2 2" xfId="5698"/>
    <cellStyle name="20% - Акцент4 35 2 3" xfId="5699"/>
    <cellStyle name="20% - Акцент4 35 3" xfId="5700"/>
    <cellStyle name="20% - Акцент4 35 3 2" xfId="5701"/>
    <cellStyle name="20% - Акцент4 35 3 2 2" xfId="5702"/>
    <cellStyle name="20% - Акцент4 35 3 3" xfId="5703"/>
    <cellStyle name="20% - Акцент4 35 4" xfId="5704"/>
    <cellStyle name="20% - Акцент4 35 4 2" xfId="5705"/>
    <cellStyle name="20% - Акцент4 35 5" xfId="5706"/>
    <cellStyle name="20% - Акцент4 36" xfId="5707"/>
    <cellStyle name="20% - Акцент4 36 2" xfId="5708"/>
    <cellStyle name="20% - Акцент4 36 2 2" xfId="5709"/>
    <cellStyle name="20% - Акцент4 36 2 2 2" xfId="5710"/>
    <cellStyle name="20% - Акцент4 36 2 3" xfId="5711"/>
    <cellStyle name="20% - Акцент4 36 3" xfId="5712"/>
    <cellStyle name="20% - Акцент4 36 3 2" xfId="5713"/>
    <cellStyle name="20% - Акцент4 36 3 2 2" xfId="5714"/>
    <cellStyle name="20% - Акцент4 36 3 3" xfId="5715"/>
    <cellStyle name="20% - Акцент4 36 4" xfId="5716"/>
    <cellStyle name="20% - Акцент4 36 4 2" xfId="5717"/>
    <cellStyle name="20% - Акцент4 36 5" xfId="5718"/>
    <cellStyle name="20% - Акцент4 37" xfId="5719"/>
    <cellStyle name="20% - Акцент4 37 2" xfId="5720"/>
    <cellStyle name="20% - Акцент4 37 2 2" xfId="5721"/>
    <cellStyle name="20% - Акцент4 37 2 2 2" xfId="5722"/>
    <cellStyle name="20% - Акцент4 37 2 3" xfId="5723"/>
    <cellStyle name="20% - Акцент4 37 3" xfId="5724"/>
    <cellStyle name="20% - Акцент4 37 3 2" xfId="5725"/>
    <cellStyle name="20% - Акцент4 37 3 2 2" xfId="5726"/>
    <cellStyle name="20% - Акцент4 37 3 3" xfId="5727"/>
    <cellStyle name="20% - Акцент4 37 4" xfId="5728"/>
    <cellStyle name="20% - Акцент4 37 4 2" xfId="5729"/>
    <cellStyle name="20% - Акцент4 37 5" xfId="5730"/>
    <cellStyle name="20% - Акцент4 38" xfId="5731"/>
    <cellStyle name="20% - Акцент4 38 2" xfId="5732"/>
    <cellStyle name="20% - Акцент4 38 2 2" xfId="5733"/>
    <cellStyle name="20% - Акцент4 38 2 2 2" xfId="5734"/>
    <cellStyle name="20% - Акцент4 38 2 3" xfId="5735"/>
    <cellStyle name="20% - Акцент4 38 3" xfId="5736"/>
    <cellStyle name="20% - Акцент4 38 3 2" xfId="5737"/>
    <cellStyle name="20% - Акцент4 38 3 2 2" xfId="5738"/>
    <cellStyle name="20% - Акцент4 38 3 3" xfId="5739"/>
    <cellStyle name="20% - Акцент4 38 4" xfId="5740"/>
    <cellStyle name="20% - Акцент4 38 4 2" xfId="5741"/>
    <cellStyle name="20% - Акцент4 38 5" xfId="5742"/>
    <cellStyle name="20% - Акцент4 39" xfId="5743"/>
    <cellStyle name="20% - Акцент4 39 2" xfId="5744"/>
    <cellStyle name="20% - Акцент4 39 2 2" xfId="5745"/>
    <cellStyle name="20% - Акцент4 39 2 2 2" xfId="5746"/>
    <cellStyle name="20% - Акцент4 39 2 3" xfId="5747"/>
    <cellStyle name="20% - Акцент4 39 3" xfId="5748"/>
    <cellStyle name="20% - Акцент4 39 3 2" xfId="5749"/>
    <cellStyle name="20% - Акцент4 39 3 2 2" xfId="5750"/>
    <cellStyle name="20% - Акцент4 39 3 3" xfId="5751"/>
    <cellStyle name="20% - Акцент4 39 4" xfId="5752"/>
    <cellStyle name="20% - Акцент4 39 4 2" xfId="5753"/>
    <cellStyle name="20% - Акцент4 39 5" xfId="5754"/>
    <cellStyle name="20% - Акцент4 4" xfId="5755"/>
    <cellStyle name="20% - Акцент4 4 2" xfId="5756"/>
    <cellStyle name="20% - Акцент4 4 2 2" xfId="5757"/>
    <cellStyle name="20% - Акцент4 4 2 2 2" xfId="5758"/>
    <cellStyle name="20% - Акцент4 4 2 2 2 2" xfId="5759"/>
    <cellStyle name="20% - Акцент4 4 2 2 3" xfId="5760"/>
    <cellStyle name="20% - Акцент4 4 2 3" xfId="5761"/>
    <cellStyle name="20% - Акцент4 4 2 3 2" xfId="5762"/>
    <cellStyle name="20% - Акцент4 4 2 3 2 2" xfId="5763"/>
    <cellStyle name="20% - Акцент4 4 2 3 3" xfId="5764"/>
    <cellStyle name="20% - Акцент4 4 2 4" xfId="5765"/>
    <cellStyle name="20% - Акцент4 4 2 4 2" xfId="5766"/>
    <cellStyle name="20% - Акцент4 4 2 5" xfId="5767"/>
    <cellStyle name="20% - Акцент4 4 3" xfId="5768"/>
    <cellStyle name="20% - Акцент4 4 3 2" xfId="5769"/>
    <cellStyle name="20% - Акцент4 4 3 2 2" xfId="5770"/>
    <cellStyle name="20% - Акцент4 4 3 2 2 2" xfId="5771"/>
    <cellStyle name="20% - Акцент4 4 3 2 3" xfId="5772"/>
    <cellStyle name="20% - Акцент4 4 3 3" xfId="5773"/>
    <cellStyle name="20% - Акцент4 4 3 3 2" xfId="5774"/>
    <cellStyle name="20% - Акцент4 4 3 3 2 2" xfId="5775"/>
    <cellStyle name="20% - Акцент4 4 3 3 3" xfId="5776"/>
    <cellStyle name="20% - Акцент4 4 3 4" xfId="5777"/>
    <cellStyle name="20% - Акцент4 4 3 4 2" xfId="5778"/>
    <cellStyle name="20% - Акцент4 4 3 5" xfId="5779"/>
    <cellStyle name="20% - Акцент4 4 4" xfId="5780"/>
    <cellStyle name="20% - Акцент4 4 4 2" xfId="5781"/>
    <cellStyle name="20% - Акцент4 4 4 2 2" xfId="5782"/>
    <cellStyle name="20% - Акцент4 4 4 2 2 2" xfId="5783"/>
    <cellStyle name="20% - Акцент4 4 4 2 3" xfId="5784"/>
    <cellStyle name="20% - Акцент4 4 4 3" xfId="5785"/>
    <cellStyle name="20% - Акцент4 4 4 3 2" xfId="5786"/>
    <cellStyle name="20% - Акцент4 4 4 3 2 2" xfId="5787"/>
    <cellStyle name="20% - Акцент4 4 4 3 3" xfId="5788"/>
    <cellStyle name="20% - Акцент4 4 4 4" xfId="5789"/>
    <cellStyle name="20% - Акцент4 4 4 4 2" xfId="5790"/>
    <cellStyle name="20% - Акцент4 4 4 5" xfId="5791"/>
    <cellStyle name="20% - Акцент4 4 5" xfId="5792"/>
    <cellStyle name="20% - Акцент4 4 5 2" xfId="5793"/>
    <cellStyle name="20% - Акцент4 4 5 2 2" xfId="5794"/>
    <cellStyle name="20% - Акцент4 4 5 2 2 2" xfId="5795"/>
    <cellStyle name="20% - Акцент4 4 5 2 3" xfId="5796"/>
    <cellStyle name="20% - Акцент4 4 5 3" xfId="5797"/>
    <cellStyle name="20% - Акцент4 4 5 3 2" xfId="5798"/>
    <cellStyle name="20% - Акцент4 4 5 3 2 2" xfId="5799"/>
    <cellStyle name="20% - Акцент4 4 5 3 3" xfId="5800"/>
    <cellStyle name="20% - Акцент4 4 5 4" xfId="5801"/>
    <cellStyle name="20% - Акцент4 4 5 4 2" xfId="5802"/>
    <cellStyle name="20% - Акцент4 4 5 5" xfId="5803"/>
    <cellStyle name="20% - Акцент4 4 6" xfId="5804"/>
    <cellStyle name="20% - Акцент4 4 6 2" xfId="5805"/>
    <cellStyle name="20% - Акцент4 4 6 2 2" xfId="5806"/>
    <cellStyle name="20% - Акцент4 4 6 3" xfId="5807"/>
    <cellStyle name="20% - Акцент4 4 7" xfId="5808"/>
    <cellStyle name="20% - Акцент4 4 7 2" xfId="5809"/>
    <cellStyle name="20% - Акцент4 4 7 2 2" xfId="5810"/>
    <cellStyle name="20% - Акцент4 4 7 3" xfId="5811"/>
    <cellStyle name="20% - Акцент4 4 8" xfId="5812"/>
    <cellStyle name="20% - Акцент4 4 8 2" xfId="5813"/>
    <cellStyle name="20% - Акцент4 4 9" xfId="5814"/>
    <cellStyle name="20% - Акцент4 40" xfId="5815"/>
    <cellStyle name="20% - Акцент4 40 2" xfId="5816"/>
    <cellStyle name="20% - Акцент4 40 2 2" xfId="5817"/>
    <cellStyle name="20% - Акцент4 40 2 2 2" xfId="5818"/>
    <cellStyle name="20% - Акцент4 40 2 3" xfId="5819"/>
    <cellStyle name="20% - Акцент4 40 3" xfId="5820"/>
    <cellStyle name="20% - Акцент4 40 3 2" xfId="5821"/>
    <cellStyle name="20% - Акцент4 40 3 2 2" xfId="5822"/>
    <cellStyle name="20% - Акцент4 40 3 3" xfId="5823"/>
    <cellStyle name="20% - Акцент4 40 4" xfId="5824"/>
    <cellStyle name="20% - Акцент4 40 4 2" xfId="5825"/>
    <cellStyle name="20% - Акцент4 40 5" xfId="5826"/>
    <cellStyle name="20% - Акцент4 41" xfId="5827"/>
    <cellStyle name="20% - Акцент4 41 2" xfId="5828"/>
    <cellStyle name="20% - Акцент4 41 2 2" xfId="5829"/>
    <cellStyle name="20% - Акцент4 41 2 2 2" xfId="5830"/>
    <cellStyle name="20% - Акцент4 41 2 3" xfId="5831"/>
    <cellStyle name="20% - Акцент4 41 3" xfId="5832"/>
    <cellStyle name="20% - Акцент4 41 3 2" xfId="5833"/>
    <cellStyle name="20% - Акцент4 41 3 2 2" xfId="5834"/>
    <cellStyle name="20% - Акцент4 41 3 3" xfId="5835"/>
    <cellStyle name="20% - Акцент4 41 4" xfId="5836"/>
    <cellStyle name="20% - Акцент4 41 4 2" xfId="5837"/>
    <cellStyle name="20% - Акцент4 41 5" xfId="5838"/>
    <cellStyle name="20% - Акцент4 42" xfId="5839"/>
    <cellStyle name="20% - Акцент4 42 2" xfId="5840"/>
    <cellStyle name="20% - Акцент4 42 2 2" xfId="5841"/>
    <cellStyle name="20% - Акцент4 42 2 2 2" xfId="5842"/>
    <cellStyle name="20% - Акцент4 42 2 3" xfId="5843"/>
    <cellStyle name="20% - Акцент4 42 3" xfId="5844"/>
    <cellStyle name="20% - Акцент4 42 3 2" xfId="5845"/>
    <cellStyle name="20% - Акцент4 42 3 2 2" xfId="5846"/>
    <cellStyle name="20% - Акцент4 42 3 3" xfId="5847"/>
    <cellStyle name="20% - Акцент4 42 4" xfId="5848"/>
    <cellStyle name="20% - Акцент4 42 4 2" xfId="5849"/>
    <cellStyle name="20% - Акцент4 42 5" xfId="5850"/>
    <cellStyle name="20% - Акцент4 43" xfId="5851"/>
    <cellStyle name="20% - Акцент4 43 2" xfId="5852"/>
    <cellStyle name="20% - Акцент4 43 2 2" xfId="5853"/>
    <cellStyle name="20% - Акцент4 43 2 2 2" xfId="5854"/>
    <cellStyle name="20% - Акцент4 43 2 3" xfId="5855"/>
    <cellStyle name="20% - Акцент4 43 3" xfId="5856"/>
    <cellStyle name="20% - Акцент4 43 3 2" xfId="5857"/>
    <cellStyle name="20% - Акцент4 43 3 2 2" xfId="5858"/>
    <cellStyle name="20% - Акцент4 43 3 3" xfId="5859"/>
    <cellStyle name="20% - Акцент4 43 4" xfId="5860"/>
    <cellStyle name="20% - Акцент4 43 4 2" xfId="5861"/>
    <cellStyle name="20% - Акцент4 43 5" xfId="5862"/>
    <cellStyle name="20% - Акцент4 44" xfId="5863"/>
    <cellStyle name="20% - Акцент4 44 2" xfId="5864"/>
    <cellStyle name="20% - Акцент4 44 2 2" xfId="5865"/>
    <cellStyle name="20% - Акцент4 44 2 2 2" xfId="5866"/>
    <cellStyle name="20% - Акцент4 44 2 3" xfId="5867"/>
    <cellStyle name="20% - Акцент4 44 3" xfId="5868"/>
    <cellStyle name="20% - Акцент4 44 3 2" xfId="5869"/>
    <cellStyle name="20% - Акцент4 44 3 2 2" xfId="5870"/>
    <cellStyle name="20% - Акцент4 44 3 3" xfId="5871"/>
    <cellStyle name="20% - Акцент4 44 4" xfId="5872"/>
    <cellStyle name="20% - Акцент4 44 4 2" xfId="5873"/>
    <cellStyle name="20% - Акцент4 44 5" xfId="5874"/>
    <cellStyle name="20% - Акцент4 45" xfId="5875"/>
    <cellStyle name="20% - Акцент4 45 2" xfId="5876"/>
    <cellStyle name="20% - Акцент4 45 2 2" xfId="5877"/>
    <cellStyle name="20% - Акцент4 45 2 2 2" xfId="5878"/>
    <cellStyle name="20% - Акцент4 45 2 3" xfId="5879"/>
    <cellStyle name="20% - Акцент4 45 3" xfId="5880"/>
    <cellStyle name="20% - Акцент4 45 3 2" xfId="5881"/>
    <cellStyle name="20% - Акцент4 45 3 2 2" xfId="5882"/>
    <cellStyle name="20% - Акцент4 45 3 3" xfId="5883"/>
    <cellStyle name="20% - Акцент4 45 4" xfId="5884"/>
    <cellStyle name="20% - Акцент4 45 4 2" xfId="5885"/>
    <cellStyle name="20% - Акцент4 45 5" xfId="5886"/>
    <cellStyle name="20% - Акцент4 46" xfId="5887"/>
    <cellStyle name="20% - Акцент4 46 2" xfId="5888"/>
    <cellStyle name="20% - Акцент4 46 2 2" xfId="5889"/>
    <cellStyle name="20% - Акцент4 46 2 2 2" xfId="5890"/>
    <cellStyle name="20% - Акцент4 46 2 3" xfId="5891"/>
    <cellStyle name="20% - Акцент4 46 3" xfId="5892"/>
    <cellStyle name="20% - Акцент4 46 3 2" xfId="5893"/>
    <cellStyle name="20% - Акцент4 46 3 2 2" xfId="5894"/>
    <cellStyle name="20% - Акцент4 46 3 3" xfId="5895"/>
    <cellStyle name="20% - Акцент4 46 4" xfId="5896"/>
    <cellStyle name="20% - Акцент4 46 4 2" xfId="5897"/>
    <cellStyle name="20% - Акцент4 46 5" xfId="5898"/>
    <cellStyle name="20% - Акцент4 47" xfId="5899"/>
    <cellStyle name="20% - Акцент4 47 2" xfId="5900"/>
    <cellStyle name="20% - Акцент4 47 2 2" xfId="5901"/>
    <cellStyle name="20% - Акцент4 47 2 2 2" xfId="5902"/>
    <cellStyle name="20% - Акцент4 47 2 3" xfId="5903"/>
    <cellStyle name="20% - Акцент4 47 3" xfId="5904"/>
    <cellStyle name="20% - Акцент4 47 3 2" xfId="5905"/>
    <cellStyle name="20% - Акцент4 47 3 2 2" xfId="5906"/>
    <cellStyle name="20% - Акцент4 47 3 3" xfId="5907"/>
    <cellStyle name="20% - Акцент4 47 4" xfId="5908"/>
    <cellStyle name="20% - Акцент4 47 4 2" xfId="5909"/>
    <cellStyle name="20% - Акцент4 47 5" xfId="5910"/>
    <cellStyle name="20% - Акцент4 48" xfId="5911"/>
    <cellStyle name="20% - Акцент4 48 2" xfId="5912"/>
    <cellStyle name="20% - Акцент4 48 2 2" xfId="5913"/>
    <cellStyle name="20% - Акцент4 48 2 2 2" xfId="5914"/>
    <cellStyle name="20% - Акцент4 48 2 3" xfId="5915"/>
    <cellStyle name="20% - Акцент4 48 3" xfId="5916"/>
    <cellStyle name="20% - Акцент4 48 3 2" xfId="5917"/>
    <cellStyle name="20% - Акцент4 48 3 2 2" xfId="5918"/>
    <cellStyle name="20% - Акцент4 48 3 3" xfId="5919"/>
    <cellStyle name="20% - Акцент4 48 4" xfId="5920"/>
    <cellStyle name="20% - Акцент4 48 4 2" xfId="5921"/>
    <cellStyle name="20% - Акцент4 48 5" xfId="5922"/>
    <cellStyle name="20% - Акцент4 49" xfId="5923"/>
    <cellStyle name="20% - Акцент4 49 2" xfId="5924"/>
    <cellStyle name="20% - Акцент4 49 2 2" xfId="5925"/>
    <cellStyle name="20% - Акцент4 49 2 2 2" xfId="5926"/>
    <cellStyle name="20% - Акцент4 49 2 3" xfId="5927"/>
    <cellStyle name="20% - Акцент4 49 3" xfId="5928"/>
    <cellStyle name="20% - Акцент4 49 3 2" xfId="5929"/>
    <cellStyle name="20% - Акцент4 49 3 2 2" xfId="5930"/>
    <cellStyle name="20% - Акцент4 49 3 3" xfId="5931"/>
    <cellStyle name="20% - Акцент4 49 4" xfId="5932"/>
    <cellStyle name="20% - Акцент4 49 4 2" xfId="5933"/>
    <cellStyle name="20% - Акцент4 49 5" xfId="5934"/>
    <cellStyle name="20% - Акцент4 5" xfId="5935"/>
    <cellStyle name="20% - Акцент4 5 2" xfId="5936"/>
    <cellStyle name="20% - Акцент4 5 2 2" xfId="5937"/>
    <cellStyle name="20% - Акцент4 5 2 2 2" xfId="5938"/>
    <cellStyle name="20% - Акцент4 5 2 2 2 2" xfId="5939"/>
    <cellStyle name="20% - Акцент4 5 2 2 3" xfId="5940"/>
    <cellStyle name="20% - Акцент4 5 2 3" xfId="5941"/>
    <cellStyle name="20% - Акцент4 5 2 3 2" xfId="5942"/>
    <cellStyle name="20% - Акцент4 5 2 3 2 2" xfId="5943"/>
    <cellStyle name="20% - Акцент4 5 2 3 3" xfId="5944"/>
    <cellStyle name="20% - Акцент4 5 2 4" xfId="5945"/>
    <cellStyle name="20% - Акцент4 5 2 4 2" xfId="5946"/>
    <cellStyle name="20% - Акцент4 5 2 5" xfId="5947"/>
    <cellStyle name="20% - Акцент4 5 3" xfId="5948"/>
    <cellStyle name="20% - Акцент4 5 3 2" xfId="5949"/>
    <cellStyle name="20% - Акцент4 5 3 2 2" xfId="5950"/>
    <cellStyle name="20% - Акцент4 5 3 2 2 2" xfId="5951"/>
    <cellStyle name="20% - Акцент4 5 3 2 3" xfId="5952"/>
    <cellStyle name="20% - Акцент4 5 3 3" xfId="5953"/>
    <cellStyle name="20% - Акцент4 5 3 3 2" xfId="5954"/>
    <cellStyle name="20% - Акцент4 5 3 3 2 2" xfId="5955"/>
    <cellStyle name="20% - Акцент4 5 3 3 3" xfId="5956"/>
    <cellStyle name="20% - Акцент4 5 3 4" xfId="5957"/>
    <cellStyle name="20% - Акцент4 5 3 4 2" xfId="5958"/>
    <cellStyle name="20% - Акцент4 5 3 5" xfId="5959"/>
    <cellStyle name="20% - Акцент4 5 4" xfId="5960"/>
    <cellStyle name="20% - Акцент4 5 4 2" xfId="5961"/>
    <cellStyle name="20% - Акцент4 5 4 2 2" xfId="5962"/>
    <cellStyle name="20% - Акцент4 5 4 2 2 2" xfId="5963"/>
    <cellStyle name="20% - Акцент4 5 4 2 3" xfId="5964"/>
    <cellStyle name="20% - Акцент4 5 4 3" xfId="5965"/>
    <cellStyle name="20% - Акцент4 5 4 3 2" xfId="5966"/>
    <cellStyle name="20% - Акцент4 5 4 3 2 2" xfId="5967"/>
    <cellStyle name="20% - Акцент4 5 4 3 3" xfId="5968"/>
    <cellStyle name="20% - Акцент4 5 4 4" xfId="5969"/>
    <cellStyle name="20% - Акцент4 5 4 4 2" xfId="5970"/>
    <cellStyle name="20% - Акцент4 5 4 5" xfId="5971"/>
    <cellStyle name="20% - Акцент4 5 5" xfId="5972"/>
    <cellStyle name="20% - Акцент4 5 5 2" xfId="5973"/>
    <cellStyle name="20% - Акцент4 5 5 2 2" xfId="5974"/>
    <cellStyle name="20% - Акцент4 5 5 2 2 2" xfId="5975"/>
    <cellStyle name="20% - Акцент4 5 5 2 3" xfId="5976"/>
    <cellStyle name="20% - Акцент4 5 5 3" xfId="5977"/>
    <cellStyle name="20% - Акцент4 5 5 3 2" xfId="5978"/>
    <cellStyle name="20% - Акцент4 5 5 3 2 2" xfId="5979"/>
    <cellStyle name="20% - Акцент4 5 5 3 3" xfId="5980"/>
    <cellStyle name="20% - Акцент4 5 5 4" xfId="5981"/>
    <cellStyle name="20% - Акцент4 5 5 4 2" xfId="5982"/>
    <cellStyle name="20% - Акцент4 5 5 5" xfId="5983"/>
    <cellStyle name="20% - Акцент4 5 6" xfId="5984"/>
    <cellStyle name="20% - Акцент4 5 6 2" xfId="5985"/>
    <cellStyle name="20% - Акцент4 5 6 2 2" xfId="5986"/>
    <cellStyle name="20% - Акцент4 5 6 3" xfId="5987"/>
    <cellStyle name="20% - Акцент4 5 7" xfId="5988"/>
    <cellStyle name="20% - Акцент4 5 7 2" xfId="5989"/>
    <cellStyle name="20% - Акцент4 5 7 2 2" xfId="5990"/>
    <cellStyle name="20% - Акцент4 5 7 3" xfId="5991"/>
    <cellStyle name="20% - Акцент4 5 8" xfId="5992"/>
    <cellStyle name="20% - Акцент4 5 8 2" xfId="5993"/>
    <cellStyle name="20% - Акцент4 5 9" xfId="5994"/>
    <cellStyle name="20% - Акцент4 50" xfId="5995"/>
    <cellStyle name="20% - Акцент4 50 2" xfId="5996"/>
    <cellStyle name="20% - Акцент4 50 2 2" xfId="5997"/>
    <cellStyle name="20% - Акцент4 50 2 2 2" xfId="5998"/>
    <cellStyle name="20% - Акцент4 50 2 3" xfId="5999"/>
    <cellStyle name="20% - Акцент4 50 3" xfId="6000"/>
    <cellStyle name="20% - Акцент4 50 3 2" xfId="6001"/>
    <cellStyle name="20% - Акцент4 50 3 2 2" xfId="6002"/>
    <cellStyle name="20% - Акцент4 50 3 3" xfId="6003"/>
    <cellStyle name="20% - Акцент4 50 4" xfId="6004"/>
    <cellStyle name="20% - Акцент4 50 4 2" xfId="6005"/>
    <cellStyle name="20% - Акцент4 50 5" xfId="6006"/>
    <cellStyle name="20% - Акцент4 51" xfId="6007"/>
    <cellStyle name="20% - Акцент4 51 2" xfId="6008"/>
    <cellStyle name="20% - Акцент4 51 2 2" xfId="6009"/>
    <cellStyle name="20% - Акцент4 51 2 2 2" xfId="6010"/>
    <cellStyle name="20% - Акцент4 51 2 3" xfId="6011"/>
    <cellStyle name="20% - Акцент4 51 3" xfId="6012"/>
    <cellStyle name="20% - Акцент4 51 3 2" xfId="6013"/>
    <cellStyle name="20% - Акцент4 51 3 2 2" xfId="6014"/>
    <cellStyle name="20% - Акцент4 51 3 3" xfId="6015"/>
    <cellStyle name="20% - Акцент4 51 4" xfId="6016"/>
    <cellStyle name="20% - Акцент4 51 4 2" xfId="6017"/>
    <cellStyle name="20% - Акцент4 51 5" xfId="6018"/>
    <cellStyle name="20% - Акцент4 52" xfId="6019"/>
    <cellStyle name="20% - Акцент4 52 2" xfId="6020"/>
    <cellStyle name="20% - Акцент4 52 2 2" xfId="6021"/>
    <cellStyle name="20% - Акцент4 52 2 2 2" xfId="6022"/>
    <cellStyle name="20% - Акцент4 52 2 3" xfId="6023"/>
    <cellStyle name="20% - Акцент4 52 3" xfId="6024"/>
    <cellStyle name="20% - Акцент4 52 3 2" xfId="6025"/>
    <cellStyle name="20% - Акцент4 52 3 2 2" xfId="6026"/>
    <cellStyle name="20% - Акцент4 52 3 3" xfId="6027"/>
    <cellStyle name="20% - Акцент4 52 4" xfId="6028"/>
    <cellStyle name="20% - Акцент4 52 4 2" xfId="6029"/>
    <cellStyle name="20% - Акцент4 52 5" xfId="6030"/>
    <cellStyle name="20% - Акцент4 53" xfId="6031"/>
    <cellStyle name="20% - Акцент4 53 2" xfId="6032"/>
    <cellStyle name="20% - Акцент4 53 2 2" xfId="6033"/>
    <cellStyle name="20% - Акцент4 53 2 2 2" xfId="6034"/>
    <cellStyle name="20% - Акцент4 53 2 3" xfId="6035"/>
    <cellStyle name="20% - Акцент4 53 3" xfId="6036"/>
    <cellStyle name="20% - Акцент4 53 3 2" xfId="6037"/>
    <cellStyle name="20% - Акцент4 53 3 2 2" xfId="6038"/>
    <cellStyle name="20% - Акцент4 53 3 3" xfId="6039"/>
    <cellStyle name="20% - Акцент4 53 4" xfId="6040"/>
    <cellStyle name="20% - Акцент4 53 4 2" xfId="6041"/>
    <cellStyle name="20% - Акцент4 53 5" xfId="6042"/>
    <cellStyle name="20% - Акцент4 54" xfId="6043"/>
    <cellStyle name="20% - Акцент4 54 2" xfId="6044"/>
    <cellStyle name="20% - Акцент4 54 2 2" xfId="6045"/>
    <cellStyle name="20% - Акцент4 54 2 2 2" xfId="6046"/>
    <cellStyle name="20% - Акцент4 54 2 3" xfId="6047"/>
    <cellStyle name="20% - Акцент4 54 3" xfId="6048"/>
    <cellStyle name="20% - Акцент4 54 3 2" xfId="6049"/>
    <cellStyle name="20% - Акцент4 54 3 2 2" xfId="6050"/>
    <cellStyle name="20% - Акцент4 54 3 3" xfId="6051"/>
    <cellStyle name="20% - Акцент4 54 4" xfId="6052"/>
    <cellStyle name="20% - Акцент4 54 4 2" xfId="6053"/>
    <cellStyle name="20% - Акцент4 54 5" xfId="6054"/>
    <cellStyle name="20% - Акцент4 55" xfId="6055"/>
    <cellStyle name="20% - Акцент4 55 2" xfId="6056"/>
    <cellStyle name="20% - Акцент4 55 2 2" xfId="6057"/>
    <cellStyle name="20% - Акцент4 55 2 2 2" xfId="6058"/>
    <cellStyle name="20% - Акцент4 55 2 3" xfId="6059"/>
    <cellStyle name="20% - Акцент4 55 3" xfId="6060"/>
    <cellStyle name="20% - Акцент4 55 3 2" xfId="6061"/>
    <cellStyle name="20% - Акцент4 55 3 2 2" xfId="6062"/>
    <cellStyle name="20% - Акцент4 55 3 3" xfId="6063"/>
    <cellStyle name="20% - Акцент4 55 4" xfId="6064"/>
    <cellStyle name="20% - Акцент4 55 4 2" xfId="6065"/>
    <cellStyle name="20% - Акцент4 55 5" xfId="6066"/>
    <cellStyle name="20% - Акцент4 56" xfId="6067"/>
    <cellStyle name="20% - Акцент4 56 2" xfId="6068"/>
    <cellStyle name="20% - Акцент4 56 2 2" xfId="6069"/>
    <cellStyle name="20% - Акцент4 56 2 2 2" xfId="6070"/>
    <cellStyle name="20% - Акцент4 56 2 3" xfId="6071"/>
    <cellStyle name="20% - Акцент4 56 3" xfId="6072"/>
    <cellStyle name="20% - Акцент4 56 3 2" xfId="6073"/>
    <cellStyle name="20% - Акцент4 56 3 2 2" xfId="6074"/>
    <cellStyle name="20% - Акцент4 56 3 3" xfId="6075"/>
    <cellStyle name="20% - Акцент4 56 4" xfId="6076"/>
    <cellStyle name="20% - Акцент4 56 4 2" xfId="6077"/>
    <cellStyle name="20% - Акцент4 56 5" xfId="6078"/>
    <cellStyle name="20% - Акцент4 57" xfId="6079"/>
    <cellStyle name="20% - Акцент4 57 2" xfId="6080"/>
    <cellStyle name="20% - Акцент4 57 2 2" xfId="6081"/>
    <cellStyle name="20% - Акцент4 57 2 2 2" xfId="6082"/>
    <cellStyle name="20% - Акцент4 57 2 3" xfId="6083"/>
    <cellStyle name="20% - Акцент4 57 3" xfId="6084"/>
    <cellStyle name="20% - Акцент4 57 3 2" xfId="6085"/>
    <cellStyle name="20% - Акцент4 57 3 2 2" xfId="6086"/>
    <cellStyle name="20% - Акцент4 57 3 3" xfId="6087"/>
    <cellStyle name="20% - Акцент4 57 4" xfId="6088"/>
    <cellStyle name="20% - Акцент4 57 4 2" xfId="6089"/>
    <cellStyle name="20% - Акцент4 57 5" xfId="6090"/>
    <cellStyle name="20% - Акцент4 58" xfId="6091"/>
    <cellStyle name="20% - Акцент4 58 2" xfId="6092"/>
    <cellStyle name="20% - Акцент4 58 2 2" xfId="6093"/>
    <cellStyle name="20% - Акцент4 58 2 2 2" xfId="6094"/>
    <cellStyle name="20% - Акцент4 58 2 3" xfId="6095"/>
    <cellStyle name="20% - Акцент4 58 3" xfId="6096"/>
    <cellStyle name="20% - Акцент4 58 3 2" xfId="6097"/>
    <cellStyle name="20% - Акцент4 58 3 2 2" xfId="6098"/>
    <cellStyle name="20% - Акцент4 58 3 3" xfId="6099"/>
    <cellStyle name="20% - Акцент4 58 4" xfId="6100"/>
    <cellStyle name="20% - Акцент4 58 4 2" xfId="6101"/>
    <cellStyle name="20% - Акцент4 58 5" xfId="6102"/>
    <cellStyle name="20% - Акцент4 59" xfId="6103"/>
    <cellStyle name="20% - Акцент4 59 2" xfId="6104"/>
    <cellStyle name="20% - Акцент4 59 2 2" xfId="6105"/>
    <cellStyle name="20% - Акцент4 59 2 2 2" xfId="6106"/>
    <cellStyle name="20% - Акцент4 59 2 3" xfId="6107"/>
    <cellStyle name="20% - Акцент4 59 3" xfId="6108"/>
    <cellStyle name="20% - Акцент4 59 3 2" xfId="6109"/>
    <cellStyle name="20% - Акцент4 59 3 2 2" xfId="6110"/>
    <cellStyle name="20% - Акцент4 59 3 3" xfId="6111"/>
    <cellStyle name="20% - Акцент4 59 4" xfId="6112"/>
    <cellStyle name="20% - Акцент4 59 4 2" xfId="6113"/>
    <cellStyle name="20% - Акцент4 59 5" xfId="6114"/>
    <cellStyle name="20% - Акцент4 6" xfId="6115"/>
    <cellStyle name="20% - Акцент4 6 2" xfId="6116"/>
    <cellStyle name="20% - Акцент4 6 2 2" xfId="6117"/>
    <cellStyle name="20% - Акцент4 6 2 2 2" xfId="6118"/>
    <cellStyle name="20% - Акцент4 6 2 2 2 2" xfId="6119"/>
    <cellStyle name="20% - Акцент4 6 2 2 3" xfId="6120"/>
    <cellStyle name="20% - Акцент4 6 2 3" xfId="6121"/>
    <cellStyle name="20% - Акцент4 6 2 3 2" xfId="6122"/>
    <cellStyle name="20% - Акцент4 6 2 3 2 2" xfId="6123"/>
    <cellStyle name="20% - Акцент4 6 2 3 3" xfId="6124"/>
    <cellStyle name="20% - Акцент4 6 2 4" xfId="6125"/>
    <cellStyle name="20% - Акцент4 6 2 4 2" xfId="6126"/>
    <cellStyle name="20% - Акцент4 6 2 5" xfId="6127"/>
    <cellStyle name="20% - Акцент4 6 3" xfId="6128"/>
    <cellStyle name="20% - Акцент4 6 3 2" xfId="6129"/>
    <cellStyle name="20% - Акцент4 6 3 2 2" xfId="6130"/>
    <cellStyle name="20% - Акцент4 6 3 2 2 2" xfId="6131"/>
    <cellStyle name="20% - Акцент4 6 3 2 3" xfId="6132"/>
    <cellStyle name="20% - Акцент4 6 3 3" xfId="6133"/>
    <cellStyle name="20% - Акцент4 6 3 3 2" xfId="6134"/>
    <cellStyle name="20% - Акцент4 6 3 3 2 2" xfId="6135"/>
    <cellStyle name="20% - Акцент4 6 3 3 3" xfId="6136"/>
    <cellStyle name="20% - Акцент4 6 3 4" xfId="6137"/>
    <cellStyle name="20% - Акцент4 6 3 4 2" xfId="6138"/>
    <cellStyle name="20% - Акцент4 6 3 5" xfId="6139"/>
    <cellStyle name="20% - Акцент4 6 4" xfId="6140"/>
    <cellStyle name="20% - Акцент4 6 4 2" xfId="6141"/>
    <cellStyle name="20% - Акцент4 6 4 2 2" xfId="6142"/>
    <cellStyle name="20% - Акцент4 6 4 2 2 2" xfId="6143"/>
    <cellStyle name="20% - Акцент4 6 4 2 3" xfId="6144"/>
    <cellStyle name="20% - Акцент4 6 4 3" xfId="6145"/>
    <cellStyle name="20% - Акцент4 6 4 3 2" xfId="6146"/>
    <cellStyle name="20% - Акцент4 6 4 3 2 2" xfId="6147"/>
    <cellStyle name="20% - Акцент4 6 4 3 3" xfId="6148"/>
    <cellStyle name="20% - Акцент4 6 4 4" xfId="6149"/>
    <cellStyle name="20% - Акцент4 6 4 4 2" xfId="6150"/>
    <cellStyle name="20% - Акцент4 6 4 5" xfId="6151"/>
    <cellStyle name="20% - Акцент4 6 5" xfId="6152"/>
    <cellStyle name="20% - Акцент4 6 5 2" xfId="6153"/>
    <cellStyle name="20% - Акцент4 6 5 2 2" xfId="6154"/>
    <cellStyle name="20% - Акцент4 6 5 2 2 2" xfId="6155"/>
    <cellStyle name="20% - Акцент4 6 5 2 3" xfId="6156"/>
    <cellStyle name="20% - Акцент4 6 5 3" xfId="6157"/>
    <cellStyle name="20% - Акцент4 6 5 3 2" xfId="6158"/>
    <cellStyle name="20% - Акцент4 6 5 3 2 2" xfId="6159"/>
    <cellStyle name="20% - Акцент4 6 5 3 3" xfId="6160"/>
    <cellStyle name="20% - Акцент4 6 5 4" xfId="6161"/>
    <cellStyle name="20% - Акцент4 6 5 4 2" xfId="6162"/>
    <cellStyle name="20% - Акцент4 6 5 5" xfId="6163"/>
    <cellStyle name="20% - Акцент4 6 6" xfId="6164"/>
    <cellStyle name="20% - Акцент4 6 6 2" xfId="6165"/>
    <cellStyle name="20% - Акцент4 6 6 2 2" xfId="6166"/>
    <cellStyle name="20% - Акцент4 6 6 3" xfId="6167"/>
    <cellStyle name="20% - Акцент4 6 7" xfId="6168"/>
    <cellStyle name="20% - Акцент4 6 7 2" xfId="6169"/>
    <cellStyle name="20% - Акцент4 6 7 2 2" xfId="6170"/>
    <cellStyle name="20% - Акцент4 6 7 3" xfId="6171"/>
    <cellStyle name="20% - Акцент4 6 8" xfId="6172"/>
    <cellStyle name="20% - Акцент4 6 8 2" xfId="6173"/>
    <cellStyle name="20% - Акцент4 6 9" xfId="6174"/>
    <cellStyle name="20% - Акцент4 60" xfId="6175"/>
    <cellStyle name="20% - Акцент4 60 2" xfId="6176"/>
    <cellStyle name="20% - Акцент4 60 2 2" xfId="6177"/>
    <cellStyle name="20% - Акцент4 60 2 2 2" xfId="6178"/>
    <cellStyle name="20% - Акцент4 60 2 3" xfId="6179"/>
    <cellStyle name="20% - Акцент4 60 3" xfId="6180"/>
    <cellStyle name="20% - Акцент4 60 3 2" xfId="6181"/>
    <cellStyle name="20% - Акцент4 60 3 2 2" xfId="6182"/>
    <cellStyle name="20% - Акцент4 60 3 3" xfId="6183"/>
    <cellStyle name="20% - Акцент4 60 4" xfId="6184"/>
    <cellStyle name="20% - Акцент4 60 4 2" xfId="6185"/>
    <cellStyle name="20% - Акцент4 60 5" xfId="6186"/>
    <cellStyle name="20% - Акцент4 61" xfId="6187"/>
    <cellStyle name="20% - Акцент4 61 2" xfId="6188"/>
    <cellStyle name="20% - Акцент4 61 2 2" xfId="6189"/>
    <cellStyle name="20% - Акцент4 61 2 2 2" xfId="6190"/>
    <cellStyle name="20% - Акцент4 61 2 3" xfId="6191"/>
    <cellStyle name="20% - Акцент4 61 3" xfId="6192"/>
    <cellStyle name="20% - Акцент4 61 3 2" xfId="6193"/>
    <cellStyle name="20% - Акцент4 61 3 2 2" xfId="6194"/>
    <cellStyle name="20% - Акцент4 61 3 3" xfId="6195"/>
    <cellStyle name="20% - Акцент4 61 4" xfId="6196"/>
    <cellStyle name="20% - Акцент4 61 4 2" xfId="6197"/>
    <cellStyle name="20% - Акцент4 61 5" xfId="6198"/>
    <cellStyle name="20% - Акцент4 62" xfId="6199"/>
    <cellStyle name="20% - Акцент4 62 2" xfId="6200"/>
    <cellStyle name="20% - Акцент4 62 2 2" xfId="6201"/>
    <cellStyle name="20% - Акцент4 62 2 2 2" xfId="6202"/>
    <cellStyle name="20% - Акцент4 62 2 3" xfId="6203"/>
    <cellStyle name="20% - Акцент4 62 3" xfId="6204"/>
    <cellStyle name="20% - Акцент4 62 3 2" xfId="6205"/>
    <cellStyle name="20% - Акцент4 62 3 2 2" xfId="6206"/>
    <cellStyle name="20% - Акцент4 62 3 3" xfId="6207"/>
    <cellStyle name="20% - Акцент4 62 4" xfId="6208"/>
    <cellStyle name="20% - Акцент4 62 4 2" xfId="6209"/>
    <cellStyle name="20% - Акцент4 62 5" xfId="6210"/>
    <cellStyle name="20% - Акцент4 63" xfId="6211"/>
    <cellStyle name="20% - Акцент4 63 2" xfId="6212"/>
    <cellStyle name="20% - Акцент4 63 2 2" xfId="6213"/>
    <cellStyle name="20% - Акцент4 63 2 2 2" xfId="6214"/>
    <cellStyle name="20% - Акцент4 63 2 3" xfId="6215"/>
    <cellStyle name="20% - Акцент4 63 3" xfId="6216"/>
    <cellStyle name="20% - Акцент4 63 3 2" xfId="6217"/>
    <cellStyle name="20% - Акцент4 63 3 2 2" xfId="6218"/>
    <cellStyle name="20% - Акцент4 63 3 3" xfId="6219"/>
    <cellStyle name="20% - Акцент4 63 4" xfId="6220"/>
    <cellStyle name="20% - Акцент4 63 4 2" xfId="6221"/>
    <cellStyle name="20% - Акцент4 63 5" xfId="6222"/>
    <cellStyle name="20% - Акцент4 64" xfId="6223"/>
    <cellStyle name="20% - Акцент4 64 2" xfId="6224"/>
    <cellStyle name="20% - Акцент4 64 2 2" xfId="6225"/>
    <cellStyle name="20% - Акцент4 64 2 2 2" xfId="6226"/>
    <cellStyle name="20% - Акцент4 64 2 3" xfId="6227"/>
    <cellStyle name="20% - Акцент4 64 3" xfId="6228"/>
    <cellStyle name="20% - Акцент4 64 3 2" xfId="6229"/>
    <cellStyle name="20% - Акцент4 64 3 2 2" xfId="6230"/>
    <cellStyle name="20% - Акцент4 64 3 3" xfId="6231"/>
    <cellStyle name="20% - Акцент4 64 4" xfId="6232"/>
    <cellStyle name="20% - Акцент4 64 4 2" xfId="6233"/>
    <cellStyle name="20% - Акцент4 64 5" xfId="6234"/>
    <cellStyle name="20% - Акцент4 65" xfId="6235"/>
    <cellStyle name="20% - Акцент4 65 2" xfId="6236"/>
    <cellStyle name="20% - Акцент4 65 2 2" xfId="6237"/>
    <cellStyle name="20% - Акцент4 65 2 2 2" xfId="6238"/>
    <cellStyle name="20% - Акцент4 65 2 3" xfId="6239"/>
    <cellStyle name="20% - Акцент4 65 3" xfId="6240"/>
    <cellStyle name="20% - Акцент4 65 3 2" xfId="6241"/>
    <cellStyle name="20% - Акцент4 65 3 2 2" xfId="6242"/>
    <cellStyle name="20% - Акцент4 65 3 3" xfId="6243"/>
    <cellStyle name="20% - Акцент4 65 4" xfId="6244"/>
    <cellStyle name="20% - Акцент4 65 4 2" xfId="6245"/>
    <cellStyle name="20% - Акцент4 65 5" xfId="6246"/>
    <cellStyle name="20% - Акцент4 66" xfId="6247"/>
    <cellStyle name="20% - Акцент4 66 2" xfId="6248"/>
    <cellStyle name="20% - Акцент4 66 2 2" xfId="6249"/>
    <cellStyle name="20% - Акцент4 66 2 2 2" xfId="6250"/>
    <cellStyle name="20% - Акцент4 66 2 3" xfId="6251"/>
    <cellStyle name="20% - Акцент4 66 3" xfId="6252"/>
    <cellStyle name="20% - Акцент4 66 3 2" xfId="6253"/>
    <cellStyle name="20% - Акцент4 66 3 2 2" xfId="6254"/>
    <cellStyle name="20% - Акцент4 66 3 3" xfId="6255"/>
    <cellStyle name="20% - Акцент4 66 4" xfId="6256"/>
    <cellStyle name="20% - Акцент4 66 4 2" xfId="6257"/>
    <cellStyle name="20% - Акцент4 66 5" xfId="6258"/>
    <cellStyle name="20% - Акцент4 67" xfId="6259"/>
    <cellStyle name="20% - Акцент4 67 2" xfId="6260"/>
    <cellStyle name="20% - Акцент4 67 2 2" xfId="6261"/>
    <cellStyle name="20% - Акцент4 67 2 2 2" xfId="6262"/>
    <cellStyle name="20% - Акцент4 67 2 3" xfId="6263"/>
    <cellStyle name="20% - Акцент4 67 3" xfId="6264"/>
    <cellStyle name="20% - Акцент4 67 3 2" xfId="6265"/>
    <cellStyle name="20% - Акцент4 67 3 2 2" xfId="6266"/>
    <cellStyle name="20% - Акцент4 67 3 3" xfId="6267"/>
    <cellStyle name="20% - Акцент4 67 4" xfId="6268"/>
    <cellStyle name="20% - Акцент4 67 4 2" xfId="6269"/>
    <cellStyle name="20% - Акцент4 67 5" xfId="6270"/>
    <cellStyle name="20% - Акцент4 68" xfId="6271"/>
    <cellStyle name="20% - Акцент4 68 2" xfId="6272"/>
    <cellStyle name="20% - Акцент4 68 2 2" xfId="6273"/>
    <cellStyle name="20% - Акцент4 68 2 2 2" xfId="6274"/>
    <cellStyle name="20% - Акцент4 68 2 3" xfId="6275"/>
    <cellStyle name="20% - Акцент4 68 3" xfId="6276"/>
    <cellStyle name="20% - Акцент4 68 3 2" xfId="6277"/>
    <cellStyle name="20% - Акцент4 68 3 2 2" xfId="6278"/>
    <cellStyle name="20% - Акцент4 68 3 3" xfId="6279"/>
    <cellStyle name="20% - Акцент4 68 4" xfId="6280"/>
    <cellStyle name="20% - Акцент4 68 4 2" xfId="6281"/>
    <cellStyle name="20% - Акцент4 68 5" xfId="6282"/>
    <cellStyle name="20% - Акцент4 69" xfId="6283"/>
    <cellStyle name="20% - Акцент4 69 2" xfId="6284"/>
    <cellStyle name="20% - Акцент4 69 2 2" xfId="6285"/>
    <cellStyle name="20% - Акцент4 69 2 2 2" xfId="6286"/>
    <cellStyle name="20% - Акцент4 69 2 3" xfId="6287"/>
    <cellStyle name="20% - Акцент4 69 3" xfId="6288"/>
    <cellStyle name="20% - Акцент4 69 3 2" xfId="6289"/>
    <cellStyle name="20% - Акцент4 69 3 2 2" xfId="6290"/>
    <cellStyle name="20% - Акцент4 69 3 3" xfId="6291"/>
    <cellStyle name="20% - Акцент4 69 4" xfId="6292"/>
    <cellStyle name="20% - Акцент4 69 4 2" xfId="6293"/>
    <cellStyle name="20% - Акцент4 69 5" xfId="6294"/>
    <cellStyle name="20% - Акцент4 7" xfId="6295"/>
    <cellStyle name="20% - Акцент4 7 2" xfId="6296"/>
    <cellStyle name="20% - Акцент4 7 2 2" xfId="6297"/>
    <cellStyle name="20% - Акцент4 7 2 2 2" xfId="6298"/>
    <cellStyle name="20% - Акцент4 7 2 2 2 2" xfId="6299"/>
    <cellStyle name="20% - Акцент4 7 2 2 3" xfId="6300"/>
    <cellStyle name="20% - Акцент4 7 2 3" xfId="6301"/>
    <cellStyle name="20% - Акцент4 7 2 3 2" xfId="6302"/>
    <cellStyle name="20% - Акцент4 7 2 3 2 2" xfId="6303"/>
    <cellStyle name="20% - Акцент4 7 2 3 3" xfId="6304"/>
    <cellStyle name="20% - Акцент4 7 2 4" xfId="6305"/>
    <cellStyle name="20% - Акцент4 7 2 4 2" xfId="6306"/>
    <cellStyle name="20% - Акцент4 7 2 5" xfId="6307"/>
    <cellStyle name="20% - Акцент4 7 3" xfId="6308"/>
    <cellStyle name="20% - Акцент4 7 3 2" xfId="6309"/>
    <cellStyle name="20% - Акцент4 7 3 2 2" xfId="6310"/>
    <cellStyle name="20% - Акцент4 7 3 2 2 2" xfId="6311"/>
    <cellStyle name="20% - Акцент4 7 3 2 3" xfId="6312"/>
    <cellStyle name="20% - Акцент4 7 3 3" xfId="6313"/>
    <cellStyle name="20% - Акцент4 7 3 3 2" xfId="6314"/>
    <cellStyle name="20% - Акцент4 7 3 3 2 2" xfId="6315"/>
    <cellStyle name="20% - Акцент4 7 3 3 3" xfId="6316"/>
    <cellStyle name="20% - Акцент4 7 3 4" xfId="6317"/>
    <cellStyle name="20% - Акцент4 7 3 4 2" xfId="6318"/>
    <cellStyle name="20% - Акцент4 7 3 5" xfId="6319"/>
    <cellStyle name="20% - Акцент4 7 4" xfId="6320"/>
    <cellStyle name="20% - Акцент4 7 4 2" xfId="6321"/>
    <cellStyle name="20% - Акцент4 7 4 2 2" xfId="6322"/>
    <cellStyle name="20% - Акцент4 7 4 2 2 2" xfId="6323"/>
    <cellStyle name="20% - Акцент4 7 4 2 3" xfId="6324"/>
    <cellStyle name="20% - Акцент4 7 4 3" xfId="6325"/>
    <cellStyle name="20% - Акцент4 7 4 3 2" xfId="6326"/>
    <cellStyle name="20% - Акцент4 7 4 3 2 2" xfId="6327"/>
    <cellStyle name="20% - Акцент4 7 4 3 3" xfId="6328"/>
    <cellStyle name="20% - Акцент4 7 4 4" xfId="6329"/>
    <cellStyle name="20% - Акцент4 7 4 4 2" xfId="6330"/>
    <cellStyle name="20% - Акцент4 7 4 5" xfId="6331"/>
    <cellStyle name="20% - Акцент4 7 5" xfId="6332"/>
    <cellStyle name="20% - Акцент4 7 5 2" xfId="6333"/>
    <cellStyle name="20% - Акцент4 7 5 2 2" xfId="6334"/>
    <cellStyle name="20% - Акцент4 7 5 2 2 2" xfId="6335"/>
    <cellStyle name="20% - Акцент4 7 5 2 3" xfId="6336"/>
    <cellStyle name="20% - Акцент4 7 5 3" xfId="6337"/>
    <cellStyle name="20% - Акцент4 7 5 3 2" xfId="6338"/>
    <cellStyle name="20% - Акцент4 7 5 3 2 2" xfId="6339"/>
    <cellStyle name="20% - Акцент4 7 5 3 3" xfId="6340"/>
    <cellStyle name="20% - Акцент4 7 5 4" xfId="6341"/>
    <cellStyle name="20% - Акцент4 7 5 4 2" xfId="6342"/>
    <cellStyle name="20% - Акцент4 7 5 5" xfId="6343"/>
    <cellStyle name="20% - Акцент4 7 6" xfId="6344"/>
    <cellStyle name="20% - Акцент4 7 6 2" xfId="6345"/>
    <cellStyle name="20% - Акцент4 7 6 2 2" xfId="6346"/>
    <cellStyle name="20% - Акцент4 7 6 3" xfId="6347"/>
    <cellStyle name="20% - Акцент4 7 7" xfId="6348"/>
    <cellStyle name="20% - Акцент4 7 7 2" xfId="6349"/>
    <cellStyle name="20% - Акцент4 7 7 2 2" xfId="6350"/>
    <cellStyle name="20% - Акцент4 7 7 3" xfId="6351"/>
    <cellStyle name="20% - Акцент4 7 8" xfId="6352"/>
    <cellStyle name="20% - Акцент4 7 8 2" xfId="6353"/>
    <cellStyle name="20% - Акцент4 7 9" xfId="6354"/>
    <cellStyle name="20% - Акцент4 70" xfId="6355"/>
    <cellStyle name="20% - Акцент4 70 2" xfId="6356"/>
    <cellStyle name="20% - Акцент4 70 2 2" xfId="6357"/>
    <cellStyle name="20% - Акцент4 70 2 2 2" xfId="6358"/>
    <cellStyle name="20% - Акцент4 70 2 3" xfId="6359"/>
    <cellStyle name="20% - Акцент4 70 3" xfId="6360"/>
    <cellStyle name="20% - Акцент4 70 3 2" xfId="6361"/>
    <cellStyle name="20% - Акцент4 70 3 2 2" xfId="6362"/>
    <cellStyle name="20% - Акцент4 70 3 3" xfId="6363"/>
    <cellStyle name="20% - Акцент4 70 4" xfId="6364"/>
    <cellStyle name="20% - Акцент4 70 4 2" xfId="6365"/>
    <cellStyle name="20% - Акцент4 70 5" xfId="6366"/>
    <cellStyle name="20% - Акцент4 71" xfId="6367"/>
    <cellStyle name="20% - Акцент4 71 2" xfId="6368"/>
    <cellStyle name="20% - Акцент4 71 2 2" xfId="6369"/>
    <cellStyle name="20% - Акцент4 71 2 2 2" xfId="6370"/>
    <cellStyle name="20% - Акцент4 71 2 3" xfId="6371"/>
    <cellStyle name="20% - Акцент4 71 3" xfId="6372"/>
    <cellStyle name="20% - Акцент4 71 3 2" xfId="6373"/>
    <cellStyle name="20% - Акцент4 71 3 2 2" xfId="6374"/>
    <cellStyle name="20% - Акцент4 71 3 3" xfId="6375"/>
    <cellStyle name="20% - Акцент4 71 4" xfId="6376"/>
    <cellStyle name="20% - Акцент4 71 4 2" xfId="6377"/>
    <cellStyle name="20% - Акцент4 71 5" xfId="6378"/>
    <cellStyle name="20% - Акцент4 72" xfId="6379"/>
    <cellStyle name="20% - Акцент4 72 2" xfId="6380"/>
    <cellStyle name="20% - Акцент4 72 2 2" xfId="6381"/>
    <cellStyle name="20% - Акцент4 72 2 2 2" xfId="6382"/>
    <cellStyle name="20% - Акцент4 72 2 3" xfId="6383"/>
    <cellStyle name="20% - Акцент4 72 3" xfId="6384"/>
    <cellStyle name="20% - Акцент4 72 3 2" xfId="6385"/>
    <cellStyle name="20% - Акцент4 72 3 2 2" xfId="6386"/>
    <cellStyle name="20% - Акцент4 72 3 3" xfId="6387"/>
    <cellStyle name="20% - Акцент4 72 4" xfId="6388"/>
    <cellStyle name="20% - Акцент4 72 4 2" xfId="6389"/>
    <cellStyle name="20% - Акцент4 72 5" xfId="6390"/>
    <cellStyle name="20% - Акцент4 73" xfId="6391"/>
    <cellStyle name="20% - Акцент4 73 2" xfId="6392"/>
    <cellStyle name="20% - Акцент4 73 2 2" xfId="6393"/>
    <cellStyle name="20% - Акцент4 73 2 2 2" xfId="6394"/>
    <cellStyle name="20% - Акцент4 73 2 3" xfId="6395"/>
    <cellStyle name="20% - Акцент4 73 3" xfId="6396"/>
    <cellStyle name="20% - Акцент4 73 3 2" xfId="6397"/>
    <cellStyle name="20% - Акцент4 73 3 2 2" xfId="6398"/>
    <cellStyle name="20% - Акцент4 73 3 3" xfId="6399"/>
    <cellStyle name="20% - Акцент4 73 4" xfId="6400"/>
    <cellStyle name="20% - Акцент4 73 4 2" xfId="6401"/>
    <cellStyle name="20% - Акцент4 73 5" xfId="6402"/>
    <cellStyle name="20% - Акцент4 74" xfId="6403"/>
    <cellStyle name="20% - Акцент4 74 2" xfId="6404"/>
    <cellStyle name="20% - Акцент4 74 2 2" xfId="6405"/>
    <cellStyle name="20% - Акцент4 74 2 2 2" xfId="6406"/>
    <cellStyle name="20% - Акцент4 74 2 3" xfId="6407"/>
    <cellStyle name="20% - Акцент4 74 3" xfId="6408"/>
    <cellStyle name="20% - Акцент4 74 3 2" xfId="6409"/>
    <cellStyle name="20% - Акцент4 74 3 2 2" xfId="6410"/>
    <cellStyle name="20% - Акцент4 74 3 3" xfId="6411"/>
    <cellStyle name="20% - Акцент4 74 4" xfId="6412"/>
    <cellStyle name="20% - Акцент4 74 4 2" xfId="6413"/>
    <cellStyle name="20% - Акцент4 74 5" xfId="6414"/>
    <cellStyle name="20% - Акцент4 75" xfId="6415"/>
    <cellStyle name="20% - Акцент4 75 2" xfId="6416"/>
    <cellStyle name="20% - Акцент4 75 2 2" xfId="6417"/>
    <cellStyle name="20% - Акцент4 75 2 2 2" xfId="6418"/>
    <cellStyle name="20% - Акцент4 75 2 3" xfId="6419"/>
    <cellStyle name="20% - Акцент4 75 3" xfId="6420"/>
    <cellStyle name="20% - Акцент4 75 3 2" xfId="6421"/>
    <cellStyle name="20% - Акцент4 75 3 2 2" xfId="6422"/>
    <cellStyle name="20% - Акцент4 75 3 3" xfId="6423"/>
    <cellStyle name="20% - Акцент4 75 4" xfId="6424"/>
    <cellStyle name="20% - Акцент4 75 4 2" xfId="6425"/>
    <cellStyle name="20% - Акцент4 75 5" xfId="6426"/>
    <cellStyle name="20% - Акцент4 76" xfId="6427"/>
    <cellStyle name="20% - Акцент4 76 2" xfId="6428"/>
    <cellStyle name="20% - Акцент4 76 2 2" xfId="6429"/>
    <cellStyle name="20% - Акцент4 76 2 2 2" xfId="6430"/>
    <cellStyle name="20% - Акцент4 76 2 3" xfId="6431"/>
    <cellStyle name="20% - Акцент4 76 3" xfId="6432"/>
    <cellStyle name="20% - Акцент4 76 3 2" xfId="6433"/>
    <cellStyle name="20% - Акцент4 76 3 2 2" xfId="6434"/>
    <cellStyle name="20% - Акцент4 76 3 3" xfId="6435"/>
    <cellStyle name="20% - Акцент4 76 4" xfId="6436"/>
    <cellStyle name="20% - Акцент4 76 4 2" xfId="6437"/>
    <cellStyle name="20% - Акцент4 76 5" xfId="6438"/>
    <cellStyle name="20% - Акцент4 77" xfId="6439"/>
    <cellStyle name="20% - Акцент4 77 2" xfId="6440"/>
    <cellStyle name="20% - Акцент4 77 2 2" xfId="6441"/>
    <cellStyle name="20% - Акцент4 77 2 2 2" xfId="6442"/>
    <cellStyle name="20% - Акцент4 77 2 3" xfId="6443"/>
    <cellStyle name="20% - Акцент4 77 3" xfId="6444"/>
    <cellStyle name="20% - Акцент4 77 3 2" xfId="6445"/>
    <cellStyle name="20% - Акцент4 77 3 2 2" xfId="6446"/>
    <cellStyle name="20% - Акцент4 77 3 3" xfId="6447"/>
    <cellStyle name="20% - Акцент4 77 4" xfId="6448"/>
    <cellStyle name="20% - Акцент4 77 4 2" xfId="6449"/>
    <cellStyle name="20% - Акцент4 77 5" xfId="6450"/>
    <cellStyle name="20% - Акцент4 78" xfId="6451"/>
    <cellStyle name="20% - Акцент4 78 2" xfId="6452"/>
    <cellStyle name="20% - Акцент4 78 2 2" xfId="6453"/>
    <cellStyle name="20% - Акцент4 78 2 2 2" xfId="6454"/>
    <cellStyle name="20% - Акцент4 78 2 3" xfId="6455"/>
    <cellStyle name="20% - Акцент4 78 3" xfId="6456"/>
    <cellStyle name="20% - Акцент4 78 3 2" xfId="6457"/>
    <cellStyle name="20% - Акцент4 78 3 2 2" xfId="6458"/>
    <cellStyle name="20% - Акцент4 78 3 3" xfId="6459"/>
    <cellStyle name="20% - Акцент4 78 4" xfId="6460"/>
    <cellStyle name="20% - Акцент4 78 4 2" xfId="6461"/>
    <cellStyle name="20% - Акцент4 78 5" xfId="6462"/>
    <cellStyle name="20% - Акцент4 79" xfId="6463"/>
    <cellStyle name="20% - Акцент4 79 2" xfId="6464"/>
    <cellStyle name="20% - Акцент4 79 2 2" xfId="6465"/>
    <cellStyle name="20% - Акцент4 79 2 2 2" xfId="6466"/>
    <cellStyle name="20% - Акцент4 79 2 3" xfId="6467"/>
    <cellStyle name="20% - Акцент4 79 3" xfId="6468"/>
    <cellStyle name="20% - Акцент4 79 3 2" xfId="6469"/>
    <cellStyle name="20% - Акцент4 79 3 2 2" xfId="6470"/>
    <cellStyle name="20% - Акцент4 79 3 3" xfId="6471"/>
    <cellStyle name="20% - Акцент4 79 4" xfId="6472"/>
    <cellStyle name="20% - Акцент4 79 4 2" xfId="6473"/>
    <cellStyle name="20% - Акцент4 79 5" xfId="6474"/>
    <cellStyle name="20% - Акцент4 8" xfId="6475"/>
    <cellStyle name="20% - Акцент4 8 2" xfId="6476"/>
    <cellStyle name="20% - Акцент4 8 2 2" xfId="6477"/>
    <cellStyle name="20% - Акцент4 8 2 2 2" xfId="6478"/>
    <cellStyle name="20% - Акцент4 8 2 2 2 2" xfId="6479"/>
    <cellStyle name="20% - Акцент4 8 2 2 3" xfId="6480"/>
    <cellStyle name="20% - Акцент4 8 2 3" xfId="6481"/>
    <cellStyle name="20% - Акцент4 8 2 3 2" xfId="6482"/>
    <cellStyle name="20% - Акцент4 8 2 3 2 2" xfId="6483"/>
    <cellStyle name="20% - Акцент4 8 2 3 3" xfId="6484"/>
    <cellStyle name="20% - Акцент4 8 2 4" xfId="6485"/>
    <cellStyle name="20% - Акцент4 8 2 4 2" xfId="6486"/>
    <cellStyle name="20% - Акцент4 8 2 5" xfId="6487"/>
    <cellStyle name="20% - Акцент4 8 3" xfId="6488"/>
    <cellStyle name="20% - Акцент4 8 3 2" xfId="6489"/>
    <cellStyle name="20% - Акцент4 8 3 2 2" xfId="6490"/>
    <cellStyle name="20% - Акцент4 8 3 2 2 2" xfId="6491"/>
    <cellStyle name="20% - Акцент4 8 3 2 3" xfId="6492"/>
    <cellStyle name="20% - Акцент4 8 3 3" xfId="6493"/>
    <cellStyle name="20% - Акцент4 8 3 3 2" xfId="6494"/>
    <cellStyle name="20% - Акцент4 8 3 3 2 2" xfId="6495"/>
    <cellStyle name="20% - Акцент4 8 3 3 3" xfId="6496"/>
    <cellStyle name="20% - Акцент4 8 3 4" xfId="6497"/>
    <cellStyle name="20% - Акцент4 8 3 4 2" xfId="6498"/>
    <cellStyle name="20% - Акцент4 8 3 5" xfId="6499"/>
    <cellStyle name="20% - Акцент4 8 4" xfId="6500"/>
    <cellStyle name="20% - Акцент4 8 4 2" xfId="6501"/>
    <cellStyle name="20% - Акцент4 8 4 2 2" xfId="6502"/>
    <cellStyle name="20% - Акцент4 8 4 2 2 2" xfId="6503"/>
    <cellStyle name="20% - Акцент4 8 4 2 3" xfId="6504"/>
    <cellStyle name="20% - Акцент4 8 4 3" xfId="6505"/>
    <cellStyle name="20% - Акцент4 8 4 3 2" xfId="6506"/>
    <cellStyle name="20% - Акцент4 8 4 3 2 2" xfId="6507"/>
    <cellStyle name="20% - Акцент4 8 4 3 3" xfId="6508"/>
    <cellStyle name="20% - Акцент4 8 4 4" xfId="6509"/>
    <cellStyle name="20% - Акцент4 8 4 4 2" xfId="6510"/>
    <cellStyle name="20% - Акцент4 8 4 5" xfId="6511"/>
    <cellStyle name="20% - Акцент4 8 5" xfId="6512"/>
    <cellStyle name="20% - Акцент4 8 5 2" xfId="6513"/>
    <cellStyle name="20% - Акцент4 8 5 2 2" xfId="6514"/>
    <cellStyle name="20% - Акцент4 8 5 2 2 2" xfId="6515"/>
    <cellStyle name="20% - Акцент4 8 5 2 3" xfId="6516"/>
    <cellStyle name="20% - Акцент4 8 5 3" xfId="6517"/>
    <cellStyle name="20% - Акцент4 8 5 3 2" xfId="6518"/>
    <cellStyle name="20% - Акцент4 8 5 3 2 2" xfId="6519"/>
    <cellStyle name="20% - Акцент4 8 5 3 3" xfId="6520"/>
    <cellStyle name="20% - Акцент4 8 5 4" xfId="6521"/>
    <cellStyle name="20% - Акцент4 8 5 4 2" xfId="6522"/>
    <cellStyle name="20% - Акцент4 8 5 5" xfId="6523"/>
    <cellStyle name="20% - Акцент4 8 6" xfId="6524"/>
    <cellStyle name="20% - Акцент4 8 6 2" xfId="6525"/>
    <cellStyle name="20% - Акцент4 8 6 2 2" xfId="6526"/>
    <cellStyle name="20% - Акцент4 8 6 3" xfId="6527"/>
    <cellStyle name="20% - Акцент4 8 7" xfId="6528"/>
    <cellStyle name="20% - Акцент4 8 7 2" xfId="6529"/>
    <cellStyle name="20% - Акцент4 8 7 2 2" xfId="6530"/>
    <cellStyle name="20% - Акцент4 8 7 3" xfId="6531"/>
    <cellStyle name="20% - Акцент4 8 8" xfId="6532"/>
    <cellStyle name="20% - Акцент4 8 8 2" xfId="6533"/>
    <cellStyle name="20% - Акцент4 8 9" xfId="6534"/>
    <cellStyle name="20% - Акцент4 80" xfId="6535"/>
    <cellStyle name="20% - Акцент4 80 2" xfId="6536"/>
    <cellStyle name="20% - Акцент4 80 2 2" xfId="6537"/>
    <cellStyle name="20% - Акцент4 80 2 2 2" xfId="6538"/>
    <cellStyle name="20% - Акцент4 80 2 3" xfId="6539"/>
    <cellStyle name="20% - Акцент4 80 3" xfId="6540"/>
    <cellStyle name="20% - Акцент4 80 3 2" xfId="6541"/>
    <cellStyle name="20% - Акцент4 80 3 2 2" xfId="6542"/>
    <cellStyle name="20% - Акцент4 80 3 3" xfId="6543"/>
    <cellStyle name="20% - Акцент4 80 4" xfId="6544"/>
    <cellStyle name="20% - Акцент4 80 4 2" xfId="6545"/>
    <cellStyle name="20% - Акцент4 80 5" xfId="6546"/>
    <cellStyle name="20% - Акцент4 81" xfId="6547"/>
    <cellStyle name="20% - Акцент4 81 2" xfId="6548"/>
    <cellStyle name="20% - Акцент4 81 2 2" xfId="6549"/>
    <cellStyle name="20% - Акцент4 81 2 2 2" xfId="6550"/>
    <cellStyle name="20% - Акцент4 81 2 3" xfId="6551"/>
    <cellStyle name="20% - Акцент4 81 3" xfId="6552"/>
    <cellStyle name="20% - Акцент4 81 3 2" xfId="6553"/>
    <cellStyle name="20% - Акцент4 81 3 2 2" xfId="6554"/>
    <cellStyle name="20% - Акцент4 81 3 3" xfId="6555"/>
    <cellStyle name="20% - Акцент4 81 4" xfId="6556"/>
    <cellStyle name="20% - Акцент4 81 4 2" xfId="6557"/>
    <cellStyle name="20% - Акцент4 81 5" xfId="6558"/>
    <cellStyle name="20% - Акцент4 82" xfId="6559"/>
    <cellStyle name="20% - Акцент4 82 2" xfId="6560"/>
    <cellStyle name="20% - Акцент4 82 2 2" xfId="6561"/>
    <cellStyle name="20% - Акцент4 82 2 2 2" xfId="6562"/>
    <cellStyle name="20% - Акцент4 82 2 3" xfId="6563"/>
    <cellStyle name="20% - Акцент4 82 3" xfId="6564"/>
    <cellStyle name="20% - Акцент4 82 3 2" xfId="6565"/>
    <cellStyle name="20% - Акцент4 82 3 2 2" xfId="6566"/>
    <cellStyle name="20% - Акцент4 82 3 3" xfId="6567"/>
    <cellStyle name="20% - Акцент4 82 4" xfId="6568"/>
    <cellStyle name="20% - Акцент4 82 4 2" xfId="6569"/>
    <cellStyle name="20% - Акцент4 82 5" xfId="6570"/>
    <cellStyle name="20% - Акцент4 83" xfId="6571"/>
    <cellStyle name="20% - Акцент4 83 2" xfId="6572"/>
    <cellStyle name="20% - Акцент4 83 2 2" xfId="6573"/>
    <cellStyle name="20% - Акцент4 83 2 2 2" xfId="6574"/>
    <cellStyle name="20% - Акцент4 83 2 3" xfId="6575"/>
    <cellStyle name="20% - Акцент4 83 3" xfId="6576"/>
    <cellStyle name="20% - Акцент4 83 3 2" xfId="6577"/>
    <cellStyle name="20% - Акцент4 83 3 2 2" xfId="6578"/>
    <cellStyle name="20% - Акцент4 83 3 3" xfId="6579"/>
    <cellStyle name="20% - Акцент4 83 4" xfId="6580"/>
    <cellStyle name="20% - Акцент4 83 4 2" xfId="6581"/>
    <cellStyle name="20% - Акцент4 83 5" xfId="6582"/>
    <cellStyle name="20% - Акцент4 84" xfId="6583"/>
    <cellStyle name="20% - Акцент4 84 2" xfId="6584"/>
    <cellStyle name="20% - Акцент4 84 2 2" xfId="6585"/>
    <cellStyle name="20% - Акцент4 84 2 2 2" xfId="6586"/>
    <cellStyle name="20% - Акцент4 84 2 3" xfId="6587"/>
    <cellStyle name="20% - Акцент4 84 3" xfId="6588"/>
    <cellStyle name="20% - Акцент4 84 3 2" xfId="6589"/>
    <cellStyle name="20% - Акцент4 84 3 2 2" xfId="6590"/>
    <cellStyle name="20% - Акцент4 84 3 3" xfId="6591"/>
    <cellStyle name="20% - Акцент4 84 4" xfId="6592"/>
    <cellStyle name="20% - Акцент4 84 4 2" xfId="6593"/>
    <cellStyle name="20% - Акцент4 84 5" xfId="6594"/>
    <cellStyle name="20% - Акцент4 85" xfId="6595"/>
    <cellStyle name="20% - Акцент4 85 2" xfId="6596"/>
    <cellStyle name="20% - Акцент4 85 2 2" xfId="6597"/>
    <cellStyle name="20% - Акцент4 85 2 2 2" xfId="6598"/>
    <cellStyle name="20% - Акцент4 85 2 3" xfId="6599"/>
    <cellStyle name="20% - Акцент4 85 3" xfId="6600"/>
    <cellStyle name="20% - Акцент4 85 3 2" xfId="6601"/>
    <cellStyle name="20% - Акцент4 85 3 2 2" xfId="6602"/>
    <cellStyle name="20% - Акцент4 85 3 3" xfId="6603"/>
    <cellStyle name="20% - Акцент4 85 4" xfId="6604"/>
    <cellStyle name="20% - Акцент4 85 4 2" xfId="6605"/>
    <cellStyle name="20% - Акцент4 85 5" xfId="6606"/>
    <cellStyle name="20% - Акцент4 86" xfId="6607"/>
    <cellStyle name="20% - Акцент4 86 2" xfId="6608"/>
    <cellStyle name="20% - Акцент4 86 2 2" xfId="6609"/>
    <cellStyle name="20% - Акцент4 86 2 2 2" xfId="6610"/>
    <cellStyle name="20% - Акцент4 86 2 3" xfId="6611"/>
    <cellStyle name="20% - Акцент4 86 3" xfId="6612"/>
    <cellStyle name="20% - Акцент4 86 3 2" xfId="6613"/>
    <cellStyle name="20% - Акцент4 86 3 2 2" xfId="6614"/>
    <cellStyle name="20% - Акцент4 86 3 3" xfId="6615"/>
    <cellStyle name="20% - Акцент4 86 4" xfId="6616"/>
    <cellStyle name="20% - Акцент4 86 4 2" xfId="6617"/>
    <cellStyle name="20% - Акцент4 86 5" xfId="6618"/>
    <cellStyle name="20% - Акцент4 87" xfId="6619"/>
    <cellStyle name="20% - Акцент4 87 2" xfId="6620"/>
    <cellStyle name="20% - Акцент4 87 2 2" xfId="6621"/>
    <cellStyle name="20% - Акцент4 87 2 2 2" xfId="6622"/>
    <cellStyle name="20% - Акцент4 87 2 3" xfId="6623"/>
    <cellStyle name="20% - Акцент4 87 3" xfId="6624"/>
    <cellStyle name="20% - Акцент4 87 3 2" xfId="6625"/>
    <cellStyle name="20% - Акцент4 87 3 2 2" xfId="6626"/>
    <cellStyle name="20% - Акцент4 87 3 3" xfId="6627"/>
    <cellStyle name="20% - Акцент4 87 4" xfId="6628"/>
    <cellStyle name="20% - Акцент4 87 4 2" xfId="6629"/>
    <cellStyle name="20% - Акцент4 87 5" xfId="6630"/>
    <cellStyle name="20% - Акцент4 88" xfId="6631"/>
    <cellStyle name="20% - Акцент4 88 2" xfId="6632"/>
    <cellStyle name="20% - Акцент4 88 2 2" xfId="6633"/>
    <cellStyle name="20% - Акцент4 88 3" xfId="6634"/>
    <cellStyle name="20% - Акцент4 89" xfId="6635"/>
    <cellStyle name="20% - Акцент4 89 2" xfId="6636"/>
    <cellStyle name="20% - Акцент4 89 2 2" xfId="6637"/>
    <cellStyle name="20% - Акцент4 89 3" xfId="6638"/>
    <cellStyle name="20% - Акцент4 9" xfId="6639"/>
    <cellStyle name="20% - Акцент4 9 2" xfId="6640"/>
    <cellStyle name="20% - Акцент4 9 2 2" xfId="6641"/>
    <cellStyle name="20% - Акцент4 9 2 2 2" xfId="6642"/>
    <cellStyle name="20% - Акцент4 9 2 2 2 2" xfId="6643"/>
    <cellStyle name="20% - Акцент4 9 2 2 3" xfId="6644"/>
    <cellStyle name="20% - Акцент4 9 2 3" xfId="6645"/>
    <cellStyle name="20% - Акцент4 9 2 3 2" xfId="6646"/>
    <cellStyle name="20% - Акцент4 9 2 3 2 2" xfId="6647"/>
    <cellStyle name="20% - Акцент4 9 2 3 3" xfId="6648"/>
    <cellStyle name="20% - Акцент4 9 2 4" xfId="6649"/>
    <cellStyle name="20% - Акцент4 9 2 4 2" xfId="6650"/>
    <cellStyle name="20% - Акцент4 9 2 5" xfId="6651"/>
    <cellStyle name="20% - Акцент4 9 3" xfId="6652"/>
    <cellStyle name="20% - Акцент4 9 3 2" xfId="6653"/>
    <cellStyle name="20% - Акцент4 9 3 2 2" xfId="6654"/>
    <cellStyle name="20% - Акцент4 9 3 2 2 2" xfId="6655"/>
    <cellStyle name="20% - Акцент4 9 3 2 3" xfId="6656"/>
    <cellStyle name="20% - Акцент4 9 3 3" xfId="6657"/>
    <cellStyle name="20% - Акцент4 9 3 3 2" xfId="6658"/>
    <cellStyle name="20% - Акцент4 9 3 3 2 2" xfId="6659"/>
    <cellStyle name="20% - Акцент4 9 3 3 3" xfId="6660"/>
    <cellStyle name="20% - Акцент4 9 3 4" xfId="6661"/>
    <cellStyle name="20% - Акцент4 9 3 4 2" xfId="6662"/>
    <cellStyle name="20% - Акцент4 9 3 5" xfId="6663"/>
    <cellStyle name="20% - Акцент4 9 4" xfId="6664"/>
    <cellStyle name="20% - Акцент4 9 4 2" xfId="6665"/>
    <cellStyle name="20% - Акцент4 9 4 2 2" xfId="6666"/>
    <cellStyle name="20% - Акцент4 9 4 2 2 2" xfId="6667"/>
    <cellStyle name="20% - Акцент4 9 4 2 3" xfId="6668"/>
    <cellStyle name="20% - Акцент4 9 4 3" xfId="6669"/>
    <cellStyle name="20% - Акцент4 9 4 3 2" xfId="6670"/>
    <cellStyle name="20% - Акцент4 9 4 3 2 2" xfId="6671"/>
    <cellStyle name="20% - Акцент4 9 4 3 3" xfId="6672"/>
    <cellStyle name="20% - Акцент4 9 4 4" xfId="6673"/>
    <cellStyle name="20% - Акцент4 9 4 4 2" xfId="6674"/>
    <cellStyle name="20% - Акцент4 9 4 5" xfId="6675"/>
    <cellStyle name="20% - Акцент4 9 5" xfId="6676"/>
    <cellStyle name="20% - Акцент4 9 5 2" xfId="6677"/>
    <cellStyle name="20% - Акцент4 9 5 2 2" xfId="6678"/>
    <cellStyle name="20% - Акцент4 9 5 2 2 2" xfId="6679"/>
    <cellStyle name="20% - Акцент4 9 5 2 3" xfId="6680"/>
    <cellStyle name="20% - Акцент4 9 5 3" xfId="6681"/>
    <cellStyle name="20% - Акцент4 9 5 3 2" xfId="6682"/>
    <cellStyle name="20% - Акцент4 9 5 3 2 2" xfId="6683"/>
    <cellStyle name="20% - Акцент4 9 5 3 3" xfId="6684"/>
    <cellStyle name="20% - Акцент4 9 5 4" xfId="6685"/>
    <cellStyle name="20% - Акцент4 9 5 4 2" xfId="6686"/>
    <cellStyle name="20% - Акцент4 9 5 5" xfId="6687"/>
    <cellStyle name="20% - Акцент4 9 6" xfId="6688"/>
    <cellStyle name="20% - Акцент4 9 6 2" xfId="6689"/>
    <cellStyle name="20% - Акцент4 9 6 2 2" xfId="6690"/>
    <cellStyle name="20% - Акцент4 9 6 3" xfId="6691"/>
    <cellStyle name="20% - Акцент4 9 7" xfId="6692"/>
    <cellStyle name="20% - Акцент4 9 7 2" xfId="6693"/>
    <cellStyle name="20% - Акцент4 9 7 2 2" xfId="6694"/>
    <cellStyle name="20% - Акцент4 9 7 3" xfId="6695"/>
    <cellStyle name="20% - Акцент4 9 8" xfId="6696"/>
    <cellStyle name="20% - Акцент4 9 8 2" xfId="6697"/>
    <cellStyle name="20% - Акцент4 9 9" xfId="6698"/>
    <cellStyle name="20% - Акцент4 90" xfId="6699"/>
    <cellStyle name="20% - Акцент4 90 2" xfId="6700"/>
    <cellStyle name="20% - Акцент4 90 2 2" xfId="6701"/>
    <cellStyle name="20% - Акцент4 90 3" xfId="6702"/>
    <cellStyle name="20% - Акцент4 91" xfId="6703"/>
    <cellStyle name="20% - Акцент4 91 2" xfId="6704"/>
    <cellStyle name="20% - Акцент4 91 2 2" xfId="6705"/>
    <cellStyle name="20% - Акцент4 91 3" xfId="6706"/>
    <cellStyle name="20% - Акцент4 92" xfId="6707"/>
    <cellStyle name="20% - Акцент4 92 2" xfId="6708"/>
    <cellStyle name="20% - Акцент4 92 2 2" xfId="6709"/>
    <cellStyle name="20% - Акцент4 92 3" xfId="6710"/>
    <cellStyle name="20% - Акцент4 93" xfId="6711"/>
    <cellStyle name="20% - Акцент4 93 2" xfId="6712"/>
    <cellStyle name="20% - Акцент4 93 2 2" xfId="6713"/>
    <cellStyle name="20% - Акцент4 93 3" xfId="6714"/>
    <cellStyle name="20% - Акцент4 94" xfId="6715"/>
    <cellStyle name="20% - Акцент4 94 2" xfId="6716"/>
    <cellStyle name="20% - Акцент4 94 2 2" xfId="6717"/>
    <cellStyle name="20% - Акцент4 94 3" xfId="6718"/>
    <cellStyle name="20% - Акцент4 95" xfId="6719"/>
    <cellStyle name="20% - Акцент4 95 2" xfId="6720"/>
    <cellStyle name="20% - Акцент4 95 2 2" xfId="6721"/>
    <cellStyle name="20% - Акцент4 95 3" xfId="6722"/>
    <cellStyle name="20% - Акцент4 96" xfId="6723"/>
    <cellStyle name="20% - Акцент4 96 2" xfId="6724"/>
    <cellStyle name="20% - Акцент4 96 2 2" xfId="6725"/>
    <cellStyle name="20% - Акцент4 96 3" xfId="6726"/>
    <cellStyle name="20% - Акцент4 97" xfId="6727"/>
    <cellStyle name="20% - Акцент4 97 2" xfId="6728"/>
    <cellStyle name="20% - Акцент4 97 2 2" xfId="6729"/>
    <cellStyle name="20% - Акцент4 97 3" xfId="6730"/>
    <cellStyle name="20% - Акцент4 98" xfId="6731"/>
    <cellStyle name="20% - Акцент4 98 2" xfId="6732"/>
    <cellStyle name="20% - Акцент4 98 2 2" xfId="6733"/>
    <cellStyle name="20% - Акцент4 98 3" xfId="6734"/>
    <cellStyle name="20% - Акцент4 99" xfId="6735"/>
    <cellStyle name="20% - Акцент4 99 2" xfId="6736"/>
    <cellStyle name="20% - Акцент4 99 2 2" xfId="6737"/>
    <cellStyle name="20% - Акцент4 99 3" xfId="6738"/>
    <cellStyle name="20% - Акцент5" xfId="6739" builtinId="46" customBuiltin="1"/>
    <cellStyle name="20% - Акцент5 10" xfId="6740"/>
    <cellStyle name="20% - Акцент5 10 2" xfId="6741"/>
    <cellStyle name="20% - Акцент5 10 2 2" xfId="6742"/>
    <cellStyle name="20% - Акцент5 10 2 2 2" xfId="6743"/>
    <cellStyle name="20% - Акцент5 10 2 3" xfId="6744"/>
    <cellStyle name="20% - Акцент5 10 3" xfId="6745"/>
    <cellStyle name="20% - Акцент5 10 3 2" xfId="6746"/>
    <cellStyle name="20% - Акцент5 10 3 2 2" xfId="6747"/>
    <cellStyle name="20% - Акцент5 10 3 3" xfId="6748"/>
    <cellStyle name="20% - Акцент5 10 4" xfId="6749"/>
    <cellStyle name="20% - Акцент5 10 4 2" xfId="6750"/>
    <cellStyle name="20% - Акцент5 10 5" xfId="6751"/>
    <cellStyle name="20% - Акцент5 100" xfId="6752"/>
    <cellStyle name="20% - Акцент5 100 2" xfId="6753"/>
    <cellStyle name="20% - Акцент5 100 2 2" xfId="6754"/>
    <cellStyle name="20% - Акцент5 100 3" xfId="6755"/>
    <cellStyle name="20% - Акцент5 101" xfId="6756"/>
    <cellStyle name="20% - Акцент5 101 2" xfId="6757"/>
    <cellStyle name="20% - Акцент5 101 2 2" xfId="6758"/>
    <cellStyle name="20% - Акцент5 101 3" xfId="6759"/>
    <cellStyle name="20% - Акцент5 102" xfId="6760"/>
    <cellStyle name="20% - Акцент5 102 2" xfId="6761"/>
    <cellStyle name="20% - Акцент5 102 2 2" xfId="6762"/>
    <cellStyle name="20% - Акцент5 102 3" xfId="6763"/>
    <cellStyle name="20% - Акцент5 103" xfId="6764"/>
    <cellStyle name="20% - Акцент5 103 2" xfId="6765"/>
    <cellStyle name="20% - Акцент5 103 2 2" xfId="6766"/>
    <cellStyle name="20% - Акцент5 103 3" xfId="6767"/>
    <cellStyle name="20% - Акцент5 104" xfId="6768"/>
    <cellStyle name="20% - Акцент5 104 2" xfId="6769"/>
    <cellStyle name="20% - Акцент5 104 2 2" xfId="6770"/>
    <cellStyle name="20% - Акцент5 104 3" xfId="6771"/>
    <cellStyle name="20% - Акцент5 105" xfId="6772"/>
    <cellStyle name="20% - Акцент5 105 2" xfId="6773"/>
    <cellStyle name="20% - Акцент5 105 2 2" xfId="6774"/>
    <cellStyle name="20% - Акцент5 105 3" xfId="6775"/>
    <cellStyle name="20% - Акцент5 106" xfId="6776"/>
    <cellStyle name="20% - Акцент5 106 2" xfId="6777"/>
    <cellStyle name="20% - Акцент5 106 2 2" xfId="6778"/>
    <cellStyle name="20% - Акцент5 106 3" xfId="6779"/>
    <cellStyle name="20% - Акцент5 107" xfId="6780"/>
    <cellStyle name="20% - Акцент5 107 2" xfId="6781"/>
    <cellStyle name="20% - Акцент5 107 2 2" xfId="6782"/>
    <cellStyle name="20% - Акцент5 107 3" xfId="6783"/>
    <cellStyle name="20% - Акцент5 108" xfId="6784"/>
    <cellStyle name="20% - Акцент5 108 2" xfId="6785"/>
    <cellStyle name="20% - Акцент5 108 2 2" xfId="6786"/>
    <cellStyle name="20% - Акцент5 108 3" xfId="6787"/>
    <cellStyle name="20% - Акцент5 109" xfId="6788"/>
    <cellStyle name="20% - Акцент5 109 2" xfId="6789"/>
    <cellStyle name="20% - Акцент5 109 2 2" xfId="6790"/>
    <cellStyle name="20% - Акцент5 109 3" xfId="6791"/>
    <cellStyle name="20% - Акцент5 11" xfId="6792"/>
    <cellStyle name="20% - Акцент5 11 2" xfId="6793"/>
    <cellStyle name="20% - Акцент5 11 2 2" xfId="6794"/>
    <cellStyle name="20% - Акцент5 11 2 2 2" xfId="6795"/>
    <cellStyle name="20% - Акцент5 11 2 3" xfId="6796"/>
    <cellStyle name="20% - Акцент5 11 3" xfId="6797"/>
    <cellStyle name="20% - Акцент5 11 3 2" xfId="6798"/>
    <cellStyle name="20% - Акцент5 11 3 2 2" xfId="6799"/>
    <cellStyle name="20% - Акцент5 11 3 3" xfId="6800"/>
    <cellStyle name="20% - Акцент5 11 4" xfId="6801"/>
    <cellStyle name="20% - Акцент5 11 4 2" xfId="6802"/>
    <cellStyle name="20% - Акцент5 11 5" xfId="6803"/>
    <cellStyle name="20% - Акцент5 110" xfId="6804"/>
    <cellStyle name="20% - Акцент5 110 2" xfId="6805"/>
    <cellStyle name="20% - Акцент5 110 2 2" xfId="6806"/>
    <cellStyle name="20% - Акцент5 110 3" xfId="6807"/>
    <cellStyle name="20% - Акцент5 111" xfId="6808"/>
    <cellStyle name="20% - Акцент5 111 2" xfId="6809"/>
    <cellStyle name="20% - Акцент5 111 2 2" xfId="6810"/>
    <cellStyle name="20% - Акцент5 111 3" xfId="6811"/>
    <cellStyle name="20% - Акцент5 112" xfId="6812"/>
    <cellStyle name="20% - Акцент5 112 2" xfId="6813"/>
    <cellStyle name="20% - Акцент5 112 2 2" xfId="6814"/>
    <cellStyle name="20% - Акцент5 112 3" xfId="6815"/>
    <cellStyle name="20% - Акцент5 113" xfId="6816"/>
    <cellStyle name="20% - Акцент5 113 2" xfId="6817"/>
    <cellStyle name="20% - Акцент5 113 2 2" xfId="6818"/>
    <cellStyle name="20% - Акцент5 113 3" xfId="6819"/>
    <cellStyle name="20% - Акцент5 114" xfId="6820"/>
    <cellStyle name="20% - Акцент5 114 2" xfId="6821"/>
    <cellStyle name="20% - Акцент5 114 2 2" xfId="6822"/>
    <cellStyle name="20% - Акцент5 114 3" xfId="6823"/>
    <cellStyle name="20% - Акцент5 115" xfId="6824"/>
    <cellStyle name="20% - Акцент5 115 2" xfId="6825"/>
    <cellStyle name="20% - Акцент5 115 2 2" xfId="6826"/>
    <cellStyle name="20% - Акцент5 115 3" xfId="6827"/>
    <cellStyle name="20% - Акцент5 116" xfId="6828"/>
    <cellStyle name="20% - Акцент5 116 2" xfId="6829"/>
    <cellStyle name="20% - Акцент5 116 2 2" xfId="6830"/>
    <cellStyle name="20% - Акцент5 116 3" xfId="6831"/>
    <cellStyle name="20% - Акцент5 117" xfId="6832"/>
    <cellStyle name="20% - Акцент5 117 2" xfId="6833"/>
    <cellStyle name="20% - Акцент5 117 2 2" xfId="6834"/>
    <cellStyle name="20% - Акцент5 117 3" xfId="6835"/>
    <cellStyle name="20% - Акцент5 118" xfId="6836"/>
    <cellStyle name="20% - Акцент5 118 2" xfId="6837"/>
    <cellStyle name="20% - Акцент5 118 2 2" xfId="6838"/>
    <cellStyle name="20% - Акцент5 118 3" xfId="6839"/>
    <cellStyle name="20% - Акцент5 119" xfId="6840"/>
    <cellStyle name="20% - Акцент5 119 2" xfId="6841"/>
    <cellStyle name="20% - Акцент5 119 2 2" xfId="6842"/>
    <cellStyle name="20% - Акцент5 119 3" xfId="6843"/>
    <cellStyle name="20% - Акцент5 12" xfId="6844"/>
    <cellStyle name="20% - Акцент5 12 2" xfId="6845"/>
    <cellStyle name="20% - Акцент5 12 2 2" xfId="6846"/>
    <cellStyle name="20% - Акцент5 12 2 2 2" xfId="6847"/>
    <cellStyle name="20% - Акцент5 12 2 3" xfId="6848"/>
    <cellStyle name="20% - Акцент5 12 3" xfId="6849"/>
    <cellStyle name="20% - Акцент5 12 3 2" xfId="6850"/>
    <cellStyle name="20% - Акцент5 12 3 2 2" xfId="6851"/>
    <cellStyle name="20% - Акцент5 12 3 3" xfId="6852"/>
    <cellStyle name="20% - Акцент5 12 4" xfId="6853"/>
    <cellStyle name="20% - Акцент5 12 4 2" xfId="6854"/>
    <cellStyle name="20% - Акцент5 12 5" xfId="6855"/>
    <cellStyle name="20% - Акцент5 120" xfId="6856"/>
    <cellStyle name="20% - Акцент5 120 2" xfId="6857"/>
    <cellStyle name="20% - Акцент5 120 2 2" xfId="6858"/>
    <cellStyle name="20% - Акцент5 120 3" xfId="6859"/>
    <cellStyle name="20% - Акцент5 121" xfId="6860"/>
    <cellStyle name="20% - Акцент5 121 2" xfId="6861"/>
    <cellStyle name="20% - Акцент5 121 2 2" xfId="6862"/>
    <cellStyle name="20% - Акцент5 121 3" xfId="6863"/>
    <cellStyle name="20% - Акцент5 122" xfId="6864"/>
    <cellStyle name="20% - Акцент5 122 2" xfId="6865"/>
    <cellStyle name="20% - Акцент5 122 2 2" xfId="6866"/>
    <cellStyle name="20% - Акцент5 122 3" xfId="6867"/>
    <cellStyle name="20% - Акцент5 123" xfId="6868"/>
    <cellStyle name="20% - Акцент5 123 2" xfId="6869"/>
    <cellStyle name="20% - Акцент5 123 2 2" xfId="6870"/>
    <cellStyle name="20% - Акцент5 123 3" xfId="6871"/>
    <cellStyle name="20% - Акцент5 124" xfId="6872"/>
    <cellStyle name="20% - Акцент5 124 2" xfId="6873"/>
    <cellStyle name="20% - Акцент5 124 2 2" xfId="6874"/>
    <cellStyle name="20% - Акцент5 124 3" xfId="6875"/>
    <cellStyle name="20% - Акцент5 125" xfId="6876"/>
    <cellStyle name="20% - Акцент5 125 2" xfId="6877"/>
    <cellStyle name="20% - Акцент5 125 2 2" xfId="6878"/>
    <cellStyle name="20% - Акцент5 125 3" xfId="6879"/>
    <cellStyle name="20% - Акцент5 126" xfId="6880"/>
    <cellStyle name="20% - Акцент5 126 2" xfId="6881"/>
    <cellStyle name="20% - Акцент5 126 2 2" xfId="6882"/>
    <cellStyle name="20% - Акцент5 126 3" xfId="6883"/>
    <cellStyle name="20% - Акцент5 127" xfId="6884"/>
    <cellStyle name="20% - Акцент5 127 2" xfId="6885"/>
    <cellStyle name="20% - Акцент5 127 2 2" xfId="6886"/>
    <cellStyle name="20% - Акцент5 127 3" xfId="6887"/>
    <cellStyle name="20% - Акцент5 128" xfId="6888"/>
    <cellStyle name="20% - Акцент5 128 2" xfId="6889"/>
    <cellStyle name="20% - Акцент5 128 2 2" xfId="6890"/>
    <cellStyle name="20% - Акцент5 128 3" xfId="6891"/>
    <cellStyle name="20% - Акцент5 129" xfId="6892"/>
    <cellStyle name="20% - Акцент5 129 2" xfId="6893"/>
    <cellStyle name="20% - Акцент5 129 2 2" xfId="6894"/>
    <cellStyle name="20% - Акцент5 129 3" xfId="6895"/>
    <cellStyle name="20% - Акцент5 13" xfId="6896"/>
    <cellStyle name="20% - Акцент5 13 2" xfId="6897"/>
    <cellStyle name="20% - Акцент5 13 2 2" xfId="6898"/>
    <cellStyle name="20% - Акцент5 13 2 2 2" xfId="6899"/>
    <cellStyle name="20% - Акцент5 13 2 3" xfId="6900"/>
    <cellStyle name="20% - Акцент5 13 3" xfId="6901"/>
    <cellStyle name="20% - Акцент5 13 3 2" xfId="6902"/>
    <cellStyle name="20% - Акцент5 13 3 2 2" xfId="6903"/>
    <cellStyle name="20% - Акцент5 13 3 3" xfId="6904"/>
    <cellStyle name="20% - Акцент5 13 4" xfId="6905"/>
    <cellStyle name="20% - Акцент5 13 4 2" xfId="6906"/>
    <cellStyle name="20% - Акцент5 13 5" xfId="6907"/>
    <cellStyle name="20% - Акцент5 130" xfId="6908"/>
    <cellStyle name="20% - Акцент5 130 2" xfId="6909"/>
    <cellStyle name="20% - Акцент5 130 2 2" xfId="6910"/>
    <cellStyle name="20% - Акцент5 130 3" xfId="6911"/>
    <cellStyle name="20% - Акцент5 131" xfId="6912"/>
    <cellStyle name="20% - Акцент5 131 2" xfId="6913"/>
    <cellStyle name="20% - Акцент5 131 2 2" xfId="6914"/>
    <cellStyle name="20% - Акцент5 131 3" xfId="6915"/>
    <cellStyle name="20% - Акцент5 132" xfId="6916"/>
    <cellStyle name="20% - Акцент5 132 2" xfId="6917"/>
    <cellStyle name="20% - Акцент5 132 2 2" xfId="6918"/>
    <cellStyle name="20% - Акцент5 132 3" xfId="6919"/>
    <cellStyle name="20% - Акцент5 133" xfId="6920"/>
    <cellStyle name="20% - Акцент5 133 2" xfId="6921"/>
    <cellStyle name="20% - Акцент5 133 2 2" xfId="6922"/>
    <cellStyle name="20% - Акцент5 133 3" xfId="6923"/>
    <cellStyle name="20% - Акцент5 134" xfId="6924"/>
    <cellStyle name="20% - Акцент5 134 2" xfId="6925"/>
    <cellStyle name="20% - Акцент5 134 2 2" xfId="6926"/>
    <cellStyle name="20% - Акцент5 134 3" xfId="6927"/>
    <cellStyle name="20% - Акцент5 135" xfId="6928"/>
    <cellStyle name="20% - Акцент5 135 2" xfId="6929"/>
    <cellStyle name="20% - Акцент5 135 2 2" xfId="6930"/>
    <cellStyle name="20% - Акцент5 135 3" xfId="6931"/>
    <cellStyle name="20% - Акцент5 136" xfId="6932"/>
    <cellStyle name="20% - Акцент5 136 2" xfId="6933"/>
    <cellStyle name="20% - Акцент5 136 2 2" xfId="6934"/>
    <cellStyle name="20% - Акцент5 136 3" xfId="6935"/>
    <cellStyle name="20% - Акцент5 137" xfId="6936"/>
    <cellStyle name="20% - Акцент5 138" xfId="6937"/>
    <cellStyle name="20% - Акцент5 14" xfId="6938"/>
    <cellStyle name="20% - Акцент5 14 2" xfId="6939"/>
    <cellStyle name="20% - Акцент5 14 2 2" xfId="6940"/>
    <cellStyle name="20% - Акцент5 14 2 2 2" xfId="6941"/>
    <cellStyle name="20% - Акцент5 14 2 3" xfId="6942"/>
    <cellStyle name="20% - Акцент5 14 3" xfId="6943"/>
    <cellStyle name="20% - Акцент5 14 3 2" xfId="6944"/>
    <cellStyle name="20% - Акцент5 14 3 2 2" xfId="6945"/>
    <cellStyle name="20% - Акцент5 14 3 3" xfId="6946"/>
    <cellStyle name="20% - Акцент5 14 4" xfId="6947"/>
    <cellStyle name="20% - Акцент5 14 4 2" xfId="6948"/>
    <cellStyle name="20% - Акцент5 14 5" xfId="6949"/>
    <cellStyle name="20% - Акцент5 15" xfId="6950"/>
    <cellStyle name="20% - Акцент5 15 2" xfId="6951"/>
    <cellStyle name="20% - Акцент5 15 2 2" xfId="6952"/>
    <cellStyle name="20% - Акцент5 15 2 2 2" xfId="6953"/>
    <cellStyle name="20% - Акцент5 15 2 3" xfId="6954"/>
    <cellStyle name="20% - Акцент5 15 3" xfId="6955"/>
    <cellStyle name="20% - Акцент5 15 3 2" xfId="6956"/>
    <cellStyle name="20% - Акцент5 15 3 2 2" xfId="6957"/>
    <cellStyle name="20% - Акцент5 15 3 3" xfId="6958"/>
    <cellStyle name="20% - Акцент5 15 4" xfId="6959"/>
    <cellStyle name="20% - Акцент5 15 4 2" xfId="6960"/>
    <cellStyle name="20% - Акцент5 15 5" xfId="6961"/>
    <cellStyle name="20% - Акцент5 16" xfId="6962"/>
    <cellStyle name="20% - Акцент5 16 2" xfId="6963"/>
    <cellStyle name="20% - Акцент5 16 2 2" xfId="6964"/>
    <cellStyle name="20% - Акцент5 16 2 2 2" xfId="6965"/>
    <cellStyle name="20% - Акцент5 16 2 3" xfId="6966"/>
    <cellStyle name="20% - Акцент5 16 3" xfId="6967"/>
    <cellStyle name="20% - Акцент5 16 3 2" xfId="6968"/>
    <cellStyle name="20% - Акцент5 16 3 2 2" xfId="6969"/>
    <cellStyle name="20% - Акцент5 16 3 3" xfId="6970"/>
    <cellStyle name="20% - Акцент5 16 4" xfId="6971"/>
    <cellStyle name="20% - Акцент5 16 4 2" xfId="6972"/>
    <cellStyle name="20% - Акцент5 16 5" xfId="6973"/>
    <cellStyle name="20% - Акцент5 17" xfId="6974"/>
    <cellStyle name="20% - Акцент5 17 2" xfId="6975"/>
    <cellStyle name="20% - Акцент5 17 2 2" xfId="6976"/>
    <cellStyle name="20% - Акцент5 17 2 2 2" xfId="6977"/>
    <cellStyle name="20% - Акцент5 17 2 3" xfId="6978"/>
    <cellStyle name="20% - Акцент5 17 3" xfId="6979"/>
    <cellStyle name="20% - Акцент5 17 3 2" xfId="6980"/>
    <cellStyle name="20% - Акцент5 17 3 2 2" xfId="6981"/>
    <cellStyle name="20% - Акцент5 17 3 3" xfId="6982"/>
    <cellStyle name="20% - Акцент5 17 4" xfId="6983"/>
    <cellStyle name="20% - Акцент5 17 4 2" xfId="6984"/>
    <cellStyle name="20% - Акцент5 17 5" xfId="6985"/>
    <cellStyle name="20% - Акцент5 18" xfId="6986"/>
    <cellStyle name="20% - Акцент5 18 2" xfId="6987"/>
    <cellStyle name="20% - Акцент5 18 2 2" xfId="6988"/>
    <cellStyle name="20% - Акцент5 18 2 2 2" xfId="6989"/>
    <cellStyle name="20% - Акцент5 18 2 3" xfId="6990"/>
    <cellStyle name="20% - Акцент5 18 3" xfId="6991"/>
    <cellStyle name="20% - Акцент5 18 3 2" xfId="6992"/>
    <cellStyle name="20% - Акцент5 18 3 2 2" xfId="6993"/>
    <cellStyle name="20% - Акцент5 18 3 3" xfId="6994"/>
    <cellStyle name="20% - Акцент5 18 4" xfId="6995"/>
    <cellStyle name="20% - Акцент5 18 4 2" xfId="6996"/>
    <cellStyle name="20% - Акцент5 18 5" xfId="6997"/>
    <cellStyle name="20% - Акцент5 19" xfId="6998"/>
    <cellStyle name="20% - Акцент5 19 2" xfId="6999"/>
    <cellStyle name="20% - Акцент5 19 2 2" xfId="7000"/>
    <cellStyle name="20% - Акцент5 19 2 2 2" xfId="7001"/>
    <cellStyle name="20% - Акцент5 19 2 3" xfId="7002"/>
    <cellStyle name="20% - Акцент5 19 3" xfId="7003"/>
    <cellStyle name="20% - Акцент5 19 3 2" xfId="7004"/>
    <cellStyle name="20% - Акцент5 19 3 2 2" xfId="7005"/>
    <cellStyle name="20% - Акцент5 19 3 3" xfId="7006"/>
    <cellStyle name="20% - Акцент5 19 4" xfId="7007"/>
    <cellStyle name="20% - Акцент5 19 4 2" xfId="7008"/>
    <cellStyle name="20% - Акцент5 19 5" xfId="7009"/>
    <cellStyle name="20% - Акцент5 2" xfId="7010"/>
    <cellStyle name="20% - Акцент5 2 10" xfId="7011"/>
    <cellStyle name="20% - Акцент5 2 10 2" xfId="7012"/>
    <cellStyle name="20% - Акцент5 2 10 2 2" xfId="7013"/>
    <cellStyle name="20% - Акцент5 2 10 3" xfId="7014"/>
    <cellStyle name="20% - Акцент5 2 11" xfId="7015"/>
    <cellStyle name="20% - Акцент5 2 11 2" xfId="7016"/>
    <cellStyle name="20% - Акцент5 2 11 2 2" xfId="7017"/>
    <cellStyle name="20% - Акцент5 2 11 3" xfId="7018"/>
    <cellStyle name="20% - Акцент5 2 12" xfId="7019"/>
    <cellStyle name="20% - Акцент5 2 12 2" xfId="7020"/>
    <cellStyle name="20% - Акцент5 2 12 2 2" xfId="7021"/>
    <cellStyle name="20% - Акцент5 2 12 3" xfId="7022"/>
    <cellStyle name="20% - Акцент5 2 13" xfId="7023"/>
    <cellStyle name="20% - Акцент5 2 13 2" xfId="7024"/>
    <cellStyle name="20% - Акцент5 2 13 2 2" xfId="7025"/>
    <cellStyle name="20% - Акцент5 2 13 3" xfId="7026"/>
    <cellStyle name="20% - Акцент5 2 14" xfId="7027"/>
    <cellStyle name="20% - Акцент5 2 14 2" xfId="7028"/>
    <cellStyle name="20% - Акцент5 2 14 2 2" xfId="7029"/>
    <cellStyle name="20% - Акцент5 2 14 3" xfId="7030"/>
    <cellStyle name="20% - Акцент5 2 15" xfId="7031"/>
    <cellStyle name="20% - Акцент5 2 15 2" xfId="7032"/>
    <cellStyle name="20% - Акцент5 2 15 2 2" xfId="7033"/>
    <cellStyle name="20% - Акцент5 2 15 3" xfId="7034"/>
    <cellStyle name="20% - Акцент5 2 16" xfId="7035"/>
    <cellStyle name="20% - Акцент5 2 16 2" xfId="7036"/>
    <cellStyle name="20% - Акцент5 2 16 2 2" xfId="7037"/>
    <cellStyle name="20% - Акцент5 2 16 3" xfId="7038"/>
    <cellStyle name="20% - Акцент5 2 17" xfId="7039"/>
    <cellStyle name="20% - Акцент5 2 17 2" xfId="7040"/>
    <cellStyle name="20% - Акцент5 2 17 2 2" xfId="7041"/>
    <cellStyle name="20% - Акцент5 2 17 3" xfId="7042"/>
    <cellStyle name="20% - Акцент5 2 18" xfId="7043"/>
    <cellStyle name="20% - Акцент5 2 18 2" xfId="7044"/>
    <cellStyle name="20% - Акцент5 2 18 2 2" xfId="7045"/>
    <cellStyle name="20% - Акцент5 2 18 3" xfId="7046"/>
    <cellStyle name="20% - Акцент5 2 19" xfId="7047"/>
    <cellStyle name="20% - Акцент5 2 19 2" xfId="7048"/>
    <cellStyle name="20% - Акцент5 2 19 2 2" xfId="7049"/>
    <cellStyle name="20% - Акцент5 2 19 3" xfId="7050"/>
    <cellStyle name="20% - Акцент5 2 2" xfId="7051"/>
    <cellStyle name="20% - Акцент5 2 2 2" xfId="7052"/>
    <cellStyle name="20% - Акцент5 2 2 2 2" xfId="7053"/>
    <cellStyle name="20% - Акцент5 2 2 2 2 2" xfId="7054"/>
    <cellStyle name="20% - Акцент5 2 2 2 3" xfId="7055"/>
    <cellStyle name="20% - Акцент5 2 2 3" xfId="7056"/>
    <cellStyle name="20% - Акцент5 2 2 3 2" xfId="7057"/>
    <cellStyle name="20% - Акцент5 2 2 3 2 2" xfId="7058"/>
    <cellStyle name="20% - Акцент5 2 2 3 3" xfId="7059"/>
    <cellStyle name="20% - Акцент5 2 2 4" xfId="7060"/>
    <cellStyle name="20% - Акцент5 2 2 4 2" xfId="7061"/>
    <cellStyle name="20% - Акцент5 2 2 5" xfId="7062"/>
    <cellStyle name="20% - Акцент5 2 20" xfId="7063"/>
    <cellStyle name="20% - Акцент5 2 20 2" xfId="7064"/>
    <cellStyle name="20% - Акцент5 2 20 2 2" xfId="7065"/>
    <cellStyle name="20% - Акцент5 2 20 3" xfId="7066"/>
    <cellStyle name="20% - Акцент5 2 21" xfId="7067"/>
    <cellStyle name="20% - Акцент5 2 21 2" xfId="7068"/>
    <cellStyle name="20% - Акцент5 2 21 2 2" xfId="7069"/>
    <cellStyle name="20% - Акцент5 2 21 3" xfId="7070"/>
    <cellStyle name="20% - Акцент5 2 22" xfId="7071"/>
    <cellStyle name="20% - Акцент5 2 22 2" xfId="7072"/>
    <cellStyle name="20% - Акцент5 2 22 2 2" xfId="7073"/>
    <cellStyle name="20% - Акцент5 2 22 3" xfId="7074"/>
    <cellStyle name="20% - Акцент5 2 23" xfId="7075"/>
    <cellStyle name="20% - Акцент5 2 23 2" xfId="7076"/>
    <cellStyle name="20% - Акцент5 2 23 2 2" xfId="7077"/>
    <cellStyle name="20% - Акцент5 2 23 3" xfId="7078"/>
    <cellStyle name="20% - Акцент5 2 24" xfId="7079"/>
    <cellStyle name="20% - Акцент5 2 24 2" xfId="7080"/>
    <cellStyle name="20% - Акцент5 2 24 2 2" xfId="7081"/>
    <cellStyle name="20% - Акцент5 2 24 3" xfId="7082"/>
    <cellStyle name="20% - Акцент5 2 25" xfId="7083"/>
    <cellStyle name="20% - Акцент5 2 25 2" xfId="7084"/>
    <cellStyle name="20% - Акцент5 2 26" xfId="7085"/>
    <cellStyle name="20% - Акцент5 2 3" xfId="7086"/>
    <cellStyle name="20% - Акцент5 2 3 2" xfId="7087"/>
    <cellStyle name="20% - Акцент5 2 3 2 2" xfId="7088"/>
    <cellStyle name="20% - Акцент5 2 3 2 2 2" xfId="7089"/>
    <cellStyle name="20% - Акцент5 2 3 2 3" xfId="7090"/>
    <cellStyle name="20% - Акцент5 2 3 3" xfId="7091"/>
    <cellStyle name="20% - Акцент5 2 3 3 2" xfId="7092"/>
    <cellStyle name="20% - Акцент5 2 3 3 2 2" xfId="7093"/>
    <cellStyle name="20% - Акцент5 2 3 3 3" xfId="7094"/>
    <cellStyle name="20% - Акцент5 2 3 4" xfId="7095"/>
    <cellStyle name="20% - Акцент5 2 3 4 2" xfId="7096"/>
    <cellStyle name="20% - Акцент5 2 3 5" xfId="7097"/>
    <cellStyle name="20% - Акцент5 2 4" xfId="7098"/>
    <cellStyle name="20% - Акцент5 2 4 2" xfId="7099"/>
    <cellStyle name="20% - Акцент5 2 4 2 2" xfId="7100"/>
    <cellStyle name="20% - Акцент5 2 4 2 2 2" xfId="7101"/>
    <cellStyle name="20% - Акцент5 2 4 2 3" xfId="7102"/>
    <cellStyle name="20% - Акцент5 2 4 3" xfId="7103"/>
    <cellStyle name="20% - Акцент5 2 4 3 2" xfId="7104"/>
    <cellStyle name="20% - Акцент5 2 4 3 2 2" xfId="7105"/>
    <cellStyle name="20% - Акцент5 2 4 3 3" xfId="7106"/>
    <cellStyle name="20% - Акцент5 2 4 4" xfId="7107"/>
    <cellStyle name="20% - Акцент5 2 4 4 2" xfId="7108"/>
    <cellStyle name="20% - Акцент5 2 4 5" xfId="7109"/>
    <cellStyle name="20% - Акцент5 2 5" xfId="7110"/>
    <cellStyle name="20% - Акцент5 2 5 2" xfId="7111"/>
    <cellStyle name="20% - Акцент5 2 5 2 2" xfId="7112"/>
    <cellStyle name="20% - Акцент5 2 5 2 2 2" xfId="7113"/>
    <cellStyle name="20% - Акцент5 2 5 2 3" xfId="7114"/>
    <cellStyle name="20% - Акцент5 2 5 3" xfId="7115"/>
    <cellStyle name="20% - Акцент5 2 5 3 2" xfId="7116"/>
    <cellStyle name="20% - Акцент5 2 5 3 2 2" xfId="7117"/>
    <cellStyle name="20% - Акцент5 2 5 3 3" xfId="7118"/>
    <cellStyle name="20% - Акцент5 2 5 4" xfId="7119"/>
    <cellStyle name="20% - Акцент5 2 5 4 2" xfId="7120"/>
    <cellStyle name="20% - Акцент5 2 5 5" xfId="7121"/>
    <cellStyle name="20% - Акцент5 2 6" xfId="7122"/>
    <cellStyle name="20% - Акцент5 2 6 2" xfId="7123"/>
    <cellStyle name="20% - Акцент5 2 6 2 2" xfId="7124"/>
    <cellStyle name="20% - Акцент5 2 6 3" xfId="7125"/>
    <cellStyle name="20% - Акцент5 2 7" xfId="7126"/>
    <cellStyle name="20% - Акцент5 2 7 2" xfId="7127"/>
    <cellStyle name="20% - Акцент5 2 7 2 2" xfId="7128"/>
    <cellStyle name="20% - Акцент5 2 7 3" xfId="7129"/>
    <cellStyle name="20% - Акцент5 2 8" xfId="7130"/>
    <cellStyle name="20% - Акцент5 2 8 2" xfId="7131"/>
    <cellStyle name="20% - Акцент5 2 8 2 2" xfId="7132"/>
    <cellStyle name="20% - Акцент5 2 8 3" xfId="7133"/>
    <cellStyle name="20% - Акцент5 2 9" xfId="7134"/>
    <cellStyle name="20% - Акцент5 2 9 2" xfId="7135"/>
    <cellStyle name="20% - Акцент5 2 9 2 2" xfId="7136"/>
    <cellStyle name="20% - Акцент5 2 9 3" xfId="7137"/>
    <cellStyle name="20% - Акцент5 20" xfId="7138"/>
    <cellStyle name="20% - Акцент5 20 2" xfId="7139"/>
    <cellStyle name="20% - Акцент5 20 2 2" xfId="7140"/>
    <cellStyle name="20% - Акцент5 20 2 2 2" xfId="7141"/>
    <cellStyle name="20% - Акцент5 20 2 3" xfId="7142"/>
    <cellStyle name="20% - Акцент5 20 3" xfId="7143"/>
    <cellStyle name="20% - Акцент5 20 3 2" xfId="7144"/>
    <cellStyle name="20% - Акцент5 20 3 2 2" xfId="7145"/>
    <cellStyle name="20% - Акцент5 20 3 3" xfId="7146"/>
    <cellStyle name="20% - Акцент5 20 4" xfId="7147"/>
    <cellStyle name="20% - Акцент5 20 4 2" xfId="7148"/>
    <cellStyle name="20% - Акцент5 20 5" xfId="7149"/>
    <cellStyle name="20% - Акцент5 21" xfId="7150"/>
    <cellStyle name="20% - Акцент5 21 2" xfId="7151"/>
    <cellStyle name="20% - Акцент5 21 2 2" xfId="7152"/>
    <cellStyle name="20% - Акцент5 21 2 2 2" xfId="7153"/>
    <cellStyle name="20% - Акцент5 21 2 3" xfId="7154"/>
    <cellStyle name="20% - Акцент5 21 3" xfId="7155"/>
    <cellStyle name="20% - Акцент5 21 3 2" xfId="7156"/>
    <cellStyle name="20% - Акцент5 21 3 2 2" xfId="7157"/>
    <cellStyle name="20% - Акцент5 21 3 3" xfId="7158"/>
    <cellStyle name="20% - Акцент5 21 4" xfId="7159"/>
    <cellStyle name="20% - Акцент5 21 4 2" xfId="7160"/>
    <cellStyle name="20% - Акцент5 21 5" xfId="7161"/>
    <cellStyle name="20% - Акцент5 22" xfId="7162"/>
    <cellStyle name="20% - Акцент5 22 2" xfId="7163"/>
    <cellStyle name="20% - Акцент5 22 2 2" xfId="7164"/>
    <cellStyle name="20% - Акцент5 22 2 2 2" xfId="7165"/>
    <cellStyle name="20% - Акцент5 22 2 3" xfId="7166"/>
    <cellStyle name="20% - Акцент5 22 3" xfId="7167"/>
    <cellStyle name="20% - Акцент5 22 3 2" xfId="7168"/>
    <cellStyle name="20% - Акцент5 22 3 2 2" xfId="7169"/>
    <cellStyle name="20% - Акцент5 22 3 3" xfId="7170"/>
    <cellStyle name="20% - Акцент5 22 4" xfId="7171"/>
    <cellStyle name="20% - Акцент5 22 4 2" xfId="7172"/>
    <cellStyle name="20% - Акцент5 22 5" xfId="7173"/>
    <cellStyle name="20% - Акцент5 23" xfId="7174"/>
    <cellStyle name="20% - Акцент5 23 2" xfId="7175"/>
    <cellStyle name="20% - Акцент5 23 2 2" xfId="7176"/>
    <cellStyle name="20% - Акцент5 23 2 2 2" xfId="7177"/>
    <cellStyle name="20% - Акцент5 23 2 3" xfId="7178"/>
    <cellStyle name="20% - Акцент5 23 3" xfId="7179"/>
    <cellStyle name="20% - Акцент5 23 3 2" xfId="7180"/>
    <cellStyle name="20% - Акцент5 23 3 2 2" xfId="7181"/>
    <cellStyle name="20% - Акцент5 23 3 3" xfId="7182"/>
    <cellStyle name="20% - Акцент5 23 4" xfId="7183"/>
    <cellStyle name="20% - Акцент5 23 4 2" xfId="7184"/>
    <cellStyle name="20% - Акцент5 23 5" xfId="7185"/>
    <cellStyle name="20% - Акцент5 24" xfId="7186"/>
    <cellStyle name="20% - Акцент5 24 2" xfId="7187"/>
    <cellStyle name="20% - Акцент5 24 2 2" xfId="7188"/>
    <cellStyle name="20% - Акцент5 24 2 2 2" xfId="7189"/>
    <cellStyle name="20% - Акцент5 24 2 3" xfId="7190"/>
    <cellStyle name="20% - Акцент5 24 3" xfId="7191"/>
    <cellStyle name="20% - Акцент5 24 3 2" xfId="7192"/>
    <cellStyle name="20% - Акцент5 24 3 2 2" xfId="7193"/>
    <cellStyle name="20% - Акцент5 24 3 3" xfId="7194"/>
    <cellStyle name="20% - Акцент5 24 4" xfId="7195"/>
    <cellStyle name="20% - Акцент5 24 4 2" xfId="7196"/>
    <cellStyle name="20% - Акцент5 24 5" xfId="7197"/>
    <cellStyle name="20% - Акцент5 25" xfId="7198"/>
    <cellStyle name="20% - Акцент5 25 2" xfId="7199"/>
    <cellStyle name="20% - Акцент5 25 2 2" xfId="7200"/>
    <cellStyle name="20% - Акцент5 25 2 2 2" xfId="7201"/>
    <cellStyle name="20% - Акцент5 25 2 3" xfId="7202"/>
    <cellStyle name="20% - Акцент5 25 3" xfId="7203"/>
    <cellStyle name="20% - Акцент5 25 3 2" xfId="7204"/>
    <cellStyle name="20% - Акцент5 25 3 2 2" xfId="7205"/>
    <cellStyle name="20% - Акцент5 25 3 3" xfId="7206"/>
    <cellStyle name="20% - Акцент5 25 4" xfId="7207"/>
    <cellStyle name="20% - Акцент5 25 4 2" xfId="7208"/>
    <cellStyle name="20% - Акцент5 25 5" xfId="7209"/>
    <cellStyle name="20% - Акцент5 26" xfId="7210"/>
    <cellStyle name="20% - Акцент5 26 2" xfId="7211"/>
    <cellStyle name="20% - Акцент5 26 2 2" xfId="7212"/>
    <cellStyle name="20% - Акцент5 26 2 2 2" xfId="7213"/>
    <cellStyle name="20% - Акцент5 26 2 3" xfId="7214"/>
    <cellStyle name="20% - Акцент5 26 3" xfId="7215"/>
    <cellStyle name="20% - Акцент5 26 3 2" xfId="7216"/>
    <cellStyle name="20% - Акцент5 26 3 2 2" xfId="7217"/>
    <cellStyle name="20% - Акцент5 26 3 3" xfId="7218"/>
    <cellStyle name="20% - Акцент5 26 4" xfId="7219"/>
    <cellStyle name="20% - Акцент5 26 4 2" xfId="7220"/>
    <cellStyle name="20% - Акцент5 26 5" xfId="7221"/>
    <cellStyle name="20% - Акцент5 27" xfId="7222"/>
    <cellStyle name="20% - Акцент5 27 2" xfId="7223"/>
    <cellStyle name="20% - Акцент5 27 2 2" xfId="7224"/>
    <cellStyle name="20% - Акцент5 27 2 2 2" xfId="7225"/>
    <cellStyle name="20% - Акцент5 27 2 3" xfId="7226"/>
    <cellStyle name="20% - Акцент5 27 3" xfId="7227"/>
    <cellStyle name="20% - Акцент5 27 3 2" xfId="7228"/>
    <cellStyle name="20% - Акцент5 27 3 2 2" xfId="7229"/>
    <cellStyle name="20% - Акцент5 27 3 3" xfId="7230"/>
    <cellStyle name="20% - Акцент5 27 4" xfId="7231"/>
    <cellStyle name="20% - Акцент5 27 4 2" xfId="7232"/>
    <cellStyle name="20% - Акцент5 27 5" xfId="7233"/>
    <cellStyle name="20% - Акцент5 28" xfId="7234"/>
    <cellStyle name="20% - Акцент5 28 2" xfId="7235"/>
    <cellStyle name="20% - Акцент5 28 2 2" xfId="7236"/>
    <cellStyle name="20% - Акцент5 28 2 2 2" xfId="7237"/>
    <cellStyle name="20% - Акцент5 28 2 3" xfId="7238"/>
    <cellStyle name="20% - Акцент5 28 3" xfId="7239"/>
    <cellStyle name="20% - Акцент5 28 3 2" xfId="7240"/>
    <cellStyle name="20% - Акцент5 28 3 2 2" xfId="7241"/>
    <cellStyle name="20% - Акцент5 28 3 3" xfId="7242"/>
    <cellStyle name="20% - Акцент5 28 4" xfId="7243"/>
    <cellStyle name="20% - Акцент5 28 4 2" xfId="7244"/>
    <cellStyle name="20% - Акцент5 28 5" xfId="7245"/>
    <cellStyle name="20% - Акцент5 29" xfId="7246"/>
    <cellStyle name="20% - Акцент5 29 2" xfId="7247"/>
    <cellStyle name="20% - Акцент5 29 2 2" xfId="7248"/>
    <cellStyle name="20% - Акцент5 29 2 2 2" xfId="7249"/>
    <cellStyle name="20% - Акцент5 29 2 3" xfId="7250"/>
    <cellStyle name="20% - Акцент5 29 3" xfId="7251"/>
    <cellStyle name="20% - Акцент5 29 3 2" xfId="7252"/>
    <cellStyle name="20% - Акцент5 29 3 2 2" xfId="7253"/>
    <cellStyle name="20% - Акцент5 29 3 3" xfId="7254"/>
    <cellStyle name="20% - Акцент5 29 4" xfId="7255"/>
    <cellStyle name="20% - Акцент5 29 4 2" xfId="7256"/>
    <cellStyle name="20% - Акцент5 29 5" xfId="7257"/>
    <cellStyle name="20% - Акцент5 3" xfId="7258"/>
    <cellStyle name="20% - Акцент5 3 2" xfId="7259"/>
    <cellStyle name="20% - Акцент5 3 2 2" xfId="7260"/>
    <cellStyle name="20% - Акцент5 3 2 2 2" xfId="7261"/>
    <cellStyle name="20% - Акцент5 3 2 2 2 2" xfId="7262"/>
    <cellStyle name="20% - Акцент5 3 2 2 3" xfId="7263"/>
    <cellStyle name="20% - Акцент5 3 2 3" xfId="7264"/>
    <cellStyle name="20% - Акцент5 3 2 3 2" xfId="7265"/>
    <cellStyle name="20% - Акцент5 3 2 3 2 2" xfId="7266"/>
    <cellStyle name="20% - Акцент5 3 2 3 3" xfId="7267"/>
    <cellStyle name="20% - Акцент5 3 2 4" xfId="7268"/>
    <cellStyle name="20% - Акцент5 3 2 4 2" xfId="7269"/>
    <cellStyle name="20% - Акцент5 3 2 5" xfId="7270"/>
    <cellStyle name="20% - Акцент5 3 3" xfId="7271"/>
    <cellStyle name="20% - Акцент5 3 3 2" xfId="7272"/>
    <cellStyle name="20% - Акцент5 3 3 2 2" xfId="7273"/>
    <cellStyle name="20% - Акцент5 3 3 2 2 2" xfId="7274"/>
    <cellStyle name="20% - Акцент5 3 3 2 3" xfId="7275"/>
    <cellStyle name="20% - Акцент5 3 3 3" xfId="7276"/>
    <cellStyle name="20% - Акцент5 3 3 3 2" xfId="7277"/>
    <cellStyle name="20% - Акцент5 3 3 3 2 2" xfId="7278"/>
    <cellStyle name="20% - Акцент5 3 3 3 3" xfId="7279"/>
    <cellStyle name="20% - Акцент5 3 3 4" xfId="7280"/>
    <cellStyle name="20% - Акцент5 3 3 4 2" xfId="7281"/>
    <cellStyle name="20% - Акцент5 3 3 5" xfId="7282"/>
    <cellStyle name="20% - Акцент5 3 4" xfId="7283"/>
    <cellStyle name="20% - Акцент5 3 4 2" xfId="7284"/>
    <cellStyle name="20% - Акцент5 3 4 2 2" xfId="7285"/>
    <cellStyle name="20% - Акцент5 3 4 2 2 2" xfId="7286"/>
    <cellStyle name="20% - Акцент5 3 4 2 3" xfId="7287"/>
    <cellStyle name="20% - Акцент5 3 4 3" xfId="7288"/>
    <cellStyle name="20% - Акцент5 3 4 3 2" xfId="7289"/>
    <cellStyle name="20% - Акцент5 3 4 3 2 2" xfId="7290"/>
    <cellStyle name="20% - Акцент5 3 4 3 3" xfId="7291"/>
    <cellStyle name="20% - Акцент5 3 4 4" xfId="7292"/>
    <cellStyle name="20% - Акцент5 3 4 4 2" xfId="7293"/>
    <cellStyle name="20% - Акцент5 3 4 5" xfId="7294"/>
    <cellStyle name="20% - Акцент5 3 5" xfId="7295"/>
    <cellStyle name="20% - Акцент5 3 5 2" xfId="7296"/>
    <cellStyle name="20% - Акцент5 3 5 2 2" xfId="7297"/>
    <cellStyle name="20% - Акцент5 3 5 2 2 2" xfId="7298"/>
    <cellStyle name="20% - Акцент5 3 5 2 3" xfId="7299"/>
    <cellStyle name="20% - Акцент5 3 5 3" xfId="7300"/>
    <cellStyle name="20% - Акцент5 3 5 3 2" xfId="7301"/>
    <cellStyle name="20% - Акцент5 3 5 3 2 2" xfId="7302"/>
    <cellStyle name="20% - Акцент5 3 5 3 3" xfId="7303"/>
    <cellStyle name="20% - Акцент5 3 5 4" xfId="7304"/>
    <cellStyle name="20% - Акцент5 3 5 4 2" xfId="7305"/>
    <cellStyle name="20% - Акцент5 3 5 5" xfId="7306"/>
    <cellStyle name="20% - Акцент5 3 6" xfId="7307"/>
    <cellStyle name="20% - Акцент5 3 6 2" xfId="7308"/>
    <cellStyle name="20% - Акцент5 3 6 2 2" xfId="7309"/>
    <cellStyle name="20% - Акцент5 3 6 3" xfId="7310"/>
    <cellStyle name="20% - Акцент5 3 7" xfId="7311"/>
    <cellStyle name="20% - Акцент5 3 7 2" xfId="7312"/>
    <cellStyle name="20% - Акцент5 3 7 2 2" xfId="7313"/>
    <cellStyle name="20% - Акцент5 3 7 3" xfId="7314"/>
    <cellStyle name="20% - Акцент5 3 8" xfId="7315"/>
    <cellStyle name="20% - Акцент5 3 8 2" xfId="7316"/>
    <cellStyle name="20% - Акцент5 3 9" xfId="7317"/>
    <cellStyle name="20% - Акцент5 30" xfId="7318"/>
    <cellStyle name="20% - Акцент5 30 2" xfId="7319"/>
    <cellStyle name="20% - Акцент5 30 2 2" xfId="7320"/>
    <cellStyle name="20% - Акцент5 30 2 2 2" xfId="7321"/>
    <cellStyle name="20% - Акцент5 30 2 3" xfId="7322"/>
    <cellStyle name="20% - Акцент5 30 3" xfId="7323"/>
    <cellStyle name="20% - Акцент5 30 3 2" xfId="7324"/>
    <cellStyle name="20% - Акцент5 30 3 2 2" xfId="7325"/>
    <cellStyle name="20% - Акцент5 30 3 3" xfId="7326"/>
    <cellStyle name="20% - Акцент5 30 4" xfId="7327"/>
    <cellStyle name="20% - Акцент5 30 4 2" xfId="7328"/>
    <cellStyle name="20% - Акцент5 30 5" xfId="7329"/>
    <cellStyle name="20% - Акцент5 31" xfId="7330"/>
    <cellStyle name="20% - Акцент5 31 2" xfId="7331"/>
    <cellStyle name="20% - Акцент5 31 2 2" xfId="7332"/>
    <cellStyle name="20% - Акцент5 31 2 2 2" xfId="7333"/>
    <cellStyle name="20% - Акцент5 31 2 3" xfId="7334"/>
    <cellStyle name="20% - Акцент5 31 3" xfId="7335"/>
    <cellStyle name="20% - Акцент5 31 3 2" xfId="7336"/>
    <cellStyle name="20% - Акцент5 31 3 2 2" xfId="7337"/>
    <cellStyle name="20% - Акцент5 31 3 3" xfId="7338"/>
    <cellStyle name="20% - Акцент5 31 4" xfId="7339"/>
    <cellStyle name="20% - Акцент5 31 4 2" xfId="7340"/>
    <cellStyle name="20% - Акцент5 31 5" xfId="7341"/>
    <cellStyle name="20% - Акцент5 32" xfId="7342"/>
    <cellStyle name="20% - Акцент5 32 2" xfId="7343"/>
    <cellStyle name="20% - Акцент5 32 2 2" xfId="7344"/>
    <cellStyle name="20% - Акцент5 32 2 2 2" xfId="7345"/>
    <cellStyle name="20% - Акцент5 32 2 3" xfId="7346"/>
    <cellStyle name="20% - Акцент5 32 3" xfId="7347"/>
    <cellStyle name="20% - Акцент5 32 3 2" xfId="7348"/>
    <cellStyle name="20% - Акцент5 32 3 2 2" xfId="7349"/>
    <cellStyle name="20% - Акцент5 32 3 3" xfId="7350"/>
    <cellStyle name="20% - Акцент5 32 4" xfId="7351"/>
    <cellStyle name="20% - Акцент5 32 4 2" xfId="7352"/>
    <cellStyle name="20% - Акцент5 32 5" xfId="7353"/>
    <cellStyle name="20% - Акцент5 33" xfId="7354"/>
    <cellStyle name="20% - Акцент5 33 2" xfId="7355"/>
    <cellStyle name="20% - Акцент5 33 2 2" xfId="7356"/>
    <cellStyle name="20% - Акцент5 33 2 2 2" xfId="7357"/>
    <cellStyle name="20% - Акцент5 33 2 3" xfId="7358"/>
    <cellStyle name="20% - Акцент5 33 3" xfId="7359"/>
    <cellStyle name="20% - Акцент5 33 3 2" xfId="7360"/>
    <cellStyle name="20% - Акцент5 33 3 2 2" xfId="7361"/>
    <cellStyle name="20% - Акцент5 33 3 3" xfId="7362"/>
    <cellStyle name="20% - Акцент5 33 4" xfId="7363"/>
    <cellStyle name="20% - Акцент5 33 4 2" xfId="7364"/>
    <cellStyle name="20% - Акцент5 33 5" xfId="7365"/>
    <cellStyle name="20% - Акцент5 34" xfId="7366"/>
    <cellStyle name="20% - Акцент5 34 2" xfId="7367"/>
    <cellStyle name="20% - Акцент5 34 2 2" xfId="7368"/>
    <cellStyle name="20% - Акцент5 34 2 2 2" xfId="7369"/>
    <cellStyle name="20% - Акцент5 34 2 3" xfId="7370"/>
    <cellStyle name="20% - Акцент5 34 3" xfId="7371"/>
    <cellStyle name="20% - Акцент5 34 3 2" xfId="7372"/>
    <cellStyle name="20% - Акцент5 34 3 2 2" xfId="7373"/>
    <cellStyle name="20% - Акцент5 34 3 3" xfId="7374"/>
    <cellStyle name="20% - Акцент5 34 4" xfId="7375"/>
    <cellStyle name="20% - Акцент5 34 4 2" xfId="7376"/>
    <cellStyle name="20% - Акцент5 34 5" xfId="7377"/>
    <cellStyle name="20% - Акцент5 35" xfId="7378"/>
    <cellStyle name="20% - Акцент5 35 2" xfId="7379"/>
    <cellStyle name="20% - Акцент5 35 2 2" xfId="7380"/>
    <cellStyle name="20% - Акцент5 35 2 2 2" xfId="7381"/>
    <cellStyle name="20% - Акцент5 35 2 3" xfId="7382"/>
    <cellStyle name="20% - Акцент5 35 3" xfId="7383"/>
    <cellStyle name="20% - Акцент5 35 3 2" xfId="7384"/>
    <cellStyle name="20% - Акцент5 35 3 2 2" xfId="7385"/>
    <cellStyle name="20% - Акцент5 35 3 3" xfId="7386"/>
    <cellStyle name="20% - Акцент5 35 4" xfId="7387"/>
    <cellStyle name="20% - Акцент5 35 4 2" xfId="7388"/>
    <cellStyle name="20% - Акцент5 35 5" xfId="7389"/>
    <cellStyle name="20% - Акцент5 36" xfId="7390"/>
    <cellStyle name="20% - Акцент5 36 2" xfId="7391"/>
    <cellStyle name="20% - Акцент5 36 2 2" xfId="7392"/>
    <cellStyle name="20% - Акцент5 36 2 2 2" xfId="7393"/>
    <cellStyle name="20% - Акцент5 36 2 3" xfId="7394"/>
    <cellStyle name="20% - Акцент5 36 3" xfId="7395"/>
    <cellStyle name="20% - Акцент5 36 3 2" xfId="7396"/>
    <cellStyle name="20% - Акцент5 36 3 2 2" xfId="7397"/>
    <cellStyle name="20% - Акцент5 36 3 3" xfId="7398"/>
    <cellStyle name="20% - Акцент5 36 4" xfId="7399"/>
    <cellStyle name="20% - Акцент5 36 4 2" xfId="7400"/>
    <cellStyle name="20% - Акцент5 36 5" xfId="7401"/>
    <cellStyle name="20% - Акцент5 37" xfId="7402"/>
    <cellStyle name="20% - Акцент5 37 2" xfId="7403"/>
    <cellStyle name="20% - Акцент5 37 2 2" xfId="7404"/>
    <cellStyle name="20% - Акцент5 37 2 2 2" xfId="7405"/>
    <cellStyle name="20% - Акцент5 37 2 3" xfId="7406"/>
    <cellStyle name="20% - Акцент5 37 3" xfId="7407"/>
    <cellStyle name="20% - Акцент5 37 3 2" xfId="7408"/>
    <cellStyle name="20% - Акцент5 37 3 2 2" xfId="7409"/>
    <cellStyle name="20% - Акцент5 37 3 3" xfId="7410"/>
    <cellStyle name="20% - Акцент5 37 4" xfId="7411"/>
    <cellStyle name="20% - Акцент5 37 4 2" xfId="7412"/>
    <cellStyle name="20% - Акцент5 37 5" xfId="7413"/>
    <cellStyle name="20% - Акцент5 38" xfId="7414"/>
    <cellStyle name="20% - Акцент5 38 2" xfId="7415"/>
    <cellStyle name="20% - Акцент5 38 2 2" xfId="7416"/>
    <cellStyle name="20% - Акцент5 38 2 2 2" xfId="7417"/>
    <cellStyle name="20% - Акцент5 38 2 3" xfId="7418"/>
    <cellStyle name="20% - Акцент5 38 3" xfId="7419"/>
    <cellStyle name="20% - Акцент5 38 3 2" xfId="7420"/>
    <cellStyle name="20% - Акцент5 38 3 2 2" xfId="7421"/>
    <cellStyle name="20% - Акцент5 38 3 3" xfId="7422"/>
    <cellStyle name="20% - Акцент5 38 4" xfId="7423"/>
    <cellStyle name="20% - Акцент5 38 4 2" xfId="7424"/>
    <cellStyle name="20% - Акцент5 38 5" xfId="7425"/>
    <cellStyle name="20% - Акцент5 39" xfId="7426"/>
    <cellStyle name="20% - Акцент5 39 2" xfId="7427"/>
    <cellStyle name="20% - Акцент5 39 2 2" xfId="7428"/>
    <cellStyle name="20% - Акцент5 39 2 2 2" xfId="7429"/>
    <cellStyle name="20% - Акцент5 39 2 3" xfId="7430"/>
    <cellStyle name="20% - Акцент5 39 3" xfId="7431"/>
    <cellStyle name="20% - Акцент5 39 3 2" xfId="7432"/>
    <cellStyle name="20% - Акцент5 39 3 2 2" xfId="7433"/>
    <cellStyle name="20% - Акцент5 39 3 3" xfId="7434"/>
    <cellStyle name="20% - Акцент5 39 4" xfId="7435"/>
    <cellStyle name="20% - Акцент5 39 4 2" xfId="7436"/>
    <cellStyle name="20% - Акцент5 39 5" xfId="7437"/>
    <cellStyle name="20% - Акцент5 4" xfId="7438"/>
    <cellStyle name="20% - Акцент5 4 2" xfId="7439"/>
    <cellStyle name="20% - Акцент5 4 2 2" xfId="7440"/>
    <cellStyle name="20% - Акцент5 4 2 2 2" xfId="7441"/>
    <cellStyle name="20% - Акцент5 4 2 2 2 2" xfId="7442"/>
    <cellStyle name="20% - Акцент5 4 2 2 3" xfId="7443"/>
    <cellStyle name="20% - Акцент5 4 2 3" xfId="7444"/>
    <cellStyle name="20% - Акцент5 4 2 3 2" xfId="7445"/>
    <cellStyle name="20% - Акцент5 4 2 3 2 2" xfId="7446"/>
    <cellStyle name="20% - Акцент5 4 2 3 3" xfId="7447"/>
    <cellStyle name="20% - Акцент5 4 2 4" xfId="7448"/>
    <cellStyle name="20% - Акцент5 4 2 4 2" xfId="7449"/>
    <cellStyle name="20% - Акцент5 4 2 5" xfId="7450"/>
    <cellStyle name="20% - Акцент5 4 3" xfId="7451"/>
    <cellStyle name="20% - Акцент5 4 3 2" xfId="7452"/>
    <cellStyle name="20% - Акцент5 4 3 2 2" xfId="7453"/>
    <cellStyle name="20% - Акцент5 4 3 2 2 2" xfId="7454"/>
    <cellStyle name="20% - Акцент5 4 3 2 3" xfId="7455"/>
    <cellStyle name="20% - Акцент5 4 3 3" xfId="7456"/>
    <cellStyle name="20% - Акцент5 4 3 3 2" xfId="7457"/>
    <cellStyle name="20% - Акцент5 4 3 3 2 2" xfId="7458"/>
    <cellStyle name="20% - Акцент5 4 3 3 3" xfId="7459"/>
    <cellStyle name="20% - Акцент5 4 3 4" xfId="7460"/>
    <cellStyle name="20% - Акцент5 4 3 4 2" xfId="7461"/>
    <cellStyle name="20% - Акцент5 4 3 5" xfId="7462"/>
    <cellStyle name="20% - Акцент5 4 4" xfId="7463"/>
    <cellStyle name="20% - Акцент5 4 4 2" xfId="7464"/>
    <cellStyle name="20% - Акцент5 4 4 2 2" xfId="7465"/>
    <cellStyle name="20% - Акцент5 4 4 2 2 2" xfId="7466"/>
    <cellStyle name="20% - Акцент5 4 4 2 3" xfId="7467"/>
    <cellStyle name="20% - Акцент5 4 4 3" xfId="7468"/>
    <cellStyle name="20% - Акцент5 4 4 3 2" xfId="7469"/>
    <cellStyle name="20% - Акцент5 4 4 3 2 2" xfId="7470"/>
    <cellStyle name="20% - Акцент5 4 4 3 3" xfId="7471"/>
    <cellStyle name="20% - Акцент5 4 4 4" xfId="7472"/>
    <cellStyle name="20% - Акцент5 4 4 4 2" xfId="7473"/>
    <cellStyle name="20% - Акцент5 4 4 5" xfId="7474"/>
    <cellStyle name="20% - Акцент5 4 5" xfId="7475"/>
    <cellStyle name="20% - Акцент5 4 5 2" xfId="7476"/>
    <cellStyle name="20% - Акцент5 4 5 2 2" xfId="7477"/>
    <cellStyle name="20% - Акцент5 4 5 2 2 2" xfId="7478"/>
    <cellStyle name="20% - Акцент5 4 5 2 3" xfId="7479"/>
    <cellStyle name="20% - Акцент5 4 5 3" xfId="7480"/>
    <cellStyle name="20% - Акцент5 4 5 3 2" xfId="7481"/>
    <cellStyle name="20% - Акцент5 4 5 3 2 2" xfId="7482"/>
    <cellStyle name="20% - Акцент5 4 5 3 3" xfId="7483"/>
    <cellStyle name="20% - Акцент5 4 5 4" xfId="7484"/>
    <cellStyle name="20% - Акцент5 4 5 4 2" xfId="7485"/>
    <cellStyle name="20% - Акцент5 4 5 5" xfId="7486"/>
    <cellStyle name="20% - Акцент5 4 6" xfId="7487"/>
    <cellStyle name="20% - Акцент5 4 6 2" xfId="7488"/>
    <cellStyle name="20% - Акцент5 4 6 2 2" xfId="7489"/>
    <cellStyle name="20% - Акцент5 4 6 3" xfId="7490"/>
    <cellStyle name="20% - Акцент5 4 7" xfId="7491"/>
    <cellStyle name="20% - Акцент5 4 7 2" xfId="7492"/>
    <cellStyle name="20% - Акцент5 4 7 2 2" xfId="7493"/>
    <cellStyle name="20% - Акцент5 4 7 3" xfId="7494"/>
    <cellStyle name="20% - Акцент5 4 8" xfId="7495"/>
    <cellStyle name="20% - Акцент5 4 8 2" xfId="7496"/>
    <cellStyle name="20% - Акцент5 4 9" xfId="7497"/>
    <cellStyle name="20% - Акцент5 40" xfId="7498"/>
    <cellStyle name="20% - Акцент5 40 2" xfId="7499"/>
    <cellStyle name="20% - Акцент5 40 2 2" xfId="7500"/>
    <cellStyle name="20% - Акцент5 40 2 2 2" xfId="7501"/>
    <cellStyle name="20% - Акцент5 40 2 3" xfId="7502"/>
    <cellStyle name="20% - Акцент5 40 3" xfId="7503"/>
    <cellStyle name="20% - Акцент5 40 3 2" xfId="7504"/>
    <cellStyle name="20% - Акцент5 40 3 2 2" xfId="7505"/>
    <cellStyle name="20% - Акцент5 40 3 3" xfId="7506"/>
    <cellStyle name="20% - Акцент5 40 4" xfId="7507"/>
    <cellStyle name="20% - Акцент5 40 4 2" xfId="7508"/>
    <cellStyle name="20% - Акцент5 40 5" xfId="7509"/>
    <cellStyle name="20% - Акцент5 41" xfId="7510"/>
    <cellStyle name="20% - Акцент5 41 2" xfId="7511"/>
    <cellStyle name="20% - Акцент5 41 2 2" xfId="7512"/>
    <cellStyle name="20% - Акцент5 41 2 2 2" xfId="7513"/>
    <cellStyle name="20% - Акцент5 41 2 3" xfId="7514"/>
    <cellStyle name="20% - Акцент5 41 3" xfId="7515"/>
    <cellStyle name="20% - Акцент5 41 3 2" xfId="7516"/>
    <cellStyle name="20% - Акцент5 41 3 2 2" xfId="7517"/>
    <cellStyle name="20% - Акцент5 41 3 3" xfId="7518"/>
    <cellStyle name="20% - Акцент5 41 4" xfId="7519"/>
    <cellStyle name="20% - Акцент5 41 4 2" xfId="7520"/>
    <cellStyle name="20% - Акцент5 41 5" xfId="7521"/>
    <cellStyle name="20% - Акцент5 42" xfId="7522"/>
    <cellStyle name="20% - Акцент5 42 2" xfId="7523"/>
    <cellStyle name="20% - Акцент5 42 2 2" xfId="7524"/>
    <cellStyle name="20% - Акцент5 42 2 2 2" xfId="7525"/>
    <cellStyle name="20% - Акцент5 42 2 3" xfId="7526"/>
    <cellStyle name="20% - Акцент5 42 3" xfId="7527"/>
    <cellStyle name="20% - Акцент5 42 3 2" xfId="7528"/>
    <cellStyle name="20% - Акцент5 42 3 2 2" xfId="7529"/>
    <cellStyle name="20% - Акцент5 42 3 3" xfId="7530"/>
    <cellStyle name="20% - Акцент5 42 4" xfId="7531"/>
    <cellStyle name="20% - Акцент5 42 4 2" xfId="7532"/>
    <cellStyle name="20% - Акцент5 42 5" xfId="7533"/>
    <cellStyle name="20% - Акцент5 43" xfId="7534"/>
    <cellStyle name="20% - Акцент5 43 2" xfId="7535"/>
    <cellStyle name="20% - Акцент5 43 2 2" xfId="7536"/>
    <cellStyle name="20% - Акцент5 43 2 2 2" xfId="7537"/>
    <cellStyle name="20% - Акцент5 43 2 3" xfId="7538"/>
    <cellStyle name="20% - Акцент5 43 3" xfId="7539"/>
    <cellStyle name="20% - Акцент5 43 3 2" xfId="7540"/>
    <cellStyle name="20% - Акцент5 43 3 2 2" xfId="7541"/>
    <cellStyle name="20% - Акцент5 43 3 3" xfId="7542"/>
    <cellStyle name="20% - Акцент5 43 4" xfId="7543"/>
    <cellStyle name="20% - Акцент5 43 4 2" xfId="7544"/>
    <cellStyle name="20% - Акцент5 43 5" xfId="7545"/>
    <cellStyle name="20% - Акцент5 44" xfId="7546"/>
    <cellStyle name="20% - Акцент5 44 2" xfId="7547"/>
    <cellStyle name="20% - Акцент5 44 2 2" xfId="7548"/>
    <cellStyle name="20% - Акцент5 44 2 2 2" xfId="7549"/>
    <cellStyle name="20% - Акцент5 44 2 3" xfId="7550"/>
    <cellStyle name="20% - Акцент5 44 3" xfId="7551"/>
    <cellStyle name="20% - Акцент5 44 3 2" xfId="7552"/>
    <cellStyle name="20% - Акцент5 44 3 2 2" xfId="7553"/>
    <cellStyle name="20% - Акцент5 44 3 3" xfId="7554"/>
    <cellStyle name="20% - Акцент5 44 4" xfId="7555"/>
    <cellStyle name="20% - Акцент5 44 4 2" xfId="7556"/>
    <cellStyle name="20% - Акцент5 44 5" xfId="7557"/>
    <cellStyle name="20% - Акцент5 45" xfId="7558"/>
    <cellStyle name="20% - Акцент5 45 2" xfId="7559"/>
    <cellStyle name="20% - Акцент5 45 2 2" xfId="7560"/>
    <cellStyle name="20% - Акцент5 45 2 2 2" xfId="7561"/>
    <cellStyle name="20% - Акцент5 45 2 3" xfId="7562"/>
    <cellStyle name="20% - Акцент5 45 3" xfId="7563"/>
    <cellStyle name="20% - Акцент5 45 3 2" xfId="7564"/>
    <cellStyle name="20% - Акцент5 45 3 2 2" xfId="7565"/>
    <cellStyle name="20% - Акцент5 45 3 3" xfId="7566"/>
    <cellStyle name="20% - Акцент5 45 4" xfId="7567"/>
    <cellStyle name="20% - Акцент5 45 4 2" xfId="7568"/>
    <cellStyle name="20% - Акцент5 45 5" xfId="7569"/>
    <cellStyle name="20% - Акцент5 46" xfId="7570"/>
    <cellStyle name="20% - Акцент5 46 2" xfId="7571"/>
    <cellStyle name="20% - Акцент5 46 2 2" xfId="7572"/>
    <cellStyle name="20% - Акцент5 46 2 2 2" xfId="7573"/>
    <cellStyle name="20% - Акцент5 46 2 3" xfId="7574"/>
    <cellStyle name="20% - Акцент5 46 3" xfId="7575"/>
    <cellStyle name="20% - Акцент5 46 3 2" xfId="7576"/>
    <cellStyle name="20% - Акцент5 46 3 2 2" xfId="7577"/>
    <cellStyle name="20% - Акцент5 46 3 3" xfId="7578"/>
    <cellStyle name="20% - Акцент5 46 4" xfId="7579"/>
    <cellStyle name="20% - Акцент5 46 4 2" xfId="7580"/>
    <cellStyle name="20% - Акцент5 46 5" xfId="7581"/>
    <cellStyle name="20% - Акцент5 47" xfId="7582"/>
    <cellStyle name="20% - Акцент5 47 2" xfId="7583"/>
    <cellStyle name="20% - Акцент5 47 2 2" xfId="7584"/>
    <cellStyle name="20% - Акцент5 47 2 2 2" xfId="7585"/>
    <cellStyle name="20% - Акцент5 47 2 3" xfId="7586"/>
    <cellStyle name="20% - Акцент5 47 3" xfId="7587"/>
    <cellStyle name="20% - Акцент5 47 3 2" xfId="7588"/>
    <cellStyle name="20% - Акцент5 47 3 2 2" xfId="7589"/>
    <cellStyle name="20% - Акцент5 47 3 3" xfId="7590"/>
    <cellStyle name="20% - Акцент5 47 4" xfId="7591"/>
    <cellStyle name="20% - Акцент5 47 4 2" xfId="7592"/>
    <cellStyle name="20% - Акцент5 47 5" xfId="7593"/>
    <cellStyle name="20% - Акцент5 48" xfId="7594"/>
    <cellStyle name="20% - Акцент5 48 2" xfId="7595"/>
    <cellStyle name="20% - Акцент5 48 2 2" xfId="7596"/>
    <cellStyle name="20% - Акцент5 48 2 2 2" xfId="7597"/>
    <cellStyle name="20% - Акцент5 48 2 3" xfId="7598"/>
    <cellStyle name="20% - Акцент5 48 3" xfId="7599"/>
    <cellStyle name="20% - Акцент5 48 3 2" xfId="7600"/>
    <cellStyle name="20% - Акцент5 48 3 2 2" xfId="7601"/>
    <cellStyle name="20% - Акцент5 48 3 3" xfId="7602"/>
    <cellStyle name="20% - Акцент5 48 4" xfId="7603"/>
    <cellStyle name="20% - Акцент5 48 4 2" xfId="7604"/>
    <cellStyle name="20% - Акцент5 48 5" xfId="7605"/>
    <cellStyle name="20% - Акцент5 49" xfId="7606"/>
    <cellStyle name="20% - Акцент5 49 2" xfId="7607"/>
    <cellStyle name="20% - Акцент5 49 2 2" xfId="7608"/>
    <cellStyle name="20% - Акцент5 49 2 2 2" xfId="7609"/>
    <cellStyle name="20% - Акцент5 49 2 3" xfId="7610"/>
    <cellStyle name="20% - Акцент5 49 3" xfId="7611"/>
    <cellStyle name="20% - Акцент5 49 3 2" xfId="7612"/>
    <cellStyle name="20% - Акцент5 49 3 2 2" xfId="7613"/>
    <cellStyle name="20% - Акцент5 49 3 3" xfId="7614"/>
    <cellStyle name="20% - Акцент5 49 4" xfId="7615"/>
    <cellStyle name="20% - Акцент5 49 4 2" xfId="7616"/>
    <cellStyle name="20% - Акцент5 49 5" xfId="7617"/>
    <cellStyle name="20% - Акцент5 5" xfId="7618"/>
    <cellStyle name="20% - Акцент5 5 2" xfId="7619"/>
    <cellStyle name="20% - Акцент5 5 2 2" xfId="7620"/>
    <cellStyle name="20% - Акцент5 5 2 2 2" xfId="7621"/>
    <cellStyle name="20% - Акцент5 5 2 2 2 2" xfId="7622"/>
    <cellStyle name="20% - Акцент5 5 2 2 3" xfId="7623"/>
    <cellStyle name="20% - Акцент5 5 2 3" xfId="7624"/>
    <cellStyle name="20% - Акцент5 5 2 3 2" xfId="7625"/>
    <cellStyle name="20% - Акцент5 5 2 3 2 2" xfId="7626"/>
    <cellStyle name="20% - Акцент5 5 2 3 3" xfId="7627"/>
    <cellStyle name="20% - Акцент5 5 2 4" xfId="7628"/>
    <cellStyle name="20% - Акцент5 5 2 4 2" xfId="7629"/>
    <cellStyle name="20% - Акцент5 5 2 5" xfId="7630"/>
    <cellStyle name="20% - Акцент5 5 3" xfId="7631"/>
    <cellStyle name="20% - Акцент5 5 3 2" xfId="7632"/>
    <cellStyle name="20% - Акцент5 5 3 2 2" xfId="7633"/>
    <cellStyle name="20% - Акцент5 5 3 2 2 2" xfId="7634"/>
    <cellStyle name="20% - Акцент5 5 3 2 3" xfId="7635"/>
    <cellStyle name="20% - Акцент5 5 3 3" xfId="7636"/>
    <cellStyle name="20% - Акцент5 5 3 3 2" xfId="7637"/>
    <cellStyle name="20% - Акцент5 5 3 3 2 2" xfId="7638"/>
    <cellStyle name="20% - Акцент5 5 3 3 3" xfId="7639"/>
    <cellStyle name="20% - Акцент5 5 3 4" xfId="7640"/>
    <cellStyle name="20% - Акцент5 5 3 4 2" xfId="7641"/>
    <cellStyle name="20% - Акцент5 5 3 5" xfId="7642"/>
    <cellStyle name="20% - Акцент5 5 4" xfId="7643"/>
    <cellStyle name="20% - Акцент5 5 4 2" xfId="7644"/>
    <cellStyle name="20% - Акцент5 5 4 2 2" xfId="7645"/>
    <cellStyle name="20% - Акцент5 5 4 2 2 2" xfId="7646"/>
    <cellStyle name="20% - Акцент5 5 4 2 3" xfId="7647"/>
    <cellStyle name="20% - Акцент5 5 4 3" xfId="7648"/>
    <cellStyle name="20% - Акцент5 5 4 3 2" xfId="7649"/>
    <cellStyle name="20% - Акцент5 5 4 3 2 2" xfId="7650"/>
    <cellStyle name="20% - Акцент5 5 4 3 3" xfId="7651"/>
    <cellStyle name="20% - Акцент5 5 4 4" xfId="7652"/>
    <cellStyle name="20% - Акцент5 5 4 4 2" xfId="7653"/>
    <cellStyle name="20% - Акцент5 5 4 5" xfId="7654"/>
    <cellStyle name="20% - Акцент5 5 5" xfId="7655"/>
    <cellStyle name="20% - Акцент5 5 5 2" xfId="7656"/>
    <cellStyle name="20% - Акцент5 5 5 2 2" xfId="7657"/>
    <cellStyle name="20% - Акцент5 5 5 2 2 2" xfId="7658"/>
    <cellStyle name="20% - Акцент5 5 5 2 3" xfId="7659"/>
    <cellStyle name="20% - Акцент5 5 5 3" xfId="7660"/>
    <cellStyle name="20% - Акцент5 5 5 3 2" xfId="7661"/>
    <cellStyle name="20% - Акцент5 5 5 3 2 2" xfId="7662"/>
    <cellStyle name="20% - Акцент5 5 5 3 3" xfId="7663"/>
    <cellStyle name="20% - Акцент5 5 5 4" xfId="7664"/>
    <cellStyle name="20% - Акцент5 5 5 4 2" xfId="7665"/>
    <cellStyle name="20% - Акцент5 5 5 5" xfId="7666"/>
    <cellStyle name="20% - Акцент5 5 6" xfId="7667"/>
    <cellStyle name="20% - Акцент5 5 6 2" xfId="7668"/>
    <cellStyle name="20% - Акцент5 5 6 2 2" xfId="7669"/>
    <cellStyle name="20% - Акцент5 5 6 3" xfId="7670"/>
    <cellStyle name="20% - Акцент5 5 7" xfId="7671"/>
    <cellStyle name="20% - Акцент5 5 7 2" xfId="7672"/>
    <cellStyle name="20% - Акцент5 5 7 2 2" xfId="7673"/>
    <cellStyle name="20% - Акцент5 5 7 3" xfId="7674"/>
    <cellStyle name="20% - Акцент5 5 8" xfId="7675"/>
    <cellStyle name="20% - Акцент5 5 8 2" xfId="7676"/>
    <cellStyle name="20% - Акцент5 5 9" xfId="7677"/>
    <cellStyle name="20% - Акцент5 50" xfId="7678"/>
    <cellStyle name="20% - Акцент5 50 2" xfId="7679"/>
    <cellStyle name="20% - Акцент5 50 2 2" xfId="7680"/>
    <cellStyle name="20% - Акцент5 50 2 2 2" xfId="7681"/>
    <cellStyle name="20% - Акцент5 50 2 3" xfId="7682"/>
    <cellStyle name="20% - Акцент5 50 3" xfId="7683"/>
    <cellStyle name="20% - Акцент5 50 3 2" xfId="7684"/>
    <cellStyle name="20% - Акцент5 50 3 2 2" xfId="7685"/>
    <cellStyle name="20% - Акцент5 50 3 3" xfId="7686"/>
    <cellStyle name="20% - Акцент5 50 4" xfId="7687"/>
    <cellStyle name="20% - Акцент5 50 4 2" xfId="7688"/>
    <cellStyle name="20% - Акцент5 50 5" xfId="7689"/>
    <cellStyle name="20% - Акцент5 51" xfId="7690"/>
    <cellStyle name="20% - Акцент5 51 2" xfId="7691"/>
    <cellStyle name="20% - Акцент5 51 2 2" xfId="7692"/>
    <cellStyle name="20% - Акцент5 51 2 2 2" xfId="7693"/>
    <cellStyle name="20% - Акцент5 51 2 3" xfId="7694"/>
    <cellStyle name="20% - Акцент5 51 3" xfId="7695"/>
    <cellStyle name="20% - Акцент5 51 3 2" xfId="7696"/>
    <cellStyle name="20% - Акцент5 51 3 2 2" xfId="7697"/>
    <cellStyle name="20% - Акцент5 51 3 3" xfId="7698"/>
    <cellStyle name="20% - Акцент5 51 4" xfId="7699"/>
    <cellStyle name="20% - Акцент5 51 4 2" xfId="7700"/>
    <cellStyle name="20% - Акцент5 51 5" xfId="7701"/>
    <cellStyle name="20% - Акцент5 52" xfId="7702"/>
    <cellStyle name="20% - Акцент5 52 2" xfId="7703"/>
    <cellStyle name="20% - Акцент5 52 2 2" xfId="7704"/>
    <cellStyle name="20% - Акцент5 52 2 2 2" xfId="7705"/>
    <cellStyle name="20% - Акцент5 52 2 3" xfId="7706"/>
    <cellStyle name="20% - Акцент5 52 3" xfId="7707"/>
    <cellStyle name="20% - Акцент5 52 3 2" xfId="7708"/>
    <cellStyle name="20% - Акцент5 52 3 2 2" xfId="7709"/>
    <cellStyle name="20% - Акцент5 52 3 3" xfId="7710"/>
    <cellStyle name="20% - Акцент5 52 4" xfId="7711"/>
    <cellStyle name="20% - Акцент5 52 4 2" xfId="7712"/>
    <cellStyle name="20% - Акцент5 52 5" xfId="7713"/>
    <cellStyle name="20% - Акцент5 53" xfId="7714"/>
    <cellStyle name="20% - Акцент5 53 2" xfId="7715"/>
    <cellStyle name="20% - Акцент5 53 2 2" xfId="7716"/>
    <cellStyle name="20% - Акцент5 53 2 2 2" xfId="7717"/>
    <cellStyle name="20% - Акцент5 53 2 3" xfId="7718"/>
    <cellStyle name="20% - Акцент5 53 3" xfId="7719"/>
    <cellStyle name="20% - Акцент5 53 3 2" xfId="7720"/>
    <cellStyle name="20% - Акцент5 53 3 2 2" xfId="7721"/>
    <cellStyle name="20% - Акцент5 53 3 3" xfId="7722"/>
    <cellStyle name="20% - Акцент5 53 4" xfId="7723"/>
    <cellStyle name="20% - Акцент5 53 4 2" xfId="7724"/>
    <cellStyle name="20% - Акцент5 53 5" xfId="7725"/>
    <cellStyle name="20% - Акцент5 54" xfId="7726"/>
    <cellStyle name="20% - Акцент5 54 2" xfId="7727"/>
    <cellStyle name="20% - Акцент5 54 2 2" xfId="7728"/>
    <cellStyle name="20% - Акцент5 54 2 2 2" xfId="7729"/>
    <cellStyle name="20% - Акцент5 54 2 3" xfId="7730"/>
    <cellStyle name="20% - Акцент5 54 3" xfId="7731"/>
    <cellStyle name="20% - Акцент5 54 3 2" xfId="7732"/>
    <cellStyle name="20% - Акцент5 54 3 2 2" xfId="7733"/>
    <cellStyle name="20% - Акцент5 54 3 3" xfId="7734"/>
    <cellStyle name="20% - Акцент5 54 4" xfId="7735"/>
    <cellStyle name="20% - Акцент5 54 4 2" xfId="7736"/>
    <cellStyle name="20% - Акцент5 54 5" xfId="7737"/>
    <cellStyle name="20% - Акцент5 55" xfId="7738"/>
    <cellStyle name="20% - Акцент5 55 2" xfId="7739"/>
    <cellStyle name="20% - Акцент5 55 2 2" xfId="7740"/>
    <cellStyle name="20% - Акцент5 55 2 2 2" xfId="7741"/>
    <cellStyle name="20% - Акцент5 55 2 3" xfId="7742"/>
    <cellStyle name="20% - Акцент5 55 3" xfId="7743"/>
    <cellStyle name="20% - Акцент5 55 3 2" xfId="7744"/>
    <cellStyle name="20% - Акцент5 55 3 2 2" xfId="7745"/>
    <cellStyle name="20% - Акцент5 55 3 3" xfId="7746"/>
    <cellStyle name="20% - Акцент5 55 4" xfId="7747"/>
    <cellStyle name="20% - Акцент5 55 4 2" xfId="7748"/>
    <cellStyle name="20% - Акцент5 55 5" xfId="7749"/>
    <cellStyle name="20% - Акцент5 56" xfId="7750"/>
    <cellStyle name="20% - Акцент5 56 2" xfId="7751"/>
    <cellStyle name="20% - Акцент5 56 2 2" xfId="7752"/>
    <cellStyle name="20% - Акцент5 56 2 2 2" xfId="7753"/>
    <cellStyle name="20% - Акцент5 56 2 3" xfId="7754"/>
    <cellStyle name="20% - Акцент5 56 3" xfId="7755"/>
    <cellStyle name="20% - Акцент5 56 3 2" xfId="7756"/>
    <cellStyle name="20% - Акцент5 56 3 2 2" xfId="7757"/>
    <cellStyle name="20% - Акцент5 56 3 3" xfId="7758"/>
    <cellStyle name="20% - Акцент5 56 4" xfId="7759"/>
    <cellStyle name="20% - Акцент5 56 4 2" xfId="7760"/>
    <cellStyle name="20% - Акцент5 56 5" xfId="7761"/>
    <cellStyle name="20% - Акцент5 57" xfId="7762"/>
    <cellStyle name="20% - Акцент5 57 2" xfId="7763"/>
    <cellStyle name="20% - Акцент5 57 2 2" xfId="7764"/>
    <cellStyle name="20% - Акцент5 57 2 2 2" xfId="7765"/>
    <cellStyle name="20% - Акцент5 57 2 3" xfId="7766"/>
    <cellStyle name="20% - Акцент5 57 3" xfId="7767"/>
    <cellStyle name="20% - Акцент5 57 3 2" xfId="7768"/>
    <cellStyle name="20% - Акцент5 57 3 2 2" xfId="7769"/>
    <cellStyle name="20% - Акцент5 57 3 3" xfId="7770"/>
    <cellStyle name="20% - Акцент5 57 4" xfId="7771"/>
    <cellStyle name="20% - Акцент5 57 4 2" xfId="7772"/>
    <cellStyle name="20% - Акцент5 57 5" xfId="7773"/>
    <cellStyle name="20% - Акцент5 58" xfId="7774"/>
    <cellStyle name="20% - Акцент5 58 2" xfId="7775"/>
    <cellStyle name="20% - Акцент5 58 2 2" xfId="7776"/>
    <cellStyle name="20% - Акцент5 58 2 2 2" xfId="7777"/>
    <cellStyle name="20% - Акцент5 58 2 3" xfId="7778"/>
    <cellStyle name="20% - Акцент5 58 3" xfId="7779"/>
    <cellStyle name="20% - Акцент5 58 3 2" xfId="7780"/>
    <cellStyle name="20% - Акцент5 58 3 2 2" xfId="7781"/>
    <cellStyle name="20% - Акцент5 58 3 3" xfId="7782"/>
    <cellStyle name="20% - Акцент5 58 4" xfId="7783"/>
    <cellStyle name="20% - Акцент5 58 4 2" xfId="7784"/>
    <cellStyle name="20% - Акцент5 58 5" xfId="7785"/>
    <cellStyle name="20% - Акцент5 59" xfId="7786"/>
    <cellStyle name="20% - Акцент5 59 2" xfId="7787"/>
    <cellStyle name="20% - Акцент5 59 2 2" xfId="7788"/>
    <cellStyle name="20% - Акцент5 59 2 2 2" xfId="7789"/>
    <cellStyle name="20% - Акцент5 59 2 3" xfId="7790"/>
    <cellStyle name="20% - Акцент5 59 3" xfId="7791"/>
    <cellStyle name="20% - Акцент5 59 3 2" xfId="7792"/>
    <cellStyle name="20% - Акцент5 59 3 2 2" xfId="7793"/>
    <cellStyle name="20% - Акцент5 59 3 3" xfId="7794"/>
    <cellStyle name="20% - Акцент5 59 4" xfId="7795"/>
    <cellStyle name="20% - Акцент5 59 4 2" xfId="7796"/>
    <cellStyle name="20% - Акцент5 59 5" xfId="7797"/>
    <cellStyle name="20% - Акцент5 6" xfId="7798"/>
    <cellStyle name="20% - Акцент5 6 2" xfId="7799"/>
    <cellStyle name="20% - Акцент5 6 2 2" xfId="7800"/>
    <cellStyle name="20% - Акцент5 6 2 2 2" xfId="7801"/>
    <cellStyle name="20% - Акцент5 6 2 2 2 2" xfId="7802"/>
    <cellStyle name="20% - Акцент5 6 2 2 3" xfId="7803"/>
    <cellStyle name="20% - Акцент5 6 2 3" xfId="7804"/>
    <cellStyle name="20% - Акцент5 6 2 3 2" xfId="7805"/>
    <cellStyle name="20% - Акцент5 6 2 3 2 2" xfId="7806"/>
    <cellStyle name="20% - Акцент5 6 2 3 3" xfId="7807"/>
    <cellStyle name="20% - Акцент5 6 2 4" xfId="7808"/>
    <cellStyle name="20% - Акцент5 6 2 4 2" xfId="7809"/>
    <cellStyle name="20% - Акцент5 6 2 5" xfId="7810"/>
    <cellStyle name="20% - Акцент5 6 3" xfId="7811"/>
    <cellStyle name="20% - Акцент5 6 3 2" xfId="7812"/>
    <cellStyle name="20% - Акцент5 6 3 2 2" xfId="7813"/>
    <cellStyle name="20% - Акцент5 6 3 2 2 2" xfId="7814"/>
    <cellStyle name="20% - Акцент5 6 3 2 3" xfId="7815"/>
    <cellStyle name="20% - Акцент5 6 3 3" xfId="7816"/>
    <cellStyle name="20% - Акцент5 6 3 3 2" xfId="7817"/>
    <cellStyle name="20% - Акцент5 6 3 3 2 2" xfId="7818"/>
    <cellStyle name="20% - Акцент5 6 3 3 3" xfId="7819"/>
    <cellStyle name="20% - Акцент5 6 3 4" xfId="7820"/>
    <cellStyle name="20% - Акцент5 6 3 4 2" xfId="7821"/>
    <cellStyle name="20% - Акцент5 6 3 5" xfId="7822"/>
    <cellStyle name="20% - Акцент5 6 4" xfId="7823"/>
    <cellStyle name="20% - Акцент5 6 4 2" xfId="7824"/>
    <cellStyle name="20% - Акцент5 6 4 2 2" xfId="7825"/>
    <cellStyle name="20% - Акцент5 6 4 2 2 2" xfId="7826"/>
    <cellStyle name="20% - Акцент5 6 4 2 3" xfId="7827"/>
    <cellStyle name="20% - Акцент5 6 4 3" xfId="7828"/>
    <cellStyle name="20% - Акцент5 6 4 3 2" xfId="7829"/>
    <cellStyle name="20% - Акцент5 6 4 3 2 2" xfId="7830"/>
    <cellStyle name="20% - Акцент5 6 4 3 3" xfId="7831"/>
    <cellStyle name="20% - Акцент5 6 4 4" xfId="7832"/>
    <cellStyle name="20% - Акцент5 6 4 4 2" xfId="7833"/>
    <cellStyle name="20% - Акцент5 6 4 5" xfId="7834"/>
    <cellStyle name="20% - Акцент5 6 5" xfId="7835"/>
    <cellStyle name="20% - Акцент5 6 5 2" xfId="7836"/>
    <cellStyle name="20% - Акцент5 6 5 2 2" xfId="7837"/>
    <cellStyle name="20% - Акцент5 6 5 2 2 2" xfId="7838"/>
    <cellStyle name="20% - Акцент5 6 5 2 3" xfId="7839"/>
    <cellStyle name="20% - Акцент5 6 5 3" xfId="7840"/>
    <cellStyle name="20% - Акцент5 6 5 3 2" xfId="7841"/>
    <cellStyle name="20% - Акцент5 6 5 3 2 2" xfId="7842"/>
    <cellStyle name="20% - Акцент5 6 5 3 3" xfId="7843"/>
    <cellStyle name="20% - Акцент5 6 5 4" xfId="7844"/>
    <cellStyle name="20% - Акцент5 6 5 4 2" xfId="7845"/>
    <cellStyle name="20% - Акцент5 6 5 5" xfId="7846"/>
    <cellStyle name="20% - Акцент5 6 6" xfId="7847"/>
    <cellStyle name="20% - Акцент5 6 6 2" xfId="7848"/>
    <cellStyle name="20% - Акцент5 6 6 2 2" xfId="7849"/>
    <cellStyle name="20% - Акцент5 6 6 3" xfId="7850"/>
    <cellStyle name="20% - Акцент5 6 7" xfId="7851"/>
    <cellStyle name="20% - Акцент5 6 7 2" xfId="7852"/>
    <cellStyle name="20% - Акцент5 6 7 2 2" xfId="7853"/>
    <cellStyle name="20% - Акцент5 6 7 3" xfId="7854"/>
    <cellStyle name="20% - Акцент5 6 8" xfId="7855"/>
    <cellStyle name="20% - Акцент5 6 8 2" xfId="7856"/>
    <cellStyle name="20% - Акцент5 6 9" xfId="7857"/>
    <cellStyle name="20% - Акцент5 60" xfId="7858"/>
    <cellStyle name="20% - Акцент5 60 2" xfId="7859"/>
    <cellStyle name="20% - Акцент5 60 2 2" xfId="7860"/>
    <cellStyle name="20% - Акцент5 60 2 2 2" xfId="7861"/>
    <cellStyle name="20% - Акцент5 60 2 3" xfId="7862"/>
    <cellStyle name="20% - Акцент5 60 3" xfId="7863"/>
    <cellStyle name="20% - Акцент5 60 3 2" xfId="7864"/>
    <cellStyle name="20% - Акцент5 60 3 2 2" xfId="7865"/>
    <cellStyle name="20% - Акцент5 60 3 3" xfId="7866"/>
    <cellStyle name="20% - Акцент5 60 4" xfId="7867"/>
    <cellStyle name="20% - Акцент5 60 4 2" xfId="7868"/>
    <cellStyle name="20% - Акцент5 60 5" xfId="7869"/>
    <cellStyle name="20% - Акцент5 61" xfId="7870"/>
    <cellStyle name="20% - Акцент5 61 2" xfId="7871"/>
    <cellStyle name="20% - Акцент5 61 2 2" xfId="7872"/>
    <cellStyle name="20% - Акцент5 61 2 2 2" xfId="7873"/>
    <cellStyle name="20% - Акцент5 61 2 3" xfId="7874"/>
    <cellStyle name="20% - Акцент5 61 3" xfId="7875"/>
    <cellStyle name="20% - Акцент5 61 3 2" xfId="7876"/>
    <cellStyle name="20% - Акцент5 61 3 2 2" xfId="7877"/>
    <cellStyle name="20% - Акцент5 61 3 3" xfId="7878"/>
    <cellStyle name="20% - Акцент5 61 4" xfId="7879"/>
    <cellStyle name="20% - Акцент5 61 4 2" xfId="7880"/>
    <cellStyle name="20% - Акцент5 61 5" xfId="7881"/>
    <cellStyle name="20% - Акцент5 62" xfId="7882"/>
    <cellStyle name="20% - Акцент5 62 2" xfId="7883"/>
    <cellStyle name="20% - Акцент5 62 2 2" xfId="7884"/>
    <cellStyle name="20% - Акцент5 62 2 2 2" xfId="7885"/>
    <cellStyle name="20% - Акцент5 62 2 3" xfId="7886"/>
    <cellStyle name="20% - Акцент5 62 3" xfId="7887"/>
    <cellStyle name="20% - Акцент5 62 3 2" xfId="7888"/>
    <cellStyle name="20% - Акцент5 62 3 2 2" xfId="7889"/>
    <cellStyle name="20% - Акцент5 62 3 3" xfId="7890"/>
    <cellStyle name="20% - Акцент5 62 4" xfId="7891"/>
    <cellStyle name="20% - Акцент5 62 4 2" xfId="7892"/>
    <cellStyle name="20% - Акцент5 62 5" xfId="7893"/>
    <cellStyle name="20% - Акцент5 63" xfId="7894"/>
    <cellStyle name="20% - Акцент5 63 2" xfId="7895"/>
    <cellStyle name="20% - Акцент5 63 2 2" xfId="7896"/>
    <cellStyle name="20% - Акцент5 63 2 2 2" xfId="7897"/>
    <cellStyle name="20% - Акцент5 63 2 3" xfId="7898"/>
    <cellStyle name="20% - Акцент5 63 3" xfId="7899"/>
    <cellStyle name="20% - Акцент5 63 3 2" xfId="7900"/>
    <cellStyle name="20% - Акцент5 63 3 2 2" xfId="7901"/>
    <cellStyle name="20% - Акцент5 63 3 3" xfId="7902"/>
    <cellStyle name="20% - Акцент5 63 4" xfId="7903"/>
    <cellStyle name="20% - Акцент5 63 4 2" xfId="7904"/>
    <cellStyle name="20% - Акцент5 63 5" xfId="7905"/>
    <cellStyle name="20% - Акцент5 64" xfId="7906"/>
    <cellStyle name="20% - Акцент5 64 2" xfId="7907"/>
    <cellStyle name="20% - Акцент5 64 2 2" xfId="7908"/>
    <cellStyle name="20% - Акцент5 64 2 2 2" xfId="7909"/>
    <cellStyle name="20% - Акцент5 64 2 3" xfId="7910"/>
    <cellStyle name="20% - Акцент5 64 3" xfId="7911"/>
    <cellStyle name="20% - Акцент5 64 3 2" xfId="7912"/>
    <cellStyle name="20% - Акцент5 64 3 2 2" xfId="7913"/>
    <cellStyle name="20% - Акцент5 64 3 3" xfId="7914"/>
    <cellStyle name="20% - Акцент5 64 4" xfId="7915"/>
    <cellStyle name="20% - Акцент5 64 4 2" xfId="7916"/>
    <cellStyle name="20% - Акцент5 64 5" xfId="7917"/>
    <cellStyle name="20% - Акцент5 65" xfId="7918"/>
    <cellStyle name="20% - Акцент5 65 2" xfId="7919"/>
    <cellStyle name="20% - Акцент5 65 2 2" xfId="7920"/>
    <cellStyle name="20% - Акцент5 65 2 2 2" xfId="7921"/>
    <cellStyle name="20% - Акцент5 65 2 3" xfId="7922"/>
    <cellStyle name="20% - Акцент5 65 3" xfId="7923"/>
    <cellStyle name="20% - Акцент5 65 3 2" xfId="7924"/>
    <cellStyle name="20% - Акцент5 65 3 2 2" xfId="7925"/>
    <cellStyle name="20% - Акцент5 65 3 3" xfId="7926"/>
    <cellStyle name="20% - Акцент5 65 4" xfId="7927"/>
    <cellStyle name="20% - Акцент5 65 4 2" xfId="7928"/>
    <cellStyle name="20% - Акцент5 65 5" xfId="7929"/>
    <cellStyle name="20% - Акцент5 66" xfId="7930"/>
    <cellStyle name="20% - Акцент5 66 2" xfId="7931"/>
    <cellStyle name="20% - Акцент5 66 2 2" xfId="7932"/>
    <cellStyle name="20% - Акцент5 66 2 2 2" xfId="7933"/>
    <cellStyle name="20% - Акцент5 66 2 3" xfId="7934"/>
    <cellStyle name="20% - Акцент5 66 3" xfId="7935"/>
    <cellStyle name="20% - Акцент5 66 3 2" xfId="7936"/>
    <cellStyle name="20% - Акцент5 66 3 2 2" xfId="7937"/>
    <cellStyle name="20% - Акцент5 66 3 3" xfId="7938"/>
    <cellStyle name="20% - Акцент5 66 4" xfId="7939"/>
    <cellStyle name="20% - Акцент5 66 4 2" xfId="7940"/>
    <cellStyle name="20% - Акцент5 66 5" xfId="7941"/>
    <cellStyle name="20% - Акцент5 67" xfId="7942"/>
    <cellStyle name="20% - Акцент5 67 2" xfId="7943"/>
    <cellStyle name="20% - Акцент5 67 2 2" xfId="7944"/>
    <cellStyle name="20% - Акцент5 67 2 2 2" xfId="7945"/>
    <cellStyle name="20% - Акцент5 67 2 3" xfId="7946"/>
    <cellStyle name="20% - Акцент5 67 3" xfId="7947"/>
    <cellStyle name="20% - Акцент5 67 3 2" xfId="7948"/>
    <cellStyle name="20% - Акцент5 67 3 2 2" xfId="7949"/>
    <cellStyle name="20% - Акцент5 67 3 3" xfId="7950"/>
    <cellStyle name="20% - Акцент5 67 4" xfId="7951"/>
    <cellStyle name="20% - Акцент5 67 4 2" xfId="7952"/>
    <cellStyle name="20% - Акцент5 67 5" xfId="7953"/>
    <cellStyle name="20% - Акцент5 68" xfId="7954"/>
    <cellStyle name="20% - Акцент5 68 2" xfId="7955"/>
    <cellStyle name="20% - Акцент5 68 2 2" xfId="7956"/>
    <cellStyle name="20% - Акцент5 68 2 2 2" xfId="7957"/>
    <cellStyle name="20% - Акцент5 68 2 3" xfId="7958"/>
    <cellStyle name="20% - Акцент5 68 3" xfId="7959"/>
    <cellStyle name="20% - Акцент5 68 3 2" xfId="7960"/>
    <cellStyle name="20% - Акцент5 68 3 2 2" xfId="7961"/>
    <cellStyle name="20% - Акцент5 68 3 3" xfId="7962"/>
    <cellStyle name="20% - Акцент5 68 4" xfId="7963"/>
    <cellStyle name="20% - Акцент5 68 4 2" xfId="7964"/>
    <cellStyle name="20% - Акцент5 68 5" xfId="7965"/>
    <cellStyle name="20% - Акцент5 69" xfId="7966"/>
    <cellStyle name="20% - Акцент5 69 2" xfId="7967"/>
    <cellStyle name="20% - Акцент5 69 2 2" xfId="7968"/>
    <cellStyle name="20% - Акцент5 69 2 2 2" xfId="7969"/>
    <cellStyle name="20% - Акцент5 69 2 3" xfId="7970"/>
    <cellStyle name="20% - Акцент5 69 3" xfId="7971"/>
    <cellStyle name="20% - Акцент5 69 3 2" xfId="7972"/>
    <cellStyle name="20% - Акцент5 69 3 2 2" xfId="7973"/>
    <cellStyle name="20% - Акцент5 69 3 3" xfId="7974"/>
    <cellStyle name="20% - Акцент5 69 4" xfId="7975"/>
    <cellStyle name="20% - Акцент5 69 4 2" xfId="7976"/>
    <cellStyle name="20% - Акцент5 69 5" xfId="7977"/>
    <cellStyle name="20% - Акцент5 7" xfId="7978"/>
    <cellStyle name="20% - Акцент5 7 2" xfId="7979"/>
    <cellStyle name="20% - Акцент5 7 2 2" xfId="7980"/>
    <cellStyle name="20% - Акцент5 7 2 2 2" xfId="7981"/>
    <cellStyle name="20% - Акцент5 7 2 2 2 2" xfId="7982"/>
    <cellStyle name="20% - Акцент5 7 2 2 3" xfId="7983"/>
    <cellStyle name="20% - Акцент5 7 2 3" xfId="7984"/>
    <cellStyle name="20% - Акцент5 7 2 3 2" xfId="7985"/>
    <cellStyle name="20% - Акцент5 7 2 3 2 2" xfId="7986"/>
    <cellStyle name="20% - Акцент5 7 2 3 3" xfId="7987"/>
    <cellStyle name="20% - Акцент5 7 2 4" xfId="7988"/>
    <cellStyle name="20% - Акцент5 7 2 4 2" xfId="7989"/>
    <cellStyle name="20% - Акцент5 7 2 5" xfId="7990"/>
    <cellStyle name="20% - Акцент5 7 3" xfId="7991"/>
    <cellStyle name="20% - Акцент5 7 3 2" xfId="7992"/>
    <cellStyle name="20% - Акцент5 7 3 2 2" xfId="7993"/>
    <cellStyle name="20% - Акцент5 7 3 2 2 2" xfId="7994"/>
    <cellStyle name="20% - Акцент5 7 3 2 3" xfId="7995"/>
    <cellStyle name="20% - Акцент5 7 3 3" xfId="7996"/>
    <cellStyle name="20% - Акцент5 7 3 3 2" xfId="7997"/>
    <cellStyle name="20% - Акцент5 7 3 3 2 2" xfId="7998"/>
    <cellStyle name="20% - Акцент5 7 3 3 3" xfId="7999"/>
    <cellStyle name="20% - Акцент5 7 3 4" xfId="8000"/>
    <cellStyle name="20% - Акцент5 7 3 4 2" xfId="8001"/>
    <cellStyle name="20% - Акцент5 7 3 5" xfId="8002"/>
    <cellStyle name="20% - Акцент5 7 4" xfId="8003"/>
    <cellStyle name="20% - Акцент5 7 4 2" xfId="8004"/>
    <cellStyle name="20% - Акцент5 7 4 2 2" xfId="8005"/>
    <cellStyle name="20% - Акцент5 7 4 2 2 2" xfId="8006"/>
    <cellStyle name="20% - Акцент5 7 4 2 3" xfId="8007"/>
    <cellStyle name="20% - Акцент5 7 4 3" xfId="8008"/>
    <cellStyle name="20% - Акцент5 7 4 3 2" xfId="8009"/>
    <cellStyle name="20% - Акцент5 7 4 3 2 2" xfId="8010"/>
    <cellStyle name="20% - Акцент5 7 4 3 3" xfId="8011"/>
    <cellStyle name="20% - Акцент5 7 4 4" xfId="8012"/>
    <cellStyle name="20% - Акцент5 7 4 4 2" xfId="8013"/>
    <cellStyle name="20% - Акцент5 7 4 5" xfId="8014"/>
    <cellStyle name="20% - Акцент5 7 5" xfId="8015"/>
    <cellStyle name="20% - Акцент5 7 5 2" xfId="8016"/>
    <cellStyle name="20% - Акцент5 7 5 2 2" xfId="8017"/>
    <cellStyle name="20% - Акцент5 7 5 2 2 2" xfId="8018"/>
    <cellStyle name="20% - Акцент5 7 5 2 3" xfId="8019"/>
    <cellStyle name="20% - Акцент5 7 5 3" xfId="8020"/>
    <cellStyle name="20% - Акцент5 7 5 3 2" xfId="8021"/>
    <cellStyle name="20% - Акцент5 7 5 3 2 2" xfId="8022"/>
    <cellStyle name="20% - Акцент5 7 5 3 3" xfId="8023"/>
    <cellStyle name="20% - Акцент5 7 5 4" xfId="8024"/>
    <cellStyle name="20% - Акцент5 7 5 4 2" xfId="8025"/>
    <cellStyle name="20% - Акцент5 7 5 5" xfId="8026"/>
    <cellStyle name="20% - Акцент5 7 6" xfId="8027"/>
    <cellStyle name="20% - Акцент5 7 6 2" xfId="8028"/>
    <cellStyle name="20% - Акцент5 7 6 2 2" xfId="8029"/>
    <cellStyle name="20% - Акцент5 7 6 3" xfId="8030"/>
    <cellStyle name="20% - Акцент5 7 7" xfId="8031"/>
    <cellStyle name="20% - Акцент5 7 7 2" xfId="8032"/>
    <cellStyle name="20% - Акцент5 7 7 2 2" xfId="8033"/>
    <cellStyle name="20% - Акцент5 7 7 3" xfId="8034"/>
    <cellStyle name="20% - Акцент5 7 8" xfId="8035"/>
    <cellStyle name="20% - Акцент5 7 8 2" xfId="8036"/>
    <cellStyle name="20% - Акцент5 7 9" xfId="8037"/>
    <cellStyle name="20% - Акцент5 70" xfId="8038"/>
    <cellStyle name="20% - Акцент5 70 2" xfId="8039"/>
    <cellStyle name="20% - Акцент5 70 2 2" xfId="8040"/>
    <cellStyle name="20% - Акцент5 70 2 2 2" xfId="8041"/>
    <cellStyle name="20% - Акцент5 70 2 3" xfId="8042"/>
    <cellStyle name="20% - Акцент5 70 3" xfId="8043"/>
    <cellStyle name="20% - Акцент5 70 3 2" xfId="8044"/>
    <cellStyle name="20% - Акцент5 70 3 2 2" xfId="8045"/>
    <cellStyle name="20% - Акцент5 70 3 3" xfId="8046"/>
    <cellStyle name="20% - Акцент5 70 4" xfId="8047"/>
    <cellStyle name="20% - Акцент5 70 4 2" xfId="8048"/>
    <cellStyle name="20% - Акцент5 70 5" xfId="8049"/>
    <cellStyle name="20% - Акцент5 71" xfId="8050"/>
    <cellStyle name="20% - Акцент5 71 2" xfId="8051"/>
    <cellStyle name="20% - Акцент5 71 2 2" xfId="8052"/>
    <cellStyle name="20% - Акцент5 71 2 2 2" xfId="8053"/>
    <cellStyle name="20% - Акцент5 71 2 3" xfId="8054"/>
    <cellStyle name="20% - Акцент5 71 3" xfId="8055"/>
    <cellStyle name="20% - Акцент5 71 3 2" xfId="8056"/>
    <cellStyle name="20% - Акцент5 71 3 2 2" xfId="8057"/>
    <cellStyle name="20% - Акцент5 71 3 3" xfId="8058"/>
    <cellStyle name="20% - Акцент5 71 4" xfId="8059"/>
    <cellStyle name="20% - Акцент5 71 4 2" xfId="8060"/>
    <cellStyle name="20% - Акцент5 71 5" xfId="8061"/>
    <cellStyle name="20% - Акцент5 72" xfId="8062"/>
    <cellStyle name="20% - Акцент5 72 2" xfId="8063"/>
    <cellStyle name="20% - Акцент5 72 2 2" xfId="8064"/>
    <cellStyle name="20% - Акцент5 72 2 2 2" xfId="8065"/>
    <cellStyle name="20% - Акцент5 72 2 3" xfId="8066"/>
    <cellStyle name="20% - Акцент5 72 3" xfId="8067"/>
    <cellStyle name="20% - Акцент5 72 3 2" xfId="8068"/>
    <cellStyle name="20% - Акцент5 72 3 2 2" xfId="8069"/>
    <cellStyle name="20% - Акцент5 72 3 3" xfId="8070"/>
    <cellStyle name="20% - Акцент5 72 4" xfId="8071"/>
    <cellStyle name="20% - Акцент5 72 4 2" xfId="8072"/>
    <cellStyle name="20% - Акцент5 72 5" xfId="8073"/>
    <cellStyle name="20% - Акцент5 73" xfId="8074"/>
    <cellStyle name="20% - Акцент5 73 2" xfId="8075"/>
    <cellStyle name="20% - Акцент5 73 2 2" xfId="8076"/>
    <cellStyle name="20% - Акцент5 73 2 2 2" xfId="8077"/>
    <cellStyle name="20% - Акцент5 73 2 3" xfId="8078"/>
    <cellStyle name="20% - Акцент5 73 3" xfId="8079"/>
    <cellStyle name="20% - Акцент5 73 3 2" xfId="8080"/>
    <cellStyle name="20% - Акцент5 73 3 2 2" xfId="8081"/>
    <cellStyle name="20% - Акцент5 73 3 3" xfId="8082"/>
    <cellStyle name="20% - Акцент5 73 4" xfId="8083"/>
    <cellStyle name="20% - Акцент5 73 4 2" xfId="8084"/>
    <cellStyle name="20% - Акцент5 73 5" xfId="8085"/>
    <cellStyle name="20% - Акцент5 74" xfId="8086"/>
    <cellStyle name="20% - Акцент5 74 2" xfId="8087"/>
    <cellStyle name="20% - Акцент5 74 2 2" xfId="8088"/>
    <cellStyle name="20% - Акцент5 74 2 2 2" xfId="8089"/>
    <cellStyle name="20% - Акцент5 74 2 3" xfId="8090"/>
    <cellStyle name="20% - Акцент5 74 3" xfId="8091"/>
    <cellStyle name="20% - Акцент5 74 3 2" xfId="8092"/>
    <cellStyle name="20% - Акцент5 74 3 2 2" xfId="8093"/>
    <cellStyle name="20% - Акцент5 74 3 3" xfId="8094"/>
    <cellStyle name="20% - Акцент5 74 4" xfId="8095"/>
    <cellStyle name="20% - Акцент5 74 4 2" xfId="8096"/>
    <cellStyle name="20% - Акцент5 74 5" xfId="8097"/>
    <cellStyle name="20% - Акцент5 75" xfId="8098"/>
    <cellStyle name="20% - Акцент5 75 2" xfId="8099"/>
    <cellStyle name="20% - Акцент5 75 2 2" xfId="8100"/>
    <cellStyle name="20% - Акцент5 75 2 2 2" xfId="8101"/>
    <cellStyle name="20% - Акцент5 75 2 3" xfId="8102"/>
    <cellStyle name="20% - Акцент5 75 3" xfId="8103"/>
    <cellStyle name="20% - Акцент5 75 3 2" xfId="8104"/>
    <cellStyle name="20% - Акцент5 75 3 2 2" xfId="8105"/>
    <cellStyle name="20% - Акцент5 75 3 3" xfId="8106"/>
    <cellStyle name="20% - Акцент5 75 4" xfId="8107"/>
    <cellStyle name="20% - Акцент5 75 4 2" xfId="8108"/>
    <cellStyle name="20% - Акцент5 75 5" xfId="8109"/>
    <cellStyle name="20% - Акцент5 76" xfId="8110"/>
    <cellStyle name="20% - Акцент5 76 2" xfId="8111"/>
    <cellStyle name="20% - Акцент5 76 2 2" xfId="8112"/>
    <cellStyle name="20% - Акцент5 76 2 2 2" xfId="8113"/>
    <cellStyle name="20% - Акцент5 76 2 3" xfId="8114"/>
    <cellStyle name="20% - Акцент5 76 3" xfId="8115"/>
    <cellStyle name="20% - Акцент5 76 3 2" xfId="8116"/>
    <cellStyle name="20% - Акцент5 76 3 2 2" xfId="8117"/>
    <cellStyle name="20% - Акцент5 76 3 3" xfId="8118"/>
    <cellStyle name="20% - Акцент5 76 4" xfId="8119"/>
    <cellStyle name="20% - Акцент5 76 4 2" xfId="8120"/>
    <cellStyle name="20% - Акцент5 76 5" xfId="8121"/>
    <cellStyle name="20% - Акцент5 77" xfId="8122"/>
    <cellStyle name="20% - Акцент5 77 2" xfId="8123"/>
    <cellStyle name="20% - Акцент5 77 2 2" xfId="8124"/>
    <cellStyle name="20% - Акцент5 77 2 2 2" xfId="8125"/>
    <cellStyle name="20% - Акцент5 77 2 3" xfId="8126"/>
    <cellStyle name="20% - Акцент5 77 3" xfId="8127"/>
    <cellStyle name="20% - Акцент5 77 3 2" xfId="8128"/>
    <cellStyle name="20% - Акцент5 77 3 2 2" xfId="8129"/>
    <cellStyle name="20% - Акцент5 77 3 3" xfId="8130"/>
    <cellStyle name="20% - Акцент5 77 4" xfId="8131"/>
    <cellStyle name="20% - Акцент5 77 4 2" xfId="8132"/>
    <cellStyle name="20% - Акцент5 77 5" xfId="8133"/>
    <cellStyle name="20% - Акцент5 78" xfId="8134"/>
    <cellStyle name="20% - Акцент5 78 2" xfId="8135"/>
    <cellStyle name="20% - Акцент5 78 2 2" xfId="8136"/>
    <cellStyle name="20% - Акцент5 78 2 2 2" xfId="8137"/>
    <cellStyle name="20% - Акцент5 78 2 3" xfId="8138"/>
    <cellStyle name="20% - Акцент5 78 3" xfId="8139"/>
    <cellStyle name="20% - Акцент5 78 3 2" xfId="8140"/>
    <cellStyle name="20% - Акцент5 78 3 2 2" xfId="8141"/>
    <cellStyle name="20% - Акцент5 78 3 3" xfId="8142"/>
    <cellStyle name="20% - Акцент5 78 4" xfId="8143"/>
    <cellStyle name="20% - Акцент5 78 4 2" xfId="8144"/>
    <cellStyle name="20% - Акцент5 78 5" xfId="8145"/>
    <cellStyle name="20% - Акцент5 79" xfId="8146"/>
    <cellStyle name="20% - Акцент5 79 2" xfId="8147"/>
    <cellStyle name="20% - Акцент5 79 2 2" xfId="8148"/>
    <cellStyle name="20% - Акцент5 79 2 2 2" xfId="8149"/>
    <cellStyle name="20% - Акцент5 79 2 3" xfId="8150"/>
    <cellStyle name="20% - Акцент5 79 3" xfId="8151"/>
    <cellStyle name="20% - Акцент5 79 3 2" xfId="8152"/>
    <cellStyle name="20% - Акцент5 79 3 2 2" xfId="8153"/>
    <cellStyle name="20% - Акцент5 79 3 3" xfId="8154"/>
    <cellStyle name="20% - Акцент5 79 4" xfId="8155"/>
    <cellStyle name="20% - Акцент5 79 4 2" xfId="8156"/>
    <cellStyle name="20% - Акцент5 79 5" xfId="8157"/>
    <cellStyle name="20% - Акцент5 8" xfId="8158"/>
    <cellStyle name="20% - Акцент5 8 2" xfId="8159"/>
    <cellStyle name="20% - Акцент5 8 2 2" xfId="8160"/>
    <cellStyle name="20% - Акцент5 8 2 2 2" xfId="8161"/>
    <cellStyle name="20% - Акцент5 8 2 2 2 2" xfId="8162"/>
    <cellStyle name="20% - Акцент5 8 2 2 3" xfId="8163"/>
    <cellStyle name="20% - Акцент5 8 2 3" xfId="8164"/>
    <cellStyle name="20% - Акцент5 8 2 3 2" xfId="8165"/>
    <cellStyle name="20% - Акцент5 8 2 3 2 2" xfId="8166"/>
    <cellStyle name="20% - Акцент5 8 2 3 3" xfId="8167"/>
    <cellStyle name="20% - Акцент5 8 2 4" xfId="8168"/>
    <cellStyle name="20% - Акцент5 8 2 4 2" xfId="8169"/>
    <cellStyle name="20% - Акцент5 8 2 5" xfId="8170"/>
    <cellStyle name="20% - Акцент5 8 3" xfId="8171"/>
    <cellStyle name="20% - Акцент5 8 3 2" xfId="8172"/>
    <cellStyle name="20% - Акцент5 8 3 2 2" xfId="8173"/>
    <cellStyle name="20% - Акцент5 8 3 2 2 2" xfId="8174"/>
    <cellStyle name="20% - Акцент5 8 3 2 3" xfId="8175"/>
    <cellStyle name="20% - Акцент5 8 3 3" xfId="8176"/>
    <cellStyle name="20% - Акцент5 8 3 3 2" xfId="8177"/>
    <cellStyle name="20% - Акцент5 8 3 3 2 2" xfId="8178"/>
    <cellStyle name="20% - Акцент5 8 3 3 3" xfId="8179"/>
    <cellStyle name="20% - Акцент5 8 3 4" xfId="8180"/>
    <cellStyle name="20% - Акцент5 8 3 4 2" xfId="8181"/>
    <cellStyle name="20% - Акцент5 8 3 5" xfId="8182"/>
    <cellStyle name="20% - Акцент5 8 4" xfId="8183"/>
    <cellStyle name="20% - Акцент5 8 4 2" xfId="8184"/>
    <cellStyle name="20% - Акцент5 8 4 2 2" xfId="8185"/>
    <cellStyle name="20% - Акцент5 8 4 2 2 2" xfId="8186"/>
    <cellStyle name="20% - Акцент5 8 4 2 3" xfId="8187"/>
    <cellStyle name="20% - Акцент5 8 4 3" xfId="8188"/>
    <cellStyle name="20% - Акцент5 8 4 3 2" xfId="8189"/>
    <cellStyle name="20% - Акцент5 8 4 3 2 2" xfId="8190"/>
    <cellStyle name="20% - Акцент5 8 4 3 3" xfId="8191"/>
    <cellStyle name="20% - Акцент5 8 4 4" xfId="8192"/>
    <cellStyle name="20% - Акцент5 8 4 4 2" xfId="8193"/>
    <cellStyle name="20% - Акцент5 8 4 5" xfId="8194"/>
    <cellStyle name="20% - Акцент5 8 5" xfId="8195"/>
    <cellStyle name="20% - Акцент5 8 5 2" xfId="8196"/>
    <cellStyle name="20% - Акцент5 8 5 2 2" xfId="8197"/>
    <cellStyle name="20% - Акцент5 8 5 2 2 2" xfId="8198"/>
    <cellStyle name="20% - Акцент5 8 5 2 3" xfId="8199"/>
    <cellStyle name="20% - Акцент5 8 5 3" xfId="8200"/>
    <cellStyle name="20% - Акцент5 8 5 3 2" xfId="8201"/>
    <cellStyle name="20% - Акцент5 8 5 3 2 2" xfId="8202"/>
    <cellStyle name="20% - Акцент5 8 5 3 3" xfId="8203"/>
    <cellStyle name="20% - Акцент5 8 5 4" xfId="8204"/>
    <cellStyle name="20% - Акцент5 8 5 4 2" xfId="8205"/>
    <cellStyle name="20% - Акцент5 8 5 5" xfId="8206"/>
    <cellStyle name="20% - Акцент5 8 6" xfId="8207"/>
    <cellStyle name="20% - Акцент5 8 6 2" xfId="8208"/>
    <cellStyle name="20% - Акцент5 8 6 2 2" xfId="8209"/>
    <cellStyle name="20% - Акцент5 8 6 3" xfId="8210"/>
    <cellStyle name="20% - Акцент5 8 7" xfId="8211"/>
    <cellStyle name="20% - Акцент5 8 7 2" xfId="8212"/>
    <cellStyle name="20% - Акцент5 8 7 2 2" xfId="8213"/>
    <cellStyle name="20% - Акцент5 8 7 3" xfId="8214"/>
    <cellStyle name="20% - Акцент5 8 8" xfId="8215"/>
    <cellStyle name="20% - Акцент5 8 8 2" xfId="8216"/>
    <cellStyle name="20% - Акцент5 8 9" xfId="8217"/>
    <cellStyle name="20% - Акцент5 80" xfId="8218"/>
    <cellStyle name="20% - Акцент5 80 2" xfId="8219"/>
    <cellStyle name="20% - Акцент5 80 2 2" xfId="8220"/>
    <cellStyle name="20% - Акцент5 80 2 2 2" xfId="8221"/>
    <cellStyle name="20% - Акцент5 80 2 3" xfId="8222"/>
    <cellStyle name="20% - Акцент5 80 3" xfId="8223"/>
    <cellStyle name="20% - Акцент5 80 3 2" xfId="8224"/>
    <cellStyle name="20% - Акцент5 80 3 2 2" xfId="8225"/>
    <cellStyle name="20% - Акцент5 80 3 3" xfId="8226"/>
    <cellStyle name="20% - Акцент5 80 4" xfId="8227"/>
    <cellStyle name="20% - Акцент5 80 4 2" xfId="8228"/>
    <cellStyle name="20% - Акцент5 80 5" xfId="8229"/>
    <cellStyle name="20% - Акцент5 81" xfId="8230"/>
    <cellStyle name="20% - Акцент5 81 2" xfId="8231"/>
    <cellStyle name="20% - Акцент5 81 2 2" xfId="8232"/>
    <cellStyle name="20% - Акцент5 81 2 2 2" xfId="8233"/>
    <cellStyle name="20% - Акцент5 81 2 3" xfId="8234"/>
    <cellStyle name="20% - Акцент5 81 3" xfId="8235"/>
    <cellStyle name="20% - Акцент5 81 3 2" xfId="8236"/>
    <cellStyle name="20% - Акцент5 81 3 2 2" xfId="8237"/>
    <cellStyle name="20% - Акцент5 81 3 3" xfId="8238"/>
    <cellStyle name="20% - Акцент5 81 4" xfId="8239"/>
    <cellStyle name="20% - Акцент5 81 4 2" xfId="8240"/>
    <cellStyle name="20% - Акцент5 81 5" xfId="8241"/>
    <cellStyle name="20% - Акцент5 82" xfId="8242"/>
    <cellStyle name="20% - Акцент5 82 2" xfId="8243"/>
    <cellStyle name="20% - Акцент5 82 2 2" xfId="8244"/>
    <cellStyle name="20% - Акцент5 82 2 2 2" xfId="8245"/>
    <cellStyle name="20% - Акцент5 82 2 3" xfId="8246"/>
    <cellStyle name="20% - Акцент5 82 3" xfId="8247"/>
    <cellStyle name="20% - Акцент5 82 3 2" xfId="8248"/>
    <cellStyle name="20% - Акцент5 82 3 2 2" xfId="8249"/>
    <cellStyle name="20% - Акцент5 82 3 3" xfId="8250"/>
    <cellStyle name="20% - Акцент5 82 4" xfId="8251"/>
    <cellStyle name="20% - Акцент5 82 4 2" xfId="8252"/>
    <cellStyle name="20% - Акцент5 82 5" xfId="8253"/>
    <cellStyle name="20% - Акцент5 83" xfId="8254"/>
    <cellStyle name="20% - Акцент5 83 2" xfId="8255"/>
    <cellStyle name="20% - Акцент5 83 2 2" xfId="8256"/>
    <cellStyle name="20% - Акцент5 83 2 2 2" xfId="8257"/>
    <cellStyle name="20% - Акцент5 83 2 3" xfId="8258"/>
    <cellStyle name="20% - Акцент5 83 3" xfId="8259"/>
    <cellStyle name="20% - Акцент5 83 3 2" xfId="8260"/>
    <cellStyle name="20% - Акцент5 83 3 2 2" xfId="8261"/>
    <cellStyle name="20% - Акцент5 83 3 3" xfId="8262"/>
    <cellStyle name="20% - Акцент5 83 4" xfId="8263"/>
    <cellStyle name="20% - Акцент5 83 4 2" xfId="8264"/>
    <cellStyle name="20% - Акцент5 83 5" xfId="8265"/>
    <cellStyle name="20% - Акцент5 84" xfId="8266"/>
    <cellStyle name="20% - Акцент5 84 2" xfId="8267"/>
    <cellStyle name="20% - Акцент5 84 2 2" xfId="8268"/>
    <cellStyle name="20% - Акцент5 84 2 2 2" xfId="8269"/>
    <cellStyle name="20% - Акцент5 84 2 3" xfId="8270"/>
    <cellStyle name="20% - Акцент5 84 3" xfId="8271"/>
    <cellStyle name="20% - Акцент5 84 3 2" xfId="8272"/>
    <cellStyle name="20% - Акцент5 84 3 2 2" xfId="8273"/>
    <cellStyle name="20% - Акцент5 84 3 3" xfId="8274"/>
    <cellStyle name="20% - Акцент5 84 4" xfId="8275"/>
    <cellStyle name="20% - Акцент5 84 4 2" xfId="8276"/>
    <cellStyle name="20% - Акцент5 84 5" xfId="8277"/>
    <cellStyle name="20% - Акцент5 85" xfId="8278"/>
    <cellStyle name="20% - Акцент5 85 2" xfId="8279"/>
    <cellStyle name="20% - Акцент5 85 2 2" xfId="8280"/>
    <cellStyle name="20% - Акцент5 85 2 2 2" xfId="8281"/>
    <cellStyle name="20% - Акцент5 85 2 3" xfId="8282"/>
    <cellStyle name="20% - Акцент5 85 3" xfId="8283"/>
    <cellStyle name="20% - Акцент5 85 3 2" xfId="8284"/>
    <cellStyle name="20% - Акцент5 85 3 2 2" xfId="8285"/>
    <cellStyle name="20% - Акцент5 85 3 3" xfId="8286"/>
    <cellStyle name="20% - Акцент5 85 4" xfId="8287"/>
    <cellStyle name="20% - Акцент5 85 4 2" xfId="8288"/>
    <cellStyle name="20% - Акцент5 85 5" xfId="8289"/>
    <cellStyle name="20% - Акцент5 86" xfId="8290"/>
    <cellStyle name="20% - Акцент5 86 2" xfId="8291"/>
    <cellStyle name="20% - Акцент5 86 2 2" xfId="8292"/>
    <cellStyle name="20% - Акцент5 86 2 2 2" xfId="8293"/>
    <cellStyle name="20% - Акцент5 86 2 3" xfId="8294"/>
    <cellStyle name="20% - Акцент5 86 3" xfId="8295"/>
    <cellStyle name="20% - Акцент5 86 3 2" xfId="8296"/>
    <cellStyle name="20% - Акцент5 86 3 2 2" xfId="8297"/>
    <cellStyle name="20% - Акцент5 86 3 3" xfId="8298"/>
    <cellStyle name="20% - Акцент5 86 4" xfId="8299"/>
    <cellStyle name="20% - Акцент5 86 4 2" xfId="8300"/>
    <cellStyle name="20% - Акцент5 86 5" xfId="8301"/>
    <cellStyle name="20% - Акцент5 87" xfId="8302"/>
    <cellStyle name="20% - Акцент5 87 2" xfId="8303"/>
    <cellStyle name="20% - Акцент5 87 2 2" xfId="8304"/>
    <cellStyle name="20% - Акцент5 87 2 2 2" xfId="8305"/>
    <cellStyle name="20% - Акцент5 87 2 3" xfId="8306"/>
    <cellStyle name="20% - Акцент5 87 3" xfId="8307"/>
    <cellStyle name="20% - Акцент5 87 3 2" xfId="8308"/>
    <cellStyle name="20% - Акцент5 87 3 2 2" xfId="8309"/>
    <cellStyle name="20% - Акцент5 87 3 3" xfId="8310"/>
    <cellStyle name="20% - Акцент5 87 4" xfId="8311"/>
    <cellStyle name="20% - Акцент5 87 4 2" xfId="8312"/>
    <cellStyle name="20% - Акцент5 87 5" xfId="8313"/>
    <cellStyle name="20% - Акцент5 88" xfId="8314"/>
    <cellStyle name="20% - Акцент5 88 2" xfId="8315"/>
    <cellStyle name="20% - Акцент5 88 2 2" xfId="8316"/>
    <cellStyle name="20% - Акцент5 88 3" xfId="8317"/>
    <cellStyle name="20% - Акцент5 89" xfId="8318"/>
    <cellStyle name="20% - Акцент5 89 2" xfId="8319"/>
    <cellStyle name="20% - Акцент5 89 2 2" xfId="8320"/>
    <cellStyle name="20% - Акцент5 89 3" xfId="8321"/>
    <cellStyle name="20% - Акцент5 9" xfId="8322"/>
    <cellStyle name="20% - Акцент5 9 2" xfId="8323"/>
    <cellStyle name="20% - Акцент5 9 2 2" xfId="8324"/>
    <cellStyle name="20% - Акцент5 9 2 2 2" xfId="8325"/>
    <cellStyle name="20% - Акцент5 9 2 2 2 2" xfId="8326"/>
    <cellStyle name="20% - Акцент5 9 2 2 3" xfId="8327"/>
    <cellStyle name="20% - Акцент5 9 2 3" xfId="8328"/>
    <cellStyle name="20% - Акцент5 9 2 3 2" xfId="8329"/>
    <cellStyle name="20% - Акцент5 9 2 3 2 2" xfId="8330"/>
    <cellStyle name="20% - Акцент5 9 2 3 3" xfId="8331"/>
    <cellStyle name="20% - Акцент5 9 2 4" xfId="8332"/>
    <cellStyle name="20% - Акцент5 9 2 4 2" xfId="8333"/>
    <cellStyle name="20% - Акцент5 9 2 5" xfId="8334"/>
    <cellStyle name="20% - Акцент5 9 3" xfId="8335"/>
    <cellStyle name="20% - Акцент5 9 3 2" xfId="8336"/>
    <cellStyle name="20% - Акцент5 9 3 2 2" xfId="8337"/>
    <cellStyle name="20% - Акцент5 9 3 2 2 2" xfId="8338"/>
    <cellStyle name="20% - Акцент5 9 3 2 3" xfId="8339"/>
    <cellStyle name="20% - Акцент5 9 3 3" xfId="8340"/>
    <cellStyle name="20% - Акцент5 9 3 3 2" xfId="8341"/>
    <cellStyle name="20% - Акцент5 9 3 3 2 2" xfId="8342"/>
    <cellStyle name="20% - Акцент5 9 3 3 3" xfId="8343"/>
    <cellStyle name="20% - Акцент5 9 3 4" xfId="8344"/>
    <cellStyle name="20% - Акцент5 9 3 4 2" xfId="8345"/>
    <cellStyle name="20% - Акцент5 9 3 5" xfId="8346"/>
    <cellStyle name="20% - Акцент5 9 4" xfId="8347"/>
    <cellStyle name="20% - Акцент5 9 4 2" xfId="8348"/>
    <cellStyle name="20% - Акцент5 9 4 2 2" xfId="8349"/>
    <cellStyle name="20% - Акцент5 9 4 2 2 2" xfId="8350"/>
    <cellStyle name="20% - Акцент5 9 4 2 3" xfId="8351"/>
    <cellStyle name="20% - Акцент5 9 4 3" xfId="8352"/>
    <cellStyle name="20% - Акцент5 9 4 3 2" xfId="8353"/>
    <cellStyle name="20% - Акцент5 9 4 3 2 2" xfId="8354"/>
    <cellStyle name="20% - Акцент5 9 4 3 3" xfId="8355"/>
    <cellStyle name="20% - Акцент5 9 4 4" xfId="8356"/>
    <cellStyle name="20% - Акцент5 9 4 4 2" xfId="8357"/>
    <cellStyle name="20% - Акцент5 9 4 5" xfId="8358"/>
    <cellStyle name="20% - Акцент5 9 5" xfId="8359"/>
    <cellStyle name="20% - Акцент5 9 5 2" xfId="8360"/>
    <cellStyle name="20% - Акцент5 9 5 2 2" xfId="8361"/>
    <cellStyle name="20% - Акцент5 9 5 2 2 2" xfId="8362"/>
    <cellStyle name="20% - Акцент5 9 5 2 3" xfId="8363"/>
    <cellStyle name="20% - Акцент5 9 5 3" xfId="8364"/>
    <cellStyle name="20% - Акцент5 9 5 3 2" xfId="8365"/>
    <cellStyle name="20% - Акцент5 9 5 3 2 2" xfId="8366"/>
    <cellStyle name="20% - Акцент5 9 5 3 3" xfId="8367"/>
    <cellStyle name="20% - Акцент5 9 5 4" xfId="8368"/>
    <cellStyle name="20% - Акцент5 9 5 4 2" xfId="8369"/>
    <cellStyle name="20% - Акцент5 9 5 5" xfId="8370"/>
    <cellStyle name="20% - Акцент5 9 6" xfId="8371"/>
    <cellStyle name="20% - Акцент5 9 6 2" xfId="8372"/>
    <cellStyle name="20% - Акцент5 9 6 2 2" xfId="8373"/>
    <cellStyle name="20% - Акцент5 9 6 3" xfId="8374"/>
    <cellStyle name="20% - Акцент5 9 7" xfId="8375"/>
    <cellStyle name="20% - Акцент5 9 7 2" xfId="8376"/>
    <cellStyle name="20% - Акцент5 9 7 2 2" xfId="8377"/>
    <cellStyle name="20% - Акцент5 9 7 3" xfId="8378"/>
    <cellStyle name="20% - Акцент5 9 8" xfId="8379"/>
    <cellStyle name="20% - Акцент5 9 8 2" xfId="8380"/>
    <cellStyle name="20% - Акцент5 9 9" xfId="8381"/>
    <cellStyle name="20% - Акцент5 90" xfId="8382"/>
    <cellStyle name="20% - Акцент5 90 2" xfId="8383"/>
    <cellStyle name="20% - Акцент5 90 2 2" xfId="8384"/>
    <cellStyle name="20% - Акцент5 90 3" xfId="8385"/>
    <cellStyle name="20% - Акцент5 91" xfId="8386"/>
    <cellStyle name="20% - Акцент5 91 2" xfId="8387"/>
    <cellStyle name="20% - Акцент5 91 2 2" xfId="8388"/>
    <cellStyle name="20% - Акцент5 91 3" xfId="8389"/>
    <cellStyle name="20% - Акцент5 92" xfId="8390"/>
    <cellStyle name="20% - Акцент5 92 2" xfId="8391"/>
    <cellStyle name="20% - Акцент5 92 2 2" xfId="8392"/>
    <cellStyle name="20% - Акцент5 92 3" xfId="8393"/>
    <cellStyle name="20% - Акцент5 93" xfId="8394"/>
    <cellStyle name="20% - Акцент5 93 2" xfId="8395"/>
    <cellStyle name="20% - Акцент5 93 2 2" xfId="8396"/>
    <cellStyle name="20% - Акцент5 93 3" xfId="8397"/>
    <cellStyle name="20% - Акцент5 94" xfId="8398"/>
    <cellStyle name="20% - Акцент5 94 2" xfId="8399"/>
    <cellStyle name="20% - Акцент5 94 2 2" xfId="8400"/>
    <cellStyle name="20% - Акцент5 94 3" xfId="8401"/>
    <cellStyle name="20% - Акцент5 95" xfId="8402"/>
    <cellStyle name="20% - Акцент5 95 2" xfId="8403"/>
    <cellStyle name="20% - Акцент5 95 2 2" xfId="8404"/>
    <cellStyle name="20% - Акцент5 95 3" xfId="8405"/>
    <cellStyle name="20% - Акцент5 96" xfId="8406"/>
    <cellStyle name="20% - Акцент5 96 2" xfId="8407"/>
    <cellStyle name="20% - Акцент5 96 2 2" xfId="8408"/>
    <cellStyle name="20% - Акцент5 96 3" xfId="8409"/>
    <cellStyle name="20% - Акцент5 97" xfId="8410"/>
    <cellStyle name="20% - Акцент5 97 2" xfId="8411"/>
    <cellStyle name="20% - Акцент5 97 2 2" xfId="8412"/>
    <cellStyle name="20% - Акцент5 97 3" xfId="8413"/>
    <cellStyle name="20% - Акцент5 98" xfId="8414"/>
    <cellStyle name="20% - Акцент5 98 2" xfId="8415"/>
    <cellStyle name="20% - Акцент5 98 2 2" xfId="8416"/>
    <cellStyle name="20% - Акцент5 98 3" xfId="8417"/>
    <cellStyle name="20% - Акцент5 99" xfId="8418"/>
    <cellStyle name="20% - Акцент5 99 2" xfId="8419"/>
    <cellStyle name="20% - Акцент5 99 2 2" xfId="8420"/>
    <cellStyle name="20% - Акцент5 99 3" xfId="8421"/>
    <cellStyle name="20% - Акцент6" xfId="8422" builtinId="50" customBuiltin="1"/>
    <cellStyle name="20% - Акцент6 10" xfId="8423"/>
    <cellStyle name="20% - Акцент6 10 2" xfId="8424"/>
    <cellStyle name="20% - Акцент6 10 2 2" xfId="8425"/>
    <cellStyle name="20% - Акцент6 10 2 2 2" xfId="8426"/>
    <cellStyle name="20% - Акцент6 10 2 3" xfId="8427"/>
    <cellStyle name="20% - Акцент6 10 3" xfId="8428"/>
    <cellStyle name="20% - Акцент6 10 3 2" xfId="8429"/>
    <cellStyle name="20% - Акцент6 10 3 2 2" xfId="8430"/>
    <cellStyle name="20% - Акцент6 10 3 3" xfId="8431"/>
    <cellStyle name="20% - Акцент6 10 4" xfId="8432"/>
    <cellStyle name="20% - Акцент6 10 4 2" xfId="8433"/>
    <cellStyle name="20% - Акцент6 10 5" xfId="8434"/>
    <cellStyle name="20% - Акцент6 100" xfId="8435"/>
    <cellStyle name="20% - Акцент6 100 2" xfId="8436"/>
    <cellStyle name="20% - Акцент6 100 2 2" xfId="8437"/>
    <cellStyle name="20% - Акцент6 100 3" xfId="8438"/>
    <cellStyle name="20% - Акцент6 101" xfId="8439"/>
    <cellStyle name="20% - Акцент6 101 2" xfId="8440"/>
    <cellStyle name="20% - Акцент6 101 2 2" xfId="8441"/>
    <cellStyle name="20% - Акцент6 101 3" xfId="8442"/>
    <cellStyle name="20% - Акцент6 102" xfId="8443"/>
    <cellStyle name="20% - Акцент6 102 2" xfId="8444"/>
    <cellStyle name="20% - Акцент6 102 2 2" xfId="8445"/>
    <cellStyle name="20% - Акцент6 102 3" xfId="8446"/>
    <cellStyle name="20% - Акцент6 103" xfId="8447"/>
    <cellStyle name="20% - Акцент6 103 2" xfId="8448"/>
    <cellStyle name="20% - Акцент6 103 2 2" xfId="8449"/>
    <cellStyle name="20% - Акцент6 103 3" xfId="8450"/>
    <cellStyle name="20% - Акцент6 104" xfId="8451"/>
    <cellStyle name="20% - Акцент6 104 2" xfId="8452"/>
    <cellStyle name="20% - Акцент6 104 2 2" xfId="8453"/>
    <cellStyle name="20% - Акцент6 104 3" xfId="8454"/>
    <cellStyle name="20% - Акцент6 105" xfId="8455"/>
    <cellStyle name="20% - Акцент6 105 2" xfId="8456"/>
    <cellStyle name="20% - Акцент6 105 2 2" xfId="8457"/>
    <cellStyle name="20% - Акцент6 105 3" xfId="8458"/>
    <cellStyle name="20% - Акцент6 106" xfId="8459"/>
    <cellStyle name="20% - Акцент6 106 2" xfId="8460"/>
    <cellStyle name="20% - Акцент6 106 2 2" xfId="8461"/>
    <cellStyle name="20% - Акцент6 106 3" xfId="8462"/>
    <cellStyle name="20% - Акцент6 107" xfId="8463"/>
    <cellStyle name="20% - Акцент6 107 2" xfId="8464"/>
    <cellStyle name="20% - Акцент6 107 2 2" xfId="8465"/>
    <cellStyle name="20% - Акцент6 107 3" xfId="8466"/>
    <cellStyle name="20% - Акцент6 108" xfId="8467"/>
    <cellStyle name="20% - Акцент6 108 2" xfId="8468"/>
    <cellStyle name="20% - Акцент6 108 2 2" xfId="8469"/>
    <cellStyle name="20% - Акцент6 108 3" xfId="8470"/>
    <cellStyle name="20% - Акцент6 109" xfId="8471"/>
    <cellStyle name="20% - Акцент6 109 2" xfId="8472"/>
    <cellStyle name="20% - Акцент6 109 2 2" xfId="8473"/>
    <cellStyle name="20% - Акцент6 109 3" xfId="8474"/>
    <cellStyle name="20% - Акцент6 11" xfId="8475"/>
    <cellStyle name="20% - Акцент6 11 2" xfId="8476"/>
    <cellStyle name="20% - Акцент6 11 2 2" xfId="8477"/>
    <cellStyle name="20% - Акцент6 11 2 2 2" xfId="8478"/>
    <cellStyle name="20% - Акцент6 11 2 3" xfId="8479"/>
    <cellStyle name="20% - Акцент6 11 3" xfId="8480"/>
    <cellStyle name="20% - Акцент6 11 3 2" xfId="8481"/>
    <cellStyle name="20% - Акцент6 11 3 2 2" xfId="8482"/>
    <cellStyle name="20% - Акцент6 11 3 3" xfId="8483"/>
    <cellStyle name="20% - Акцент6 11 4" xfId="8484"/>
    <cellStyle name="20% - Акцент6 11 4 2" xfId="8485"/>
    <cellStyle name="20% - Акцент6 11 5" xfId="8486"/>
    <cellStyle name="20% - Акцент6 110" xfId="8487"/>
    <cellStyle name="20% - Акцент6 110 2" xfId="8488"/>
    <cellStyle name="20% - Акцент6 110 2 2" xfId="8489"/>
    <cellStyle name="20% - Акцент6 110 3" xfId="8490"/>
    <cellStyle name="20% - Акцент6 111" xfId="8491"/>
    <cellStyle name="20% - Акцент6 111 2" xfId="8492"/>
    <cellStyle name="20% - Акцент6 111 2 2" xfId="8493"/>
    <cellStyle name="20% - Акцент6 111 3" xfId="8494"/>
    <cellStyle name="20% - Акцент6 112" xfId="8495"/>
    <cellStyle name="20% - Акцент6 112 2" xfId="8496"/>
    <cellStyle name="20% - Акцент6 112 2 2" xfId="8497"/>
    <cellStyle name="20% - Акцент6 112 3" xfId="8498"/>
    <cellStyle name="20% - Акцент6 113" xfId="8499"/>
    <cellStyle name="20% - Акцент6 113 2" xfId="8500"/>
    <cellStyle name="20% - Акцент6 113 2 2" xfId="8501"/>
    <cellStyle name="20% - Акцент6 113 3" xfId="8502"/>
    <cellStyle name="20% - Акцент6 114" xfId="8503"/>
    <cellStyle name="20% - Акцент6 114 2" xfId="8504"/>
    <cellStyle name="20% - Акцент6 114 2 2" xfId="8505"/>
    <cellStyle name="20% - Акцент6 114 3" xfId="8506"/>
    <cellStyle name="20% - Акцент6 115" xfId="8507"/>
    <cellStyle name="20% - Акцент6 115 2" xfId="8508"/>
    <cellStyle name="20% - Акцент6 115 2 2" xfId="8509"/>
    <cellStyle name="20% - Акцент6 115 3" xfId="8510"/>
    <cellStyle name="20% - Акцент6 116" xfId="8511"/>
    <cellStyle name="20% - Акцент6 116 2" xfId="8512"/>
    <cellStyle name="20% - Акцент6 116 2 2" xfId="8513"/>
    <cellStyle name="20% - Акцент6 116 3" xfId="8514"/>
    <cellStyle name="20% - Акцент6 117" xfId="8515"/>
    <cellStyle name="20% - Акцент6 117 2" xfId="8516"/>
    <cellStyle name="20% - Акцент6 117 2 2" xfId="8517"/>
    <cellStyle name="20% - Акцент6 117 3" xfId="8518"/>
    <cellStyle name="20% - Акцент6 118" xfId="8519"/>
    <cellStyle name="20% - Акцент6 118 2" xfId="8520"/>
    <cellStyle name="20% - Акцент6 118 2 2" xfId="8521"/>
    <cellStyle name="20% - Акцент6 118 3" xfId="8522"/>
    <cellStyle name="20% - Акцент6 119" xfId="8523"/>
    <cellStyle name="20% - Акцент6 119 2" xfId="8524"/>
    <cellStyle name="20% - Акцент6 119 2 2" xfId="8525"/>
    <cellStyle name="20% - Акцент6 119 3" xfId="8526"/>
    <cellStyle name="20% - Акцент6 12" xfId="8527"/>
    <cellStyle name="20% - Акцент6 12 2" xfId="8528"/>
    <cellStyle name="20% - Акцент6 12 2 2" xfId="8529"/>
    <cellStyle name="20% - Акцент6 12 2 2 2" xfId="8530"/>
    <cellStyle name="20% - Акцент6 12 2 3" xfId="8531"/>
    <cellStyle name="20% - Акцент6 12 3" xfId="8532"/>
    <cellStyle name="20% - Акцент6 12 3 2" xfId="8533"/>
    <cellStyle name="20% - Акцент6 12 3 2 2" xfId="8534"/>
    <cellStyle name="20% - Акцент6 12 3 3" xfId="8535"/>
    <cellStyle name="20% - Акцент6 12 4" xfId="8536"/>
    <cellStyle name="20% - Акцент6 12 4 2" xfId="8537"/>
    <cellStyle name="20% - Акцент6 12 5" xfId="8538"/>
    <cellStyle name="20% - Акцент6 120" xfId="8539"/>
    <cellStyle name="20% - Акцент6 120 2" xfId="8540"/>
    <cellStyle name="20% - Акцент6 120 2 2" xfId="8541"/>
    <cellStyle name="20% - Акцент6 120 3" xfId="8542"/>
    <cellStyle name="20% - Акцент6 121" xfId="8543"/>
    <cellStyle name="20% - Акцент6 121 2" xfId="8544"/>
    <cellStyle name="20% - Акцент6 121 2 2" xfId="8545"/>
    <cellStyle name="20% - Акцент6 121 3" xfId="8546"/>
    <cellStyle name="20% - Акцент6 122" xfId="8547"/>
    <cellStyle name="20% - Акцент6 122 2" xfId="8548"/>
    <cellStyle name="20% - Акцент6 122 2 2" xfId="8549"/>
    <cellStyle name="20% - Акцент6 122 3" xfId="8550"/>
    <cellStyle name="20% - Акцент6 123" xfId="8551"/>
    <cellStyle name="20% - Акцент6 123 2" xfId="8552"/>
    <cellStyle name="20% - Акцент6 123 2 2" xfId="8553"/>
    <cellStyle name="20% - Акцент6 123 3" xfId="8554"/>
    <cellStyle name="20% - Акцент6 124" xfId="8555"/>
    <cellStyle name="20% - Акцент6 124 2" xfId="8556"/>
    <cellStyle name="20% - Акцент6 124 2 2" xfId="8557"/>
    <cellStyle name="20% - Акцент6 124 3" xfId="8558"/>
    <cellStyle name="20% - Акцент6 125" xfId="8559"/>
    <cellStyle name="20% - Акцент6 125 2" xfId="8560"/>
    <cellStyle name="20% - Акцент6 125 2 2" xfId="8561"/>
    <cellStyle name="20% - Акцент6 125 3" xfId="8562"/>
    <cellStyle name="20% - Акцент6 126" xfId="8563"/>
    <cellStyle name="20% - Акцент6 126 2" xfId="8564"/>
    <cellStyle name="20% - Акцент6 126 2 2" xfId="8565"/>
    <cellStyle name="20% - Акцент6 126 3" xfId="8566"/>
    <cellStyle name="20% - Акцент6 127" xfId="8567"/>
    <cellStyle name="20% - Акцент6 127 2" xfId="8568"/>
    <cellStyle name="20% - Акцент6 127 2 2" xfId="8569"/>
    <cellStyle name="20% - Акцент6 127 3" xfId="8570"/>
    <cellStyle name="20% - Акцент6 128" xfId="8571"/>
    <cellStyle name="20% - Акцент6 128 2" xfId="8572"/>
    <cellStyle name="20% - Акцент6 128 2 2" xfId="8573"/>
    <cellStyle name="20% - Акцент6 128 3" xfId="8574"/>
    <cellStyle name="20% - Акцент6 129" xfId="8575"/>
    <cellStyle name="20% - Акцент6 129 2" xfId="8576"/>
    <cellStyle name="20% - Акцент6 129 2 2" xfId="8577"/>
    <cellStyle name="20% - Акцент6 129 3" xfId="8578"/>
    <cellStyle name="20% - Акцент6 13" xfId="8579"/>
    <cellStyle name="20% - Акцент6 13 2" xfId="8580"/>
    <cellStyle name="20% - Акцент6 13 2 2" xfId="8581"/>
    <cellStyle name="20% - Акцент6 13 2 2 2" xfId="8582"/>
    <cellStyle name="20% - Акцент6 13 2 3" xfId="8583"/>
    <cellStyle name="20% - Акцент6 13 3" xfId="8584"/>
    <cellStyle name="20% - Акцент6 13 3 2" xfId="8585"/>
    <cellStyle name="20% - Акцент6 13 3 2 2" xfId="8586"/>
    <cellStyle name="20% - Акцент6 13 3 3" xfId="8587"/>
    <cellStyle name="20% - Акцент6 13 4" xfId="8588"/>
    <cellStyle name="20% - Акцент6 13 4 2" xfId="8589"/>
    <cellStyle name="20% - Акцент6 13 5" xfId="8590"/>
    <cellStyle name="20% - Акцент6 130" xfId="8591"/>
    <cellStyle name="20% - Акцент6 130 2" xfId="8592"/>
    <cellStyle name="20% - Акцент6 130 2 2" xfId="8593"/>
    <cellStyle name="20% - Акцент6 130 3" xfId="8594"/>
    <cellStyle name="20% - Акцент6 131" xfId="8595"/>
    <cellStyle name="20% - Акцент6 131 2" xfId="8596"/>
    <cellStyle name="20% - Акцент6 131 2 2" xfId="8597"/>
    <cellStyle name="20% - Акцент6 131 3" xfId="8598"/>
    <cellStyle name="20% - Акцент6 132" xfId="8599"/>
    <cellStyle name="20% - Акцент6 132 2" xfId="8600"/>
    <cellStyle name="20% - Акцент6 132 2 2" xfId="8601"/>
    <cellStyle name="20% - Акцент6 132 3" xfId="8602"/>
    <cellStyle name="20% - Акцент6 133" xfId="8603"/>
    <cellStyle name="20% - Акцент6 133 2" xfId="8604"/>
    <cellStyle name="20% - Акцент6 133 2 2" xfId="8605"/>
    <cellStyle name="20% - Акцент6 133 3" xfId="8606"/>
    <cellStyle name="20% - Акцент6 134" xfId="8607"/>
    <cellStyle name="20% - Акцент6 134 2" xfId="8608"/>
    <cellStyle name="20% - Акцент6 134 2 2" xfId="8609"/>
    <cellStyle name="20% - Акцент6 134 3" xfId="8610"/>
    <cellStyle name="20% - Акцент6 135" xfId="8611"/>
    <cellStyle name="20% - Акцент6 135 2" xfId="8612"/>
    <cellStyle name="20% - Акцент6 135 2 2" xfId="8613"/>
    <cellStyle name="20% - Акцент6 135 3" xfId="8614"/>
    <cellStyle name="20% - Акцент6 136" xfId="8615"/>
    <cellStyle name="20% - Акцент6 136 2" xfId="8616"/>
    <cellStyle name="20% - Акцент6 136 2 2" xfId="8617"/>
    <cellStyle name="20% - Акцент6 136 3" xfId="8618"/>
    <cellStyle name="20% - Акцент6 137" xfId="8619"/>
    <cellStyle name="20% - Акцент6 138" xfId="8620"/>
    <cellStyle name="20% - Акцент6 14" xfId="8621"/>
    <cellStyle name="20% - Акцент6 14 2" xfId="8622"/>
    <cellStyle name="20% - Акцент6 14 2 2" xfId="8623"/>
    <cellStyle name="20% - Акцент6 14 2 2 2" xfId="8624"/>
    <cellStyle name="20% - Акцент6 14 2 3" xfId="8625"/>
    <cellStyle name="20% - Акцент6 14 3" xfId="8626"/>
    <cellStyle name="20% - Акцент6 14 3 2" xfId="8627"/>
    <cellStyle name="20% - Акцент6 14 3 2 2" xfId="8628"/>
    <cellStyle name="20% - Акцент6 14 3 3" xfId="8629"/>
    <cellStyle name="20% - Акцент6 14 4" xfId="8630"/>
    <cellStyle name="20% - Акцент6 14 4 2" xfId="8631"/>
    <cellStyle name="20% - Акцент6 14 5" xfId="8632"/>
    <cellStyle name="20% - Акцент6 15" xfId="8633"/>
    <cellStyle name="20% - Акцент6 15 2" xfId="8634"/>
    <cellStyle name="20% - Акцент6 15 2 2" xfId="8635"/>
    <cellStyle name="20% - Акцент6 15 2 2 2" xfId="8636"/>
    <cellStyle name="20% - Акцент6 15 2 3" xfId="8637"/>
    <cellStyle name="20% - Акцент6 15 3" xfId="8638"/>
    <cellStyle name="20% - Акцент6 15 3 2" xfId="8639"/>
    <cellStyle name="20% - Акцент6 15 3 2 2" xfId="8640"/>
    <cellStyle name="20% - Акцент6 15 3 3" xfId="8641"/>
    <cellStyle name="20% - Акцент6 15 4" xfId="8642"/>
    <cellStyle name="20% - Акцент6 15 4 2" xfId="8643"/>
    <cellStyle name="20% - Акцент6 15 5" xfId="8644"/>
    <cellStyle name="20% - Акцент6 16" xfId="8645"/>
    <cellStyle name="20% - Акцент6 16 2" xfId="8646"/>
    <cellStyle name="20% - Акцент6 16 2 2" xfId="8647"/>
    <cellStyle name="20% - Акцент6 16 2 2 2" xfId="8648"/>
    <cellStyle name="20% - Акцент6 16 2 3" xfId="8649"/>
    <cellStyle name="20% - Акцент6 16 3" xfId="8650"/>
    <cellStyle name="20% - Акцент6 16 3 2" xfId="8651"/>
    <cellStyle name="20% - Акцент6 16 3 2 2" xfId="8652"/>
    <cellStyle name="20% - Акцент6 16 3 3" xfId="8653"/>
    <cellStyle name="20% - Акцент6 16 4" xfId="8654"/>
    <cellStyle name="20% - Акцент6 16 4 2" xfId="8655"/>
    <cellStyle name="20% - Акцент6 16 5" xfId="8656"/>
    <cellStyle name="20% - Акцент6 17" xfId="8657"/>
    <cellStyle name="20% - Акцент6 17 2" xfId="8658"/>
    <cellStyle name="20% - Акцент6 17 2 2" xfId="8659"/>
    <cellStyle name="20% - Акцент6 17 2 2 2" xfId="8660"/>
    <cellStyle name="20% - Акцент6 17 2 3" xfId="8661"/>
    <cellStyle name="20% - Акцент6 17 3" xfId="8662"/>
    <cellStyle name="20% - Акцент6 17 3 2" xfId="8663"/>
    <cellStyle name="20% - Акцент6 17 3 2 2" xfId="8664"/>
    <cellStyle name="20% - Акцент6 17 3 3" xfId="8665"/>
    <cellStyle name="20% - Акцент6 17 4" xfId="8666"/>
    <cellStyle name="20% - Акцент6 17 4 2" xfId="8667"/>
    <cellStyle name="20% - Акцент6 17 5" xfId="8668"/>
    <cellStyle name="20% - Акцент6 18" xfId="8669"/>
    <cellStyle name="20% - Акцент6 18 2" xfId="8670"/>
    <cellStyle name="20% - Акцент6 18 2 2" xfId="8671"/>
    <cellStyle name="20% - Акцент6 18 2 2 2" xfId="8672"/>
    <cellStyle name="20% - Акцент6 18 2 3" xfId="8673"/>
    <cellStyle name="20% - Акцент6 18 3" xfId="8674"/>
    <cellStyle name="20% - Акцент6 18 3 2" xfId="8675"/>
    <cellStyle name="20% - Акцент6 18 3 2 2" xfId="8676"/>
    <cellStyle name="20% - Акцент6 18 3 3" xfId="8677"/>
    <cellStyle name="20% - Акцент6 18 4" xfId="8678"/>
    <cellStyle name="20% - Акцент6 18 4 2" xfId="8679"/>
    <cellStyle name="20% - Акцент6 18 5" xfId="8680"/>
    <cellStyle name="20% - Акцент6 19" xfId="8681"/>
    <cellStyle name="20% - Акцент6 19 2" xfId="8682"/>
    <cellStyle name="20% - Акцент6 19 2 2" xfId="8683"/>
    <cellStyle name="20% - Акцент6 19 2 2 2" xfId="8684"/>
    <cellStyle name="20% - Акцент6 19 2 3" xfId="8685"/>
    <cellStyle name="20% - Акцент6 19 3" xfId="8686"/>
    <cellStyle name="20% - Акцент6 19 3 2" xfId="8687"/>
    <cellStyle name="20% - Акцент6 19 3 2 2" xfId="8688"/>
    <cellStyle name="20% - Акцент6 19 3 3" xfId="8689"/>
    <cellStyle name="20% - Акцент6 19 4" xfId="8690"/>
    <cellStyle name="20% - Акцент6 19 4 2" xfId="8691"/>
    <cellStyle name="20% - Акцент6 19 5" xfId="8692"/>
    <cellStyle name="20% - Акцент6 2" xfId="8693"/>
    <cellStyle name="20% - Акцент6 2 10" xfId="8694"/>
    <cellStyle name="20% - Акцент6 2 10 2" xfId="8695"/>
    <cellStyle name="20% - Акцент6 2 10 2 2" xfId="8696"/>
    <cellStyle name="20% - Акцент6 2 10 3" xfId="8697"/>
    <cellStyle name="20% - Акцент6 2 11" xfId="8698"/>
    <cellStyle name="20% - Акцент6 2 11 2" xfId="8699"/>
    <cellStyle name="20% - Акцент6 2 11 2 2" xfId="8700"/>
    <cellStyle name="20% - Акцент6 2 11 3" xfId="8701"/>
    <cellStyle name="20% - Акцент6 2 12" xfId="8702"/>
    <cellStyle name="20% - Акцент6 2 12 2" xfId="8703"/>
    <cellStyle name="20% - Акцент6 2 12 2 2" xfId="8704"/>
    <cellStyle name="20% - Акцент6 2 12 3" xfId="8705"/>
    <cellStyle name="20% - Акцент6 2 13" xfId="8706"/>
    <cellStyle name="20% - Акцент6 2 13 2" xfId="8707"/>
    <cellStyle name="20% - Акцент6 2 13 2 2" xfId="8708"/>
    <cellStyle name="20% - Акцент6 2 13 3" xfId="8709"/>
    <cellStyle name="20% - Акцент6 2 14" xfId="8710"/>
    <cellStyle name="20% - Акцент6 2 14 2" xfId="8711"/>
    <cellStyle name="20% - Акцент6 2 14 2 2" xfId="8712"/>
    <cellStyle name="20% - Акцент6 2 14 3" xfId="8713"/>
    <cellStyle name="20% - Акцент6 2 15" xfId="8714"/>
    <cellStyle name="20% - Акцент6 2 15 2" xfId="8715"/>
    <cellStyle name="20% - Акцент6 2 15 2 2" xfId="8716"/>
    <cellStyle name="20% - Акцент6 2 15 3" xfId="8717"/>
    <cellStyle name="20% - Акцент6 2 16" xfId="8718"/>
    <cellStyle name="20% - Акцент6 2 16 2" xfId="8719"/>
    <cellStyle name="20% - Акцент6 2 16 2 2" xfId="8720"/>
    <cellStyle name="20% - Акцент6 2 16 3" xfId="8721"/>
    <cellStyle name="20% - Акцент6 2 17" xfId="8722"/>
    <cellStyle name="20% - Акцент6 2 17 2" xfId="8723"/>
    <cellStyle name="20% - Акцент6 2 17 2 2" xfId="8724"/>
    <cellStyle name="20% - Акцент6 2 17 3" xfId="8725"/>
    <cellStyle name="20% - Акцент6 2 18" xfId="8726"/>
    <cellStyle name="20% - Акцент6 2 18 2" xfId="8727"/>
    <cellStyle name="20% - Акцент6 2 18 2 2" xfId="8728"/>
    <cellStyle name="20% - Акцент6 2 18 3" xfId="8729"/>
    <cellStyle name="20% - Акцент6 2 19" xfId="8730"/>
    <cellStyle name="20% - Акцент6 2 19 2" xfId="8731"/>
    <cellStyle name="20% - Акцент6 2 19 2 2" xfId="8732"/>
    <cellStyle name="20% - Акцент6 2 19 3" xfId="8733"/>
    <cellStyle name="20% - Акцент6 2 2" xfId="8734"/>
    <cellStyle name="20% - Акцент6 2 2 2" xfId="8735"/>
    <cellStyle name="20% - Акцент6 2 2 2 2" xfId="8736"/>
    <cellStyle name="20% - Акцент6 2 2 2 2 2" xfId="8737"/>
    <cellStyle name="20% - Акцент6 2 2 2 3" xfId="8738"/>
    <cellStyle name="20% - Акцент6 2 2 3" xfId="8739"/>
    <cellStyle name="20% - Акцент6 2 2 3 2" xfId="8740"/>
    <cellStyle name="20% - Акцент6 2 2 3 2 2" xfId="8741"/>
    <cellStyle name="20% - Акцент6 2 2 3 3" xfId="8742"/>
    <cellStyle name="20% - Акцент6 2 2 4" xfId="8743"/>
    <cellStyle name="20% - Акцент6 2 2 4 2" xfId="8744"/>
    <cellStyle name="20% - Акцент6 2 2 5" xfId="8745"/>
    <cellStyle name="20% - Акцент6 2 20" xfId="8746"/>
    <cellStyle name="20% - Акцент6 2 20 2" xfId="8747"/>
    <cellStyle name="20% - Акцент6 2 20 2 2" xfId="8748"/>
    <cellStyle name="20% - Акцент6 2 20 3" xfId="8749"/>
    <cellStyle name="20% - Акцент6 2 21" xfId="8750"/>
    <cellStyle name="20% - Акцент6 2 21 2" xfId="8751"/>
    <cellStyle name="20% - Акцент6 2 21 2 2" xfId="8752"/>
    <cellStyle name="20% - Акцент6 2 21 3" xfId="8753"/>
    <cellStyle name="20% - Акцент6 2 22" xfId="8754"/>
    <cellStyle name="20% - Акцент6 2 22 2" xfId="8755"/>
    <cellStyle name="20% - Акцент6 2 22 2 2" xfId="8756"/>
    <cellStyle name="20% - Акцент6 2 22 3" xfId="8757"/>
    <cellStyle name="20% - Акцент6 2 23" xfId="8758"/>
    <cellStyle name="20% - Акцент6 2 23 2" xfId="8759"/>
    <cellStyle name="20% - Акцент6 2 23 2 2" xfId="8760"/>
    <cellStyle name="20% - Акцент6 2 23 3" xfId="8761"/>
    <cellStyle name="20% - Акцент6 2 24" xfId="8762"/>
    <cellStyle name="20% - Акцент6 2 24 2" xfId="8763"/>
    <cellStyle name="20% - Акцент6 2 24 2 2" xfId="8764"/>
    <cellStyle name="20% - Акцент6 2 24 3" xfId="8765"/>
    <cellStyle name="20% - Акцент6 2 25" xfId="8766"/>
    <cellStyle name="20% - Акцент6 2 25 2" xfId="8767"/>
    <cellStyle name="20% - Акцент6 2 26" xfId="8768"/>
    <cellStyle name="20% - Акцент6 2 3" xfId="8769"/>
    <cellStyle name="20% - Акцент6 2 3 2" xfId="8770"/>
    <cellStyle name="20% - Акцент6 2 3 2 2" xfId="8771"/>
    <cellStyle name="20% - Акцент6 2 3 2 2 2" xfId="8772"/>
    <cellStyle name="20% - Акцент6 2 3 2 3" xfId="8773"/>
    <cellStyle name="20% - Акцент6 2 3 3" xfId="8774"/>
    <cellStyle name="20% - Акцент6 2 3 3 2" xfId="8775"/>
    <cellStyle name="20% - Акцент6 2 3 3 2 2" xfId="8776"/>
    <cellStyle name="20% - Акцент6 2 3 3 3" xfId="8777"/>
    <cellStyle name="20% - Акцент6 2 3 4" xfId="8778"/>
    <cellStyle name="20% - Акцент6 2 3 4 2" xfId="8779"/>
    <cellStyle name="20% - Акцент6 2 3 5" xfId="8780"/>
    <cellStyle name="20% - Акцент6 2 4" xfId="8781"/>
    <cellStyle name="20% - Акцент6 2 4 2" xfId="8782"/>
    <cellStyle name="20% - Акцент6 2 4 2 2" xfId="8783"/>
    <cellStyle name="20% - Акцент6 2 4 2 2 2" xfId="8784"/>
    <cellStyle name="20% - Акцент6 2 4 2 3" xfId="8785"/>
    <cellStyle name="20% - Акцент6 2 4 3" xfId="8786"/>
    <cellStyle name="20% - Акцент6 2 4 3 2" xfId="8787"/>
    <cellStyle name="20% - Акцент6 2 4 3 2 2" xfId="8788"/>
    <cellStyle name="20% - Акцент6 2 4 3 3" xfId="8789"/>
    <cellStyle name="20% - Акцент6 2 4 4" xfId="8790"/>
    <cellStyle name="20% - Акцент6 2 4 4 2" xfId="8791"/>
    <cellStyle name="20% - Акцент6 2 4 5" xfId="8792"/>
    <cellStyle name="20% - Акцент6 2 5" xfId="8793"/>
    <cellStyle name="20% - Акцент6 2 5 2" xfId="8794"/>
    <cellStyle name="20% - Акцент6 2 5 2 2" xfId="8795"/>
    <cellStyle name="20% - Акцент6 2 5 2 2 2" xfId="8796"/>
    <cellStyle name="20% - Акцент6 2 5 2 3" xfId="8797"/>
    <cellStyle name="20% - Акцент6 2 5 3" xfId="8798"/>
    <cellStyle name="20% - Акцент6 2 5 3 2" xfId="8799"/>
    <cellStyle name="20% - Акцент6 2 5 3 2 2" xfId="8800"/>
    <cellStyle name="20% - Акцент6 2 5 3 3" xfId="8801"/>
    <cellStyle name="20% - Акцент6 2 5 4" xfId="8802"/>
    <cellStyle name="20% - Акцент6 2 5 4 2" xfId="8803"/>
    <cellStyle name="20% - Акцент6 2 5 5" xfId="8804"/>
    <cellStyle name="20% - Акцент6 2 6" xfId="8805"/>
    <cellStyle name="20% - Акцент6 2 6 2" xfId="8806"/>
    <cellStyle name="20% - Акцент6 2 6 2 2" xfId="8807"/>
    <cellStyle name="20% - Акцент6 2 6 3" xfId="8808"/>
    <cellStyle name="20% - Акцент6 2 7" xfId="8809"/>
    <cellStyle name="20% - Акцент6 2 7 2" xfId="8810"/>
    <cellStyle name="20% - Акцент6 2 7 2 2" xfId="8811"/>
    <cellStyle name="20% - Акцент6 2 7 3" xfId="8812"/>
    <cellStyle name="20% - Акцент6 2 8" xfId="8813"/>
    <cellStyle name="20% - Акцент6 2 8 2" xfId="8814"/>
    <cellStyle name="20% - Акцент6 2 8 2 2" xfId="8815"/>
    <cellStyle name="20% - Акцент6 2 8 3" xfId="8816"/>
    <cellStyle name="20% - Акцент6 2 9" xfId="8817"/>
    <cellStyle name="20% - Акцент6 2 9 2" xfId="8818"/>
    <cellStyle name="20% - Акцент6 2 9 2 2" xfId="8819"/>
    <cellStyle name="20% - Акцент6 2 9 3" xfId="8820"/>
    <cellStyle name="20% - Акцент6 20" xfId="8821"/>
    <cellStyle name="20% - Акцент6 20 2" xfId="8822"/>
    <cellStyle name="20% - Акцент6 20 2 2" xfId="8823"/>
    <cellStyle name="20% - Акцент6 20 2 2 2" xfId="8824"/>
    <cellStyle name="20% - Акцент6 20 2 3" xfId="8825"/>
    <cellStyle name="20% - Акцент6 20 3" xfId="8826"/>
    <cellStyle name="20% - Акцент6 20 3 2" xfId="8827"/>
    <cellStyle name="20% - Акцент6 20 3 2 2" xfId="8828"/>
    <cellStyle name="20% - Акцент6 20 3 3" xfId="8829"/>
    <cellStyle name="20% - Акцент6 20 4" xfId="8830"/>
    <cellStyle name="20% - Акцент6 20 4 2" xfId="8831"/>
    <cellStyle name="20% - Акцент6 20 5" xfId="8832"/>
    <cellStyle name="20% - Акцент6 21" xfId="8833"/>
    <cellStyle name="20% - Акцент6 21 2" xfId="8834"/>
    <cellStyle name="20% - Акцент6 21 2 2" xfId="8835"/>
    <cellStyle name="20% - Акцент6 21 2 2 2" xfId="8836"/>
    <cellStyle name="20% - Акцент6 21 2 3" xfId="8837"/>
    <cellStyle name="20% - Акцент6 21 3" xfId="8838"/>
    <cellStyle name="20% - Акцент6 21 3 2" xfId="8839"/>
    <cellStyle name="20% - Акцент6 21 3 2 2" xfId="8840"/>
    <cellStyle name="20% - Акцент6 21 3 3" xfId="8841"/>
    <cellStyle name="20% - Акцент6 21 4" xfId="8842"/>
    <cellStyle name="20% - Акцент6 21 4 2" xfId="8843"/>
    <cellStyle name="20% - Акцент6 21 5" xfId="8844"/>
    <cellStyle name="20% - Акцент6 22" xfId="8845"/>
    <cellStyle name="20% - Акцент6 22 2" xfId="8846"/>
    <cellStyle name="20% - Акцент6 22 2 2" xfId="8847"/>
    <cellStyle name="20% - Акцент6 22 2 2 2" xfId="8848"/>
    <cellStyle name="20% - Акцент6 22 2 3" xfId="8849"/>
    <cellStyle name="20% - Акцент6 22 3" xfId="8850"/>
    <cellStyle name="20% - Акцент6 22 3 2" xfId="8851"/>
    <cellStyle name="20% - Акцент6 22 3 2 2" xfId="8852"/>
    <cellStyle name="20% - Акцент6 22 3 3" xfId="8853"/>
    <cellStyle name="20% - Акцент6 22 4" xfId="8854"/>
    <cellStyle name="20% - Акцент6 22 4 2" xfId="8855"/>
    <cellStyle name="20% - Акцент6 22 5" xfId="8856"/>
    <cellStyle name="20% - Акцент6 23" xfId="8857"/>
    <cellStyle name="20% - Акцент6 23 2" xfId="8858"/>
    <cellStyle name="20% - Акцент6 23 2 2" xfId="8859"/>
    <cellStyle name="20% - Акцент6 23 2 2 2" xfId="8860"/>
    <cellStyle name="20% - Акцент6 23 2 3" xfId="8861"/>
    <cellStyle name="20% - Акцент6 23 3" xfId="8862"/>
    <cellStyle name="20% - Акцент6 23 3 2" xfId="8863"/>
    <cellStyle name="20% - Акцент6 23 3 2 2" xfId="8864"/>
    <cellStyle name="20% - Акцент6 23 3 3" xfId="8865"/>
    <cellStyle name="20% - Акцент6 23 4" xfId="8866"/>
    <cellStyle name="20% - Акцент6 23 4 2" xfId="8867"/>
    <cellStyle name="20% - Акцент6 23 5" xfId="8868"/>
    <cellStyle name="20% - Акцент6 24" xfId="8869"/>
    <cellStyle name="20% - Акцент6 24 2" xfId="8870"/>
    <cellStyle name="20% - Акцент6 24 2 2" xfId="8871"/>
    <cellStyle name="20% - Акцент6 24 2 2 2" xfId="8872"/>
    <cellStyle name="20% - Акцент6 24 2 3" xfId="8873"/>
    <cellStyle name="20% - Акцент6 24 3" xfId="8874"/>
    <cellStyle name="20% - Акцент6 24 3 2" xfId="8875"/>
    <cellStyle name="20% - Акцент6 24 3 2 2" xfId="8876"/>
    <cellStyle name="20% - Акцент6 24 3 3" xfId="8877"/>
    <cellStyle name="20% - Акцент6 24 4" xfId="8878"/>
    <cellStyle name="20% - Акцент6 24 4 2" xfId="8879"/>
    <cellStyle name="20% - Акцент6 24 5" xfId="8880"/>
    <cellStyle name="20% - Акцент6 25" xfId="8881"/>
    <cellStyle name="20% - Акцент6 25 2" xfId="8882"/>
    <cellStyle name="20% - Акцент6 25 2 2" xfId="8883"/>
    <cellStyle name="20% - Акцент6 25 2 2 2" xfId="8884"/>
    <cellStyle name="20% - Акцент6 25 2 3" xfId="8885"/>
    <cellStyle name="20% - Акцент6 25 3" xfId="8886"/>
    <cellStyle name="20% - Акцент6 25 3 2" xfId="8887"/>
    <cellStyle name="20% - Акцент6 25 3 2 2" xfId="8888"/>
    <cellStyle name="20% - Акцент6 25 3 3" xfId="8889"/>
    <cellStyle name="20% - Акцент6 25 4" xfId="8890"/>
    <cellStyle name="20% - Акцент6 25 4 2" xfId="8891"/>
    <cellStyle name="20% - Акцент6 25 5" xfId="8892"/>
    <cellStyle name="20% - Акцент6 26" xfId="8893"/>
    <cellStyle name="20% - Акцент6 26 2" xfId="8894"/>
    <cellStyle name="20% - Акцент6 26 2 2" xfId="8895"/>
    <cellStyle name="20% - Акцент6 26 2 2 2" xfId="8896"/>
    <cellStyle name="20% - Акцент6 26 2 3" xfId="8897"/>
    <cellStyle name="20% - Акцент6 26 3" xfId="8898"/>
    <cellStyle name="20% - Акцент6 26 3 2" xfId="8899"/>
    <cellStyle name="20% - Акцент6 26 3 2 2" xfId="8900"/>
    <cellStyle name="20% - Акцент6 26 3 3" xfId="8901"/>
    <cellStyle name="20% - Акцент6 26 4" xfId="8902"/>
    <cellStyle name="20% - Акцент6 26 4 2" xfId="8903"/>
    <cellStyle name="20% - Акцент6 26 5" xfId="8904"/>
    <cellStyle name="20% - Акцент6 27" xfId="8905"/>
    <cellStyle name="20% - Акцент6 27 2" xfId="8906"/>
    <cellStyle name="20% - Акцент6 27 2 2" xfId="8907"/>
    <cellStyle name="20% - Акцент6 27 2 2 2" xfId="8908"/>
    <cellStyle name="20% - Акцент6 27 2 3" xfId="8909"/>
    <cellStyle name="20% - Акцент6 27 3" xfId="8910"/>
    <cellStyle name="20% - Акцент6 27 3 2" xfId="8911"/>
    <cellStyle name="20% - Акцент6 27 3 2 2" xfId="8912"/>
    <cellStyle name="20% - Акцент6 27 3 3" xfId="8913"/>
    <cellStyle name="20% - Акцент6 27 4" xfId="8914"/>
    <cellStyle name="20% - Акцент6 27 4 2" xfId="8915"/>
    <cellStyle name="20% - Акцент6 27 5" xfId="8916"/>
    <cellStyle name="20% - Акцент6 28" xfId="8917"/>
    <cellStyle name="20% - Акцент6 28 2" xfId="8918"/>
    <cellStyle name="20% - Акцент6 28 2 2" xfId="8919"/>
    <cellStyle name="20% - Акцент6 28 2 2 2" xfId="8920"/>
    <cellStyle name="20% - Акцент6 28 2 3" xfId="8921"/>
    <cellStyle name="20% - Акцент6 28 3" xfId="8922"/>
    <cellStyle name="20% - Акцент6 28 3 2" xfId="8923"/>
    <cellStyle name="20% - Акцент6 28 3 2 2" xfId="8924"/>
    <cellStyle name="20% - Акцент6 28 3 3" xfId="8925"/>
    <cellStyle name="20% - Акцент6 28 4" xfId="8926"/>
    <cellStyle name="20% - Акцент6 28 4 2" xfId="8927"/>
    <cellStyle name="20% - Акцент6 28 5" xfId="8928"/>
    <cellStyle name="20% - Акцент6 29" xfId="8929"/>
    <cellStyle name="20% - Акцент6 29 2" xfId="8930"/>
    <cellStyle name="20% - Акцент6 29 2 2" xfId="8931"/>
    <cellStyle name="20% - Акцент6 29 2 2 2" xfId="8932"/>
    <cellStyle name="20% - Акцент6 29 2 3" xfId="8933"/>
    <cellStyle name="20% - Акцент6 29 3" xfId="8934"/>
    <cellStyle name="20% - Акцент6 29 3 2" xfId="8935"/>
    <cellStyle name="20% - Акцент6 29 3 2 2" xfId="8936"/>
    <cellStyle name="20% - Акцент6 29 3 3" xfId="8937"/>
    <cellStyle name="20% - Акцент6 29 4" xfId="8938"/>
    <cellStyle name="20% - Акцент6 29 4 2" xfId="8939"/>
    <cellStyle name="20% - Акцент6 29 5" xfId="8940"/>
    <cellStyle name="20% - Акцент6 3" xfId="8941"/>
    <cellStyle name="20% - Акцент6 3 2" xfId="8942"/>
    <cellStyle name="20% - Акцент6 3 2 2" xfId="8943"/>
    <cellStyle name="20% - Акцент6 3 2 2 2" xfId="8944"/>
    <cellStyle name="20% - Акцент6 3 2 2 2 2" xfId="8945"/>
    <cellStyle name="20% - Акцент6 3 2 2 3" xfId="8946"/>
    <cellStyle name="20% - Акцент6 3 2 3" xfId="8947"/>
    <cellStyle name="20% - Акцент6 3 2 3 2" xfId="8948"/>
    <cellStyle name="20% - Акцент6 3 2 3 2 2" xfId="8949"/>
    <cellStyle name="20% - Акцент6 3 2 3 3" xfId="8950"/>
    <cellStyle name="20% - Акцент6 3 2 4" xfId="8951"/>
    <cellStyle name="20% - Акцент6 3 2 4 2" xfId="8952"/>
    <cellStyle name="20% - Акцент6 3 2 5" xfId="8953"/>
    <cellStyle name="20% - Акцент6 3 3" xfId="8954"/>
    <cellStyle name="20% - Акцент6 3 3 2" xfId="8955"/>
    <cellStyle name="20% - Акцент6 3 3 2 2" xfId="8956"/>
    <cellStyle name="20% - Акцент6 3 3 2 2 2" xfId="8957"/>
    <cellStyle name="20% - Акцент6 3 3 2 3" xfId="8958"/>
    <cellStyle name="20% - Акцент6 3 3 3" xfId="8959"/>
    <cellStyle name="20% - Акцент6 3 3 3 2" xfId="8960"/>
    <cellStyle name="20% - Акцент6 3 3 3 2 2" xfId="8961"/>
    <cellStyle name="20% - Акцент6 3 3 3 3" xfId="8962"/>
    <cellStyle name="20% - Акцент6 3 3 4" xfId="8963"/>
    <cellStyle name="20% - Акцент6 3 3 4 2" xfId="8964"/>
    <cellStyle name="20% - Акцент6 3 3 5" xfId="8965"/>
    <cellStyle name="20% - Акцент6 3 4" xfId="8966"/>
    <cellStyle name="20% - Акцент6 3 4 2" xfId="8967"/>
    <cellStyle name="20% - Акцент6 3 4 2 2" xfId="8968"/>
    <cellStyle name="20% - Акцент6 3 4 2 2 2" xfId="8969"/>
    <cellStyle name="20% - Акцент6 3 4 2 3" xfId="8970"/>
    <cellStyle name="20% - Акцент6 3 4 3" xfId="8971"/>
    <cellStyle name="20% - Акцент6 3 4 3 2" xfId="8972"/>
    <cellStyle name="20% - Акцент6 3 4 3 2 2" xfId="8973"/>
    <cellStyle name="20% - Акцент6 3 4 3 3" xfId="8974"/>
    <cellStyle name="20% - Акцент6 3 4 4" xfId="8975"/>
    <cellStyle name="20% - Акцент6 3 4 4 2" xfId="8976"/>
    <cellStyle name="20% - Акцент6 3 4 5" xfId="8977"/>
    <cellStyle name="20% - Акцент6 3 5" xfId="8978"/>
    <cellStyle name="20% - Акцент6 3 5 2" xfId="8979"/>
    <cellStyle name="20% - Акцент6 3 5 2 2" xfId="8980"/>
    <cellStyle name="20% - Акцент6 3 5 2 2 2" xfId="8981"/>
    <cellStyle name="20% - Акцент6 3 5 2 3" xfId="8982"/>
    <cellStyle name="20% - Акцент6 3 5 3" xfId="8983"/>
    <cellStyle name="20% - Акцент6 3 5 3 2" xfId="8984"/>
    <cellStyle name="20% - Акцент6 3 5 3 2 2" xfId="8985"/>
    <cellStyle name="20% - Акцент6 3 5 3 3" xfId="8986"/>
    <cellStyle name="20% - Акцент6 3 5 4" xfId="8987"/>
    <cellStyle name="20% - Акцент6 3 5 4 2" xfId="8988"/>
    <cellStyle name="20% - Акцент6 3 5 5" xfId="8989"/>
    <cellStyle name="20% - Акцент6 3 6" xfId="8990"/>
    <cellStyle name="20% - Акцент6 3 6 2" xfId="8991"/>
    <cellStyle name="20% - Акцент6 3 6 2 2" xfId="8992"/>
    <cellStyle name="20% - Акцент6 3 6 3" xfId="8993"/>
    <cellStyle name="20% - Акцент6 3 7" xfId="8994"/>
    <cellStyle name="20% - Акцент6 3 7 2" xfId="8995"/>
    <cellStyle name="20% - Акцент6 3 7 2 2" xfId="8996"/>
    <cellStyle name="20% - Акцент6 3 7 3" xfId="8997"/>
    <cellStyle name="20% - Акцент6 3 8" xfId="8998"/>
    <cellStyle name="20% - Акцент6 3 8 2" xfId="8999"/>
    <cellStyle name="20% - Акцент6 3 9" xfId="9000"/>
    <cellStyle name="20% - Акцент6 30" xfId="9001"/>
    <cellStyle name="20% - Акцент6 30 2" xfId="9002"/>
    <cellStyle name="20% - Акцент6 30 2 2" xfId="9003"/>
    <cellStyle name="20% - Акцент6 30 2 2 2" xfId="9004"/>
    <cellStyle name="20% - Акцент6 30 2 3" xfId="9005"/>
    <cellStyle name="20% - Акцент6 30 3" xfId="9006"/>
    <cellStyle name="20% - Акцент6 30 3 2" xfId="9007"/>
    <cellStyle name="20% - Акцент6 30 3 2 2" xfId="9008"/>
    <cellStyle name="20% - Акцент6 30 3 3" xfId="9009"/>
    <cellStyle name="20% - Акцент6 30 4" xfId="9010"/>
    <cellStyle name="20% - Акцент6 30 4 2" xfId="9011"/>
    <cellStyle name="20% - Акцент6 30 5" xfId="9012"/>
    <cellStyle name="20% - Акцент6 31" xfId="9013"/>
    <cellStyle name="20% - Акцент6 31 2" xfId="9014"/>
    <cellStyle name="20% - Акцент6 31 2 2" xfId="9015"/>
    <cellStyle name="20% - Акцент6 31 2 2 2" xfId="9016"/>
    <cellStyle name="20% - Акцент6 31 2 3" xfId="9017"/>
    <cellStyle name="20% - Акцент6 31 3" xfId="9018"/>
    <cellStyle name="20% - Акцент6 31 3 2" xfId="9019"/>
    <cellStyle name="20% - Акцент6 31 3 2 2" xfId="9020"/>
    <cellStyle name="20% - Акцент6 31 3 3" xfId="9021"/>
    <cellStyle name="20% - Акцент6 31 4" xfId="9022"/>
    <cellStyle name="20% - Акцент6 31 4 2" xfId="9023"/>
    <cellStyle name="20% - Акцент6 31 5" xfId="9024"/>
    <cellStyle name="20% - Акцент6 32" xfId="9025"/>
    <cellStyle name="20% - Акцент6 32 2" xfId="9026"/>
    <cellStyle name="20% - Акцент6 32 2 2" xfId="9027"/>
    <cellStyle name="20% - Акцент6 32 2 2 2" xfId="9028"/>
    <cellStyle name="20% - Акцент6 32 2 3" xfId="9029"/>
    <cellStyle name="20% - Акцент6 32 3" xfId="9030"/>
    <cellStyle name="20% - Акцент6 32 3 2" xfId="9031"/>
    <cellStyle name="20% - Акцент6 32 3 2 2" xfId="9032"/>
    <cellStyle name="20% - Акцент6 32 3 3" xfId="9033"/>
    <cellStyle name="20% - Акцент6 32 4" xfId="9034"/>
    <cellStyle name="20% - Акцент6 32 4 2" xfId="9035"/>
    <cellStyle name="20% - Акцент6 32 5" xfId="9036"/>
    <cellStyle name="20% - Акцент6 33" xfId="9037"/>
    <cellStyle name="20% - Акцент6 33 2" xfId="9038"/>
    <cellStyle name="20% - Акцент6 33 2 2" xfId="9039"/>
    <cellStyle name="20% - Акцент6 33 2 2 2" xfId="9040"/>
    <cellStyle name="20% - Акцент6 33 2 3" xfId="9041"/>
    <cellStyle name="20% - Акцент6 33 3" xfId="9042"/>
    <cellStyle name="20% - Акцент6 33 3 2" xfId="9043"/>
    <cellStyle name="20% - Акцент6 33 3 2 2" xfId="9044"/>
    <cellStyle name="20% - Акцент6 33 3 3" xfId="9045"/>
    <cellStyle name="20% - Акцент6 33 4" xfId="9046"/>
    <cellStyle name="20% - Акцент6 33 4 2" xfId="9047"/>
    <cellStyle name="20% - Акцент6 33 5" xfId="9048"/>
    <cellStyle name="20% - Акцент6 34" xfId="9049"/>
    <cellStyle name="20% - Акцент6 34 2" xfId="9050"/>
    <cellStyle name="20% - Акцент6 34 2 2" xfId="9051"/>
    <cellStyle name="20% - Акцент6 34 2 2 2" xfId="9052"/>
    <cellStyle name="20% - Акцент6 34 2 3" xfId="9053"/>
    <cellStyle name="20% - Акцент6 34 3" xfId="9054"/>
    <cellStyle name="20% - Акцент6 34 3 2" xfId="9055"/>
    <cellStyle name="20% - Акцент6 34 3 2 2" xfId="9056"/>
    <cellStyle name="20% - Акцент6 34 3 3" xfId="9057"/>
    <cellStyle name="20% - Акцент6 34 4" xfId="9058"/>
    <cellStyle name="20% - Акцент6 34 4 2" xfId="9059"/>
    <cellStyle name="20% - Акцент6 34 5" xfId="9060"/>
    <cellStyle name="20% - Акцент6 35" xfId="9061"/>
    <cellStyle name="20% - Акцент6 35 2" xfId="9062"/>
    <cellStyle name="20% - Акцент6 35 2 2" xfId="9063"/>
    <cellStyle name="20% - Акцент6 35 2 2 2" xfId="9064"/>
    <cellStyle name="20% - Акцент6 35 2 3" xfId="9065"/>
    <cellStyle name="20% - Акцент6 35 3" xfId="9066"/>
    <cellStyle name="20% - Акцент6 35 3 2" xfId="9067"/>
    <cellStyle name="20% - Акцент6 35 3 2 2" xfId="9068"/>
    <cellStyle name="20% - Акцент6 35 3 3" xfId="9069"/>
    <cellStyle name="20% - Акцент6 35 4" xfId="9070"/>
    <cellStyle name="20% - Акцент6 35 4 2" xfId="9071"/>
    <cellStyle name="20% - Акцент6 35 5" xfId="9072"/>
    <cellStyle name="20% - Акцент6 36" xfId="9073"/>
    <cellStyle name="20% - Акцент6 36 2" xfId="9074"/>
    <cellStyle name="20% - Акцент6 36 2 2" xfId="9075"/>
    <cellStyle name="20% - Акцент6 36 2 2 2" xfId="9076"/>
    <cellStyle name="20% - Акцент6 36 2 3" xfId="9077"/>
    <cellStyle name="20% - Акцент6 36 3" xfId="9078"/>
    <cellStyle name="20% - Акцент6 36 3 2" xfId="9079"/>
    <cellStyle name="20% - Акцент6 36 3 2 2" xfId="9080"/>
    <cellStyle name="20% - Акцент6 36 3 3" xfId="9081"/>
    <cellStyle name="20% - Акцент6 36 4" xfId="9082"/>
    <cellStyle name="20% - Акцент6 36 4 2" xfId="9083"/>
    <cellStyle name="20% - Акцент6 36 5" xfId="9084"/>
    <cellStyle name="20% - Акцент6 37" xfId="9085"/>
    <cellStyle name="20% - Акцент6 37 2" xfId="9086"/>
    <cellStyle name="20% - Акцент6 37 2 2" xfId="9087"/>
    <cellStyle name="20% - Акцент6 37 2 2 2" xfId="9088"/>
    <cellStyle name="20% - Акцент6 37 2 3" xfId="9089"/>
    <cellStyle name="20% - Акцент6 37 3" xfId="9090"/>
    <cellStyle name="20% - Акцент6 37 3 2" xfId="9091"/>
    <cellStyle name="20% - Акцент6 37 3 2 2" xfId="9092"/>
    <cellStyle name="20% - Акцент6 37 3 3" xfId="9093"/>
    <cellStyle name="20% - Акцент6 37 4" xfId="9094"/>
    <cellStyle name="20% - Акцент6 37 4 2" xfId="9095"/>
    <cellStyle name="20% - Акцент6 37 5" xfId="9096"/>
    <cellStyle name="20% - Акцент6 38" xfId="9097"/>
    <cellStyle name="20% - Акцент6 38 2" xfId="9098"/>
    <cellStyle name="20% - Акцент6 38 2 2" xfId="9099"/>
    <cellStyle name="20% - Акцент6 38 2 2 2" xfId="9100"/>
    <cellStyle name="20% - Акцент6 38 2 3" xfId="9101"/>
    <cellStyle name="20% - Акцент6 38 3" xfId="9102"/>
    <cellStyle name="20% - Акцент6 38 3 2" xfId="9103"/>
    <cellStyle name="20% - Акцент6 38 3 2 2" xfId="9104"/>
    <cellStyle name="20% - Акцент6 38 3 3" xfId="9105"/>
    <cellStyle name="20% - Акцент6 38 4" xfId="9106"/>
    <cellStyle name="20% - Акцент6 38 4 2" xfId="9107"/>
    <cellStyle name="20% - Акцент6 38 5" xfId="9108"/>
    <cellStyle name="20% - Акцент6 39" xfId="9109"/>
    <cellStyle name="20% - Акцент6 39 2" xfId="9110"/>
    <cellStyle name="20% - Акцент6 39 2 2" xfId="9111"/>
    <cellStyle name="20% - Акцент6 39 2 2 2" xfId="9112"/>
    <cellStyle name="20% - Акцент6 39 2 3" xfId="9113"/>
    <cellStyle name="20% - Акцент6 39 3" xfId="9114"/>
    <cellStyle name="20% - Акцент6 39 3 2" xfId="9115"/>
    <cellStyle name="20% - Акцент6 39 3 2 2" xfId="9116"/>
    <cellStyle name="20% - Акцент6 39 3 3" xfId="9117"/>
    <cellStyle name="20% - Акцент6 39 4" xfId="9118"/>
    <cellStyle name="20% - Акцент6 39 4 2" xfId="9119"/>
    <cellStyle name="20% - Акцент6 39 5" xfId="9120"/>
    <cellStyle name="20% - Акцент6 4" xfId="9121"/>
    <cellStyle name="20% - Акцент6 4 2" xfId="9122"/>
    <cellStyle name="20% - Акцент6 4 2 2" xfId="9123"/>
    <cellStyle name="20% - Акцент6 4 2 2 2" xfId="9124"/>
    <cellStyle name="20% - Акцент6 4 2 2 2 2" xfId="9125"/>
    <cellStyle name="20% - Акцент6 4 2 2 3" xfId="9126"/>
    <cellStyle name="20% - Акцент6 4 2 3" xfId="9127"/>
    <cellStyle name="20% - Акцент6 4 2 3 2" xfId="9128"/>
    <cellStyle name="20% - Акцент6 4 2 3 2 2" xfId="9129"/>
    <cellStyle name="20% - Акцент6 4 2 3 3" xfId="9130"/>
    <cellStyle name="20% - Акцент6 4 2 4" xfId="9131"/>
    <cellStyle name="20% - Акцент6 4 2 4 2" xfId="9132"/>
    <cellStyle name="20% - Акцент6 4 2 5" xfId="9133"/>
    <cellStyle name="20% - Акцент6 4 3" xfId="9134"/>
    <cellStyle name="20% - Акцент6 4 3 2" xfId="9135"/>
    <cellStyle name="20% - Акцент6 4 3 2 2" xfId="9136"/>
    <cellStyle name="20% - Акцент6 4 3 2 2 2" xfId="9137"/>
    <cellStyle name="20% - Акцент6 4 3 2 3" xfId="9138"/>
    <cellStyle name="20% - Акцент6 4 3 3" xfId="9139"/>
    <cellStyle name="20% - Акцент6 4 3 3 2" xfId="9140"/>
    <cellStyle name="20% - Акцент6 4 3 3 2 2" xfId="9141"/>
    <cellStyle name="20% - Акцент6 4 3 3 3" xfId="9142"/>
    <cellStyle name="20% - Акцент6 4 3 4" xfId="9143"/>
    <cellStyle name="20% - Акцент6 4 3 4 2" xfId="9144"/>
    <cellStyle name="20% - Акцент6 4 3 5" xfId="9145"/>
    <cellStyle name="20% - Акцент6 4 4" xfId="9146"/>
    <cellStyle name="20% - Акцент6 4 4 2" xfId="9147"/>
    <cellStyle name="20% - Акцент6 4 4 2 2" xfId="9148"/>
    <cellStyle name="20% - Акцент6 4 4 2 2 2" xfId="9149"/>
    <cellStyle name="20% - Акцент6 4 4 2 3" xfId="9150"/>
    <cellStyle name="20% - Акцент6 4 4 3" xfId="9151"/>
    <cellStyle name="20% - Акцент6 4 4 3 2" xfId="9152"/>
    <cellStyle name="20% - Акцент6 4 4 3 2 2" xfId="9153"/>
    <cellStyle name="20% - Акцент6 4 4 3 3" xfId="9154"/>
    <cellStyle name="20% - Акцент6 4 4 4" xfId="9155"/>
    <cellStyle name="20% - Акцент6 4 4 4 2" xfId="9156"/>
    <cellStyle name="20% - Акцент6 4 4 5" xfId="9157"/>
    <cellStyle name="20% - Акцент6 4 5" xfId="9158"/>
    <cellStyle name="20% - Акцент6 4 5 2" xfId="9159"/>
    <cellStyle name="20% - Акцент6 4 5 2 2" xfId="9160"/>
    <cellStyle name="20% - Акцент6 4 5 2 2 2" xfId="9161"/>
    <cellStyle name="20% - Акцент6 4 5 2 3" xfId="9162"/>
    <cellStyle name="20% - Акцент6 4 5 3" xfId="9163"/>
    <cellStyle name="20% - Акцент6 4 5 3 2" xfId="9164"/>
    <cellStyle name="20% - Акцент6 4 5 3 2 2" xfId="9165"/>
    <cellStyle name="20% - Акцент6 4 5 3 3" xfId="9166"/>
    <cellStyle name="20% - Акцент6 4 5 4" xfId="9167"/>
    <cellStyle name="20% - Акцент6 4 5 4 2" xfId="9168"/>
    <cellStyle name="20% - Акцент6 4 5 5" xfId="9169"/>
    <cellStyle name="20% - Акцент6 4 6" xfId="9170"/>
    <cellStyle name="20% - Акцент6 4 6 2" xfId="9171"/>
    <cellStyle name="20% - Акцент6 4 6 2 2" xfId="9172"/>
    <cellStyle name="20% - Акцент6 4 6 3" xfId="9173"/>
    <cellStyle name="20% - Акцент6 4 7" xfId="9174"/>
    <cellStyle name="20% - Акцент6 4 7 2" xfId="9175"/>
    <cellStyle name="20% - Акцент6 4 7 2 2" xfId="9176"/>
    <cellStyle name="20% - Акцент6 4 7 3" xfId="9177"/>
    <cellStyle name="20% - Акцент6 4 8" xfId="9178"/>
    <cellStyle name="20% - Акцент6 4 8 2" xfId="9179"/>
    <cellStyle name="20% - Акцент6 4 9" xfId="9180"/>
    <cellStyle name="20% - Акцент6 40" xfId="9181"/>
    <cellStyle name="20% - Акцент6 40 2" xfId="9182"/>
    <cellStyle name="20% - Акцент6 40 2 2" xfId="9183"/>
    <cellStyle name="20% - Акцент6 40 2 2 2" xfId="9184"/>
    <cellStyle name="20% - Акцент6 40 2 3" xfId="9185"/>
    <cellStyle name="20% - Акцент6 40 3" xfId="9186"/>
    <cellStyle name="20% - Акцент6 40 3 2" xfId="9187"/>
    <cellStyle name="20% - Акцент6 40 3 2 2" xfId="9188"/>
    <cellStyle name="20% - Акцент6 40 3 3" xfId="9189"/>
    <cellStyle name="20% - Акцент6 40 4" xfId="9190"/>
    <cellStyle name="20% - Акцент6 40 4 2" xfId="9191"/>
    <cellStyle name="20% - Акцент6 40 5" xfId="9192"/>
    <cellStyle name="20% - Акцент6 41" xfId="9193"/>
    <cellStyle name="20% - Акцент6 41 2" xfId="9194"/>
    <cellStyle name="20% - Акцент6 41 2 2" xfId="9195"/>
    <cellStyle name="20% - Акцент6 41 2 2 2" xfId="9196"/>
    <cellStyle name="20% - Акцент6 41 2 3" xfId="9197"/>
    <cellStyle name="20% - Акцент6 41 3" xfId="9198"/>
    <cellStyle name="20% - Акцент6 41 3 2" xfId="9199"/>
    <cellStyle name="20% - Акцент6 41 3 2 2" xfId="9200"/>
    <cellStyle name="20% - Акцент6 41 3 3" xfId="9201"/>
    <cellStyle name="20% - Акцент6 41 4" xfId="9202"/>
    <cellStyle name="20% - Акцент6 41 4 2" xfId="9203"/>
    <cellStyle name="20% - Акцент6 41 5" xfId="9204"/>
    <cellStyle name="20% - Акцент6 42" xfId="9205"/>
    <cellStyle name="20% - Акцент6 42 2" xfId="9206"/>
    <cellStyle name="20% - Акцент6 42 2 2" xfId="9207"/>
    <cellStyle name="20% - Акцент6 42 2 2 2" xfId="9208"/>
    <cellStyle name="20% - Акцент6 42 2 3" xfId="9209"/>
    <cellStyle name="20% - Акцент6 42 3" xfId="9210"/>
    <cellStyle name="20% - Акцент6 42 3 2" xfId="9211"/>
    <cellStyle name="20% - Акцент6 42 3 2 2" xfId="9212"/>
    <cellStyle name="20% - Акцент6 42 3 3" xfId="9213"/>
    <cellStyle name="20% - Акцент6 42 4" xfId="9214"/>
    <cellStyle name="20% - Акцент6 42 4 2" xfId="9215"/>
    <cellStyle name="20% - Акцент6 42 5" xfId="9216"/>
    <cellStyle name="20% - Акцент6 43" xfId="9217"/>
    <cellStyle name="20% - Акцент6 43 2" xfId="9218"/>
    <cellStyle name="20% - Акцент6 43 2 2" xfId="9219"/>
    <cellStyle name="20% - Акцент6 43 2 2 2" xfId="9220"/>
    <cellStyle name="20% - Акцент6 43 2 3" xfId="9221"/>
    <cellStyle name="20% - Акцент6 43 3" xfId="9222"/>
    <cellStyle name="20% - Акцент6 43 3 2" xfId="9223"/>
    <cellStyle name="20% - Акцент6 43 3 2 2" xfId="9224"/>
    <cellStyle name="20% - Акцент6 43 3 3" xfId="9225"/>
    <cellStyle name="20% - Акцент6 43 4" xfId="9226"/>
    <cellStyle name="20% - Акцент6 43 4 2" xfId="9227"/>
    <cellStyle name="20% - Акцент6 43 5" xfId="9228"/>
    <cellStyle name="20% - Акцент6 44" xfId="9229"/>
    <cellStyle name="20% - Акцент6 44 2" xfId="9230"/>
    <cellStyle name="20% - Акцент6 44 2 2" xfId="9231"/>
    <cellStyle name="20% - Акцент6 44 2 2 2" xfId="9232"/>
    <cellStyle name="20% - Акцент6 44 2 3" xfId="9233"/>
    <cellStyle name="20% - Акцент6 44 3" xfId="9234"/>
    <cellStyle name="20% - Акцент6 44 3 2" xfId="9235"/>
    <cellStyle name="20% - Акцент6 44 3 2 2" xfId="9236"/>
    <cellStyle name="20% - Акцент6 44 3 3" xfId="9237"/>
    <cellStyle name="20% - Акцент6 44 4" xfId="9238"/>
    <cellStyle name="20% - Акцент6 44 4 2" xfId="9239"/>
    <cellStyle name="20% - Акцент6 44 5" xfId="9240"/>
    <cellStyle name="20% - Акцент6 45" xfId="9241"/>
    <cellStyle name="20% - Акцент6 45 2" xfId="9242"/>
    <cellStyle name="20% - Акцент6 45 2 2" xfId="9243"/>
    <cellStyle name="20% - Акцент6 45 2 2 2" xfId="9244"/>
    <cellStyle name="20% - Акцент6 45 2 3" xfId="9245"/>
    <cellStyle name="20% - Акцент6 45 3" xfId="9246"/>
    <cellStyle name="20% - Акцент6 45 3 2" xfId="9247"/>
    <cellStyle name="20% - Акцент6 45 3 2 2" xfId="9248"/>
    <cellStyle name="20% - Акцент6 45 3 3" xfId="9249"/>
    <cellStyle name="20% - Акцент6 45 4" xfId="9250"/>
    <cellStyle name="20% - Акцент6 45 4 2" xfId="9251"/>
    <cellStyle name="20% - Акцент6 45 5" xfId="9252"/>
    <cellStyle name="20% - Акцент6 46" xfId="9253"/>
    <cellStyle name="20% - Акцент6 46 2" xfId="9254"/>
    <cellStyle name="20% - Акцент6 46 2 2" xfId="9255"/>
    <cellStyle name="20% - Акцент6 46 2 2 2" xfId="9256"/>
    <cellStyle name="20% - Акцент6 46 2 3" xfId="9257"/>
    <cellStyle name="20% - Акцент6 46 3" xfId="9258"/>
    <cellStyle name="20% - Акцент6 46 3 2" xfId="9259"/>
    <cellStyle name="20% - Акцент6 46 3 2 2" xfId="9260"/>
    <cellStyle name="20% - Акцент6 46 3 3" xfId="9261"/>
    <cellStyle name="20% - Акцент6 46 4" xfId="9262"/>
    <cellStyle name="20% - Акцент6 46 4 2" xfId="9263"/>
    <cellStyle name="20% - Акцент6 46 5" xfId="9264"/>
    <cellStyle name="20% - Акцент6 47" xfId="9265"/>
    <cellStyle name="20% - Акцент6 47 2" xfId="9266"/>
    <cellStyle name="20% - Акцент6 47 2 2" xfId="9267"/>
    <cellStyle name="20% - Акцент6 47 2 2 2" xfId="9268"/>
    <cellStyle name="20% - Акцент6 47 2 3" xfId="9269"/>
    <cellStyle name="20% - Акцент6 47 3" xfId="9270"/>
    <cellStyle name="20% - Акцент6 47 3 2" xfId="9271"/>
    <cellStyle name="20% - Акцент6 47 3 2 2" xfId="9272"/>
    <cellStyle name="20% - Акцент6 47 3 3" xfId="9273"/>
    <cellStyle name="20% - Акцент6 47 4" xfId="9274"/>
    <cellStyle name="20% - Акцент6 47 4 2" xfId="9275"/>
    <cellStyle name="20% - Акцент6 47 5" xfId="9276"/>
    <cellStyle name="20% - Акцент6 48" xfId="9277"/>
    <cellStyle name="20% - Акцент6 48 2" xfId="9278"/>
    <cellStyle name="20% - Акцент6 48 2 2" xfId="9279"/>
    <cellStyle name="20% - Акцент6 48 2 2 2" xfId="9280"/>
    <cellStyle name="20% - Акцент6 48 2 3" xfId="9281"/>
    <cellStyle name="20% - Акцент6 48 3" xfId="9282"/>
    <cellStyle name="20% - Акцент6 48 3 2" xfId="9283"/>
    <cellStyle name="20% - Акцент6 48 3 2 2" xfId="9284"/>
    <cellStyle name="20% - Акцент6 48 3 3" xfId="9285"/>
    <cellStyle name="20% - Акцент6 48 4" xfId="9286"/>
    <cellStyle name="20% - Акцент6 48 4 2" xfId="9287"/>
    <cellStyle name="20% - Акцент6 48 5" xfId="9288"/>
    <cellStyle name="20% - Акцент6 49" xfId="9289"/>
    <cellStyle name="20% - Акцент6 49 2" xfId="9290"/>
    <cellStyle name="20% - Акцент6 49 2 2" xfId="9291"/>
    <cellStyle name="20% - Акцент6 49 2 2 2" xfId="9292"/>
    <cellStyle name="20% - Акцент6 49 2 3" xfId="9293"/>
    <cellStyle name="20% - Акцент6 49 3" xfId="9294"/>
    <cellStyle name="20% - Акцент6 49 3 2" xfId="9295"/>
    <cellStyle name="20% - Акцент6 49 3 2 2" xfId="9296"/>
    <cellStyle name="20% - Акцент6 49 3 3" xfId="9297"/>
    <cellStyle name="20% - Акцент6 49 4" xfId="9298"/>
    <cellStyle name="20% - Акцент6 49 4 2" xfId="9299"/>
    <cellStyle name="20% - Акцент6 49 5" xfId="9300"/>
    <cellStyle name="20% - Акцент6 5" xfId="9301"/>
    <cellStyle name="20% - Акцент6 5 2" xfId="9302"/>
    <cellStyle name="20% - Акцент6 5 2 2" xfId="9303"/>
    <cellStyle name="20% - Акцент6 5 2 2 2" xfId="9304"/>
    <cellStyle name="20% - Акцент6 5 2 2 2 2" xfId="9305"/>
    <cellStyle name="20% - Акцент6 5 2 2 3" xfId="9306"/>
    <cellStyle name="20% - Акцент6 5 2 3" xfId="9307"/>
    <cellStyle name="20% - Акцент6 5 2 3 2" xfId="9308"/>
    <cellStyle name="20% - Акцент6 5 2 3 2 2" xfId="9309"/>
    <cellStyle name="20% - Акцент6 5 2 3 3" xfId="9310"/>
    <cellStyle name="20% - Акцент6 5 2 4" xfId="9311"/>
    <cellStyle name="20% - Акцент6 5 2 4 2" xfId="9312"/>
    <cellStyle name="20% - Акцент6 5 2 5" xfId="9313"/>
    <cellStyle name="20% - Акцент6 5 3" xfId="9314"/>
    <cellStyle name="20% - Акцент6 5 3 2" xfId="9315"/>
    <cellStyle name="20% - Акцент6 5 3 2 2" xfId="9316"/>
    <cellStyle name="20% - Акцент6 5 3 2 2 2" xfId="9317"/>
    <cellStyle name="20% - Акцент6 5 3 2 3" xfId="9318"/>
    <cellStyle name="20% - Акцент6 5 3 3" xfId="9319"/>
    <cellStyle name="20% - Акцент6 5 3 3 2" xfId="9320"/>
    <cellStyle name="20% - Акцент6 5 3 3 2 2" xfId="9321"/>
    <cellStyle name="20% - Акцент6 5 3 3 3" xfId="9322"/>
    <cellStyle name="20% - Акцент6 5 3 4" xfId="9323"/>
    <cellStyle name="20% - Акцент6 5 3 4 2" xfId="9324"/>
    <cellStyle name="20% - Акцент6 5 3 5" xfId="9325"/>
    <cellStyle name="20% - Акцент6 5 4" xfId="9326"/>
    <cellStyle name="20% - Акцент6 5 4 2" xfId="9327"/>
    <cellStyle name="20% - Акцент6 5 4 2 2" xfId="9328"/>
    <cellStyle name="20% - Акцент6 5 4 2 2 2" xfId="9329"/>
    <cellStyle name="20% - Акцент6 5 4 2 3" xfId="9330"/>
    <cellStyle name="20% - Акцент6 5 4 3" xfId="9331"/>
    <cellStyle name="20% - Акцент6 5 4 3 2" xfId="9332"/>
    <cellStyle name="20% - Акцент6 5 4 3 2 2" xfId="9333"/>
    <cellStyle name="20% - Акцент6 5 4 3 3" xfId="9334"/>
    <cellStyle name="20% - Акцент6 5 4 4" xfId="9335"/>
    <cellStyle name="20% - Акцент6 5 4 4 2" xfId="9336"/>
    <cellStyle name="20% - Акцент6 5 4 5" xfId="9337"/>
    <cellStyle name="20% - Акцент6 5 5" xfId="9338"/>
    <cellStyle name="20% - Акцент6 5 5 2" xfId="9339"/>
    <cellStyle name="20% - Акцент6 5 5 2 2" xfId="9340"/>
    <cellStyle name="20% - Акцент6 5 5 2 2 2" xfId="9341"/>
    <cellStyle name="20% - Акцент6 5 5 2 3" xfId="9342"/>
    <cellStyle name="20% - Акцент6 5 5 3" xfId="9343"/>
    <cellStyle name="20% - Акцент6 5 5 3 2" xfId="9344"/>
    <cellStyle name="20% - Акцент6 5 5 3 2 2" xfId="9345"/>
    <cellStyle name="20% - Акцент6 5 5 3 3" xfId="9346"/>
    <cellStyle name="20% - Акцент6 5 5 4" xfId="9347"/>
    <cellStyle name="20% - Акцент6 5 5 4 2" xfId="9348"/>
    <cellStyle name="20% - Акцент6 5 5 5" xfId="9349"/>
    <cellStyle name="20% - Акцент6 5 6" xfId="9350"/>
    <cellStyle name="20% - Акцент6 5 6 2" xfId="9351"/>
    <cellStyle name="20% - Акцент6 5 6 2 2" xfId="9352"/>
    <cellStyle name="20% - Акцент6 5 6 3" xfId="9353"/>
    <cellStyle name="20% - Акцент6 5 7" xfId="9354"/>
    <cellStyle name="20% - Акцент6 5 7 2" xfId="9355"/>
    <cellStyle name="20% - Акцент6 5 7 2 2" xfId="9356"/>
    <cellStyle name="20% - Акцент6 5 7 3" xfId="9357"/>
    <cellStyle name="20% - Акцент6 5 8" xfId="9358"/>
    <cellStyle name="20% - Акцент6 5 8 2" xfId="9359"/>
    <cellStyle name="20% - Акцент6 5 9" xfId="9360"/>
    <cellStyle name="20% - Акцент6 50" xfId="9361"/>
    <cellStyle name="20% - Акцент6 50 2" xfId="9362"/>
    <cellStyle name="20% - Акцент6 50 2 2" xfId="9363"/>
    <cellStyle name="20% - Акцент6 50 2 2 2" xfId="9364"/>
    <cellStyle name="20% - Акцент6 50 2 3" xfId="9365"/>
    <cellStyle name="20% - Акцент6 50 3" xfId="9366"/>
    <cellStyle name="20% - Акцент6 50 3 2" xfId="9367"/>
    <cellStyle name="20% - Акцент6 50 3 2 2" xfId="9368"/>
    <cellStyle name="20% - Акцент6 50 3 3" xfId="9369"/>
    <cellStyle name="20% - Акцент6 50 4" xfId="9370"/>
    <cellStyle name="20% - Акцент6 50 4 2" xfId="9371"/>
    <cellStyle name="20% - Акцент6 50 5" xfId="9372"/>
    <cellStyle name="20% - Акцент6 51" xfId="9373"/>
    <cellStyle name="20% - Акцент6 51 2" xfId="9374"/>
    <cellStyle name="20% - Акцент6 51 2 2" xfId="9375"/>
    <cellStyle name="20% - Акцент6 51 2 2 2" xfId="9376"/>
    <cellStyle name="20% - Акцент6 51 2 3" xfId="9377"/>
    <cellStyle name="20% - Акцент6 51 3" xfId="9378"/>
    <cellStyle name="20% - Акцент6 51 3 2" xfId="9379"/>
    <cellStyle name="20% - Акцент6 51 3 2 2" xfId="9380"/>
    <cellStyle name="20% - Акцент6 51 3 3" xfId="9381"/>
    <cellStyle name="20% - Акцент6 51 4" xfId="9382"/>
    <cellStyle name="20% - Акцент6 51 4 2" xfId="9383"/>
    <cellStyle name="20% - Акцент6 51 5" xfId="9384"/>
    <cellStyle name="20% - Акцент6 52" xfId="9385"/>
    <cellStyle name="20% - Акцент6 52 2" xfId="9386"/>
    <cellStyle name="20% - Акцент6 52 2 2" xfId="9387"/>
    <cellStyle name="20% - Акцент6 52 2 2 2" xfId="9388"/>
    <cellStyle name="20% - Акцент6 52 2 3" xfId="9389"/>
    <cellStyle name="20% - Акцент6 52 3" xfId="9390"/>
    <cellStyle name="20% - Акцент6 52 3 2" xfId="9391"/>
    <cellStyle name="20% - Акцент6 52 3 2 2" xfId="9392"/>
    <cellStyle name="20% - Акцент6 52 3 3" xfId="9393"/>
    <cellStyle name="20% - Акцент6 52 4" xfId="9394"/>
    <cellStyle name="20% - Акцент6 52 4 2" xfId="9395"/>
    <cellStyle name="20% - Акцент6 52 5" xfId="9396"/>
    <cellStyle name="20% - Акцент6 53" xfId="9397"/>
    <cellStyle name="20% - Акцент6 53 2" xfId="9398"/>
    <cellStyle name="20% - Акцент6 53 2 2" xfId="9399"/>
    <cellStyle name="20% - Акцент6 53 2 2 2" xfId="9400"/>
    <cellStyle name="20% - Акцент6 53 2 3" xfId="9401"/>
    <cellStyle name="20% - Акцент6 53 3" xfId="9402"/>
    <cellStyle name="20% - Акцент6 53 3 2" xfId="9403"/>
    <cellStyle name="20% - Акцент6 53 3 2 2" xfId="9404"/>
    <cellStyle name="20% - Акцент6 53 3 3" xfId="9405"/>
    <cellStyle name="20% - Акцент6 53 4" xfId="9406"/>
    <cellStyle name="20% - Акцент6 53 4 2" xfId="9407"/>
    <cellStyle name="20% - Акцент6 53 5" xfId="9408"/>
    <cellStyle name="20% - Акцент6 54" xfId="9409"/>
    <cellStyle name="20% - Акцент6 54 2" xfId="9410"/>
    <cellStyle name="20% - Акцент6 54 2 2" xfId="9411"/>
    <cellStyle name="20% - Акцент6 54 2 2 2" xfId="9412"/>
    <cellStyle name="20% - Акцент6 54 2 3" xfId="9413"/>
    <cellStyle name="20% - Акцент6 54 3" xfId="9414"/>
    <cellStyle name="20% - Акцент6 54 3 2" xfId="9415"/>
    <cellStyle name="20% - Акцент6 54 3 2 2" xfId="9416"/>
    <cellStyle name="20% - Акцент6 54 3 3" xfId="9417"/>
    <cellStyle name="20% - Акцент6 54 4" xfId="9418"/>
    <cellStyle name="20% - Акцент6 54 4 2" xfId="9419"/>
    <cellStyle name="20% - Акцент6 54 5" xfId="9420"/>
    <cellStyle name="20% - Акцент6 55" xfId="9421"/>
    <cellStyle name="20% - Акцент6 55 2" xfId="9422"/>
    <cellStyle name="20% - Акцент6 55 2 2" xfId="9423"/>
    <cellStyle name="20% - Акцент6 55 2 2 2" xfId="9424"/>
    <cellStyle name="20% - Акцент6 55 2 3" xfId="9425"/>
    <cellStyle name="20% - Акцент6 55 3" xfId="9426"/>
    <cellStyle name="20% - Акцент6 55 3 2" xfId="9427"/>
    <cellStyle name="20% - Акцент6 55 3 2 2" xfId="9428"/>
    <cellStyle name="20% - Акцент6 55 3 3" xfId="9429"/>
    <cellStyle name="20% - Акцент6 55 4" xfId="9430"/>
    <cellStyle name="20% - Акцент6 55 4 2" xfId="9431"/>
    <cellStyle name="20% - Акцент6 55 5" xfId="9432"/>
    <cellStyle name="20% - Акцент6 56" xfId="9433"/>
    <cellStyle name="20% - Акцент6 56 2" xfId="9434"/>
    <cellStyle name="20% - Акцент6 56 2 2" xfId="9435"/>
    <cellStyle name="20% - Акцент6 56 2 2 2" xfId="9436"/>
    <cellStyle name="20% - Акцент6 56 2 3" xfId="9437"/>
    <cellStyle name="20% - Акцент6 56 3" xfId="9438"/>
    <cellStyle name="20% - Акцент6 56 3 2" xfId="9439"/>
    <cellStyle name="20% - Акцент6 56 3 2 2" xfId="9440"/>
    <cellStyle name="20% - Акцент6 56 3 3" xfId="9441"/>
    <cellStyle name="20% - Акцент6 56 4" xfId="9442"/>
    <cellStyle name="20% - Акцент6 56 4 2" xfId="9443"/>
    <cellStyle name="20% - Акцент6 56 5" xfId="9444"/>
    <cellStyle name="20% - Акцент6 57" xfId="9445"/>
    <cellStyle name="20% - Акцент6 57 2" xfId="9446"/>
    <cellStyle name="20% - Акцент6 57 2 2" xfId="9447"/>
    <cellStyle name="20% - Акцент6 57 2 2 2" xfId="9448"/>
    <cellStyle name="20% - Акцент6 57 2 3" xfId="9449"/>
    <cellStyle name="20% - Акцент6 57 3" xfId="9450"/>
    <cellStyle name="20% - Акцент6 57 3 2" xfId="9451"/>
    <cellStyle name="20% - Акцент6 57 3 2 2" xfId="9452"/>
    <cellStyle name="20% - Акцент6 57 3 3" xfId="9453"/>
    <cellStyle name="20% - Акцент6 57 4" xfId="9454"/>
    <cellStyle name="20% - Акцент6 57 4 2" xfId="9455"/>
    <cellStyle name="20% - Акцент6 57 5" xfId="9456"/>
    <cellStyle name="20% - Акцент6 58" xfId="9457"/>
    <cellStyle name="20% - Акцент6 58 2" xfId="9458"/>
    <cellStyle name="20% - Акцент6 58 2 2" xfId="9459"/>
    <cellStyle name="20% - Акцент6 58 2 2 2" xfId="9460"/>
    <cellStyle name="20% - Акцент6 58 2 3" xfId="9461"/>
    <cellStyle name="20% - Акцент6 58 3" xfId="9462"/>
    <cellStyle name="20% - Акцент6 58 3 2" xfId="9463"/>
    <cellStyle name="20% - Акцент6 58 3 2 2" xfId="9464"/>
    <cellStyle name="20% - Акцент6 58 3 3" xfId="9465"/>
    <cellStyle name="20% - Акцент6 58 4" xfId="9466"/>
    <cellStyle name="20% - Акцент6 58 4 2" xfId="9467"/>
    <cellStyle name="20% - Акцент6 58 5" xfId="9468"/>
    <cellStyle name="20% - Акцент6 59" xfId="9469"/>
    <cellStyle name="20% - Акцент6 59 2" xfId="9470"/>
    <cellStyle name="20% - Акцент6 59 2 2" xfId="9471"/>
    <cellStyle name="20% - Акцент6 59 2 2 2" xfId="9472"/>
    <cellStyle name="20% - Акцент6 59 2 3" xfId="9473"/>
    <cellStyle name="20% - Акцент6 59 3" xfId="9474"/>
    <cellStyle name="20% - Акцент6 59 3 2" xfId="9475"/>
    <cellStyle name="20% - Акцент6 59 3 2 2" xfId="9476"/>
    <cellStyle name="20% - Акцент6 59 3 3" xfId="9477"/>
    <cellStyle name="20% - Акцент6 59 4" xfId="9478"/>
    <cellStyle name="20% - Акцент6 59 4 2" xfId="9479"/>
    <cellStyle name="20% - Акцент6 59 5" xfId="9480"/>
    <cellStyle name="20% - Акцент6 6" xfId="9481"/>
    <cellStyle name="20% - Акцент6 6 2" xfId="9482"/>
    <cellStyle name="20% - Акцент6 6 2 2" xfId="9483"/>
    <cellStyle name="20% - Акцент6 6 2 2 2" xfId="9484"/>
    <cellStyle name="20% - Акцент6 6 2 2 2 2" xfId="9485"/>
    <cellStyle name="20% - Акцент6 6 2 2 3" xfId="9486"/>
    <cellStyle name="20% - Акцент6 6 2 3" xfId="9487"/>
    <cellStyle name="20% - Акцент6 6 2 3 2" xfId="9488"/>
    <cellStyle name="20% - Акцент6 6 2 3 2 2" xfId="9489"/>
    <cellStyle name="20% - Акцент6 6 2 3 3" xfId="9490"/>
    <cellStyle name="20% - Акцент6 6 2 4" xfId="9491"/>
    <cellStyle name="20% - Акцент6 6 2 4 2" xfId="9492"/>
    <cellStyle name="20% - Акцент6 6 2 5" xfId="9493"/>
    <cellStyle name="20% - Акцент6 6 3" xfId="9494"/>
    <cellStyle name="20% - Акцент6 6 3 2" xfId="9495"/>
    <cellStyle name="20% - Акцент6 6 3 2 2" xfId="9496"/>
    <cellStyle name="20% - Акцент6 6 3 2 2 2" xfId="9497"/>
    <cellStyle name="20% - Акцент6 6 3 2 3" xfId="9498"/>
    <cellStyle name="20% - Акцент6 6 3 3" xfId="9499"/>
    <cellStyle name="20% - Акцент6 6 3 3 2" xfId="9500"/>
    <cellStyle name="20% - Акцент6 6 3 3 2 2" xfId="9501"/>
    <cellStyle name="20% - Акцент6 6 3 3 3" xfId="9502"/>
    <cellStyle name="20% - Акцент6 6 3 4" xfId="9503"/>
    <cellStyle name="20% - Акцент6 6 3 4 2" xfId="9504"/>
    <cellStyle name="20% - Акцент6 6 3 5" xfId="9505"/>
    <cellStyle name="20% - Акцент6 6 4" xfId="9506"/>
    <cellStyle name="20% - Акцент6 6 4 2" xfId="9507"/>
    <cellStyle name="20% - Акцент6 6 4 2 2" xfId="9508"/>
    <cellStyle name="20% - Акцент6 6 4 2 2 2" xfId="9509"/>
    <cellStyle name="20% - Акцент6 6 4 2 3" xfId="9510"/>
    <cellStyle name="20% - Акцент6 6 4 3" xfId="9511"/>
    <cellStyle name="20% - Акцент6 6 4 3 2" xfId="9512"/>
    <cellStyle name="20% - Акцент6 6 4 3 2 2" xfId="9513"/>
    <cellStyle name="20% - Акцент6 6 4 3 3" xfId="9514"/>
    <cellStyle name="20% - Акцент6 6 4 4" xfId="9515"/>
    <cellStyle name="20% - Акцент6 6 4 4 2" xfId="9516"/>
    <cellStyle name="20% - Акцент6 6 4 5" xfId="9517"/>
    <cellStyle name="20% - Акцент6 6 5" xfId="9518"/>
    <cellStyle name="20% - Акцент6 6 5 2" xfId="9519"/>
    <cellStyle name="20% - Акцент6 6 5 2 2" xfId="9520"/>
    <cellStyle name="20% - Акцент6 6 5 2 2 2" xfId="9521"/>
    <cellStyle name="20% - Акцент6 6 5 2 3" xfId="9522"/>
    <cellStyle name="20% - Акцент6 6 5 3" xfId="9523"/>
    <cellStyle name="20% - Акцент6 6 5 3 2" xfId="9524"/>
    <cellStyle name="20% - Акцент6 6 5 3 2 2" xfId="9525"/>
    <cellStyle name="20% - Акцент6 6 5 3 3" xfId="9526"/>
    <cellStyle name="20% - Акцент6 6 5 4" xfId="9527"/>
    <cellStyle name="20% - Акцент6 6 5 4 2" xfId="9528"/>
    <cellStyle name="20% - Акцент6 6 5 5" xfId="9529"/>
    <cellStyle name="20% - Акцент6 6 6" xfId="9530"/>
    <cellStyle name="20% - Акцент6 6 6 2" xfId="9531"/>
    <cellStyle name="20% - Акцент6 6 6 2 2" xfId="9532"/>
    <cellStyle name="20% - Акцент6 6 6 3" xfId="9533"/>
    <cellStyle name="20% - Акцент6 6 7" xfId="9534"/>
    <cellStyle name="20% - Акцент6 6 7 2" xfId="9535"/>
    <cellStyle name="20% - Акцент6 6 7 2 2" xfId="9536"/>
    <cellStyle name="20% - Акцент6 6 7 3" xfId="9537"/>
    <cellStyle name="20% - Акцент6 6 8" xfId="9538"/>
    <cellStyle name="20% - Акцент6 6 8 2" xfId="9539"/>
    <cellStyle name="20% - Акцент6 6 9" xfId="9540"/>
    <cellStyle name="20% - Акцент6 60" xfId="9541"/>
    <cellStyle name="20% - Акцент6 60 2" xfId="9542"/>
    <cellStyle name="20% - Акцент6 60 2 2" xfId="9543"/>
    <cellStyle name="20% - Акцент6 60 2 2 2" xfId="9544"/>
    <cellStyle name="20% - Акцент6 60 2 3" xfId="9545"/>
    <cellStyle name="20% - Акцент6 60 3" xfId="9546"/>
    <cellStyle name="20% - Акцент6 60 3 2" xfId="9547"/>
    <cellStyle name="20% - Акцент6 60 3 2 2" xfId="9548"/>
    <cellStyle name="20% - Акцент6 60 3 3" xfId="9549"/>
    <cellStyle name="20% - Акцент6 60 4" xfId="9550"/>
    <cellStyle name="20% - Акцент6 60 4 2" xfId="9551"/>
    <cellStyle name="20% - Акцент6 60 5" xfId="9552"/>
    <cellStyle name="20% - Акцент6 61" xfId="9553"/>
    <cellStyle name="20% - Акцент6 61 2" xfId="9554"/>
    <cellStyle name="20% - Акцент6 61 2 2" xfId="9555"/>
    <cellStyle name="20% - Акцент6 61 2 2 2" xfId="9556"/>
    <cellStyle name="20% - Акцент6 61 2 3" xfId="9557"/>
    <cellStyle name="20% - Акцент6 61 3" xfId="9558"/>
    <cellStyle name="20% - Акцент6 61 3 2" xfId="9559"/>
    <cellStyle name="20% - Акцент6 61 3 2 2" xfId="9560"/>
    <cellStyle name="20% - Акцент6 61 3 3" xfId="9561"/>
    <cellStyle name="20% - Акцент6 61 4" xfId="9562"/>
    <cellStyle name="20% - Акцент6 61 4 2" xfId="9563"/>
    <cellStyle name="20% - Акцент6 61 5" xfId="9564"/>
    <cellStyle name="20% - Акцент6 62" xfId="9565"/>
    <cellStyle name="20% - Акцент6 62 2" xfId="9566"/>
    <cellStyle name="20% - Акцент6 62 2 2" xfId="9567"/>
    <cellStyle name="20% - Акцент6 62 2 2 2" xfId="9568"/>
    <cellStyle name="20% - Акцент6 62 2 3" xfId="9569"/>
    <cellStyle name="20% - Акцент6 62 3" xfId="9570"/>
    <cellStyle name="20% - Акцент6 62 3 2" xfId="9571"/>
    <cellStyle name="20% - Акцент6 62 3 2 2" xfId="9572"/>
    <cellStyle name="20% - Акцент6 62 3 3" xfId="9573"/>
    <cellStyle name="20% - Акцент6 62 4" xfId="9574"/>
    <cellStyle name="20% - Акцент6 62 4 2" xfId="9575"/>
    <cellStyle name="20% - Акцент6 62 5" xfId="9576"/>
    <cellStyle name="20% - Акцент6 63" xfId="9577"/>
    <cellStyle name="20% - Акцент6 63 2" xfId="9578"/>
    <cellStyle name="20% - Акцент6 63 2 2" xfId="9579"/>
    <cellStyle name="20% - Акцент6 63 2 2 2" xfId="9580"/>
    <cellStyle name="20% - Акцент6 63 2 3" xfId="9581"/>
    <cellStyle name="20% - Акцент6 63 3" xfId="9582"/>
    <cellStyle name="20% - Акцент6 63 3 2" xfId="9583"/>
    <cellStyle name="20% - Акцент6 63 3 2 2" xfId="9584"/>
    <cellStyle name="20% - Акцент6 63 3 3" xfId="9585"/>
    <cellStyle name="20% - Акцент6 63 4" xfId="9586"/>
    <cellStyle name="20% - Акцент6 63 4 2" xfId="9587"/>
    <cellStyle name="20% - Акцент6 63 5" xfId="9588"/>
    <cellStyle name="20% - Акцент6 64" xfId="9589"/>
    <cellStyle name="20% - Акцент6 64 2" xfId="9590"/>
    <cellStyle name="20% - Акцент6 64 2 2" xfId="9591"/>
    <cellStyle name="20% - Акцент6 64 2 2 2" xfId="9592"/>
    <cellStyle name="20% - Акцент6 64 2 3" xfId="9593"/>
    <cellStyle name="20% - Акцент6 64 3" xfId="9594"/>
    <cellStyle name="20% - Акцент6 64 3 2" xfId="9595"/>
    <cellStyle name="20% - Акцент6 64 3 2 2" xfId="9596"/>
    <cellStyle name="20% - Акцент6 64 3 3" xfId="9597"/>
    <cellStyle name="20% - Акцент6 64 4" xfId="9598"/>
    <cellStyle name="20% - Акцент6 64 4 2" xfId="9599"/>
    <cellStyle name="20% - Акцент6 64 5" xfId="9600"/>
    <cellStyle name="20% - Акцент6 65" xfId="9601"/>
    <cellStyle name="20% - Акцент6 65 2" xfId="9602"/>
    <cellStyle name="20% - Акцент6 65 2 2" xfId="9603"/>
    <cellStyle name="20% - Акцент6 65 2 2 2" xfId="9604"/>
    <cellStyle name="20% - Акцент6 65 2 3" xfId="9605"/>
    <cellStyle name="20% - Акцент6 65 3" xfId="9606"/>
    <cellStyle name="20% - Акцент6 65 3 2" xfId="9607"/>
    <cellStyle name="20% - Акцент6 65 3 2 2" xfId="9608"/>
    <cellStyle name="20% - Акцент6 65 3 3" xfId="9609"/>
    <cellStyle name="20% - Акцент6 65 4" xfId="9610"/>
    <cellStyle name="20% - Акцент6 65 4 2" xfId="9611"/>
    <cellStyle name="20% - Акцент6 65 5" xfId="9612"/>
    <cellStyle name="20% - Акцент6 66" xfId="9613"/>
    <cellStyle name="20% - Акцент6 66 2" xfId="9614"/>
    <cellStyle name="20% - Акцент6 66 2 2" xfId="9615"/>
    <cellStyle name="20% - Акцент6 66 2 2 2" xfId="9616"/>
    <cellStyle name="20% - Акцент6 66 2 3" xfId="9617"/>
    <cellStyle name="20% - Акцент6 66 3" xfId="9618"/>
    <cellStyle name="20% - Акцент6 66 3 2" xfId="9619"/>
    <cellStyle name="20% - Акцент6 66 3 2 2" xfId="9620"/>
    <cellStyle name="20% - Акцент6 66 3 3" xfId="9621"/>
    <cellStyle name="20% - Акцент6 66 4" xfId="9622"/>
    <cellStyle name="20% - Акцент6 66 4 2" xfId="9623"/>
    <cellStyle name="20% - Акцент6 66 5" xfId="9624"/>
    <cellStyle name="20% - Акцент6 67" xfId="9625"/>
    <cellStyle name="20% - Акцент6 67 2" xfId="9626"/>
    <cellStyle name="20% - Акцент6 67 2 2" xfId="9627"/>
    <cellStyle name="20% - Акцент6 67 2 2 2" xfId="9628"/>
    <cellStyle name="20% - Акцент6 67 2 3" xfId="9629"/>
    <cellStyle name="20% - Акцент6 67 3" xfId="9630"/>
    <cellStyle name="20% - Акцент6 67 3 2" xfId="9631"/>
    <cellStyle name="20% - Акцент6 67 3 2 2" xfId="9632"/>
    <cellStyle name="20% - Акцент6 67 3 3" xfId="9633"/>
    <cellStyle name="20% - Акцент6 67 4" xfId="9634"/>
    <cellStyle name="20% - Акцент6 67 4 2" xfId="9635"/>
    <cellStyle name="20% - Акцент6 67 5" xfId="9636"/>
    <cellStyle name="20% - Акцент6 68" xfId="9637"/>
    <cellStyle name="20% - Акцент6 68 2" xfId="9638"/>
    <cellStyle name="20% - Акцент6 68 2 2" xfId="9639"/>
    <cellStyle name="20% - Акцент6 68 2 2 2" xfId="9640"/>
    <cellStyle name="20% - Акцент6 68 2 3" xfId="9641"/>
    <cellStyle name="20% - Акцент6 68 3" xfId="9642"/>
    <cellStyle name="20% - Акцент6 68 3 2" xfId="9643"/>
    <cellStyle name="20% - Акцент6 68 3 2 2" xfId="9644"/>
    <cellStyle name="20% - Акцент6 68 3 3" xfId="9645"/>
    <cellStyle name="20% - Акцент6 68 4" xfId="9646"/>
    <cellStyle name="20% - Акцент6 68 4 2" xfId="9647"/>
    <cellStyle name="20% - Акцент6 68 5" xfId="9648"/>
    <cellStyle name="20% - Акцент6 69" xfId="9649"/>
    <cellStyle name="20% - Акцент6 69 2" xfId="9650"/>
    <cellStyle name="20% - Акцент6 69 2 2" xfId="9651"/>
    <cellStyle name="20% - Акцент6 69 2 2 2" xfId="9652"/>
    <cellStyle name="20% - Акцент6 69 2 3" xfId="9653"/>
    <cellStyle name="20% - Акцент6 69 3" xfId="9654"/>
    <cellStyle name="20% - Акцент6 69 3 2" xfId="9655"/>
    <cellStyle name="20% - Акцент6 69 3 2 2" xfId="9656"/>
    <cellStyle name="20% - Акцент6 69 3 3" xfId="9657"/>
    <cellStyle name="20% - Акцент6 69 4" xfId="9658"/>
    <cellStyle name="20% - Акцент6 69 4 2" xfId="9659"/>
    <cellStyle name="20% - Акцент6 69 5" xfId="9660"/>
    <cellStyle name="20% - Акцент6 7" xfId="9661"/>
    <cellStyle name="20% - Акцент6 7 2" xfId="9662"/>
    <cellStyle name="20% - Акцент6 7 2 2" xfId="9663"/>
    <cellStyle name="20% - Акцент6 7 2 2 2" xfId="9664"/>
    <cellStyle name="20% - Акцент6 7 2 2 2 2" xfId="9665"/>
    <cellStyle name="20% - Акцент6 7 2 2 3" xfId="9666"/>
    <cellStyle name="20% - Акцент6 7 2 3" xfId="9667"/>
    <cellStyle name="20% - Акцент6 7 2 3 2" xfId="9668"/>
    <cellStyle name="20% - Акцент6 7 2 3 2 2" xfId="9669"/>
    <cellStyle name="20% - Акцент6 7 2 3 3" xfId="9670"/>
    <cellStyle name="20% - Акцент6 7 2 4" xfId="9671"/>
    <cellStyle name="20% - Акцент6 7 2 4 2" xfId="9672"/>
    <cellStyle name="20% - Акцент6 7 2 5" xfId="9673"/>
    <cellStyle name="20% - Акцент6 7 3" xfId="9674"/>
    <cellStyle name="20% - Акцент6 7 3 2" xfId="9675"/>
    <cellStyle name="20% - Акцент6 7 3 2 2" xfId="9676"/>
    <cellStyle name="20% - Акцент6 7 3 2 2 2" xfId="9677"/>
    <cellStyle name="20% - Акцент6 7 3 2 3" xfId="9678"/>
    <cellStyle name="20% - Акцент6 7 3 3" xfId="9679"/>
    <cellStyle name="20% - Акцент6 7 3 3 2" xfId="9680"/>
    <cellStyle name="20% - Акцент6 7 3 3 2 2" xfId="9681"/>
    <cellStyle name="20% - Акцент6 7 3 3 3" xfId="9682"/>
    <cellStyle name="20% - Акцент6 7 3 4" xfId="9683"/>
    <cellStyle name="20% - Акцент6 7 3 4 2" xfId="9684"/>
    <cellStyle name="20% - Акцент6 7 3 5" xfId="9685"/>
    <cellStyle name="20% - Акцент6 7 4" xfId="9686"/>
    <cellStyle name="20% - Акцент6 7 4 2" xfId="9687"/>
    <cellStyle name="20% - Акцент6 7 4 2 2" xfId="9688"/>
    <cellStyle name="20% - Акцент6 7 4 2 2 2" xfId="9689"/>
    <cellStyle name="20% - Акцент6 7 4 2 3" xfId="9690"/>
    <cellStyle name="20% - Акцент6 7 4 3" xfId="9691"/>
    <cellStyle name="20% - Акцент6 7 4 3 2" xfId="9692"/>
    <cellStyle name="20% - Акцент6 7 4 3 2 2" xfId="9693"/>
    <cellStyle name="20% - Акцент6 7 4 3 3" xfId="9694"/>
    <cellStyle name="20% - Акцент6 7 4 4" xfId="9695"/>
    <cellStyle name="20% - Акцент6 7 4 4 2" xfId="9696"/>
    <cellStyle name="20% - Акцент6 7 4 5" xfId="9697"/>
    <cellStyle name="20% - Акцент6 7 5" xfId="9698"/>
    <cellStyle name="20% - Акцент6 7 5 2" xfId="9699"/>
    <cellStyle name="20% - Акцент6 7 5 2 2" xfId="9700"/>
    <cellStyle name="20% - Акцент6 7 5 2 2 2" xfId="9701"/>
    <cellStyle name="20% - Акцент6 7 5 2 3" xfId="9702"/>
    <cellStyle name="20% - Акцент6 7 5 3" xfId="9703"/>
    <cellStyle name="20% - Акцент6 7 5 3 2" xfId="9704"/>
    <cellStyle name="20% - Акцент6 7 5 3 2 2" xfId="9705"/>
    <cellStyle name="20% - Акцент6 7 5 3 3" xfId="9706"/>
    <cellStyle name="20% - Акцент6 7 5 4" xfId="9707"/>
    <cellStyle name="20% - Акцент6 7 5 4 2" xfId="9708"/>
    <cellStyle name="20% - Акцент6 7 5 5" xfId="9709"/>
    <cellStyle name="20% - Акцент6 7 6" xfId="9710"/>
    <cellStyle name="20% - Акцент6 7 6 2" xfId="9711"/>
    <cellStyle name="20% - Акцент6 7 6 2 2" xfId="9712"/>
    <cellStyle name="20% - Акцент6 7 6 3" xfId="9713"/>
    <cellStyle name="20% - Акцент6 7 7" xfId="9714"/>
    <cellStyle name="20% - Акцент6 7 7 2" xfId="9715"/>
    <cellStyle name="20% - Акцент6 7 7 2 2" xfId="9716"/>
    <cellStyle name="20% - Акцент6 7 7 3" xfId="9717"/>
    <cellStyle name="20% - Акцент6 7 8" xfId="9718"/>
    <cellStyle name="20% - Акцент6 7 8 2" xfId="9719"/>
    <cellStyle name="20% - Акцент6 7 9" xfId="9720"/>
    <cellStyle name="20% - Акцент6 70" xfId="9721"/>
    <cellStyle name="20% - Акцент6 70 2" xfId="9722"/>
    <cellStyle name="20% - Акцент6 70 2 2" xfId="9723"/>
    <cellStyle name="20% - Акцент6 70 2 2 2" xfId="9724"/>
    <cellStyle name="20% - Акцент6 70 2 3" xfId="9725"/>
    <cellStyle name="20% - Акцент6 70 3" xfId="9726"/>
    <cellStyle name="20% - Акцент6 70 3 2" xfId="9727"/>
    <cellStyle name="20% - Акцент6 70 3 2 2" xfId="9728"/>
    <cellStyle name="20% - Акцент6 70 3 3" xfId="9729"/>
    <cellStyle name="20% - Акцент6 70 4" xfId="9730"/>
    <cellStyle name="20% - Акцент6 70 4 2" xfId="9731"/>
    <cellStyle name="20% - Акцент6 70 5" xfId="9732"/>
    <cellStyle name="20% - Акцент6 71" xfId="9733"/>
    <cellStyle name="20% - Акцент6 71 2" xfId="9734"/>
    <cellStyle name="20% - Акцент6 71 2 2" xfId="9735"/>
    <cellStyle name="20% - Акцент6 71 2 2 2" xfId="9736"/>
    <cellStyle name="20% - Акцент6 71 2 3" xfId="9737"/>
    <cellStyle name="20% - Акцент6 71 3" xfId="9738"/>
    <cellStyle name="20% - Акцент6 71 3 2" xfId="9739"/>
    <cellStyle name="20% - Акцент6 71 3 2 2" xfId="9740"/>
    <cellStyle name="20% - Акцент6 71 3 3" xfId="9741"/>
    <cellStyle name="20% - Акцент6 71 4" xfId="9742"/>
    <cellStyle name="20% - Акцент6 71 4 2" xfId="9743"/>
    <cellStyle name="20% - Акцент6 71 5" xfId="9744"/>
    <cellStyle name="20% - Акцент6 72" xfId="9745"/>
    <cellStyle name="20% - Акцент6 72 2" xfId="9746"/>
    <cellStyle name="20% - Акцент6 72 2 2" xfId="9747"/>
    <cellStyle name="20% - Акцент6 72 2 2 2" xfId="9748"/>
    <cellStyle name="20% - Акцент6 72 2 3" xfId="9749"/>
    <cellStyle name="20% - Акцент6 72 3" xfId="9750"/>
    <cellStyle name="20% - Акцент6 72 3 2" xfId="9751"/>
    <cellStyle name="20% - Акцент6 72 3 2 2" xfId="9752"/>
    <cellStyle name="20% - Акцент6 72 3 3" xfId="9753"/>
    <cellStyle name="20% - Акцент6 72 4" xfId="9754"/>
    <cellStyle name="20% - Акцент6 72 4 2" xfId="9755"/>
    <cellStyle name="20% - Акцент6 72 5" xfId="9756"/>
    <cellStyle name="20% - Акцент6 73" xfId="9757"/>
    <cellStyle name="20% - Акцент6 73 2" xfId="9758"/>
    <cellStyle name="20% - Акцент6 73 2 2" xfId="9759"/>
    <cellStyle name="20% - Акцент6 73 2 2 2" xfId="9760"/>
    <cellStyle name="20% - Акцент6 73 2 3" xfId="9761"/>
    <cellStyle name="20% - Акцент6 73 3" xfId="9762"/>
    <cellStyle name="20% - Акцент6 73 3 2" xfId="9763"/>
    <cellStyle name="20% - Акцент6 73 3 2 2" xfId="9764"/>
    <cellStyle name="20% - Акцент6 73 3 3" xfId="9765"/>
    <cellStyle name="20% - Акцент6 73 4" xfId="9766"/>
    <cellStyle name="20% - Акцент6 73 4 2" xfId="9767"/>
    <cellStyle name="20% - Акцент6 73 5" xfId="9768"/>
    <cellStyle name="20% - Акцент6 74" xfId="9769"/>
    <cellStyle name="20% - Акцент6 74 2" xfId="9770"/>
    <cellStyle name="20% - Акцент6 74 2 2" xfId="9771"/>
    <cellStyle name="20% - Акцент6 74 2 2 2" xfId="9772"/>
    <cellStyle name="20% - Акцент6 74 2 3" xfId="9773"/>
    <cellStyle name="20% - Акцент6 74 3" xfId="9774"/>
    <cellStyle name="20% - Акцент6 74 3 2" xfId="9775"/>
    <cellStyle name="20% - Акцент6 74 3 2 2" xfId="9776"/>
    <cellStyle name="20% - Акцент6 74 3 3" xfId="9777"/>
    <cellStyle name="20% - Акцент6 74 4" xfId="9778"/>
    <cellStyle name="20% - Акцент6 74 4 2" xfId="9779"/>
    <cellStyle name="20% - Акцент6 74 5" xfId="9780"/>
    <cellStyle name="20% - Акцент6 75" xfId="9781"/>
    <cellStyle name="20% - Акцент6 75 2" xfId="9782"/>
    <cellStyle name="20% - Акцент6 75 2 2" xfId="9783"/>
    <cellStyle name="20% - Акцент6 75 2 2 2" xfId="9784"/>
    <cellStyle name="20% - Акцент6 75 2 3" xfId="9785"/>
    <cellStyle name="20% - Акцент6 75 3" xfId="9786"/>
    <cellStyle name="20% - Акцент6 75 3 2" xfId="9787"/>
    <cellStyle name="20% - Акцент6 75 3 2 2" xfId="9788"/>
    <cellStyle name="20% - Акцент6 75 3 3" xfId="9789"/>
    <cellStyle name="20% - Акцент6 75 4" xfId="9790"/>
    <cellStyle name="20% - Акцент6 75 4 2" xfId="9791"/>
    <cellStyle name="20% - Акцент6 75 5" xfId="9792"/>
    <cellStyle name="20% - Акцент6 76" xfId="9793"/>
    <cellStyle name="20% - Акцент6 76 2" xfId="9794"/>
    <cellStyle name="20% - Акцент6 76 2 2" xfId="9795"/>
    <cellStyle name="20% - Акцент6 76 2 2 2" xfId="9796"/>
    <cellStyle name="20% - Акцент6 76 2 3" xfId="9797"/>
    <cellStyle name="20% - Акцент6 76 3" xfId="9798"/>
    <cellStyle name="20% - Акцент6 76 3 2" xfId="9799"/>
    <cellStyle name="20% - Акцент6 76 3 2 2" xfId="9800"/>
    <cellStyle name="20% - Акцент6 76 3 3" xfId="9801"/>
    <cellStyle name="20% - Акцент6 76 4" xfId="9802"/>
    <cellStyle name="20% - Акцент6 76 4 2" xfId="9803"/>
    <cellStyle name="20% - Акцент6 76 5" xfId="9804"/>
    <cellStyle name="20% - Акцент6 77" xfId="9805"/>
    <cellStyle name="20% - Акцент6 77 2" xfId="9806"/>
    <cellStyle name="20% - Акцент6 77 2 2" xfId="9807"/>
    <cellStyle name="20% - Акцент6 77 2 2 2" xfId="9808"/>
    <cellStyle name="20% - Акцент6 77 2 3" xfId="9809"/>
    <cellStyle name="20% - Акцент6 77 3" xfId="9810"/>
    <cellStyle name="20% - Акцент6 77 3 2" xfId="9811"/>
    <cellStyle name="20% - Акцент6 77 3 2 2" xfId="9812"/>
    <cellStyle name="20% - Акцент6 77 3 3" xfId="9813"/>
    <cellStyle name="20% - Акцент6 77 4" xfId="9814"/>
    <cellStyle name="20% - Акцент6 77 4 2" xfId="9815"/>
    <cellStyle name="20% - Акцент6 77 5" xfId="9816"/>
    <cellStyle name="20% - Акцент6 78" xfId="9817"/>
    <cellStyle name="20% - Акцент6 78 2" xfId="9818"/>
    <cellStyle name="20% - Акцент6 78 2 2" xfId="9819"/>
    <cellStyle name="20% - Акцент6 78 2 2 2" xfId="9820"/>
    <cellStyle name="20% - Акцент6 78 2 3" xfId="9821"/>
    <cellStyle name="20% - Акцент6 78 3" xfId="9822"/>
    <cellStyle name="20% - Акцент6 78 3 2" xfId="9823"/>
    <cellStyle name="20% - Акцент6 78 3 2 2" xfId="9824"/>
    <cellStyle name="20% - Акцент6 78 3 3" xfId="9825"/>
    <cellStyle name="20% - Акцент6 78 4" xfId="9826"/>
    <cellStyle name="20% - Акцент6 78 4 2" xfId="9827"/>
    <cellStyle name="20% - Акцент6 78 5" xfId="9828"/>
    <cellStyle name="20% - Акцент6 79" xfId="9829"/>
    <cellStyle name="20% - Акцент6 79 2" xfId="9830"/>
    <cellStyle name="20% - Акцент6 79 2 2" xfId="9831"/>
    <cellStyle name="20% - Акцент6 79 2 2 2" xfId="9832"/>
    <cellStyle name="20% - Акцент6 79 2 3" xfId="9833"/>
    <cellStyle name="20% - Акцент6 79 3" xfId="9834"/>
    <cellStyle name="20% - Акцент6 79 3 2" xfId="9835"/>
    <cellStyle name="20% - Акцент6 79 3 2 2" xfId="9836"/>
    <cellStyle name="20% - Акцент6 79 3 3" xfId="9837"/>
    <cellStyle name="20% - Акцент6 79 4" xfId="9838"/>
    <cellStyle name="20% - Акцент6 79 4 2" xfId="9839"/>
    <cellStyle name="20% - Акцент6 79 5" xfId="9840"/>
    <cellStyle name="20% - Акцент6 8" xfId="9841"/>
    <cellStyle name="20% - Акцент6 8 2" xfId="9842"/>
    <cellStyle name="20% - Акцент6 8 2 2" xfId="9843"/>
    <cellStyle name="20% - Акцент6 8 2 2 2" xfId="9844"/>
    <cellStyle name="20% - Акцент6 8 2 2 2 2" xfId="9845"/>
    <cellStyle name="20% - Акцент6 8 2 2 3" xfId="9846"/>
    <cellStyle name="20% - Акцент6 8 2 3" xfId="9847"/>
    <cellStyle name="20% - Акцент6 8 2 3 2" xfId="9848"/>
    <cellStyle name="20% - Акцент6 8 2 3 2 2" xfId="9849"/>
    <cellStyle name="20% - Акцент6 8 2 3 3" xfId="9850"/>
    <cellStyle name="20% - Акцент6 8 2 4" xfId="9851"/>
    <cellStyle name="20% - Акцент6 8 2 4 2" xfId="9852"/>
    <cellStyle name="20% - Акцент6 8 2 5" xfId="9853"/>
    <cellStyle name="20% - Акцент6 8 3" xfId="9854"/>
    <cellStyle name="20% - Акцент6 8 3 2" xfId="9855"/>
    <cellStyle name="20% - Акцент6 8 3 2 2" xfId="9856"/>
    <cellStyle name="20% - Акцент6 8 3 2 2 2" xfId="9857"/>
    <cellStyle name="20% - Акцент6 8 3 2 3" xfId="9858"/>
    <cellStyle name="20% - Акцент6 8 3 3" xfId="9859"/>
    <cellStyle name="20% - Акцент6 8 3 3 2" xfId="9860"/>
    <cellStyle name="20% - Акцент6 8 3 3 2 2" xfId="9861"/>
    <cellStyle name="20% - Акцент6 8 3 3 3" xfId="9862"/>
    <cellStyle name="20% - Акцент6 8 3 4" xfId="9863"/>
    <cellStyle name="20% - Акцент6 8 3 4 2" xfId="9864"/>
    <cellStyle name="20% - Акцент6 8 3 5" xfId="9865"/>
    <cellStyle name="20% - Акцент6 8 4" xfId="9866"/>
    <cellStyle name="20% - Акцент6 8 4 2" xfId="9867"/>
    <cellStyle name="20% - Акцент6 8 4 2 2" xfId="9868"/>
    <cellStyle name="20% - Акцент6 8 4 2 2 2" xfId="9869"/>
    <cellStyle name="20% - Акцент6 8 4 2 3" xfId="9870"/>
    <cellStyle name="20% - Акцент6 8 4 3" xfId="9871"/>
    <cellStyle name="20% - Акцент6 8 4 3 2" xfId="9872"/>
    <cellStyle name="20% - Акцент6 8 4 3 2 2" xfId="9873"/>
    <cellStyle name="20% - Акцент6 8 4 3 3" xfId="9874"/>
    <cellStyle name="20% - Акцент6 8 4 4" xfId="9875"/>
    <cellStyle name="20% - Акцент6 8 4 4 2" xfId="9876"/>
    <cellStyle name="20% - Акцент6 8 4 5" xfId="9877"/>
    <cellStyle name="20% - Акцент6 8 5" xfId="9878"/>
    <cellStyle name="20% - Акцент6 8 5 2" xfId="9879"/>
    <cellStyle name="20% - Акцент6 8 5 2 2" xfId="9880"/>
    <cellStyle name="20% - Акцент6 8 5 2 2 2" xfId="9881"/>
    <cellStyle name="20% - Акцент6 8 5 2 3" xfId="9882"/>
    <cellStyle name="20% - Акцент6 8 5 3" xfId="9883"/>
    <cellStyle name="20% - Акцент6 8 5 3 2" xfId="9884"/>
    <cellStyle name="20% - Акцент6 8 5 3 2 2" xfId="9885"/>
    <cellStyle name="20% - Акцент6 8 5 3 3" xfId="9886"/>
    <cellStyle name="20% - Акцент6 8 5 4" xfId="9887"/>
    <cellStyle name="20% - Акцент6 8 5 4 2" xfId="9888"/>
    <cellStyle name="20% - Акцент6 8 5 5" xfId="9889"/>
    <cellStyle name="20% - Акцент6 8 6" xfId="9890"/>
    <cellStyle name="20% - Акцент6 8 6 2" xfId="9891"/>
    <cellStyle name="20% - Акцент6 8 6 2 2" xfId="9892"/>
    <cellStyle name="20% - Акцент6 8 6 3" xfId="9893"/>
    <cellStyle name="20% - Акцент6 8 7" xfId="9894"/>
    <cellStyle name="20% - Акцент6 8 7 2" xfId="9895"/>
    <cellStyle name="20% - Акцент6 8 7 2 2" xfId="9896"/>
    <cellStyle name="20% - Акцент6 8 7 3" xfId="9897"/>
    <cellStyle name="20% - Акцент6 8 8" xfId="9898"/>
    <cellStyle name="20% - Акцент6 8 8 2" xfId="9899"/>
    <cellStyle name="20% - Акцент6 8 9" xfId="9900"/>
    <cellStyle name="20% - Акцент6 80" xfId="9901"/>
    <cellStyle name="20% - Акцент6 80 2" xfId="9902"/>
    <cellStyle name="20% - Акцент6 80 2 2" xfId="9903"/>
    <cellStyle name="20% - Акцент6 80 2 2 2" xfId="9904"/>
    <cellStyle name="20% - Акцент6 80 2 3" xfId="9905"/>
    <cellStyle name="20% - Акцент6 80 3" xfId="9906"/>
    <cellStyle name="20% - Акцент6 80 3 2" xfId="9907"/>
    <cellStyle name="20% - Акцент6 80 3 2 2" xfId="9908"/>
    <cellStyle name="20% - Акцент6 80 3 3" xfId="9909"/>
    <cellStyle name="20% - Акцент6 80 4" xfId="9910"/>
    <cellStyle name="20% - Акцент6 80 4 2" xfId="9911"/>
    <cellStyle name="20% - Акцент6 80 5" xfId="9912"/>
    <cellStyle name="20% - Акцент6 81" xfId="9913"/>
    <cellStyle name="20% - Акцент6 81 2" xfId="9914"/>
    <cellStyle name="20% - Акцент6 81 2 2" xfId="9915"/>
    <cellStyle name="20% - Акцент6 81 2 2 2" xfId="9916"/>
    <cellStyle name="20% - Акцент6 81 2 3" xfId="9917"/>
    <cellStyle name="20% - Акцент6 81 3" xfId="9918"/>
    <cellStyle name="20% - Акцент6 81 3 2" xfId="9919"/>
    <cellStyle name="20% - Акцент6 81 3 2 2" xfId="9920"/>
    <cellStyle name="20% - Акцент6 81 3 3" xfId="9921"/>
    <cellStyle name="20% - Акцент6 81 4" xfId="9922"/>
    <cellStyle name="20% - Акцент6 81 4 2" xfId="9923"/>
    <cellStyle name="20% - Акцент6 81 5" xfId="9924"/>
    <cellStyle name="20% - Акцент6 82" xfId="9925"/>
    <cellStyle name="20% - Акцент6 82 2" xfId="9926"/>
    <cellStyle name="20% - Акцент6 82 2 2" xfId="9927"/>
    <cellStyle name="20% - Акцент6 82 2 2 2" xfId="9928"/>
    <cellStyle name="20% - Акцент6 82 2 3" xfId="9929"/>
    <cellStyle name="20% - Акцент6 82 3" xfId="9930"/>
    <cellStyle name="20% - Акцент6 82 3 2" xfId="9931"/>
    <cellStyle name="20% - Акцент6 82 3 2 2" xfId="9932"/>
    <cellStyle name="20% - Акцент6 82 3 3" xfId="9933"/>
    <cellStyle name="20% - Акцент6 82 4" xfId="9934"/>
    <cellStyle name="20% - Акцент6 82 4 2" xfId="9935"/>
    <cellStyle name="20% - Акцент6 82 5" xfId="9936"/>
    <cellStyle name="20% - Акцент6 83" xfId="9937"/>
    <cellStyle name="20% - Акцент6 83 2" xfId="9938"/>
    <cellStyle name="20% - Акцент6 83 2 2" xfId="9939"/>
    <cellStyle name="20% - Акцент6 83 2 2 2" xfId="9940"/>
    <cellStyle name="20% - Акцент6 83 2 3" xfId="9941"/>
    <cellStyle name="20% - Акцент6 83 3" xfId="9942"/>
    <cellStyle name="20% - Акцент6 83 3 2" xfId="9943"/>
    <cellStyle name="20% - Акцент6 83 3 2 2" xfId="9944"/>
    <cellStyle name="20% - Акцент6 83 3 3" xfId="9945"/>
    <cellStyle name="20% - Акцент6 83 4" xfId="9946"/>
    <cellStyle name="20% - Акцент6 83 4 2" xfId="9947"/>
    <cellStyle name="20% - Акцент6 83 5" xfId="9948"/>
    <cellStyle name="20% - Акцент6 84" xfId="9949"/>
    <cellStyle name="20% - Акцент6 84 2" xfId="9950"/>
    <cellStyle name="20% - Акцент6 84 2 2" xfId="9951"/>
    <cellStyle name="20% - Акцент6 84 2 2 2" xfId="9952"/>
    <cellStyle name="20% - Акцент6 84 2 3" xfId="9953"/>
    <cellStyle name="20% - Акцент6 84 3" xfId="9954"/>
    <cellStyle name="20% - Акцент6 84 3 2" xfId="9955"/>
    <cellStyle name="20% - Акцент6 84 3 2 2" xfId="9956"/>
    <cellStyle name="20% - Акцент6 84 3 3" xfId="9957"/>
    <cellStyle name="20% - Акцент6 84 4" xfId="9958"/>
    <cellStyle name="20% - Акцент6 84 4 2" xfId="9959"/>
    <cellStyle name="20% - Акцент6 84 5" xfId="9960"/>
    <cellStyle name="20% - Акцент6 85" xfId="9961"/>
    <cellStyle name="20% - Акцент6 85 2" xfId="9962"/>
    <cellStyle name="20% - Акцент6 85 2 2" xfId="9963"/>
    <cellStyle name="20% - Акцент6 85 2 2 2" xfId="9964"/>
    <cellStyle name="20% - Акцент6 85 2 3" xfId="9965"/>
    <cellStyle name="20% - Акцент6 85 3" xfId="9966"/>
    <cellStyle name="20% - Акцент6 85 3 2" xfId="9967"/>
    <cellStyle name="20% - Акцент6 85 3 2 2" xfId="9968"/>
    <cellStyle name="20% - Акцент6 85 3 3" xfId="9969"/>
    <cellStyle name="20% - Акцент6 85 4" xfId="9970"/>
    <cellStyle name="20% - Акцент6 85 4 2" xfId="9971"/>
    <cellStyle name="20% - Акцент6 85 5" xfId="9972"/>
    <cellStyle name="20% - Акцент6 86" xfId="9973"/>
    <cellStyle name="20% - Акцент6 86 2" xfId="9974"/>
    <cellStyle name="20% - Акцент6 86 2 2" xfId="9975"/>
    <cellStyle name="20% - Акцент6 86 2 2 2" xfId="9976"/>
    <cellStyle name="20% - Акцент6 86 2 3" xfId="9977"/>
    <cellStyle name="20% - Акцент6 86 3" xfId="9978"/>
    <cellStyle name="20% - Акцент6 86 3 2" xfId="9979"/>
    <cellStyle name="20% - Акцент6 86 3 2 2" xfId="9980"/>
    <cellStyle name="20% - Акцент6 86 3 3" xfId="9981"/>
    <cellStyle name="20% - Акцент6 86 4" xfId="9982"/>
    <cellStyle name="20% - Акцент6 86 4 2" xfId="9983"/>
    <cellStyle name="20% - Акцент6 86 5" xfId="9984"/>
    <cellStyle name="20% - Акцент6 87" xfId="9985"/>
    <cellStyle name="20% - Акцент6 87 2" xfId="9986"/>
    <cellStyle name="20% - Акцент6 87 2 2" xfId="9987"/>
    <cellStyle name="20% - Акцент6 87 2 2 2" xfId="9988"/>
    <cellStyle name="20% - Акцент6 87 2 3" xfId="9989"/>
    <cellStyle name="20% - Акцент6 87 3" xfId="9990"/>
    <cellStyle name="20% - Акцент6 87 3 2" xfId="9991"/>
    <cellStyle name="20% - Акцент6 87 3 2 2" xfId="9992"/>
    <cellStyle name="20% - Акцент6 87 3 3" xfId="9993"/>
    <cellStyle name="20% - Акцент6 87 4" xfId="9994"/>
    <cellStyle name="20% - Акцент6 87 4 2" xfId="9995"/>
    <cellStyle name="20% - Акцент6 87 5" xfId="9996"/>
    <cellStyle name="20% - Акцент6 88" xfId="9997"/>
    <cellStyle name="20% - Акцент6 88 2" xfId="9998"/>
    <cellStyle name="20% - Акцент6 88 2 2" xfId="9999"/>
    <cellStyle name="20% - Акцент6 88 3" xfId="10000"/>
    <cellStyle name="20% - Акцент6 89" xfId="10001"/>
    <cellStyle name="20% - Акцент6 89 2" xfId="10002"/>
    <cellStyle name="20% - Акцент6 89 2 2" xfId="10003"/>
    <cellStyle name="20% - Акцент6 89 3" xfId="10004"/>
    <cellStyle name="20% - Акцент6 9" xfId="10005"/>
    <cellStyle name="20% - Акцент6 9 2" xfId="10006"/>
    <cellStyle name="20% - Акцент6 9 2 2" xfId="10007"/>
    <cellStyle name="20% - Акцент6 9 2 2 2" xfId="10008"/>
    <cellStyle name="20% - Акцент6 9 2 2 2 2" xfId="10009"/>
    <cellStyle name="20% - Акцент6 9 2 2 3" xfId="10010"/>
    <cellStyle name="20% - Акцент6 9 2 3" xfId="10011"/>
    <cellStyle name="20% - Акцент6 9 2 3 2" xfId="10012"/>
    <cellStyle name="20% - Акцент6 9 2 3 2 2" xfId="10013"/>
    <cellStyle name="20% - Акцент6 9 2 3 3" xfId="10014"/>
    <cellStyle name="20% - Акцент6 9 2 4" xfId="10015"/>
    <cellStyle name="20% - Акцент6 9 2 4 2" xfId="10016"/>
    <cellStyle name="20% - Акцент6 9 2 5" xfId="10017"/>
    <cellStyle name="20% - Акцент6 9 3" xfId="10018"/>
    <cellStyle name="20% - Акцент6 9 3 2" xfId="10019"/>
    <cellStyle name="20% - Акцент6 9 3 2 2" xfId="10020"/>
    <cellStyle name="20% - Акцент6 9 3 2 2 2" xfId="10021"/>
    <cellStyle name="20% - Акцент6 9 3 2 3" xfId="10022"/>
    <cellStyle name="20% - Акцент6 9 3 3" xfId="10023"/>
    <cellStyle name="20% - Акцент6 9 3 3 2" xfId="10024"/>
    <cellStyle name="20% - Акцент6 9 3 3 2 2" xfId="10025"/>
    <cellStyle name="20% - Акцент6 9 3 3 3" xfId="10026"/>
    <cellStyle name="20% - Акцент6 9 3 4" xfId="10027"/>
    <cellStyle name="20% - Акцент6 9 3 4 2" xfId="10028"/>
    <cellStyle name="20% - Акцент6 9 3 5" xfId="10029"/>
    <cellStyle name="20% - Акцент6 9 4" xfId="10030"/>
    <cellStyle name="20% - Акцент6 9 4 2" xfId="10031"/>
    <cellStyle name="20% - Акцент6 9 4 2 2" xfId="10032"/>
    <cellStyle name="20% - Акцент6 9 4 2 2 2" xfId="10033"/>
    <cellStyle name="20% - Акцент6 9 4 2 3" xfId="10034"/>
    <cellStyle name="20% - Акцент6 9 4 3" xfId="10035"/>
    <cellStyle name="20% - Акцент6 9 4 3 2" xfId="10036"/>
    <cellStyle name="20% - Акцент6 9 4 3 2 2" xfId="10037"/>
    <cellStyle name="20% - Акцент6 9 4 3 3" xfId="10038"/>
    <cellStyle name="20% - Акцент6 9 4 4" xfId="10039"/>
    <cellStyle name="20% - Акцент6 9 4 4 2" xfId="10040"/>
    <cellStyle name="20% - Акцент6 9 4 5" xfId="10041"/>
    <cellStyle name="20% - Акцент6 9 5" xfId="10042"/>
    <cellStyle name="20% - Акцент6 9 5 2" xfId="10043"/>
    <cellStyle name="20% - Акцент6 9 5 2 2" xfId="10044"/>
    <cellStyle name="20% - Акцент6 9 5 2 2 2" xfId="10045"/>
    <cellStyle name="20% - Акцент6 9 5 2 3" xfId="10046"/>
    <cellStyle name="20% - Акцент6 9 5 3" xfId="10047"/>
    <cellStyle name="20% - Акцент6 9 5 3 2" xfId="10048"/>
    <cellStyle name="20% - Акцент6 9 5 3 2 2" xfId="10049"/>
    <cellStyle name="20% - Акцент6 9 5 3 3" xfId="10050"/>
    <cellStyle name="20% - Акцент6 9 5 4" xfId="10051"/>
    <cellStyle name="20% - Акцент6 9 5 4 2" xfId="10052"/>
    <cellStyle name="20% - Акцент6 9 5 5" xfId="10053"/>
    <cellStyle name="20% - Акцент6 9 6" xfId="10054"/>
    <cellStyle name="20% - Акцент6 9 6 2" xfId="10055"/>
    <cellStyle name="20% - Акцент6 9 6 2 2" xfId="10056"/>
    <cellStyle name="20% - Акцент6 9 6 3" xfId="10057"/>
    <cellStyle name="20% - Акцент6 9 7" xfId="10058"/>
    <cellStyle name="20% - Акцент6 9 7 2" xfId="10059"/>
    <cellStyle name="20% - Акцент6 9 7 2 2" xfId="10060"/>
    <cellStyle name="20% - Акцент6 9 7 3" xfId="10061"/>
    <cellStyle name="20% - Акцент6 9 8" xfId="10062"/>
    <cellStyle name="20% - Акцент6 9 8 2" xfId="10063"/>
    <cellStyle name="20% - Акцент6 9 9" xfId="10064"/>
    <cellStyle name="20% - Акцент6 90" xfId="10065"/>
    <cellStyle name="20% - Акцент6 90 2" xfId="10066"/>
    <cellStyle name="20% - Акцент6 90 2 2" xfId="10067"/>
    <cellStyle name="20% - Акцент6 90 3" xfId="10068"/>
    <cellStyle name="20% - Акцент6 91" xfId="10069"/>
    <cellStyle name="20% - Акцент6 91 2" xfId="10070"/>
    <cellStyle name="20% - Акцент6 91 2 2" xfId="10071"/>
    <cellStyle name="20% - Акцент6 91 3" xfId="10072"/>
    <cellStyle name="20% - Акцент6 92" xfId="10073"/>
    <cellStyle name="20% - Акцент6 92 2" xfId="10074"/>
    <cellStyle name="20% - Акцент6 92 2 2" xfId="10075"/>
    <cellStyle name="20% - Акцент6 92 3" xfId="10076"/>
    <cellStyle name="20% - Акцент6 93" xfId="10077"/>
    <cellStyle name="20% - Акцент6 93 2" xfId="10078"/>
    <cellStyle name="20% - Акцент6 93 2 2" xfId="10079"/>
    <cellStyle name="20% - Акцент6 93 3" xfId="10080"/>
    <cellStyle name="20% - Акцент6 94" xfId="10081"/>
    <cellStyle name="20% - Акцент6 94 2" xfId="10082"/>
    <cellStyle name="20% - Акцент6 94 2 2" xfId="10083"/>
    <cellStyle name="20% - Акцент6 94 3" xfId="10084"/>
    <cellStyle name="20% - Акцент6 95" xfId="10085"/>
    <cellStyle name="20% - Акцент6 95 2" xfId="10086"/>
    <cellStyle name="20% - Акцент6 95 2 2" xfId="10087"/>
    <cellStyle name="20% - Акцент6 95 3" xfId="10088"/>
    <cellStyle name="20% - Акцент6 96" xfId="10089"/>
    <cellStyle name="20% - Акцент6 96 2" xfId="10090"/>
    <cellStyle name="20% - Акцент6 96 2 2" xfId="10091"/>
    <cellStyle name="20% - Акцент6 96 3" xfId="10092"/>
    <cellStyle name="20% - Акцент6 97" xfId="10093"/>
    <cellStyle name="20% - Акцент6 97 2" xfId="10094"/>
    <cellStyle name="20% - Акцент6 97 2 2" xfId="10095"/>
    <cellStyle name="20% - Акцент6 97 3" xfId="10096"/>
    <cellStyle name="20% - Акцент6 98" xfId="10097"/>
    <cellStyle name="20% - Акцент6 98 2" xfId="10098"/>
    <cellStyle name="20% - Акцент6 98 2 2" xfId="10099"/>
    <cellStyle name="20% - Акцент6 98 3" xfId="10100"/>
    <cellStyle name="20% - Акцент6 99" xfId="10101"/>
    <cellStyle name="20% - Акцент6 99 2" xfId="10102"/>
    <cellStyle name="20% - Акцент6 99 2 2" xfId="10103"/>
    <cellStyle name="20% - Акцент6 99 3" xfId="10104"/>
    <cellStyle name="40% - Accent1" xfId="10105"/>
    <cellStyle name="40% - Accent2" xfId="10106"/>
    <cellStyle name="40% - Accent3" xfId="10107"/>
    <cellStyle name="40% - Accent4" xfId="10108"/>
    <cellStyle name="40% - Accent5" xfId="10109"/>
    <cellStyle name="40% - Accent6" xfId="10110"/>
    <cellStyle name="40% - Акцент1" xfId="10111" builtinId="31" customBuiltin="1"/>
    <cellStyle name="40% - Акцент1 10" xfId="10112"/>
    <cellStyle name="40% - Акцент1 10 2" xfId="10113"/>
    <cellStyle name="40% - Акцент1 10 2 2" xfId="10114"/>
    <cellStyle name="40% - Акцент1 10 2 2 2" xfId="10115"/>
    <cellStyle name="40% - Акцент1 10 2 3" xfId="10116"/>
    <cellStyle name="40% - Акцент1 10 3" xfId="10117"/>
    <cellStyle name="40% - Акцент1 10 3 2" xfId="10118"/>
    <cellStyle name="40% - Акцент1 10 3 2 2" xfId="10119"/>
    <cellStyle name="40% - Акцент1 10 3 3" xfId="10120"/>
    <cellStyle name="40% - Акцент1 10 4" xfId="10121"/>
    <cellStyle name="40% - Акцент1 10 4 2" xfId="10122"/>
    <cellStyle name="40% - Акцент1 10 5" xfId="10123"/>
    <cellStyle name="40% - Акцент1 100" xfId="10124"/>
    <cellStyle name="40% - Акцент1 100 2" xfId="10125"/>
    <cellStyle name="40% - Акцент1 100 2 2" xfId="10126"/>
    <cellStyle name="40% - Акцент1 100 3" xfId="10127"/>
    <cellStyle name="40% - Акцент1 101" xfId="10128"/>
    <cellStyle name="40% - Акцент1 101 2" xfId="10129"/>
    <cellStyle name="40% - Акцент1 101 2 2" xfId="10130"/>
    <cellStyle name="40% - Акцент1 101 3" xfId="10131"/>
    <cellStyle name="40% - Акцент1 102" xfId="10132"/>
    <cellStyle name="40% - Акцент1 102 2" xfId="10133"/>
    <cellStyle name="40% - Акцент1 102 2 2" xfId="10134"/>
    <cellStyle name="40% - Акцент1 102 3" xfId="10135"/>
    <cellStyle name="40% - Акцент1 103" xfId="10136"/>
    <cellStyle name="40% - Акцент1 103 2" xfId="10137"/>
    <cellStyle name="40% - Акцент1 103 2 2" xfId="10138"/>
    <cellStyle name="40% - Акцент1 103 3" xfId="10139"/>
    <cellStyle name="40% - Акцент1 104" xfId="10140"/>
    <cellStyle name="40% - Акцент1 104 2" xfId="10141"/>
    <cellStyle name="40% - Акцент1 104 2 2" xfId="10142"/>
    <cellStyle name="40% - Акцент1 104 3" xfId="10143"/>
    <cellStyle name="40% - Акцент1 105" xfId="10144"/>
    <cellStyle name="40% - Акцент1 105 2" xfId="10145"/>
    <cellStyle name="40% - Акцент1 105 2 2" xfId="10146"/>
    <cellStyle name="40% - Акцент1 105 3" xfId="10147"/>
    <cellStyle name="40% - Акцент1 106" xfId="10148"/>
    <cellStyle name="40% - Акцент1 106 2" xfId="10149"/>
    <cellStyle name="40% - Акцент1 106 2 2" xfId="10150"/>
    <cellStyle name="40% - Акцент1 106 3" xfId="10151"/>
    <cellStyle name="40% - Акцент1 107" xfId="10152"/>
    <cellStyle name="40% - Акцент1 107 2" xfId="10153"/>
    <cellStyle name="40% - Акцент1 107 2 2" xfId="10154"/>
    <cellStyle name="40% - Акцент1 107 3" xfId="10155"/>
    <cellStyle name="40% - Акцент1 108" xfId="10156"/>
    <cellStyle name="40% - Акцент1 108 2" xfId="10157"/>
    <cellStyle name="40% - Акцент1 108 2 2" xfId="10158"/>
    <cellStyle name="40% - Акцент1 108 3" xfId="10159"/>
    <cellStyle name="40% - Акцент1 109" xfId="10160"/>
    <cellStyle name="40% - Акцент1 109 2" xfId="10161"/>
    <cellStyle name="40% - Акцент1 109 2 2" xfId="10162"/>
    <cellStyle name="40% - Акцент1 109 3" xfId="10163"/>
    <cellStyle name="40% - Акцент1 11" xfId="10164"/>
    <cellStyle name="40% - Акцент1 11 2" xfId="10165"/>
    <cellStyle name="40% - Акцент1 11 2 2" xfId="10166"/>
    <cellStyle name="40% - Акцент1 11 2 2 2" xfId="10167"/>
    <cellStyle name="40% - Акцент1 11 2 3" xfId="10168"/>
    <cellStyle name="40% - Акцент1 11 3" xfId="10169"/>
    <cellStyle name="40% - Акцент1 11 3 2" xfId="10170"/>
    <cellStyle name="40% - Акцент1 11 3 2 2" xfId="10171"/>
    <cellStyle name="40% - Акцент1 11 3 3" xfId="10172"/>
    <cellStyle name="40% - Акцент1 11 4" xfId="10173"/>
    <cellStyle name="40% - Акцент1 11 4 2" xfId="10174"/>
    <cellStyle name="40% - Акцент1 11 5" xfId="10175"/>
    <cellStyle name="40% - Акцент1 110" xfId="10176"/>
    <cellStyle name="40% - Акцент1 110 2" xfId="10177"/>
    <cellStyle name="40% - Акцент1 110 2 2" xfId="10178"/>
    <cellStyle name="40% - Акцент1 110 3" xfId="10179"/>
    <cellStyle name="40% - Акцент1 111" xfId="10180"/>
    <cellStyle name="40% - Акцент1 111 2" xfId="10181"/>
    <cellStyle name="40% - Акцент1 111 2 2" xfId="10182"/>
    <cellStyle name="40% - Акцент1 111 3" xfId="10183"/>
    <cellStyle name="40% - Акцент1 112" xfId="10184"/>
    <cellStyle name="40% - Акцент1 112 2" xfId="10185"/>
    <cellStyle name="40% - Акцент1 112 2 2" xfId="10186"/>
    <cellStyle name="40% - Акцент1 112 3" xfId="10187"/>
    <cellStyle name="40% - Акцент1 113" xfId="10188"/>
    <cellStyle name="40% - Акцент1 113 2" xfId="10189"/>
    <cellStyle name="40% - Акцент1 113 2 2" xfId="10190"/>
    <cellStyle name="40% - Акцент1 113 3" xfId="10191"/>
    <cellStyle name="40% - Акцент1 114" xfId="10192"/>
    <cellStyle name="40% - Акцент1 114 2" xfId="10193"/>
    <cellStyle name="40% - Акцент1 114 2 2" xfId="10194"/>
    <cellStyle name="40% - Акцент1 114 3" xfId="10195"/>
    <cellStyle name="40% - Акцент1 115" xfId="10196"/>
    <cellStyle name="40% - Акцент1 115 2" xfId="10197"/>
    <cellStyle name="40% - Акцент1 115 2 2" xfId="10198"/>
    <cellStyle name="40% - Акцент1 115 3" xfId="10199"/>
    <cellStyle name="40% - Акцент1 116" xfId="10200"/>
    <cellStyle name="40% - Акцент1 116 2" xfId="10201"/>
    <cellStyle name="40% - Акцент1 116 2 2" xfId="10202"/>
    <cellStyle name="40% - Акцент1 116 3" xfId="10203"/>
    <cellStyle name="40% - Акцент1 117" xfId="10204"/>
    <cellStyle name="40% - Акцент1 117 2" xfId="10205"/>
    <cellStyle name="40% - Акцент1 117 2 2" xfId="10206"/>
    <cellStyle name="40% - Акцент1 117 3" xfId="10207"/>
    <cellStyle name="40% - Акцент1 118" xfId="10208"/>
    <cellStyle name="40% - Акцент1 118 2" xfId="10209"/>
    <cellStyle name="40% - Акцент1 118 2 2" xfId="10210"/>
    <cellStyle name="40% - Акцент1 118 3" xfId="10211"/>
    <cellStyle name="40% - Акцент1 119" xfId="10212"/>
    <cellStyle name="40% - Акцент1 119 2" xfId="10213"/>
    <cellStyle name="40% - Акцент1 119 2 2" xfId="10214"/>
    <cellStyle name="40% - Акцент1 119 3" xfId="10215"/>
    <cellStyle name="40% - Акцент1 12" xfId="10216"/>
    <cellStyle name="40% - Акцент1 12 2" xfId="10217"/>
    <cellStyle name="40% - Акцент1 12 2 2" xfId="10218"/>
    <cellStyle name="40% - Акцент1 12 2 2 2" xfId="10219"/>
    <cellStyle name="40% - Акцент1 12 2 3" xfId="10220"/>
    <cellStyle name="40% - Акцент1 12 3" xfId="10221"/>
    <cellStyle name="40% - Акцент1 12 3 2" xfId="10222"/>
    <cellStyle name="40% - Акцент1 12 3 2 2" xfId="10223"/>
    <cellStyle name="40% - Акцент1 12 3 3" xfId="10224"/>
    <cellStyle name="40% - Акцент1 12 4" xfId="10225"/>
    <cellStyle name="40% - Акцент1 12 4 2" xfId="10226"/>
    <cellStyle name="40% - Акцент1 12 5" xfId="10227"/>
    <cellStyle name="40% - Акцент1 120" xfId="10228"/>
    <cellStyle name="40% - Акцент1 120 2" xfId="10229"/>
    <cellStyle name="40% - Акцент1 120 2 2" xfId="10230"/>
    <cellStyle name="40% - Акцент1 120 3" xfId="10231"/>
    <cellStyle name="40% - Акцент1 121" xfId="10232"/>
    <cellStyle name="40% - Акцент1 121 2" xfId="10233"/>
    <cellStyle name="40% - Акцент1 121 2 2" xfId="10234"/>
    <cellStyle name="40% - Акцент1 121 3" xfId="10235"/>
    <cellStyle name="40% - Акцент1 122" xfId="10236"/>
    <cellStyle name="40% - Акцент1 122 2" xfId="10237"/>
    <cellStyle name="40% - Акцент1 122 2 2" xfId="10238"/>
    <cellStyle name="40% - Акцент1 122 3" xfId="10239"/>
    <cellStyle name="40% - Акцент1 123" xfId="10240"/>
    <cellStyle name="40% - Акцент1 123 2" xfId="10241"/>
    <cellStyle name="40% - Акцент1 123 2 2" xfId="10242"/>
    <cellStyle name="40% - Акцент1 123 3" xfId="10243"/>
    <cellStyle name="40% - Акцент1 124" xfId="10244"/>
    <cellStyle name="40% - Акцент1 124 2" xfId="10245"/>
    <cellStyle name="40% - Акцент1 124 2 2" xfId="10246"/>
    <cellStyle name="40% - Акцент1 124 3" xfId="10247"/>
    <cellStyle name="40% - Акцент1 125" xfId="10248"/>
    <cellStyle name="40% - Акцент1 125 2" xfId="10249"/>
    <cellStyle name="40% - Акцент1 125 2 2" xfId="10250"/>
    <cellStyle name="40% - Акцент1 125 3" xfId="10251"/>
    <cellStyle name="40% - Акцент1 126" xfId="10252"/>
    <cellStyle name="40% - Акцент1 126 2" xfId="10253"/>
    <cellStyle name="40% - Акцент1 126 2 2" xfId="10254"/>
    <cellStyle name="40% - Акцент1 126 3" xfId="10255"/>
    <cellStyle name="40% - Акцент1 127" xfId="10256"/>
    <cellStyle name="40% - Акцент1 127 2" xfId="10257"/>
    <cellStyle name="40% - Акцент1 127 2 2" xfId="10258"/>
    <cellStyle name="40% - Акцент1 127 3" xfId="10259"/>
    <cellStyle name="40% - Акцент1 128" xfId="10260"/>
    <cellStyle name="40% - Акцент1 128 2" xfId="10261"/>
    <cellStyle name="40% - Акцент1 128 2 2" xfId="10262"/>
    <cellStyle name="40% - Акцент1 128 3" xfId="10263"/>
    <cellStyle name="40% - Акцент1 129" xfId="10264"/>
    <cellStyle name="40% - Акцент1 129 2" xfId="10265"/>
    <cellStyle name="40% - Акцент1 129 2 2" xfId="10266"/>
    <cellStyle name="40% - Акцент1 129 3" xfId="10267"/>
    <cellStyle name="40% - Акцент1 13" xfId="10268"/>
    <cellStyle name="40% - Акцент1 13 2" xfId="10269"/>
    <cellStyle name="40% - Акцент1 13 2 2" xfId="10270"/>
    <cellStyle name="40% - Акцент1 13 2 2 2" xfId="10271"/>
    <cellStyle name="40% - Акцент1 13 2 3" xfId="10272"/>
    <cellStyle name="40% - Акцент1 13 3" xfId="10273"/>
    <cellStyle name="40% - Акцент1 13 3 2" xfId="10274"/>
    <cellStyle name="40% - Акцент1 13 3 2 2" xfId="10275"/>
    <cellStyle name="40% - Акцент1 13 3 3" xfId="10276"/>
    <cellStyle name="40% - Акцент1 13 4" xfId="10277"/>
    <cellStyle name="40% - Акцент1 13 4 2" xfId="10278"/>
    <cellStyle name="40% - Акцент1 13 5" xfId="10279"/>
    <cellStyle name="40% - Акцент1 130" xfId="10280"/>
    <cellStyle name="40% - Акцент1 130 2" xfId="10281"/>
    <cellStyle name="40% - Акцент1 130 2 2" xfId="10282"/>
    <cellStyle name="40% - Акцент1 130 3" xfId="10283"/>
    <cellStyle name="40% - Акцент1 131" xfId="10284"/>
    <cellStyle name="40% - Акцент1 131 2" xfId="10285"/>
    <cellStyle name="40% - Акцент1 131 2 2" xfId="10286"/>
    <cellStyle name="40% - Акцент1 131 3" xfId="10287"/>
    <cellStyle name="40% - Акцент1 132" xfId="10288"/>
    <cellStyle name="40% - Акцент1 132 2" xfId="10289"/>
    <cellStyle name="40% - Акцент1 132 2 2" xfId="10290"/>
    <cellStyle name="40% - Акцент1 132 3" xfId="10291"/>
    <cellStyle name="40% - Акцент1 133" xfId="10292"/>
    <cellStyle name="40% - Акцент1 133 2" xfId="10293"/>
    <cellStyle name="40% - Акцент1 133 2 2" xfId="10294"/>
    <cellStyle name="40% - Акцент1 133 3" xfId="10295"/>
    <cellStyle name="40% - Акцент1 134" xfId="10296"/>
    <cellStyle name="40% - Акцент1 134 2" xfId="10297"/>
    <cellStyle name="40% - Акцент1 134 2 2" xfId="10298"/>
    <cellStyle name="40% - Акцент1 134 3" xfId="10299"/>
    <cellStyle name="40% - Акцент1 135" xfId="10300"/>
    <cellStyle name="40% - Акцент1 135 2" xfId="10301"/>
    <cellStyle name="40% - Акцент1 135 2 2" xfId="10302"/>
    <cellStyle name="40% - Акцент1 135 3" xfId="10303"/>
    <cellStyle name="40% - Акцент1 136" xfId="10304"/>
    <cellStyle name="40% - Акцент1 136 2" xfId="10305"/>
    <cellStyle name="40% - Акцент1 136 2 2" xfId="10306"/>
    <cellStyle name="40% - Акцент1 136 3" xfId="10307"/>
    <cellStyle name="40% - Акцент1 137" xfId="10308"/>
    <cellStyle name="40% - Акцент1 138" xfId="10309"/>
    <cellStyle name="40% - Акцент1 14" xfId="10310"/>
    <cellStyle name="40% - Акцент1 14 2" xfId="10311"/>
    <cellStyle name="40% - Акцент1 14 2 2" xfId="10312"/>
    <cellStyle name="40% - Акцент1 14 2 2 2" xfId="10313"/>
    <cellStyle name="40% - Акцент1 14 2 3" xfId="10314"/>
    <cellStyle name="40% - Акцент1 14 3" xfId="10315"/>
    <cellStyle name="40% - Акцент1 14 3 2" xfId="10316"/>
    <cellStyle name="40% - Акцент1 14 3 2 2" xfId="10317"/>
    <cellStyle name="40% - Акцент1 14 3 3" xfId="10318"/>
    <cellStyle name="40% - Акцент1 14 4" xfId="10319"/>
    <cellStyle name="40% - Акцент1 14 4 2" xfId="10320"/>
    <cellStyle name="40% - Акцент1 14 5" xfId="10321"/>
    <cellStyle name="40% - Акцент1 15" xfId="10322"/>
    <cellStyle name="40% - Акцент1 15 2" xfId="10323"/>
    <cellStyle name="40% - Акцент1 15 2 2" xfId="10324"/>
    <cellStyle name="40% - Акцент1 15 2 2 2" xfId="10325"/>
    <cellStyle name="40% - Акцент1 15 2 3" xfId="10326"/>
    <cellStyle name="40% - Акцент1 15 3" xfId="10327"/>
    <cellStyle name="40% - Акцент1 15 3 2" xfId="10328"/>
    <cellStyle name="40% - Акцент1 15 3 2 2" xfId="10329"/>
    <cellStyle name="40% - Акцент1 15 3 3" xfId="10330"/>
    <cellStyle name="40% - Акцент1 15 4" xfId="10331"/>
    <cellStyle name="40% - Акцент1 15 4 2" xfId="10332"/>
    <cellStyle name="40% - Акцент1 15 5" xfId="10333"/>
    <cellStyle name="40% - Акцент1 16" xfId="10334"/>
    <cellStyle name="40% - Акцент1 16 2" xfId="10335"/>
    <cellStyle name="40% - Акцент1 16 2 2" xfId="10336"/>
    <cellStyle name="40% - Акцент1 16 2 2 2" xfId="10337"/>
    <cellStyle name="40% - Акцент1 16 2 3" xfId="10338"/>
    <cellStyle name="40% - Акцент1 16 3" xfId="10339"/>
    <cellStyle name="40% - Акцент1 16 3 2" xfId="10340"/>
    <cellStyle name="40% - Акцент1 16 3 2 2" xfId="10341"/>
    <cellStyle name="40% - Акцент1 16 3 3" xfId="10342"/>
    <cellStyle name="40% - Акцент1 16 4" xfId="10343"/>
    <cellStyle name="40% - Акцент1 16 4 2" xfId="10344"/>
    <cellStyle name="40% - Акцент1 16 5" xfId="10345"/>
    <cellStyle name="40% - Акцент1 17" xfId="10346"/>
    <cellStyle name="40% - Акцент1 17 2" xfId="10347"/>
    <cellStyle name="40% - Акцент1 17 2 2" xfId="10348"/>
    <cellStyle name="40% - Акцент1 17 2 2 2" xfId="10349"/>
    <cellStyle name="40% - Акцент1 17 2 3" xfId="10350"/>
    <cellStyle name="40% - Акцент1 17 3" xfId="10351"/>
    <cellStyle name="40% - Акцент1 17 3 2" xfId="10352"/>
    <cellStyle name="40% - Акцент1 17 3 2 2" xfId="10353"/>
    <cellStyle name="40% - Акцент1 17 3 3" xfId="10354"/>
    <cellStyle name="40% - Акцент1 17 4" xfId="10355"/>
    <cellStyle name="40% - Акцент1 17 4 2" xfId="10356"/>
    <cellStyle name="40% - Акцент1 17 5" xfId="10357"/>
    <cellStyle name="40% - Акцент1 18" xfId="10358"/>
    <cellStyle name="40% - Акцент1 18 2" xfId="10359"/>
    <cellStyle name="40% - Акцент1 18 2 2" xfId="10360"/>
    <cellStyle name="40% - Акцент1 18 2 2 2" xfId="10361"/>
    <cellStyle name="40% - Акцент1 18 2 3" xfId="10362"/>
    <cellStyle name="40% - Акцент1 18 3" xfId="10363"/>
    <cellStyle name="40% - Акцент1 18 3 2" xfId="10364"/>
    <cellStyle name="40% - Акцент1 18 3 2 2" xfId="10365"/>
    <cellStyle name="40% - Акцент1 18 3 3" xfId="10366"/>
    <cellStyle name="40% - Акцент1 18 4" xfId="10367"/>
    <cellStyle name="40% - Акцент1 18 4 2" xfId="10368"/>
    <cellStyle name="40% - Акцент1 18 5" xfId="10369"/>
    <cellStyle name="40% - Акцент1 19" xfId="10370"/>
    <cellStyle name="40% - Акцент1 19 2" xfId="10371"/>
    <cellStyle name="40% - Акцент1 19 2 2" xfId="10372"/>
    <cellStyle name="40% - Акцент1 19 2 2 2" xfId="10373"/>
    <cellStyle name="40% - Акцент1 19 2 3" xfId="10374"/>
    <cellStyle name="40% - Акцент1 19 3" xfId="10375"/>
    <cellStyle name="40% - Акцент1 19 3 2" xfId="10376"/>
    <cellStyle name="40% - Акцент1 19 3 2 2" xfId="10377"/>
    <cellStyle name="40% - Акцент1 19 3 3" xfId="10378"/>
    <cellStyle name="40% - Акцент1 19 4" xfId="10379"/>
    <cellStyle name="40% - Акцент1 19 4 2" xfId="10380"/>
    <cellStyle name="40% - Акцент1 19 5" xfId="10381"/>
    <cellStyle name="40% - Акцент1 2" xfId="10382"/>
    <cellStyle name="40% - Акцент1 2 10" xfId="10383"/>
    <cellStyle name="40% - Акцент1 2 10 2" xfId="10384"/>
    <cellStyle name="40% - Акцент1 2 10 2 2" xfId="10385"/>
    <cellStyle name="40% - Акцент1 2 10 3" xfId="10386"/>
    <cellStyle name="40% - Акцент1 2 11" xfId="10387"/>
    <cellStyle name="40% - Акцент1 2 11 2" xfId="10388"/>
    <cellStyle name="40% - Акцент1 2 11 2 2" xfId="10389"/>
    <cellStyle name="40% - Акцент1 2 11 3" xfId="10390"/>
    <cellStyle name="40% - Акцент1 2 12" xfId="10391"/>
    <cellStyle name="40% - Акцент1 2 12 2" xfId="10392"/>
    <cellStyle name="40% - Акцент1 2 12 2 2" xfId="10393"/>
    <cellStyle name="40% - Акцент1 2 12 3" xfId="10394"/>
    <cellStyle name="40% - Акцент1 2 13" xfId="10395"/>
    <cellStyle name="40% - Акцент1 2 13 2" xfId="10396"/>
    <cellStyle name="40% - Акцент1 2 13 2 2" xfId="10397"/>
    <cellStyle name="40% - Акцент1 2 13 3" xfId="10398"/>
    <cellStyle name="40% - Акцент1 2 14" xfId="10399"/>
    <cellStyle name="40% - Акцент1 2 14 2" xfId="10400"/>
    <cellStyle name="40% - Акцент1 2 14 2 2" xfId="10401"/>
    <cellStyle name="40% - Акцент1 2 14 3" xfId="10402"/>
    <cellStyle name="40% - Акцент1 2 15" xfId="10403"/>
    <cellStyle name="40% - Акцент1 2 15 2" xfId="10404"/>
    <cellStyle name="40% - Акцент1 2 15 2 2" xfId="10405"/>
    <cellStyle name="40% - Акцент1 2 15 3" xfId="10406"/>
    <cellStyle name="40% - Акцент1 2 16" xfId="10407"/>
    <cellStyle name="40% - Акцент1 2 16 2" xfId="10408"/>
    <cellStyle name="40% - Акцент1 2 16 2 2" xfId="10409"/>
    <cellStyle name="40% - Акцент1 2 16 3" xfId="10410"/>
    <cellStyle name="40% - Акцент1 2 17" xfId="10411"/>
    <cellStyle name="40% - Акцент1 2 17 2" xfId="10412"/>
    <cellStyle name="40% - Акцент1 2 17 2 2" xfId="10413"/>
    <cellStyle name="40% - Акцент1 2 17 3" xfId="10414"/>
    <cellStyle name="40% - Акцент1 2 18" xfId="10415"/>
    <cellStyle name="40% - Акцент1 2 18 2" xfId="10416"/>
    <cellStyle name="40% - Акцент1 2 18 2 2" xfId="10417"/>
    <cellStyle name="40% - Акцент1 2 18 3" xfId="10418"/>
    <cellStyle name="40% - Акцент1 2 19" xfId="10419"/>
    <cellStyle name="40% - Акцент1 2 19 2" xfId="10420"/>
    <cellStyle name="40% - Акцент1 2 19 2 2" xfId="10421"/>
    <cellStyle name="40% - Акцент1 2 19 3" xfId="10422"/>
    <cellStyle name="40% - Акцент1 2 2" xfId="10423"/>
    <cellStyle name="40% - Акцент1 2 2 2" xfId="10424"/>
    <cellStyle name="40% - Акцент1 2 2 2 2" xfId="10425"/>
    <cellStyle name="40% - Акцент1 2 2 2 2 2" xfId="10426"/>
    <cellStyle name="40% - Акцент1 2 2 2 3" xfId="10427"/>
    <cellStyle name="40% - Акцент1 2 2 3" xfId="10428"/>
    <cellStyle name="40% - Акцент1 2 2 3 2" xfId="10429"/>
    <cellStyle name="40% - Акцент1 2 2 3 2 2" xfId="10430"/>
    <cellStyle name="40% - Акцент1 2 2 3 3" xfId="10431"/>
    <cellStyle name="40% - Акцент1 2 2 4" xfId="10432"/>
    <cellStyle name="40% - Акцент1 2 2 4 2" xfId="10433"/>
    <cellStyle name="40% - Акцент1 2 2 5" xfId="10434"/>
    <cellStyle name="40% - Акцент1 2 20" xfId="10435"/>
    <cellStyle name="40% - Акцент1 2 20 2" xfId="10436"/>
    <cellStyle name="40% - Акцент1 2 20 2 2" xfId="10437"/>
    <cellStyle name="40% - Акцент1 2 20 3" xfId="10438"/>
    <cellStyle name="40% - Акцент1 2 21" xfId="10439"/>
    <cellStyle name="40% - Акцент1 2 21 2" xfId="10440"/>
    <cellStyle name="40% - Акцент1 2 21 2 2" xfId="10441"/>
    <cellStyle name="40% - Акцент1 2 21 3" xfId="10442"/>
    <cellStyle name="40% - Акцент1 2 22" xfId="10443"/>
    <cellStyle name="40% - Акцент1 2 22 2" xfId="10444"/>
    <cellStyle name="40% - Акцент1 2 22 2 2" xfId="10445"/>
    <cellStyle name="40% - Акцент1 2 22 3" xfId="10446"/>
    <cellStyle name="40% - Акцент1 2 23" xfId="10447"/>
    <cellStyle name="40% - Акцент1 2 23 2" xfId="10448"/>
    <cellStyle name="40% - Акцент1 2 23 2 2" xfId="10449"/>
    <cellStyle name="40% - Акцент1 2 23 3" xfId="10450"/>
    <cellStyle name="40% - Акцент1 2 24" xfId="10451"/>
    <cellStyle name="40% - Акцент1 2 24 2" xfId="10452"/>
    <cellStyle name="40% - Акцент1 2 24 2 2" xfId="10453"/>
    <cellStyle name="40% - Акцент1 2 24 3" xfId="10454"/>
    <cellStyle name="40% - Акцент1 2 25" xfId="10455"/>
    <cellStyle name="40% - Акцент1 2 25 2" xfId="10456"/>
    <cellStyle name="40% - Акцент1 2 26" xfId="10457"/>
    <cellStyle name="40% - Акцент1 2 3" xfId="10458"/>
    <cellStyle name="40% - Акцент1 2 3 2" xfId="10459"/>
    <cellStyle name="40% - Акцент1 2 3 2 2" xfId="10460"/>
    <cellStyle name="40% - Акцент1 2 3 2 2 2" xfId="10461"/>
    <cellStyle name="40% - Акцент1 2 3 2 3" xfId="10462"/>
    <cellStyle name="40% - Акцент1 2 3 3" xfId="10463"/>
    <cellStyle name="40% - Акцент1 2 3 3 2" xfId="10464"/>
    <cellStyle name="40% - Акцент1 2 3 3 2 2" xfId="10465"/>
    <cellStyle name="40% - Акцент1 2 3 3 3" xfId="10466"/>
    <cellStyle name="40% - Акцент1 2 3 4" xfId="10467"/>
    <cellStyle name="40% - Акцент1 2 3 4 2" xfId="10468"/>
    <cellStyle name="40% - Акцент1 2 3 5" xfId="10469"/>
    <cellStyle name="40% - Акцент1 2 4" xfId="10470"/>
    <cellStyle name="40% - Акцент1 2 4 2" xfId="10471"/>
    <cellStyle name="40% - Акцент1 2 4 2 2" xfId="10472"/>
    <cellStyle name="40% - Акцент1 2 4 2 2 2" xfId="10473"/>
    <cellStyle name="40% - Акцент1 2 4 2 3" xfId="10474"/>
    <cellStyle name="40% - Акцент1 2 4 3" xfId="10475"/>
    <cellStyle name="40% - Акцент1 2 4 3 2" xfId="10476"/>
    <cellStyle name="40% - Акцент1 2 4 3 2 2" xfId="10477"/>
    <cellStyle name="40% - Акцент1 2 4 3 3" xfId="10478"/>
    <cellStyle name="40% - Акцент1 2 4 4" xfId="10479"/>
    <cellStyle name="40% - Акцент1 2 4 4 2" xfId="10480"/>
    <cellStyle name="40% - Акцент1 2 4 5" xfId="10481"/>
    <cellStyle name="40% - Акцент1 2 5" xfId="10482"/>
    <cellStyle name="40% - Акцент1 2 5 2" xfId="10483"/>
    <cellStyle name="40% - Акцент1 2 5 2 2" xfId="10484"/>
    <cellStyle name="40% - Акцент1 2 5 2 2 2" xfId="10485"/>
    <cellStyle name="40% - Акцент1 2 5 2 3" xfId="10486"/>
    <cellStyle name="40% - Акцент1 2 5 3" xfId="10487"/>
    <cellStyle name="40% - Акцент1 2 5 3 2" xfId="10488"/>
    <cellStyle name="40% - Акцент1 2 5 3 2 2" xfId="10489"/>
    <cellStyle name="40% - Акцент1 2 5 3 3" xfId="10490"/>
    <cellStyle name="40% - Акцент1 2 5 4" xfId="10491"/>
    <cellStyle name="40% - Акцент1 2 5 4 2" xfId="10492"/>
    <cellStyle name="40% - Акцент1 2 5 5" xfId="10493"/>
    <cellStyle name="40% - Акцент1 2 6" xfId="10494"/>
    <cellStyle name="40% - Акцент1 2 6 2" xfId="10495"/>
    <cellStyle name="40% - Акцент1 2 6 2 2" xfId="10496"/>
    <cellStyle name="40% - Акцент1 2 6 3" xfId="10497"/>
    <cellStyle name="40% - Акцент1 2 7" xfId="10498"/>
    <cellStyle name="40% - Акцент1 2 7 2" xfId="10499"/>
    <cellStyle name="40% - Акцент1 2 7 2 2" xfId="10500"/>
    <cellStyle name="40% - Акцент1 2 7 3" xfId="10501"/>
    <cellStyle name="40% - Акцент1 2 8" xfId="10502"/>
    <cellStyle name="40% - Акцент1 2 8 2" xfId="10503"/>
    <cellStyle name="40% - Акцент1 2 8 2 2" xfId="10504"/>
    <cellStyle name="40% - Акцент1 2 8 3" xfId="10505"/>
    <cellStyle name="40% - Акцент1 2 9" xfId="10506"/>
    <cellStyle name="40% - Акцент1 2 9 2" xfId="10507"/>
    <cellStyle name="40% - Акцент1 2 9 2 2" xfId="10508"/>
    <cellStyle name="40% - Акцент1 2 9 3" xfId="10509"/>
    <cellStyle name="40% - Акцент1 20" xfId="10510"/>
    <cellStyle name="40% - Акцент1 20 2" xfId="10511"/>
    <cellStyle name="40% - Акцент1 20 2 2" xfId="10512"/>
    <cellStyle name="40% - Акцент1 20 2 2 2" xfId="10513"/>
    <cellStyle name="40% - Акцент1 20 2 3" xfId="10514"/>
    <cellStyle name="40% - Акцент1 20 3" xfId="10515"/>
    <cellStyle name="40% - Акцент1 20 3 2" xfId="10516"/>
    <cellStyle name="40% - Акцент1 20 3 2 2" xfId="10517"/>
    <cellStyle name="40% - Акцент1 20 3 3" xfId="10518"/>
    <cellStyle name="40% - Акцент1 20 4" xfId="10519"/>
    <cellStyle name="40% - Акцент1 20 4 2" xfId="10520"/>
    <cellStyle name="40% - Акцент1 20 5" xfId="10521"/>
    <cellStyle name="40% - Акцент1 21" xfId="10522"/>
    <cellStyle name="40% - Акцент1 21 2" xfId="10523"/>
    <cellStyle name="40% - Акцент1 21 2 2" xfId="10524"/>
    <cellStyle name="40% - Акцент1 21 2 2 2" xfId="10525"/>
    <cellStyle name="40% - Акцент1 21 2 3" xfId="10526"/>
    <cellStyle name="40% - Акцент1 21 3" xfId="10527"/>
    <cellStyle name="40% - Акцент1 21 3 2" xfId="10528"/>
    <cellStyle name="40% - Акцент1 21 3 2 2" xfId="10529"/>
    <cellStyle name="40% - Акцент1 21 3 3" xfId="10530"/>
    <cellStyle name="40% - Акцент1 21 4" xfId="10531"/>
    <cellStyle name="40% - Акцент1 21 4 2" xfId="10532"/>
    <cellStyle name="40% - Акцент1 21 5" xfId="10533"/>
    <cellStyle name="40% - Акцент1 22" xfId="10534"/>
    <cellStyle name="40% - Акцент1 22 2" xfId="10535"/>
    <cellStyle name="40% - Акцент1 22 2 2" xfId="10536"/>
    <cellStyle name="40% - Акцент1 22 2 2 2" xfId="10537"/>
    <cellStyle name="40% - Акцент1 22 2 3" xfId="10538"/>
    <cellStyle name="40% - Акцент1 22 3" xfId="10539"/>
    <cellStyle name="40% - Акцент1 22 3 2" xfId="10540"/>
    <cellStyle name="40% - Акцент1 22 3 2 2" xfId="10541"/>
    <cellStyle name="40% - Акцент1 22 3 3" xfId="10542"/>
    <cellStyle name="40% - Акцент1 22 4" xfId="10543"/>
    <cellStyle name="40% - Акцент1 22 4 2" xfId="10544"/>
    <cellStyle name="40% - Акцент1 22 5" xfId="10545"/>
    <cellStyle name="40% - Акцент1 23" xfId="10546"/>
    <cellStyle name="40% - Акцент1 23 2" xfId="10547"/>
    <cellStyle name="40% - Акцент1 23 2 2" xfId="10548"/>
    <cellStyle name="40% - Акцент1 23 2 2 2" xfId="10549"/>
    <cellStyle name="40% - Акцент1 23 2 3" xfId="10550"/>
    <cellStyle name="40% - Акцент1 23 3" xfId="10551"/>
    <cellStyle name="40% - Акцент1 23 3 2" xfId="10552"/>
    <cellStyle name="40% - Акцент1 23 3 2 2" xfId="10553"/>
    <cellStyle name="40% - Акцент1 23 3 3" xfId="10554"/>
    <cellStyle name="40% - Акцент1 23 4" xfId="10555"/>
    <cellStyle name="40% - Акцент1 23 4 2" xfId="10556"/>
    <cellStyle name="40% - Акцент1 23 5" xfId="10557"/>
    <cellStyle name="40% - Акцент1 24" xfId="10558"/>
    <cellStyle name="40% - Акцент1 24 2" xfId="10559"/>
    <cellStyle name="40% - Акцент1 24 2 2" xfId="10560"/>
    <cellStyle name="40% - Акцент1 24 2 2 2" xfId="10561"/>
    <cellStyle name="40% - Акцент1 24 2 3" xfId="10562"/>
    <cellStyle name="40% - Акцент1 24 3" xfId="10563"/>
    <cellStyle name="40% - Акцент1 24 3 2" xfId="10564"/>
    <cellStyle name="40% - Акцент1 24 3 2 2" xfId="10565"/>
    <cellStyle name="40% - Акцент1 24 3 3" xfId="10566"/>
    <cellStyle name="40% - Акцент1 24 4" xfId="10567"/>
    <cellStyle name="40% - Акцент1 24 4 2" xfId="10568"/>
    <cellStyle name="40% - Акцент1 24 5" xfId="10569"/>
    <cellStyle name="40% - Акцент1 25" xfId="10570"/>
    <cellStyle name="40% - Акцент1 25 2" xfId="10571"/>
    <cellStyle name="40% - Акцент1 25 2 2" xfId="10572"/>
    <cellStyle name="40% - Акцент1 25 2 2 2" xfId="10573"/>
    <cellStyle name="40% - Акцент1 25 2 3" xfId="10574"/>
    <cellStyle name="40% - Акцент1 25 3" xfId="10575"/>
    <cellStyle name="40% - Акцент1 25 3 2" xfId="10576"/>
    <cellStyle name="40% - Акцент1 25 3 2 2" xfId="10577"/>
    <cellStyle name="40% - Акцент1 25 3 3" xfId="10578"/>
    <cellStyle name="40% - Акцент1 25 4" xfId="10579"/>
    <cellStyle name="40% - Акцент1 25 4 2" xfId="10580"/>
    <cellStyle name="40% - Акцент1 25 5" xfId="10581"/>
    <cellStyle name="40% - Акцент1 26" xfId="10582"/>
    <cellStyle name="40% - Акцент1 26 2" xfId="10583"/>
    <cellStyle name="40% - Акцент1 26 2 2" xfId="10584"/>
    <cellStyle name="40% - Акцент1 26 2 2 2" xfId="10585"/>
    <cellStyle name="40% - Акцент1 26 2 3" xfId="10586"/>
    <cellStyle name="40% - Акцент1 26 3" xfId="10587"/>
    <cellStyle name="40% - Акцент1 26 3 2" xfId="10588"/>
    <cellStyle name="40% - Акцент1 26 3 2 2" xfId="10589"/>
    <cellStyle name="40% - Акцент1 26 3 3" xfId="10590"/>
    <cellStyle name="40% - Акцент1 26 4" xfId="10591"/>
    <cellStyle name="40% - Акцент1 26 4 2" xfId="10592"/>
    <cellStyle name="40% - Акцент1 26 5" xfId="10593"/>
    <cellStyle name="40% - Акцент1 27" xfId="10594"/>
    <cellStyle name="40% - Акцент1 27 2" xfId="10595"/>
    <cellStyle name="40% - Акцент1 27 2 2" xfId="10596"/>
    <cellStyle name="40% - Акцент1 27 2 2 2" xfId="10597"/>
    <cellStyle name="40% - Акцент1 27 2 3" xfId="10598"/>
    <cellStyle name="40% - Акцент1 27 3" xfId="10599"/>
    <cellStyle name="40% - Акцент1 27 3 2" xfId="10600"/>
    <cellStyle name="40% - Акцент1 27 3 2 2" xfId="10601"/>
    <cellStyle name="40% - Акцент1 27 3 3" xfId="10602"/>
    <cellStyle name="40% - Акцент1 27 4" xfId="10603"/>
    <cellStyle name="40% - Акцент1 27 4 2" xfId="10604"/>
    <cellStyle name="40% - Акцент1 27 5" xfId="10605"/>
    <cellStyle name="40% - Акцент1 28" xfId="10606"/>
    <cellStyle name="40% - Акцент1 28 2" xfId="10607"/>
    <cellStyle name="40% - Акцент1 28 2 2" xfId="10608"/>
    <cellStyle name="40% - Акцент1 28 2 2 2" xfId="10609"/>
    <cellStyle name="40% - Акцент1 28 2 3" xfId="10610"/>
    <cellStyle name="40% - Акцент1 28 3" xfId="10611"/>
    <cellStyle name="40% - Акцент1 28 3 2" xfId="10612"/>
    <cellStyle name="40% - Акцент1 28 3 2 2" xfId="10613"/>
    <cellStyle name="40% - Акцент1 28 3 3" xfId="10614"/>
    <cellStyle name="40% - Акцент1 28 4" xfId="10615"/>
    <cellStyle name="40% - Акцент1 28 4 2" xfId="10616"/>
    <cellStyle name="40% - Акцент1 28 5" xfId="10617"/>
    <cellStyle name="40% - Акцент1 29" xfId="10618"/>
    <cellStyle name="40% - Акцент1 29 2" xfId="10619"/>
    <cellStyle name="40% - Акцент1 29 2 2" xfId="10620"/>
    <cellStyle name="40% - Акцент1 29 2 2 2" xfId="10621"/>
    <cellStyle name="40% - Акцент1 29 2 3" xfId="10622"/>
    <cellStyle name="40% - Акцент1 29 3" xfId="10623"/>
    <cellStyle name="40% - Акцент1 29 3 2" xfId="10624"/>
    <cellStyle name="40% - Акцент1 29 3 2 2" xfId="10625"/>
    <cellStyle name="40% - Акцент1 29 3 3" xfId="10626"/>
    <cellStyle name="40% - Акцент1 29 4" xfId="10627"/>
    <cellStyle name="40% - Акцент1 29 4 2" xfId="10628"/>
    <cellStyle name="40% - Акцент1 29 5" xfId="10629"/>
    <cellStyle name="40% - Акцент1 3" xfId="10630"/>
    <cellStyle name="40% - Акцент1 3 2" xfId="10631"/>
    <cellStyle name="40% - Акцент1 3 2 2" xfId="10632"/>
    <cellStyle name="40% - Акцент1 3 2 2 2" xfId="10633"/>
    <cellStyle name="40% - Акцент1 3 2 2 2 2" xfId="10634"/>
    <cellStyle name="40% - Акцент1 3 2 2 3" xfId="10635"/>
    <cellStyle name="40% - Акцент1 3 2 3" xfId="10636"/>
    <cellStyle name="40% - Акцент1 3 2 3 2" xfId="10637"/>
    <cellStyle name="40% - Акцент1 3 2 3 2 2" xfId="10638"/>
    <cellStyle name="40% - Акцент1 3 2 3 3" xfId="10639"/>
    <cellStyle name="40% - Акцент1 3 2 4" xfId="10640"/>
    <cellStyle name="40% - Акцент1 3 2 4 2" xfId="10641"/>
    <cellStyle name="40% - Акцент1 3 2 5" xfId="10642"/>
    <cellStyle name="40% - Акцент1 3 3" xfId="10643"/>
    <cellStyle name="40% - Акцент1 3 3 2" xfId="10644"/>
    <cellStyle name="40% - Акцент1 3 3 2 2" xfId="10645"/>
    <cellStyle name="40% - Акцент1 3 3 2 2 2" xfId="10646"/>
    <cellStyle name="40% - Акцент1 3 3 2 3" xfId="10647"/>
    <cellStyle name="40% - Акцент1 3 3 3" xfId="10648"/>
    <cellStyle name="40% - Акцент1 3 3 3 2" xfId="10649"/>
    <cellStyle name="40% - Акцент1 3 3 3 2 2" xfId="10650"/>
    <cellStyle name="40% - Акцент1 3 3 3 3" xfId="10651"/>
    <cellStyle name="40% - Акцент1 3 3 4" xfId="10652"/>
    <cellStyle name="40% - Акцент1 3 3 4 2" xfId="10653"/>
    <cellStyle name="40% - Акцент1 3 3 5" xfId="10654"/>
    <cellStyle name="40% - Акцент1 3 4" xfId="10655"/>
    <cellStyle name="40% - Акцент1 3 4 2" xfId="10656"/>
    <cellStyle name="40% - Акцент1 3 4 2 2" xfId="10657"/>
    <cellStyle name="40% - Акцент1 3 4 2 2 2" xfId="10658"/>
    <cellStyle name="40% - Акцент1 3 4 2 3" xfId="10659"/>
    <cellStyle name="40% - Акцент1 3 4 3" xfId="10660"/>
    <cellStyle name="40% - Акцент1 3 4 3 2" xfId="10661"/>
    <cellStyle name="40% - Акцент1 3 4 3 2 2" xfId="10662"/>
    <cellStyle name="40% - Акцент1 3 4 3 3" xfId="10663"/>
    <cellStyle name="40% - Акцент1 3 4 4" xfId="10664"/>
    <cellStyle name="40% - Акцент1 3 4 4 2" xfId="10665"/>
    <cellStyle name="40% - Акцент1 3 4 5" xfId="10666"/>
    <cellStyle name="40% - Акцент1 3 5" xfId="10667"/>
    <cellStyle name="40% - Акцент1 3 5 2" xfId="10668"/>
    <cellStyle name="40% - Акцент1 3 5 2 2" xfId="10669"/>
    <cellStyle name="40% - Акцент1 3 5 2 2 2" xfId="10670"/>
    <cellStyle name="40% - Акцент1 3 5 2 3" xfId="10671"/>
    <cellStyle name="40% - Акцент1 3 5 3" xfId="10672"/>
    <cellStyle name="40% - Акцент1 3 5 3 2" xfId="10673"/>
    <cellStyle name="40% - Акцент1 3 5 3 2 2" xfId="10674"/>
    <cellStyle name="40% - Акцент1 3 5 3 3" xfId="10675"/>
    <cellStyle name="40% - Акцент1 3 5 4" xfId="10676"/>
    <cellStyle name="40% - Акцент1 3 5 4 2" xfId="10677"/>
    <cellStyle name="40% - Акцент1 3 5 5" xfId="10678"/>
    <cellStyle name="40% - Акцент1 3 6" xfId="10679"/>
    <cellStyle name="40% - Акцент1 3 6 2" xfId="10680"/>
    <cellStyle name="40% - Акцент1 3 6 2 2" xfId="10681"/>
    <cellStyle name="40% - Акцент1 3 6 3" xfId="10682"/>
    <cellStyle name="40% - Акцент1 3 7" xfId="10683"/>
    <cellStyle name="40% - Акцент1 3 7 2" xfId="10684"/>
    <cellStyle name="40% - Акцент1 3 7 2 2" xfId="10685"/>
    <cellStyle name="40% - Акцент1 3 7 3" xfId="10686"/>
    <cellStyle name="40% - Акцент1 3 8" xfId="10687"/>
    <cellStyle name="40% - Акцент1 3 8 2" xfId="10688"/>
    <cellStyle name="40% - Акцент1 3 9" xfId="10689"/>
    <cellStyle name="40% - Акцент1 30" xfId="10690"/>
    <cellStyle name="40% - Акцент1 30 2" xfId="10691"/>
    <cellStyle name="40% - Акцент1 30 2 2" xfId="10692"/>
    <cellStyle name="40% - Акцент1 30 2 2 2" xfId="10693"/>
    <cellStyle name="40% - Акцент1 30 2 3" xfId="10694"/>
    <cellStyle name="40% - Акцент1 30 3" xfId="10695"/>
    <cellStyle name="40% - Акцент1 30 3 2" xfId="10696"/>
    <cellStyle name="40% - Акцент1 30 3 2 2" xfId="10697"/>
    <cellStyle name="40% - Акцент1 30 3 3" xfId="10698"/>
    <cellStyle name="40% - Акцент1 30 4" xfId="10699"/>
    <cellStyle name="40% - Акцент1 30 4 2" xfId="10700"/>
    <cellStyle name="40% - Акцент1 30 5" xfId="10701"/>
    <cellStyle name="40% - Акцент1 31" xfId="10702"/>
    <cellStyle name="40% - Акцент1 31 2" xfId="10703"/>
    <cellStyle name="40% - Акцент1 31 2 2" xfId="10704"/>
    <cellStyle name="40% - Акцент1 31 2 2 2" xfId="10705"/>
    <cellStyle name="40% - Акцент1 31 2 3" xfId="10706"/>
    <cellStyle name="40% - Акцент1 31 3" xfId="10707"/>
    <cellStyle name="40% - Акцент1 31 3 2" xfId="10708"/>
    <cellStyle name="40% - Акцент1 31 3 2 2" xfId="10709"/>
    <cellStyle name="40% - Акцент1 31 3 3" xfId="10710"/>
    <cellStyle name="40% - Акцент1 31 4" xfId="10711"/>
    <cellStyle name="40% - Акцент1 31 4 2" xfId="10712"/>
    <cellStyle name="40% - Акцент1 31 5" xfId="10713"/>
    <cellStyle name="40% - Акцент1 32" xfId="10714"/>
    <cellStyle name="40% - Акцент1 32 2" xfId="10715"/>
    <cellStyle name="40% - Акцент1 32 2 2" xfId="10716"/>
    <cellStyle name="40% - Акцент1 32 2 2 2" xfId="10717"/>
    <cellStyle name="40% - Акцент1 32 2 3" xfId="10718"/>
    <cellStyle name="40% - Акцент1 32 3" xfId="10719"/>
    <cellStyle name="40% - Акцент1 32 3 2" xfId="10720"/>
    <cellStyle name="40% - Акцент1 32 3 2 2" xfId="10721"/>
    <cellStyle name="40% - Акцент1 32 3 3" xfId="10722"/>
    <cellStyle name="40% - Акцент1 32 4" xfId="10723"/>
    <cellStyle name="40% - Акцент1 32 4 2" xfId="10724"/>
    <cellStyle name="40% - Акцент1 32 5" xfId="10725"/>
    <cellStyle name="40% - Акцент1 33" xfId="10726"/>
    <cellStyle name="40% - Акцент1 33 2" xfId="10727"/>
    <cellStyle name="40% - Акцент1 33 2 2" xfId="10728"/>
    <cellStyle name="40% - Акцент1 33 2 2 2" xfId="10729"/>
    <cellStyle name="40% - Акцент1 33 2 3" xfId="10730"/>
    <cellStyle name="40% - Акцент1 33 3" xfId="10731"/>
    <cellStyle name="40% - Акцент1 33 3 2" xfId="10732"/>
    <cellStyle name="40% - Акцент1 33 3 2 2" xfId="10733"/>
    <cellStyle name="40% - Акцент1 33 3 3" xfId="10734"/>
    <cellStyle name="40% - Акцент1 33 4" xfId="10735"/>
    <cellStyle name="40% - Акцент1 33 4 2" xfId="10736"/>
    <cellStyle name="40% - Акцент1 33 5" xfId="10737"/>
    <cellStyle name="40% - Акцент1 34" xfId="10738"/>
    <cellStyle name="40% - Акцент1 34 2" xfId="10739"/>
    <cellStyle name="40% - Акцент1 34 2 2" xfId="10740"/>
    <cellStyle name="40% - Акцент1 34 2 2 2" xfId="10741"/>
    <cellStyle name="40% - Акцент1 34 2 3" xfId="10742"/>
    <cellStyle name="40% - Акцент1 34 3" xfId="10743"/>
    <cellStyle name="40% - Акцент1 34 3 2" xfId="10744"/>
    <cellStyle name="40% - Акцент1 34 3 2 2" xfId="10745"/>
    <cellStyle name="40% - Акцент1 34 3 3" xfId="10746"/>
    <cellStyle name="40% - Акцент1 34 4" xfId="10747"/>
    <cellStyle name="40% - Акцент1 34 4 2" xfId="10748"/>
    <cellStyle name="40% - Акцент1 34 5" xfId="10749"/>
    <cellStyle name="40% - Акцент1 35" xfId="10750"/>
    <cellStyle name="40% - Акцент1 35 2" xfId="10751"/>
    <cellStyle name="40% - Акцент1 35 2 2" xfId="10752"/>
    <cellStyle name="40% - Акцент1 35 2 2 2" xfId="10753"/>
    <cellStyle name="40% - Акцент1 35 2 3" xfId="10754"/>
    <cellStyle name="40% - Акцент1 35 3" xfId="10755"/>
    <cellStyle name="40% - Акцент1 35 3 2" xfId="10756"/>
    <cellStyle name="40% - Акцент1 35 3 2 2" xfId="10757"/>
    <cellStyle name="40% - Акцент1 35 3 3" xfId="10758"/>
    <cellStyle name="40% - Акцент1 35 4" xfId="10759"/>
    <cellStyle name="40% - Акцент1 35 4 2" xfId="10760"/>
    <cellStyle name="40% - Акцент1 35 5" xfId="10761"/>
    <cellStyle name="40% - Акцент1 36" xfId="10762"/>
    <cellStyle name="40% - Акцент1 36 2" xfId="10763"/>
    <cellStyle name="40% - Акцент1 36 2 2" xfId="10764"/>
    <cellStyle name="40% - Акцент1 36 2 2 2" xfId="10765"/>
    <cellStyle name="40% - Акцент1 36 2 3" xfId="10766"/>
    <cellStyle name="40% - Акцент1 36 3" xfId="10767"/>
    <cellStyle name="40% - Акцент1 36 3 2" xfId="10768"/>
    <cellStyle name="40% - Акцент1 36 3 2 2" xfId="10769"/>
    <cellStyle name="40% - Акцент1 36 3 3" xfId="10770"/>
    <cellStyle name="40% - Акцент1 36 4" xfId="10771"/>
    <cellStyle name="40% - Акцент1 36 4 2" xfId="10772"/>
    <cellStyle name="40% - Акцент1 36 5" xfId="10773"/>
    <cellStyle name="40% - Акцент1 37" xfId="10774"/>
    <cellStyle name="40% - Акцент1 37 2" xfId="10775"/>
    <cellStyle name="40% - Акцент1 37 2 2" xfId="10776"/>
    <cellStyle name="40% - Акцент1 37 2 2 2" xfId="10777"/>
    <cellStyle name="40% - Акцент1 37 2 3" xfId="10778"/>
    <cellStyle name="40% - Акцент1 37 3" xfId="10779"/>
    <cellStyle name="40% - Акцент1 37 3 2" xfId="10780"/>
    <cellStyle name="40% - Акцент1 37 3 2 2" xfId="10781"/>
    <cellStyle name="40% - Акцент1 37 3 3" xfId="10782"/>
    <cellStyle name="40% - Акцент1 37 4" xfId="10783"/>
    <cellStyle name="40% - Акцент1 37 4 2" xfId="10784"/>
    <cellStyle name="40% - Акцент1 37 5" xfId="10785"/>
    <cellStyle name="40% - Акцент1 38" xfId="10786"/>
    <cellStyle name="40% - Акцент1 38 2" xfId="10787"/>
    <cellStyle name="40% - Акцент1 38 2 2" xfId="10788"/>
    <cellStyle name="40% - Акцент1 38 2 2 2" xfId="10789"/>
    <cellStyle name="40% - Акцент1 38 2 3" xfId="10790"/>
    <cellStyle name="40% - Акцент1 38 3" xfId="10791"/>
    <cellStyle name="40% - Акцент1 38 3 2" xfId="10792"/>
    <cellStyle name="40% - Акцент1 38 3 2 2" xfId="10793"/>
    <cellStyle name="40% - Акцент1 38 3 3" xfId="10794"/>
    <cellStyle name="40% - Акцент1 38 4" xfId="10795"/>
    <cellStyle name="40% - Акцент1 38 4 2" xfId="10796"/>
    <cellStyle name="40% - Акцент1 38 5" xfId="10797"/>
    <cellStyle name="40% - Акцент1 39" xfId="10798"/>
    <cellStyle name="40% - Акцент1 39 2" xfId="10799"/>
    <cellStyle name="40% - Акцент1 39 2 2" xfId="10800"/>
    <cellStyle name="40% - Акцент1 39 2 2 2" xfId="10801"/>
    <cellStyle name="40% - Акцент1 39 2 3" xfId="10802"/>
    <cellStyle name="40% - Акцент1 39 3" xfId="10803"/>
    <cellStyle name="40% - Акцент1 39 3 2" xfId="10804"/>
    <cellStyle name="40% - Акцент1 39 3 2 2" xfId="10805"/>
    <cellStyle name="40% - Акцент1 39 3 3" xfId="10806"/>
    <cellStyle name="40% - Акцент1 39 4" xfId="10807"/>
    <cellStyle name="40% - Акцент1 39 4 2" xfId="10808"/>
    <cellStyle name="40% - Акцент1 39 5" xfId="10809"/>
    <cellStyle name="40% - Акцент1 4" xfId="10810"/>
    <cellStyle name="40% - Акцент1 4 2" xfId="10811"/>
    <cellStyle name="40% - Акцент1 4 2 2" xfId="10812"/>
    <cellStyle name="40% - Акцент1 4 2 2 2" xfId="10813"/>
    <cellStyle name="40% - Акцент1 4 2 2 2 2" xfId="10814"/>
    <cellStyle name="40% - Акцент1 4 2 2 3" xfId="10815"/>
    <cellStyle name="40% - Акцент1 4 2 3" xfId="10816"/>
    <cellStyle name="40% - Акцент1 4 2 3 2" xfId="10817"/>
    <cellStyle name="40% - Акцент1 4 2 3 2 2" xfId="10818"/>
    <cellStyle name="40% - Акцент1 4 2 3 3" xfId="10819"/>
    <cellStyle name="40% - Акцент1 4 2 4" xfId="10820"/>
    <cellStyle name="40% - Акцент1 4 2 4 2" xfId="10821"/>
    <cellStyle name="40% - Акцент1 4 2 5" xfId="10822"/>
    <cellStyle name="40% - Акцент1 4 3" xfId="10823"/>
    <cellStyle name="40% - Акцент1 4 3 2" xfId="10824"/>
    <cellStyle name="40% - Акцент1 4 3 2 2" xfId="10825"/>
    <cellStyle name="40% - Акцент1 4 3 2 2 2" xfId="10826"/>
    <cellStyle name="40% - Акцент1 4 3 2 3" xfId="10827"/>
    <cellStyle name="40% - Акцент1 4 3 3" xfId="10828"/>
    <cellStyle name="40% - Акцент1 4 3 3 2" xfId="10829"/>
    <cellStyle name="40% - Акцент1 4 3 3 2 2" xfId="10830"/>
    <cellStyle name="40% - Акцент1 4 3 3 3" xfId="10831"/>
    <cellStyle name="40% - Акцент1 4 3 4" xfId="10832"/>
    <cellStyle name="40% - Акцент1 4 3 4 2" xfId="10833"/>
    <cellStyle name="40% - Акцент1 4 3 5" xfId="10834"/>
    <cellStyle name="40% - Акцент1 4 4" xfId="10835"/>
    <cellStyle name="40% - Акцент1 4 4 2" xfId="10836"/>
    <cellStyle name="40% - Акцент1 4 4 2 2" xfId="10837"/>
    <cellStyle name="40% - Акцент1 4 4 2 2 2" xfId="10838"/>
    <cellStyle name="40% - Акцент1 4 4 2 3" xfId="10839"/>
    <cellStyle name="40% - Акцент1 4 4 3" xfId="10840"/>
    <cellStyle name="40% - Акцент1 4 4 3 2" xfId="10841"/>
    <cellStyle name="40% - Акцент1 4 4 3 2 2" xfId="10842"/>
    <cellStyle name="40% - Акцент1 4 4 3 3" xfId="10843"/>
    <cellStyle name="40% - Акцент1 4 4 4" xfId="10844"/>
    <cellStyle name="40% - Акцент1 4 4 4 2" xfId="10845"/>
    <cellStyle name="40% - Акцент1 4 4 5" xfId="10846"/>
    <cellStyle name="40% - Акцент1 4 5" xfId="10847"/>
    <cellStyle name="40% - Акцент1 4 5 2" xfId="10848"/>
    <cellStyle name="40% - Акцент1 4 5 2 2" xfId="10849"/>
    <cellStyle name="40% - Акцент1 4 5 2 2 2" xfId="10850"/>
    <cellStyle name="40% - Акцент1 4 5 2 3" xfId="10851"/>
    <cellStyle name="40% - Акцент1 4 5 3" xfId="10852"/>
    <cellStyle name="40% - Акцент1 4 5 3 2" xfId="10853"/>
    <cellStyle name="40% - Акцент1 4 5 3 2 2" xfId="10854"/>
    <cellStyle name="40% - Акцент1 4 5 3 3" xfId="10855"/>
    <cellStyle name="40% - Акцент1 4 5 4" xfId="10856"/>
    <cellStyle name="40% - Акцент1 4 5 4 2" xfId="10857"/>
    <cellStyle name="40% - Акцент1 4 5 5" xfId="10858"/>
    <cellStyle name="40% - Акцент1 4 6" xfId="10859"/>
    <cellStyle name="40% - Акцент1 4 6 2" xfId="10860"/>
    <cellStyle name="40% - Акцент1 4 6 2 2" xfId="10861"/>
    <cellStyle name="40% - Акцент1 4 6 3" xfId="10862"/>
    <cellStyle name="40% - Акцент1 4 7" xfId="10863"/>
    <cellStyle name="40% - Акцент1 4 7 2" xfId="10864"/>
    <cellStyle name="40% - Акцент1 4 7 2 2" xfId="10865"/>
    <cellStyle name="40% - Акцент1 4 7 3" xfId="10866"/>
    <cellStyle name="40% - Акцент1 4 8" xfId="10867"/>
    <cellStyle name="40% - Акцент1 4 8 2" xfId="10868"/>
    <cellStyle name="40% - Акцент1 4 9" xfId="10869"/>
    <cellStyle name="40% - Акцент1 40" xfId="10870"/>
    <cellStyle name="40% - Акцент1 40 2" xfId="10871"/>
    <cellStyle name="40% - Акцент1 40 2 2" xfId="10872"/>
    <cellStyle name="40% - Акцент1 40 2 2 2" xfId="10873"/>
    <cellStyle name="40% - Акцент1 40 2 3" xfId="10874"/>
    <cellStyle name="40% - Акцент1 40 3" xfId="10875"/>
    <cellStyle name="40% - Акцент1 40 3 2" xfId="10876"/>
    <cellStyle name="40% - Акцент1 40 3 2 2" xfId="10877"/>
    <cellStyle name="40% - Акцент1 40 3 3" xfId="10878"/>
    <cellStyle name="40% - Акцент1 40 4" xfId="10879"/>
    <cellStyle name="40% - Акцент1 40 4 2" xfId="10880"/>
    <cellStyle name="40% - Акцент1 40 5" xfId="10881"/>
    <cellStyle name="40% - Акцент1 41" xfId="10882"/>
    <cellStyle name="40% - Акцент1 41 2" xfId="10883"/>
    <cellStyle name="40% - Акцент1 41 2 2" xfId="10884"/>
    <cellStyle name="40% - Акцент1 41 2 2 2" xfId="10885"/>
    <cellStyle name="40% - Акцент1 41 2 3" xfId="10886"/>
    <cellStyle name="40% - Акцент1 41 3" xfId="10887"/>
    <cellStyle name="40% - Акцент1 41 3 2" xfId="10888"/>
    <cellStyle name="40% - Акцент1 41 3 2 2" xfId="10889"/>
    <cellStyle name="40% - Акцент1 41 3 3" xfId="10890"/>
    <cellStyle name="40% - Акцент1 41 4" xfId="10891"/>
    <cellStyle name="40% - Акцент1 41 4 2" xfId="10892"/>
    <cellStyle name="40% - Акцент1 41 5" xfId="10893"/>
    <cellStyle name="40% - Акцент1 42" xfId="10894"/>
    <cellStyle name="40% - Акцент1 42 2" xfId="10895"/>
    <cellStyle name="40% - Акцент1 42 2 2" xfId="10896"/>
    <cellStyle name="40% - Акцент1 42 2 2 2" xfId="10897"/>
    <cellStyle name="40% - Акцент1 42 2 3" xfId="10898"/>
    <cellStyle name="40% - Акцент1 42 3" xfId="10899"/>
    <cellStyle name="40% - Акцент1 42 3 2" xfId="10900"/>
    <cellStyle name="40% - Акцент1 42 3 2 2" xfId="10901"/>
    <cellStyle name="40% - Акцент1 42 3 3" xfId="10902"/>
    <cellStyle name="40% - Акцент1 42 4" xfId="10903"/>
    <cellStyle name="40% - Акцент1 42 4 2" xfId="10904"/>
    <cellStyle name="40% - Акцент1 42 5" xfId="10905"/>
    <cellStyle name="40% - Акцент1 43" xfId="10906"/>
    <cellStyle name="40% - Акцент1 43 2" xfId="10907"/>
    <cellStyle name="40% - Акцент1 43 2 2" xfId="10908"/>
    <cellStyle name="40% - Акцент1 43 2 2 2" xfId="10909"/>
    <cellStyle name="40% - Акцент1 43 2 3" xfId="10910"/>
    <cellStyle name="40% - Акцент1 43 3" xfId="10911"/>
    <cellStyle name="40% - Акцент1 43 3 2" xfId="10912"/>
    <cellStyle name="40% - Акцент1 43 3 2 2" xfId="10913"/>
    <cellStyle name="40% - Акцент1 43 3 3" xfId="10914"/>
    <cellStyle name="40% - Акцент1 43 4" xfId="10915"/>
    <cellStyle name="40% - Акцент1 43 4 2" xfId="10916"/>
    <cellStyle name="40% - Акцент1 43 5" xfId="10917"/>
    <cellStyle name="40% - Акцент1 44" xfId="10918"/>
    <cellStyle name="40% - Акцент1 44 2" xfId="10919"/>
    <cellStyle name="40% - Акцент1 44 2 2" xfId="10920"/>
    <cellStyle name="40% - Акцент1 44 2 2 2" xfId="10921"/>
    <cellStyle name="40% - Акцент1 44 2 3" xfId="10922"/>
    <cellStyle name="40% - Акцент1 44 3" xfId="10923"/>
    <cellStyle name="40% - Акцент1 44 3 2" xfId="10924"/>
    <cellStyle name="40% - Акцент1 44 3 2 2" xfId="10925"/>
    <cellStyle name="40% - Акцент1 44 3 3" xfId="10926"/>
    <cellStyle name="40% - Акцент1 44 4" xfId="10927"/>
    <cellStyle name="40% - Акцент1 44 4 2" xfId="10928"/>
    <cellStyle name="40% - Акцент1 44 5" xfId="10929"/>
    <cellStyle name="40% - Акцент1 45" xfId="10930"/>
    <cellStyle name="40% - Акцент1 45 2" xfId="10931"/>
    <cellStyle name="40% - Акцент1 45 2 2" xfId="10932"/>
    <cellStyle name="40% - Акцент1 45 2 2 2" xfId="10933"/>
    <cellStyle name="40% - Акцент1 45 2 3" xfId="10934"/>
    <cellStyle name="40% - Акцент1 45 3" xfId="10935"/>
    <cellStyle name="40% - Акцент1 45 3 2" xfId="10936"/>
    <cellStyle name="40% - Акцент1 45 3 2 2" xfId="10937"/>
    <cellStyle name="40% - Акцент1 45 3 3" xfId="10938"/>
    <cellStyle name="40% - Акцент1 45 4" xfId="10939"/>
    <cellStyle name="40% - Акцент1 45 4 2" xfId="10940"/>
    <cellStyle name="40% - Акцент1 45 5" xfId="10941"/>
    <cellStyle name="40% - Акцент1 46" xfId="10942"/>
    <cellStyle name="40% - Акцент1 46 2" xfId="10943"/>
    <cellStyle name="40% - Акцент1 46 2 2" xfId="10944"/>
    <cellStyle name="40% - Акцент1 46 2 2 2" xfId="10945"/>
    <cellStyle name="40% - Акцент1 46 2 3" xfId="10946"/>
    <cellStyle name="40% - Акцент1 46 3" xfId="10947"/>
    <cellStyle name="40% - Акцент1 46 3 2" xfId="10948"/>
    <cellStyle name="40% - Акцент1 46 3 2 2" xfId="10949"/>
    <cellStyle name="40% - Акцент1 46 3 3" xfId="10950"/>
    <cellStyle name="40% - Акцент1 46 4" xfId="10951"/>
    <cellStyle name="40% - Акцент1 46 4 2" xfId="10952"/>
    <cellStyle name="40% - Акцент1 46 5" xfId="10953"/>
    <cellStyle name="40% - Акцент1 47" xfId="10954"/>
    <cellStyle name="40% - Акцент1 47 2" xfId="10955"/>
    <cellStyle name="40% - Акцент1 47 2 2" xfId="10956"/>
    <cellStyle name="40% - Акцент1 47 2 2 2" xfId="10957"/>
    <cellStyle name="40% - Акцент1 47 2 3" xfId="10958"/>
    <cellStyle name="40% - Акцент1 47 3" xfId="10959"/>
    <cellStyle name="40% - Акцент1 47 3 2" xfId="10960"/>
    <cellStyle name="40% - Акцент1 47 3 2 2" xfId="10961"/>
    <cellStyle name="40% - Акцент1 47 3 3" xfId="10962"/>
    <cellStyle name="40% - Акцент1 47 4" xfId="10963"/>
    <cellStyle name="40% - Акцент1 47 4 2" xfId="10964"/>
    <cellStyle name="40% - Акцент1 47 5" xfId="10965"/>
    <cellStyle name="40% - Акцент1 48" xfId="10966"/>
    <cellStyle name="40% - Акцент1 48 2" xfId="10967"/>
    <cellStyle name="40% - Акцент1 48 2 2" xfId="10968"/>
    <cellStyle name="40% - Акцент1 48 2 2 2" xfId="10969"/>
    <cellStyle name="40% - Акцент1 48 2 3" xfId="10970"/>
    <cellStyle name="40% - Акцент1 48 3" xfId="10971"/>
    <cellStyle name="40% - Акцент1 48 3 2" xfId="10972"/>
    <cellStyle name="40% - Акцент1 48 3 2 2" xfId="10973"/>
    <cellStyle name="40% - Акцент1 48 3 3" xfId="10974"/>
    <cellStyle name="40% - Акцент1 48 4" xfId="10975"/>
    <cellStyle name="40% - Акцент1 48 4 2" xfId="10976"/>
    <cellStyle name="40% - Акцент1 48 5" xfId="10977"/>
    <cellStyle name="40% - Акцент1 49" xfId="10978"/>
    <cellStyle name="40% - Акцент1 49 2" xfId="10979"/>
    <cellStyle name="40% - Акцент1 49 2 2" xfId="10980"/>
    <cellStyle name="40% - Акцент1 49 2 2 2" xfId="10981"/>
    <cellStyle name="40% - Акцент1 49 2 3" xfId="10982"/>
    <cellStyle name="40% - Акцент1 49 3" xfId="10983"/>
    <cellStyle name="40% - Акцент1 49 3 2" xfId="10984"/>
    <cellStyle name="40% - Акцент1 49 3 2 2" xfId="10985"/>
    <cellStyle name="40% - Акцент1 49 3 3" xfId="10986"/>
    <cellStyle name="40% - Акцент1 49 4" xfId="10987"/>
    <cellStyle name="40% - Акцент1 49 4 2" xfId="10988"/>
    <cellStyle name="40% - Акцент1 49 5" xfId="10989"/>
    <cellStyle name="40% - Акцент1 5" xfId="10990"/>
    <cellStyle name="40% - Акцент1 5 2" xfId="10991"/>
    <cellStyle name="40% - Акцент1 5 2 2" xfId="10992"/>
    <cellStyle name="40% - Акцент1 5 2 2 2" xfId="10993"/>
    <cellStyle name="40% - Акцент1 5 2 2 2 2" xfId="10994"/>
    <cellStyle name="40% - Акцент1 5 2 2 3" xfId="10995"/>
    <cellStyle name="40% - Акцент1 5 2 3" xfId="10996"/>
    <cellStyle name="40% - Акцент1 5 2 3 2" xfId="10997"/>
    <cellStyle name="40% - Акцент1 5 2 3 2 2" xfId="10998"/>
    <cellStyle name="40% - Акцент1 5 2 3 3" xfId="10999"/>
    <cellStyle name="40% - Акцент1 5 2 4" xfId="11000"/>
    <cellStyle name="40% - Акцент1 5 2 4 2" xfId="11001"/>
    <cellStyle name="40% - Акцент1 5 2 5" xfId="11002"/>
    <cellStyle name="40% - Акцент1 5 3" xfId="11003"/>
    <cellStyle name="40% - Акцент1 5 3 2" xfId="11004"/>
    <cellStyle name="40% - Акцент1 5 3 2 2" xfId="11005"/>
    <cellStyle name="40% - Акцент1 5 3 2 2 2" xfId="11006"/>
    <cellStyle name="40% - Акцент1 5 3 2 3" xfId="11007"/>
    <cellStyle name="40% - Акцент1 5 3 3" xfId="11008"/>
    <cellStyle name="40% - Акцент1 5 3 3 2" xfId="11009"/>
    <cellStyle name="40% - Акцент1 5 3 3 2 2" xfId="11010"/>
    <cellStyle name="40% - Акцент1 5 3 3 3" xfId="11011"/>
    <cellStyle name="40% - Акцент1 5 3 4" xfId="11012"/>
    <cellStyle name="40% - Акцент1 5 3 4 2" xfId="11013"/>
    <cellStyle name="40% - Акцент1 5 3 5" xfId="11014"/>
    <cellStyle name="40% - Акцент1 5 4" xfId="11015"/>
    <cellStyle name="40% - Акцент1 5 4 2" xfId="11016"/>
    <cellStyle name="40% - Акцент1 5 4 2 2" xfId="11017"/>
    <cellStyle name="40% - Акцент1 5 4 2 2 2" xfId="11018"/>
    <cellStyle name="40% - Акцент1 5 4 2 3" xfId="11019"/>
    <cellStyle name="40% - Акцент1 5 4 3" xfId="11020"/>
    <cellStyle name="40% - Акцент1 5 4 3 2" xfId="11021"/>
    <cellStyle name="40% - Акцент1 5 4 3 2 2" xfId="11022"/>
    <cellStyle name="40% - Акцент1 5 4 3 3" xfId="11023"/>
    <cellStyle name="40% - Акцент1 5 4 4" xfId="11024"/>
    <cellStyle name="40% - Акцент1 5 4 4 2" xfId="11025"/>
    <cellStyle name="40% - Акцент1 5 4 5" xfId="11026"/>
    <cellStyle name="40% - Акцент1 5 5" xfId="11027"/>
    <cellStyle name="40% - Акцент1 5 5 2" xfId="11028"/>
    <cellStyle name="40% - Акцент1 5 5 2 2" xfId="11029"/>
    <cellStyle name="40% - Акцент1 5 5 2 2 2" xfId="11030"/>
    <cellStyle name="40% - Акцент1 5 5 2 3" xfId="11031"/>
    <cellStyle name="40% - Акцент1 5 5 3" xfId="11032"/>
    <cellStyle name="40% - Акцент1 5 5 3 2" xfId="11033"/>
    <cellStyle name="40% - Акцент1 5 5 3 2 2" xfId="11034"/>
    <cellStyle name="40% - Акцент1 5 5 3 3" xfId="11035"/>
    <cellStyle name="40% - Акцент1 5 5 4" xfId="11036"/>
    <cellStyle name="40% - Акцент1 5 5 4 2" xfId="11037"/>
    <cellStyle name="40% - Акцент1 5 5 5" xfId="11038"/>
    <cellStyle name="40% - Акцент1 5 6" xfId="11039"/>
    <cellStyle name="40% - Акцент1 5 6 2" xfId="11040"/>
    <cellStyle name="40% - Акцент1 5 6 2 2" xfId="11041"/>
    <cellStyle name="40% - Акцент1 5 6 3" xfId="11042"/>
    <cellStyle name="40% - Акцент1 5 7" xfId="11043"/>
    <cellStyle name="40% - Акцент1 5 7 2" xfId="11044"/>
    <cellStyle name="40% - Акцент1 5 7 2 2" xfId="11045"/>
    <cellStyle name="40% - Акцент1 5 7 3" xfId="11046"/>
    <cellStyle name="40% - Акцент1 5 8" xfId="11047"/>
    <cellStyle name="40% - Акцент1 5 8 2" xfId="11048"/>
    <cellStyle name="40% - Акцент1 5 9" xfId="11049"/>
    <cellStyle name="40% - Акцент1 50" xfId="11050"/>
    <cellStyle name="40% - Акцент1 50 2" xfId="11051"/>
    <cellStyle name="40% - Акцент1 50 2 2" xfId="11052"/>
    <cellStyle name="40% - Акцент1 50 2 2 2" xfId="11053"/>
    <cellStyle name="40% - Акцент1 50 2 3" xfId="11054"/>
    <cellStyle name="40% - Акцент1 50 3" xfId="11055"/>
    <cellStyle name="40% - Акцент1 50 3 2" xfId="11056"/>
    <cellStyle name="40% - Акцент1 50 3 2 2" xfId="11057"/>
    <cellStyle name="40% - Акцент1 50 3 3" xfId="11058"/>
    <cellStyle name="40% - Акцент1 50 4" xfId="11059"/>
    <cellStyle name="40% - Акцент1 50 4 2" xfId="11060"/>
    <cellStyle name="40% - Акцент1 50 5" xfId="11061"/>
    <cellStyle name="40% - Акцент1 51" xfId="11062"/>
    <cellStyle name="40% - Акцент1 51 2" xfId="11063"/>
    <cellStyle name="40% - Акцент1 51 2 2" xfId="11064"/>
    <cellStyle name="40% - Акцент1 51 2 2 2" xfId="11065"/>
    <cellStyle name="40% - Акцент1 51 2 3" xfId="11066"/>
    <cellStyle name="40% - Акцент1 51 3" xfId="11067"/>
    <cellStyle name="40% - Акцент1 51 3 2" xfId="11068"/>
    <cellStyle name="40% - Акцент1 51 3 2 2" xfId="11069"/>
    <cellStyle name="40% - Акцент1 51 3 3" xfId="11070"/>
    <cellStyle name="40% - Акцент1 51 4" xfId="11071"/>
    <cellStyle name="40% - Акцент1 51 4 2" xfId="11072"/>
    <cellStyle name="40% - Акцент1 51 5" xfId="11073"/>
    <cellStyle name="40% - Акцент1 52" xfId="11074"/>
    <cellStyle name="40% - Акцент1 52 2" xfId="11075"/>
    <cellStyle name="40% - Акцент1 52 2 2" xfId="11076"/>
    <cellStyle name="40% - Акцент1 52 2 2 2" xfId="11077"/>
    <cellStyle name="40% - Акцент1 52 2 3" xfId="11078"/>
    <cellStyle name="40% - Акцент1 52 3" xfId="11079"/>
    <cellStyle name="40% - Акцент1 52 3 2" xfId="11080"/>
    <cellStyle name="40% - Акцент1 52 3 2 2" xfId="11081"/>
    <cellStyle name="40% - Акцент1 52 3 3" xfId="11082"/>
    <cellStyle name="40% - Акцент1 52 4" xfId="11083"/>
    <cellStyle name="40% - Акцент1 52 4 2" xfId="11084"/>
    <cellStyle name="40% - Акцент1 52 5" xfId="11085"/>
    <cellStyle name="40% - Акцент1 53" xfId="11086"/>
    <cellStyle name="40% - Акцент1 53 2" xfId="11087"/>
    <cellStyle name="40% - Акцент1 53 2 2" xfId="11088"/>
    <cellStyle name="40% - Акцент1 53 2 2 2" xfId="11089"/>
    <cellStyle name="40% - Акцент1 53 2 3" xfId="11090"/>
    <cellStyle name="40% - Акцент1 53 3" xfId="11091"/>
    <cellStyle name="40% - Акцент1 53 3 2" xfId="11092"/>
    <cellStyle name="40% - Акцент1 53 3 2 2" xfId="11093"/>
    <cellStyle name="40% - Акцент1 53 3 3" xfId="11094"/>
    <cellStyle name="40% - Акцент1 53 4" xfId="11095"/>
    <cellStyle name="40% - Акцент1 53 4 2" xfId="11096"/>
    <cellStyle name="40% - Акцент1 53 5" xfId="11097"/>
    <cellStyle name="40% - Акцент1 54" xfId="11098"/>
    <cellStyle name="40% - Акцент1 54 2" xfId="11099"/>
    <cellStyle name="40% - Акцент1 54 2 2" xfId="11100"/>
    <cellStyle name="40% - Акцент1 54 2 2 2" xfId="11101"/>
    <cellStyle name="40% - Акцент1 54 2 3" xfId="11102"/>
    <cellStyle name="40% - Акцент1 54 3" xfId="11103"/>
    <cellStyle name="40% - Акцент1 54 3 2" xfId="11104"/>
    <cellStyle name="40% - Акцент1 54 3 2 2" xfId="11105"/>
    <cellStyle name="40% - Акцент1 54 3 3" xfId="11106"/>
    <cellStyle name="40% - Акцент1 54 4" xfId="11107"/>
    <cellStyle name="40% - Акцент1 54 4 2" xfId="11108"/>
    <cellStyle name="40% - Акцент1 54 5" xfId="11109"/>
    <cellStyle name="40% - Акцент1 55" xfId="11110"/>
    <cellStyle name="40% - Акцент1 55 2" xfId="11111"/>
    <cellStyle name="40% - Акцент1 55 2 2" xfId="11112"/>
    <cellStyle name="40% - Акцент1 55 2 2 2" xfId="11113"/>
    <cellStyle name="40% - Акцент1 55 2 3" xfId="11114"/>
    <cellStyle name="40% - Акцент1 55 3" xfId="11115"/>
    <cellStyle name="40% - Акцент1 55 3 2" xfId="11116"/>
    <cellStyle name="40% - Акцент1 55 3 2 2" xfId="11117"/>
    <cellStyle name="40% - Акцент1 55 3 3" xfId="11118"/>
    <cellStyle name="40% - Акцент1 55 4" xfId="11119"/>
    <cellStyle name="40% - Акцент1 55 4 2" xfId="11120"/>
    <cellStyle name="40% - Акцент1 55 5" xfId="11121"/>
    <cellStyle name="40% - Акцент1 56" xfId="11122"/>
    <cellStyle name="40% - Акцент1 56 2" xfId="11123"/>
    <cellStyle name="40% - Акцент1 56 2 2" xfId="11124"/>
    <cellStyle name="40% - Акцент1 56 2 2 2" xfId="11125"/>
    <cellStyle name="40% - Акцент1 56 2 3" xfId="11126"/>
    <cellStyle name="40% - Акцент1 56 3" xfId="11127"/>
    <cellStyle name="40% - Акцент1 56 3 2" xfId="11128"/>
    <cellStyle name="40% - Акцент1 56 3 2 2" xfId="11129"/>
    <cellStyle name="40% - Акцент1 56 3 3" xfId="11130"/>
    <cellStyle name="40% - Акцент1 56 4" xfId="11131"/>
    <cellStyle name="40% - Акцент1 56 4 2" xfId="11132"/>
    <cellStyle name="40% - Акцент1 56 5" xfId="11133"/>
    <cellStyle name="40% - Акцент1 57" xfId="11134"/>
    <cellStyle name="40% - Акцент1 57 2" xfId="11135"/>
    <cellStyle name="40% - Акцент1 57 2 2" xfId="11136"/>
    <cellStyle name="40% - Акцент1 57 2 2 2" xfId="11137"/>
    <cellStyle name="40% - Акцент1 57 2 3" xfId="11138"/>
    <cellStyle name="40% - Акцент1 57 3" xfId="11139"/>
    <cellStyle name="40% - Акцент1 57 3 2" xfId="11140"/>
    <cellStyle name="40% - Акцент1 57 3 2 2" xfId="11141"/>
    <cellStyle name="40% - Акцент1 57 3 3" xfId="11142"/>
    <cellStyle name="40% - Акцент1 57 4" xfId="11143"/>
    <cellStyle name="40% - Акцент1 57 4 2" xfId="11144"/>
    <cellStyle name="40% - Акцент1 57 5" xfId="11145"/>
    <cellStyle name="40% - Акцент1 58" xfId="11146"/>
    <cellStyle name="40% - Акцент1 58 2" xfId="11147"/>
    <cellStyle name="40% - Акцент1 58 2 2" xfId="11148"/>
    <cellStyle name="40% - Акцент1 58 2 2 2" xfId="11149"/>
    <cellStyle name="40% - Акцент1 58 2 3" xfId="11150"/>
    <cellStyle name="40% - Акцент1 58 3" xfId="11151"/>
    <cellStyle name="40% - Акцент1 58 3 2" xfId="11152"/>
    <cellStyle name="40% - Акцент1 58 3 2 2" xfId="11153"/>
    <cellStyle name="40% - Акцент1 58 3 3" xfId="11154"/>
    <cellStyle name="40% - Акцент1 58 4" xfId="11155"/>
    <cellStyle name="40% - Акцент1 58 4 2" xfId="11156"/>
    <cellStyle name="40% - Акцент1 58 5" xfId="11157"/>
    <cellStyle name="40% - Акцент1 59" xfId="11158"/>
    <cellStyle name="40% - Акцент1 59 2" xfId="11159"/>
    <cellStyle name="40% - Акцент1 59 2 2" xfId="11160"/>
    <cellStyle name="40% - Акцент1 59 2 2 2" xfId="11161"/>
    <cellStyle name="40% - Акцент1 59 2 3" xfId="11162"/>
    <cellStyle name="40% - Акцент1 59 3" xfId="11163"/>
    <cellStyle name="40% - Акцент1 59 3 2" xfId="11164"/>
    <cellStyle name="40% - Акцент1 59 3 2 2" xfId="11165"/>
    <cellStyle name="40% - Акцент1 59 3 3" xfId="11166"/>
    <cellStyle name="40% - Акцент1 59 4" xfId="11167"/>
    <cellStyle name="40% - Акцент1 59 4 2" xfId="11168"/>
    <cellStyle name="40% - Акцент1 59 5" xfId="11169"/>
    <cellStyle name="40% - Акцент1 6" xfId="11170"/>
    <cellStyle name="40% - Акцент1 6 2" xfId="11171"/>
    <cellStyle name="40% - Акцент1 6 2 2" xfId="11172"/>
    <cellStyle name="40% - Акцент1 6 2 2 2" xfId="11173"/>
    <cellStyle name="40% - Акцент1 6 2 2 2 2" xfId="11174"/>
    <cellStyle name="40% - Акцент1 6 2 2 3" xfId="11175"/>
    <cellStyle name="40% - Акцент1 6 2 3" xfId="11176"/>
    <cellStyle name="40% - Акцент1 6 2 3 2" xfId="11177"/>
    <cellStyle name="40% - Акцент1 6 2 3 2 2" xfId="11178"/>
    <cellStyle name="40% - Акцент1 6 2 3 3" xfId="11179"/>
    <cellStyle name="40% - Акцент1 6 2 4" xfId="11180"/>
    <cellStyle name="40% - Акцент1 6 2 4 2" xfId="11181"/>
    <cellStyle name="40% - Акцент1 6 2 5" xfId="11182"/>
    <cellStyle name="40% - Акцент1 6 3" xfId="11183"/>
    <cellStyle name="40% - Акцент1 6 3 2" xfId="11184"/>
    <cellStyle name="40% - Акцент1 6 3 2 2" xfId="11185"/>
    <cellStyle name="40% - Акцент1 6 3 2 2 2" xfId="11186"/>
    <cellStyle name="40% - Акцент1 6 3 2 3" xfId="11187"/>
    <cellStyle name="40% - Акцент1 6 3 3" xfId="11188"/>
    <cellStyle name="40% - Акцент1 6 3 3 2" xfId="11189"/>
    <cellStyle name="40% - Акцент1 6 3 3 2 2" xfId="11190"/>
    <cellStyle name="40% - Акцент1 6 3 3 3" xfId="11191"/>
    <cellStyle name="40% - Акцент1 6 3 4" xfId="11192"/>
    <cellStyle name="40% - Акцент1 6 3 4 2" xfId="11193"/>
    <cellStyle name="40% - Акцент1 6 3 5" xfId="11194"/>
    <cellStyle name="40% - Акцент1 6 4" xfId="11195"/>
    <cellStyle name="40% - Акцент1 6 4 2" xfId="11196"/>
    <cellStyle name="40% - Акцент1 6 4 2 2" xfId="11197"/>
    <cellStyle name="40% - Акцент1 6 4 2 2 2" xfId="11198"/>
    <cellStyle name="40% - Акцент1 6 4 2 3" xfId="11199"/>
    <cellStyle name="40% - Акцент1 6 4 3" xfId="11200"/>
    <cellStyle name="40% - Акцент1 6 4 3 2" xfId="11201"/>
    <cellStyle name="40% - Акцент1 6 4 3 2 2" xfId="11202"/>
    <cellStyle name="40% - Акцент1 6 4 3 3" xfId="11203"/>
    <cellStyle name="40% - Акцент1 6 4 4" xfId="11204"/>
    <cellStyle name="40% - Акцент1 6 4 4 2" xfId="11205"/>
    <cellStyle name="40% - Акцент1 6 4 5" xfId="11206"/>
    <cellStyle name="40% - Акцент1 6 5" xfId="11207"/>
    <cellStyle name="40% - Акцент1 6 5 2" xfId="11208"/>
    <cellStyle name="40% - Акцент1 6 5 2 2" xfId="11209"/>
    <cellStyle name="40% - Акцент1 6 5 2 2 2" xfId="11210"/>
    <cellStyle name="40% - Акцент1 6 5 2 3" xfId="11211"/>
    <cellStyle name="40% - Акцент1 6 5 3" xfId="11212"/>
    <cellStyle name="40% - Акцент1 6 5 3 2" xfId="11213"/>
    <cellStyle name="40% - Акцент1 6 5 3 2 2" xfId="11214"/>
    <cellStyle name="40% - Акцент1 6 5 3 3" xfId="11215"/>
    <cellStyle name="40% - Акцент1 6 5 4" xfId="11216"/>
    <cellStyle name="40% - Акцент1 6 5 4 2" xfId="11217"/>
    <cellStyle name="40% - Акцент1 6 5 5" xfId="11218"/>
    <cellStyle name="40% - Акцент1 6 6" xfId="11219"/>
    <cellStyle name="40% - Акцент1 6 6 2" xfId="11220"/>
    <cellStyle name="40% - Акцент1 6 6 2 2" xfId="11221"/>
    <cellStyle name="40% - Акцент1 6 6 3" xfId="11222"/>
    <cellStyle name="40% - Акцент1 6 7" xfId="11223"/>
    <cellStyle name="40% - Акцент1 6 7 2" xfId="11224"/>
    <cellStyle name="40% - Акцент1 6 7 2 2" xfId="11225"/>
    <cellStyle name="40% - Акцент1 6 7 3" xfId="11226"/>
    <cellStyle name="40% - Акцент1 6 8" xfId="11227"/>
    <cellStyle name="40% - Акцент1 6 8 2" xfId="11228"/>
    <cellStyle name="40% - Акцент1 6 9" xfId="11229"/>
    <cellStyle name="40% - Акцент1 60" xfId="11230"/>
    <cellStyle name="40% - Акцент1 60 2" xfId="11231"/>
    <cellStyle name="40% - Акцент1 60 2 2" xfId="11232"/>
    <cellStyle name="40% - Акцент1 60 2 2 2" xfId="11233"/>
    <cellStyle name="40% - Акцент1 60 2 3" xfId="11234"/>
    <cellStyle name="40% - Акцент1 60 3" xfId="11235"/>
    <cellStyle name="40% - Акцент1 60 3 2" xfId="11236"/>
    <cellStyle name="40% - Акцент1 60 3 2 2" xfId="11237"/>
    <cellStyle name="40% - Акцент1 60 3 3" xfId="11238"/>
    <cellStyle name="40% - Акцент1 60 4" xfId="11239"/>
    <cellStyle name="40% - Акцент1 60 4 2" xfId="11240"/>
    <cellStyle name="40% - Акцент1 60 5" xfId="11241"/>
    <cellStyle name="40% - Акцент1 61" xfId="11242"/>
    <cellStyle name="40% - Акцент1 61 2" xfId="11243"/>
    <cellStyle name="40% - Акцент1 61 2 2" xfId="11244"/>
    <cellStyle name="40% - Акцент1 61 2 2 2" xfId="11245"/>
    <cellStyle name="40% - Акцент1 61 2 3" xfId="11246"/>
    <cellStyle name="40% - Акцент1 61 3" xfId="11247"/>
    <cellStyle name="40% - Акцент1 61 3 2" xfId="11248"/>
    <cellStyle name="40% - Акцент1 61 3 2 2" xfId="11249"/>
    <cellStyle name="40% - Акцент1 61 3 3" xfId="11250"/>
    <cellStyle name="40% - Акцент1 61 4" xfId="11251"/>
    <cellStyle name="40% - Акцент1 61 4 2" xfId="11252"/>
    <cellStyle name="40% - Акцент1 61 5" xfId="11253"/>
    <cellStyle name="40% - Акцент1 62" xfId="11254"/>
    <cellStyle name="40% - Акцент1 62 2" xfId="11255"/>
    <cellStyle name="40% - Акцент1 62 2 2" xfId="11256"/>
    <cellStyle name="40% - Акцент1 62 2 2 2" xfId="11257"/>
    <cellStyle name="40% - Акцент1 62 2 3" xfId="11258"/>
    <cellStyle name="40% - Акцент1 62 3" xfId="11259"/>
    <cellStyle name="40% - Акцент1 62 3 2" xfId="11260"/>
    <cellStyle name="40% - Акцент1 62 3 2 2" xfId="11261"/>
    <cellStyle name="40% - Акцент1 62 3 3" xfId="11262"/>
    <cellStyle name="40% - Акцент1 62 4" xfId="11263"/>
    <cellStyle name="40% - Акцент1 62 4 2" xfId="11264"/>
    <cellStyle name="40% - Акцент1 62 5" xfId="11265"/>
    <cellStyle name="40% - Акцент1 63" xfId="11266"/>
    <cellStyle name="40% - Акцент1 63 2" xfId="11267"/>
    <cellStyle name="40% - Акцент1 63 2 2" xfId="11268"/>
    <cellStyle name="40% - Акцент1 63 2 2 2" xfId="11269"/>
    <cellStyle name="40% - Акцент1 63 2 3" xfId="11270"/>
    <cellStyle name="40% - Акцент1 63 3" xfId="11271"/>
    <cellStyle name="40% - Акцент1 63 3 2" xfId="11272"/>
    <cellStyle name="40% - Акцент1 63 3 2 2" xfId="11273"/>
    <cellStyle name="40% - Акцент1 63 3 3" xfId="11274"/>
    <cellStyle name="40% - Акцент1 63 4" xfId="11275"/>
    <cellStyle name="40% - Акцент1 63 4 2" xfId="11276"/>
    <cellStyle name="40% - Акцент1 63 5" xfId="11277"/>
    <cellStyle name="40% - Акцент1 64" xfId="11278"/>
    <cellStyle name="40% - Акцент1 64 2" xfId="11279"/>
    <cellStyle name="40% - Акцент1 64 2 2" xfId="11280"/>
    <cellStyle name="40% - Акцент1 64 2 2 2" xfId="11281"/>
    <cellStyle name="40% - Акцент1 64 2 3" xfId="11282"/>
    <cellStyle name="40% - Акцент1 64 3" xfId="11283"/>
    <cellStyle name="40% - Акцент1 64 3 2" xfId="11284"/>
    <cellStyle name="40% - Акцент1 64 3 2 2" xfId="11285"/>
    <cellStyle name="40% - Акцент1 64 3 3" xfId="11286"/>
    <cellStyle name="40% - Акцент1 64 4" xfId="11287"/>
    <cellStyle name="40% - Акцент1 64 4 2" xfId="11288"/>
    <cellStyle name="40% - Акцент1 64 5" xfId="11289"/>
    <cellStyle name="40% - Акцент1 65" xfId="11290"/>
    <cellStyle name="40% - Акцент1 65 2" xfId="11291"/>
    <cellStyle name="40% - Акцент1 65 2 2" xfId="11292"/>
    <cellStyle name="40% - Акцент1 65 2 2 2" xfId="11293"/>
    <cellStyle name="40% - Акцент1 65 2 3" xfId="11294"/>
    <cellStyle name="40% - Акцент1 65 3" xfId="11295"/>
    <cellStyle name="40% - Акцент1 65 3 2" xfId="11296"/>
    <cellStyle name="40% - Акцент1 65 3 2 2" xfId="11297"/>
    <cellStyle name="40% - Акцент1 65 3 3" xfId="11298"/>
    <cellStyle name="40% - Акцент1 65 4" xfId="11299"/>
    <cellStyle name="40% - Акцент1 65 4 2" xfId="11300"/>
    <cellStyle name="40% - Акцент1 65 5" xfId="11301"/>
    <cellStyle name="40% - Акцент1 66" xfId="11302"/>
    <cellStyle name="40% - Акцент1 66 2" xfId="11303"/>
    <cellStyle name="40% - Акцент1 66 2 2" xfId="11304"/>
    <cellStyle name="40% - Акцент1 66 2 2 2" xfId="11305"/>
    <cellStyle name="40% - Акцент1 66 2 3" xfId="11306"/>
    <cellStyle name="40% - Акцент1 66 3" xfId="11307"/>
    <cellStyle name="40% - Акцент1 66 3 2" xfId="11308"/>
    <cellStyle name="40% - Акцент1 66 3 2 2" xfId="11309"/>
    <cellStyle name="40% - Акцент1 66 3 3" xfId="11310"/>
    <cellStyle name="40% - Акцент1 66 4" xfId="11311"/>
    <cellStyle name="40% - Акцент1 66 4 2" xfId="11312"/>
    <cellStyle name="40% - Акцент1 66 5" xfId="11313"/>
    <cellStyle name="40% - Акцент1 67" xfId="11314"/>
    <cellStyle name="40% - Акцент1 67 2" xfId="11315"/>
    <cellStyle name="40% - Акцент1 67 2 2" xfId="11316"/>
    <cellStyle name="40% - Акцент1 67 2 2 2" xfId="11317"/>
    <cellStyle name="40% - Акцент1 67 2 3" xfId="11318"/>
    <cellStyle name="40% - Акцент1 67 3" xfId="11319"/>
    <cellStyle name="40% - Акцент1 67 3 2" xfId="11320"/>
    <cellStyle name="40% - Акцент1 67 3 2 2" xfId="11321"/>
    <cellStyle name="40% - Акцент1 67 3 3" xfId="11322"/>
    <cellStyle name="40% - Акцент1 67 4" xfId="11323"/>
    <cellStyle name="40% - Акцент1 67 4 2" xfId="11324"/>
    <cellStyle name="40% - Акцент1 67 5" xfId="11325"/>
    <cellStyle name="40% - Акцент1 68" xfId="11326"/>
    <cellStyle name="40% - Акцент1 68 2" xfId="11327"/>
    <cellStyle name="40% - Акцент1 68 2 2" xfId="11328"/>
    <cellStyle name="40% - Акцент1 68 2 2 2" xfId="11329"/>
    <cellStyle name="40% - Акцент1 68 2 3" xfId="11330"/>
    <cellStyle name="40% - Акцент1 68 3" xfId="11331"/>
    <cellStyle name="40% - Акцент1 68 3 2" xfId="11332"/>
    <cellStyle name="40% - Акцент1 68 3 2 2" xfId="11333"/>
    <cellStyle name="40% - Акцент1 68 3 3" xfId="11334"/>
    <cellStyle name="40% - Акцент1 68 4" xfId="11335"/>
    <cellStyle name="40% - Акцент1 68 4 2" xfId="11336"/>
    <cellStyle name="40% - Акцент1 68 5" xfId="11337"/>
    <cellStyle name="40% - Акцент1 69" xfId="11338"/>
    <cellStyle name="40% - Акцент1 69 2" xfId="11339"/>
    <cellStyle name="40% - Акцент1 69 2 2" xfId="11340"/>
    <cellStyle name="40% - Акцент1 69 2 2 2" xfId="11341"/>
    <cellStyle name="40% - Акцент1 69 2 3" xfId="11342"/>
    <cellStyle name="40% - Акцент1 69 3" xfId="11343"/>
    <cellStyle name="40% - Акцент1 69 3 2" xfId="11344"/>
    <cellStyle name="40% - Акцент1 69 3 2 2" xfId="11345"/>
    <cellStyle name="40% - Акцент1 69 3 3" xfId="11346"/>
    <cellStyle name="40% - Акцент1 69 4" xfId="11347"/>
    <cellStyle name="40% - Акцент1 69 4 2" xfId="11348"/>
    <cellStyle name="40% - Акцент1 69 5" xfId="11349"/>
    <cellStyle name="40% - Акцент1 7" xfId="11350"/>
    <cellStyle name="40% - Акцент1 7 2" xfId="11351"/>
    <cellStyle name="40% - Акцент1 7 2 2" xfId="11352"/>
    <cellStyle name="40% - Акцент1 7 2 2 2" xfId="11353"/>
    <cellStyle name="40% - Акцент1 7 2 2 2 2" xfId="11354"/>
    <cellStyle name="40% - Акцент1 7 2 2 3" xfId="11355"/>
    <cellStyle name="40% - Акцент1 7 2 3" xfId="11356"/>
    <cellStyle name="40% - Акцент1 7 2 3 2" xfId="11357"/>
    <cellStyle name="40% - Акцент1 7 2 3 2 2" xfId="11358"/>
    <cellStyle name="40% - Акцент1 7 2 3 3" xfId="11359"/>
    <cellStyle name="40% - Акцент1 7 2 4" xfId="11360"/>
    <cellStyle name="40% - Акцент1 7 2 4 2" xfId="11361"/>
    <cellStyle name="40% - Акцент1 7 2 5" xfId="11362"/>
    <cellStyle name="40% - Акцент1 7 3" xfId="11363"/>
    <cellStyle name="40% - Акцент1 7 3 2" xfId="11364"/>
    <cellStyle name="40% - Акцент1 7 3 2 2" xfId="11365"/>
    <cellStyle name="40% - Акцент1 7 3 2 2 2" xfId="11366"/>
    <cellStyle name="40% - Акцент1 7 3 2 3" xfId="11367"/>
    <cellStyle name="40% - Акцент1 7 3 3" xfId="11368"/>
    <cellStyle name="40% - Акцент1 7 3 3 2" xfId="11369"/>
    <cellStyle name="40% - Акцент1 7 3 3 2 2" xfId="11370"/>
    <cellStyle name="40% - Акцент1 7 3 3 3" xfId="11371"/>
    <cellStyle name="40% - Акцент1 7 3 4" xfId="11372"/>
    <cellStyle name="40% - Акцент1 7 3 4 2" xfId="11373"/>
    <cellStyle name="40% - Акцент1 7 3 5" xfId="11374"/>
    <cellStyle name="40% - Акцент1 7 4" xfId="11375"/>
    <cellStyle name="40% - Акцент1 7 4 2" xfId="11376"/>
    <cellStyle name="40% - Акцент1 7 4 2 2" xfId="11377"/>
    <cellStyle name="40% - Акцент1 7 4 2 2 2" xfId="11378"/>
    <cellStyle name="40% - Акцент1 7 4 2 3" xfId="11379"/>
    <cellStyle name="40% - Акцент1 7 4 3" xfId="11380"/>
    <cellStyle name="40% - Акцент1 7 4 3 2" xfId="11381"/>
    <cellStyle name="40% - Акцент1 7 4 3 2 2" xfId="11382"/>
    <cellStyle name="40% - Акцент1 7 4 3 3" xfId="11383"/>
    <cellStyle name="40% - Акцент1 7 4 4" xfId="11384"/>
    <cellStyle name="40% - Акцент1 7 4 4 2" xfId="11385"/>
    <cellStyle name="40% - Акцент1 7 4 5" xfId="11386"/>
    <cellStyle name="40% - Акцент1 7 5" xfId="11387"/>
    <cellStyle name="40% - Акцент1 7 5 2" xfId="11388"/>
    <cellStyle name="40% - Акцент1 7 5 2 2" xfId="11389"/>
    <cellStyle name="40% - Акцент1 7 5 2 2 2" xfId="11390"/>
    <cellStyle name="40% - Акцент1 7 5 2 3" xfId="11391"/>
    <cellStyle name="40% - Акцент1 7 5 3" xfId="11392"/>
    <cellStyle name="40% - Акцент1 7 5 3 2" xfId="11393"/>
    <cellStyle name="40% - Акцент1 7 5 3 2 2" xfId="11394"/>
    <cellStyle name="40% - Акцент1 7 5 3 3" xfId="11395"/>
    <cellStyle name="40% - Акцент1 7 5 4" xfId="11396"/>
    <cellStyle name="40% - Акцент1 7 5 4 2" xfId="11397"/>
    <cellStyle name="40% - Акцент1 7 5 5" xfId="11398"/>
    <cellStyle name="40% - Акцент1 7 6" xfId="11399"/>
    <cellStyle name="40% - Акцент1 7 6 2" xfId="11400"/>
    <cellStyle name="40% - Акцент1 7 6 2 2" xfId="11401"/>
    <cellStyle name="40% - Акцент1 7 6 3" xfId="11402"/>
    <cellStyle name="40% - Акцент1 7 7" xfId="11403"/>
    <cellStyle name="40% - Акцент1 7 7 2" xfId="11404"/>
    <cellStyle name="40% - Акцент1 7 7 2 2" xfId="11405"/>
    <cellStyle name="40% - Акцент1 7 7 3" xfId="11406"/>
    <cellStyle name="40% - Акцент1 7 8" xfId="11407"/>
    <cellStyle name="40% - Акцент1 7 8 2" xfId="11408"/>
    <cellStyle name="40% - Акцент1 7 9" xfId="11409"/>
    <cellStyle name="40% - Акцент1 70" xfId="11410"/>
    <cellStyle name="40% - Акцент1 70 2" xfId="11411"/>
    <cellStyle name="40% - Акцент1 70 2 2" xfId="11412"/>
    <cellStyle name="40% - Акцент1 70 2 2 2" xfId="11413"/>
    <cellStyle name="40% - Акцент1 70 2 3" xfId="11414"/>
    <cellStyle name="40% - Акцент1 70 3" xfId="11415"/>
    <cellStyle name="40% - Акцент1 70 3 2" xfId="11416"/>
    <cellStyle name="40% - Акцент1 70 3 2 2" xfId="11417"/>
    <cellStyle name="40% - Акцент1 70 3 3" xfId="11418"/>
    <cellStyle name="40% - Акцент1 70 4" xfId="11419"/>
    <cellStyle name="40% - Акцент1 70 4 2" xfId="11420"/>
    <cellStyle name="40% - Акцент1 70 5" xfId="11421"/>
    <cellStyle name="40% - Акцент1 71" xfId="11422"/>
    <cellStyle name="40% - Акцент1 71 2" xfId="11423"/>
    <cellStyle name="40% - Акцент1 71 2 2" xfId="11424"/>
    <cellStyle name="40% - Акцент1 71 2 2 2" xfId="11425"/>
    <cellStyle name="40% - Акцент1 71 2 3" xfId="11426"/>
    <cellStyle name="40% - Акцент1 71 3" xfId="11427"/>
    <cellStyle name="40% - Акцент1 71 3 2" xfId="11428"/>
    <cellStyle name="40% - Акцент1 71 3 2 2" xfId="11429"/>
    <cellStyle name="40% - Акцент1 71 3 3" xfId="11430"/>
    <cellStyle name="40% - Акцент1 71 4" xfId="11431"/>
    <cellStyle name="40% - Акцент1 71 4 2" xfId="11432"/>
    <cellStyle name="40% - Акцент1 71 5" xfId="11433"/>
    <cellStyle name="40% - Акцент1 72" xfId="11434"/>
    <cellStyle name="40% - Акцент1 72 2" xfId="11435"/>
    <cellStyle name="40% - Акцент1 72 2 2" xfId="11436"/>
    <cellStyle name="40% - Акцент1 72 2 2 2" xfId="11437"/>
    <cellStyle name="40% - Акцент1 72 2 3" xfId="11438"/>
    <cellStyle name="40% - Акцент1 72 3" xfId="11439"/>
    <cellStyle name="40% - Акцент1 72 3 2" xfId="11440"/>
    <cellStyle name="40% - Акцент1 72 3 2 2" xfId="11441"/>
    <cellStyle name="40% - Акцент1 72 3 3" xfId="11442"/>
    <cellStyle name="40% - Акцент1 72 4" xfId="11443"/>
    <cellStyle name="40% - Акцент1 72 4 2" xfId="11444"/>
    <cellStyle name="40% - Акцент1 72 5" xfId="11445"/>
    <cellStyle name="40% - Акцент1 73" xfId="11446"/>
    <cellStyle name="40% - Акцент1 73 2" xfId="11447"/>
    <cellStyle name="40% - Акцент1 73 2 2" xfId="11448"/>
    <cellStyle name="40% - Акцент1 73 2 2 2" xfId="11449"/>
    <cellStyle name="40% - Акцент1 73 2 3" xfId="11450"/>
    <cellStyle name="40% - Акцент1 73 3" xfId="11451"/>
    <cellStyle name="40% - Акцент1 73 3 2" xfId="11452"/>
    <cellStyle name="40% - Акцент1 73 3 2 2" xfId="11453"/>
    <cellStyle name="40% - Акцент1 73 3 3" xfId="11454"/>
    <cellStyle name="40% - Акцент1 73 4" xfId="11455"/>
    <cellStyle name="40% - Акцент1 73 4 2" xfId="11456"/>
    <cellStyle name="40% - Акцент1 73 5" xfId="11457"/>
    <cellStyle name="40% - Акцент1 74" xfId="11458"/>
    <cellStyle name="40% - Акцент1 74 2" xfId="11459"/>
    <cellStyle name="40% - Акцент1 74 2 2" xfId="11460"/>
    <cellStyle name="40% - Акцент1 74 2 2 2" xfId="11461"/>
    <cellStyle name="40% - Акцент1 74 2 3" xfId="11462"/>
    <cellStyle name="40% - Акцент1 74 3" xfId="11463"/>
    <cellStyle name="40% - Акцент1 74 3 2" xfId="11464"/>
    <cellStyle name="40% - Акцент1 74 3 2 2" xfId="11465"/>
    <cellStyle name="40% - Акцент1 74 3 3" xfId="11466"/>
    <cellStyle name="40% - Акцент1 74 4" xfId="11467"/>
    <cellStyle name="40% - Акцент1 74 4 2" xfId="11468"/>
    <cellStyle name="40% - Акцент1 74 5" xfId="11469"/>
    <cellStyle name="40% - Акцент1 75" xfId="11470"/>
    <cellStyle name="40% - Акцент1 75 2" xfId="11471"/>
    <cellStyle name="40% - Акцент1 75 2 2" xfId="11472"/>
    <cellStyle name="40% - Акцент1 75 2 2 2" xfId="11473"/>
    <cellStyle name="40% - Акцент1 75 2 3" xfId="11474"/>
    <cellStyle name="40% - Акцент1 75 3" xfId="11475"/>
    <cellStyle name="40% - Акцент1 75 3 2" xfId="11476"/>
    <cellStyle name="40% - Акцент1 75 3 2 2" xfId="11477"/>
    <cellStyle name="40% - Акцент1 75 3 3" xfId="11478"/>
    <cellStyle name="40% - Акцент1 75 4" xfId="11479"/>
    <cellStyle name="40% - Акцент1 75 4 2" xfId="11480"/>
    <cellStyle name="40% - Акцент1 75 5" xfId="11481"/>
    <cellStyle name="40% - Акцент1 76" xfId="11482"/>
    <cellStyle name="40% - Акцент1 76 2" xfId="11483"/>
    <cellStyle name="40% - Акцент1 76 2 2" xfId="11484"/>
    <cellStyle name="40% - Акцент1 76 2 2 2" xfId="11485"/>
    <cellStyle name="40% - Акцент1 76 2 3" xfId="11486"/>
    <cellStyle name="40% - Акцент1 76 3" xfId="11487"/>
    <cellStyle name="40% - Акцент1 76 3 2" xfId="11488"/>
    <cellStyle name="40% - Акцент1 76 3 2 2" xfId="11489"/>
    <cellStyle name="40% - Акцент1 76 3 3" xfId="11490"/>
    <cellStyle name="40% - Акцент1 76 4" xfId="11491"/>
    <cellStyle name="40% - Акцент1 76 4 2" xfId="11492"/>
    <cellStyle name="40% - Акцент1 76 5" xfId="11493"/>
    <cellStyle name="40% - Акцент1 77" xfId="11494"/>
    <cellStyle name="40% - Акцент1 77 2" xfId="11495"/>
    <cellStyle name="40% - Акцент1 77 2 2" xfId="11496"/>
    <cellStyle name="40% - Акцент1 77 2 2 2" xfId="11497"/>
    <cellStyle name="40% - Акцент1 77 2 3" xfId="11498"/>
    <cellStyle name="40% - Акцент1 77 3" xfId="11499"/>
    <cellStyle name="40% - Акцент1 77 3 2" xfId="11500"/>
    <cellStyle name="40% - Акцент1 77 3 2 2" xfId="11501"/>
    <cellStyle name="40% - Акцент1 77 3 3" xfId="11502"/>
    <cellStyle name="40% - Акцент1 77 4" xfId="11503"/>
    <cellStyle name="40% - Акцент1 77 4 2" xfId="11504"/>
    <cellStyle name="40% - Акцент1 77 5" xfId="11505"/>
    <cellStyle name="40% - Акцент1 78" xfId="11506"/>
    <cellStyle name="40% - Акцент1 78 2" xfId="11507"/>
    <cellStyle name="40% - Акцент1 78 2 2" xfId="11508"/>
    <cellStyle name="40% - Акцент1 78 2 2 2" xfId="11509"/>
    <cellStyle name="40% - Акцент1 78 2 3" xfId="11510"/>
    <cellStyle name="40% - Акцент1 78 3" xfId="11511"/>
    <cellStyle name="40% - Акцент1 78 3 2" xfId="11512"/>
    <cellStyle name="40% - Акцент1 78 3 2 2" xfId="11513"/>
    <cellStyle name="40% - Акцент1 78 3 3" xfId="11514"/>
    <cellStyle name="40% - Акцент1 78 4" xfId="11515"/>
    <cellStyle name="40% - Акцент1 78 4 2" xfId="11516"/>
    <cellStyle name="40% - Акцент1 78 5" xfId="11517"/>
    <cellStyle name="40% - Акцент1 79" xfId="11518"/>
    <cellStyle name="40% - Акцент1 79 2" xfId="11519"/>
    <cellStyle name="40% - Акцент1 79 2 2" xfId="11520"/>
    <cellStyle name="40% - Акцент1 79 2 2 2" xfId="11521"/>
    <cellStyle name="40% - Акцент1 79 2 3" xfId="11522"/>
    <cellStyle name="40% - Акцент1 79 3" xfId="11523"/>
    <cellStyle name="40% - Акцент1 79 3 2" xfId="11524"/>
    <cellStyle name="40% - Акцент1 79 3 2 2" xfId="11525"/>
    <cellStyle name="40% - Акцент1 79 3 3" xfId="11526"/>
    <cellStyle name="40% - Акцент1 79 4" xfId="11527"/>
    <cellStyle name="40% - Акцент1 79 4 2" xfId="11528"/>
    <cellStyle name="40% - Акцент1 79 5" xfId="11529"/>
    <cellStyle name="40% - Акцент1 8" xfId="11530"/>
    <cellStyle name="40% - Акцент1 8 2" xfId="11531"/>
    <cellStyle name="40% - Акцент1 8 2 2" xfId="11532"/>
    <cellStyle name="40% - Акцент1 8 2 2 2" xfId="11533"/>
    <cellStyle name="40% - Акцент1 8 2 2 2 2" xfId="11534"/>
    <cellStyle name="40% - Акцент1 8 2 2 3" xfId="11535"/>
    <cellStyle name="40% - Акцент1 8 2 3" xfId="11536"/>
    <cellStyle name="40% - Акцент1 8 2 3 2" xfId="11537"/>
    <cellStyle name="40% - Акцент1 8 2 3 2 2" xfId="11538"/>
    <cellStyle name="40% - Акцент1 8 2 3 3" xfId="11539"/>
    <cellStyle name="40% - Акцент1 8 2 4" xfId="11540"/>
    <cellStyle name="40% - Акцент1 8 2 4 2" xfId="11541"/>
    <cellStyle name="40% - Акцент1 8 2 5" xfId="11542"/>
    <cellStyle name="40% - Акцент1 8 3" xfId="11543"/>
    <cellStyle name="40% - Акцент1 8 3 2" xfId="11544"/>
    <cellStyle name="40% - Акцент1 8 3 2 2" xfId="11545"/>
    <cellStyle name="40% - Акцент1 8 3 2 2 2" xfId="11546"/>
    <cellStyle name="40% - Акцент1 8 3 2 3" xfId="11547"/>
    <cellStyle name="40% - Акцент1 8 3 3" xfId="11548"/>
    <cellStyle name="40% - Акцент1 8 3 3 2" xfId="11549"/>
    <cellStyle name="40% - Акцент1 8 3 3 2 2" xfId="11550"/>
    <cellStyle name="40% - Акцент1 8 3 3 3" xfId="11551"/>
    <cellStyle name="40% - Акцент1 8 3 4" xfId="11552"/>
    <cellStyle name="40% - Акцент1 8 3 4 2" xfId="11553"/>
    <cellStyle name="40% - Акцент1 8 3 5" xfId="11554"/>
    <cellStyle name="40% - Акцент1 8 4" xfId="11555"/>
    <cellStyle name="40% - Акцент1 8 4 2" xfId="11556"/>
    <cellStyle name="40% - Акцент1 8 4 2 2" xfId="11557"/>
    <cellStyle name="40% - Акцент1 8 4 2 2 2" xfId="11558"/>
    <cellStyle name="40% - Акцент1 8 4 2 3" xfId="11559"/>
    <cellStyle name="40% - Акцент1 8 4 3" xfId="11560"/>
    <cellStyle name="40% - Акцент1 8 4 3 2" xfId="11561"/>
    <cellStyle name="40% - Акцент1 8 4 3 2 2" xfId="11562"/>
    <cellStyle name="40% - Акцент1 8 4 3 3" xfId="11563"/>
    <cellStyle name="40% - Акцент1 8 4 4" xfId="11564"/>
    <cellStyle name="40% - Акцент1 8 4 4 2" xfId="11565"/>
    <cellStyle name="40% - Акцент1 8 4 5" xfId="11566"/>
    <cellStyle name="40% - Акцент1 8 5" xfId="11567"/>
    <cellStyle name="40% - Акцент1 8 5 2" xfId="11568"/>
    <cellStyle name="40% - Акцент1 8 5 2 2" xfId="11569"/>
    <cellStyle name="40% - Акцент1 8 5 2 2 2" xfId="11570"/>
    <cellStyle name="40% - Акцент1 8 5 2 3" xfId="11571"/>
    <cellStyle name="40% - Акцент1 8 5 3" xfId="11572"/>
    <cellStyle name="40% - Акцент1 8 5 3 2" xfId="11573"/>
    <cellStyle name="40% - Акцент1 8 5 3 2 2" xfId="11574"/>
    <cellStyle name="40% - Акцент1 8 5 3 3" xfId="11575"/>
    <cellStyle name="40% - Акцент1 8 5 4" xfId="11576"/>
    <cellStyle name="40% - Акцент1 8 5 4 2" xfId="11577"/>
    <cellStyle name="40% - Акцент1 8 5 5" xfId="11578"/>
    <cellStyle name="40% - Акцент1 8 6" xfId="11579"/>
    <cellStyle name="40% - Акцент1 8 6 2" xfId="11580"/>
    <cellStyle name="40% - Акцент1 8 6 2 2" xfId="11581"/>
    <cellStyle name="40% - Акцент1 8 6 3" xfId="11582"/>
    <cellStyle name="40% - Акцент1 8 7" xfId="11583"/>
    <cellStyle name="40% - Акцент1 8 7 2" xfId="11584"/>
    <cellStyle name="40% - Акцент1 8 7 2 2" xfId="11585"/>
    <cellStyle name="40% - Акцент1 8 7 3" xfId="11586"/>
    <cellStyle name="40% - Акцент1 8 8" xfId="11587"/>
    <cellStyle name="40% - Акцент1 8 8 2" xfId="11588"/>
    <cellStyle name="40% - Акцент1 8 9" xfId="11589"/>
    <cellStyle name="40% - Акцент1 80" xfId="11590"/>
    <cellStyle name="40% - Акцент1 80 2" xfId="11591"/>
    <cellStyle name="40% - Акцент1 80 2 2" xfId="11592"/>
    <cellStyle name="40% - Акцент1 80 2 2 2" xfId="11593"/>
    <cellStyle name="40% - Акцент1 80 2 3" xfId="11594"/>
    <cellStyle name="40% - Акцент1 80 3" xfId="11595"/>
    <cellStyle name="40% - Акцент1 80 3 2" xfId="11596"/>
    <cellStyle name="40% - Акцент1 80 3 2 2" xfId="11597"/>
    <cellStyle name="40% - Акцент1 80 3 3" xfId="11598"/>
    <cellStyle name="40% - Акцент1 80 4" xfId="11599"/>
    <cellStyle name="40% - Акцент1 80 4 2" xfId="11600"/>
    <cellStyle name="40% - Акцент1 80 5" xfId="11601"/>
    <cellStyle name="40% - Акцент1 81" xfId="11602"/>
    <cellStyle name="40% - Акцент1 81 2" xfId="11603"/>
    <cellStyle name="40% - Акцент1 81 2 2" xfId="11604"/>
    <cellStyle name="40% - Акцент1 81 2 2 2" xfId="11605"/>
    <cellStyle name="40% - Акцент1 81 2 3" xfId="11606"/>
    <cellStyle name="40% - Акцент1 81 3" xfId="11607"/>
    <cellStyle name="40% - Акцент1 81 3 2" xfId="11608"/>
    <cellStyle name="40% - Акцент1 81 3 2 2" xfId="11609"/>
    <cellStyle name="40% - Акцент1 81 3 3" xfId="11610"/>
    <cellStyle name="40% - Акцент1 81 4" xfId="11611"/>
    <cellStyle name="40% - Акцент1 81 4 2" xfId="11612"/>
    <cellStyle name="40% - Акцент1 81 5" xfId="11613"/>
    <cellStyle name="40% - Акцент1 82" xfId="11614"/>
    <cellStyle name="40% - Акцент1 82 2" xfId="11615"/>
    <cellStyle name="40% - Акцент1 82 2 2" xfId="11616"/>
    <cellStyle name="40% - Акцент1 82 2 2 2" xfId="11617"/>
    <cellStyle name="40% - Акцент1 82 2 3" xfId="11618"/>
    <cellStyle name="40% - Акцент1 82 3" xfId="11619"/>
    <cellStyle name="40% - Акцент1 82 3 2" xfId="11620"/>
    <cellStyle name="40% - Акцент1 82 3 2 2" xfId="11621"/>
    <cellStyle name="40% - Акцент1 82 3 3" xfId="11622"/>
    <cellStyle name="40% - Акцент1 82 4" xfId="11623"/>
    <cellStyle name="40% - Акцент1 82 4 2" xfId="11624"/>
    <cellStyle name="40% - Акцент1 82 5" xfId="11625"/>
    <cellStyle name="40% - Акцент1 83" xfId="11626"/>
    <cellStyle name="40% - Акцент1 83 2" xfId="11627"/>
    <cellStyle name="40% - Акцент1 83 2 2" xfId="11628"/>
    <cellStyle name="40% - Акцент1 83 2 2 2" xfId="11629"/>
    <cellStyle name="40% - Акцент1 83 2 3" xfId="11630"/>
    <cellStyle name="40% - Акцент1 83 3" xfId="11631"/>
    <cellStyle name="40% - Акцент1 83 3 2" xfId="11632"/>
    <cellStyle name="40% - Акцент1 83 3 2 2" xfId="11633"/>
    <cellStyle name="40% - Акцент1 83 3 3" xfId="11634"/>
    <cellStyle name="40% - Акцент1 83 4" xfId="11635"/>
    <cellStyle name="40% - Акцент1 83 4 2" xfId="11636"/>
    <cellStyle name="40% - Акцент1 83 5" xfId="11637"/>
    <cellStyle name="40% - Акцент1 84" xfId="11638"/>
    <cellStyle name="40% - Акцент1 84 2" xfId="11639"/>
    <cellStyle name="40% - Акцент1 84 2 2" xfId="11640"/>
    <cellStyle name="40% - Акцент1 84 2 2 2" xfId="11641"/>
    <cellStyle name="40% - Акцент1 84 2 3" xfId="11642"/>
    <cellStyle name="40% - Акцент1 84 3" xfId="11643"/>
    <cellStyle name="40% - Акцент1 84 3 2" xfId="11644"/>
    <cellStyle name="40% - Акцент1 84 3 2 2" xfId="11645"/>
    <cellStyle name="40% - Акцент1 84 3 3" xfId="11646"/>
    <cellStyle name="40% - Акцент1 84 4" xfId="11647"/>
    <cellStyle name="40% - Акцент1 84 4 2" xfId="11648"/>
    <cellStyle name="40% - Акцент1 84 5" xfId="11649"/>
    <cellStyle name="40% - Акцент1 85" xfId="11650"/>
    <cellStyle name="40% - Акцент1 85 2" xfId="11651"/>
    <cellStyle name="40% - Акцент1 85 2 2" xfId="11652"/>
    <cellStyle name="40% - Акцент1 85 2 2 2" xfId="11653"/>
    <cellStyle name="40% - Акцент1 85 2 3" xfId="11654"/>
    <cellStyle name="40% - Акцент1 85 3" xfId="11655"/>
    <cellStyle name="40% - Акцент1 85 3 2" xfId="11656"/>
    <cellStyle name="40% - Акцент1 85 3 2 2" xfId="11657"/>
    <cellStyle name="40% - Акцент1 85 3 3" xfId="11658"/>
    <cellStyle name="40% - Акцент1 85 4" xfId="11659"/>
    <cellStyle name="40% - Акцент1 85 4 2" xfId="11660"/>
    <cellStyle name="40% - Акцент1 85 5" xfId="11661"/>
    <cellStyle name="40% - Акцент1 86" xfId="11662"/>
    <cellStyle name="40% - Акцент1 86 2" xfId="11663"/>
    <cellStyle name="40% - Акцент1 86 2 2" xfId="11664"/>
    <cellStyle name="40% - Акцент1 86 2 2 2" xfId="11665"/>
    <cellStyle name="40% - Акцент1 86 2 3" xfId="11666"/>
    <cellStyle name="40% - Акцент1 86 3" xfId="11667"/>
    <cellStyle name="40% - Акцент1 86 3 2" xfId="11668"/>
    <cellStyle name="40% - Акцент1 86 3 2 2" xfId="11669"/>
    <cellStyle name="40% - Акцент1 86 3 3" xfId="11670"/>
    <cellStyle name="40% - Акцент1 86 4" xfId="11671"/>
    <cellStyle name="40% - Акцент1 86 4 2" xfId="11672"/>
    <cellStyle name="40% - Акцент1 86 5" xfId="11673"/>
    <cellStyle name="40% - Акцент1 87" xfId="11674"/>
    <cellStyle name="40% - Акцент1 87 2" xfId="11675"/>
    <cellStyle name="40% - Акцент1 87 2 2" xfId="11676"/>
    <cellStyle name="40% - Акцент1 87 2 2 2" xfId="11677"/>
    <cellStyle name="40% - Акцент1 87 2 3" xfId="11678"/>
    <cellStyle name="40% - Акцент1 87 3" xfId="11679"/>
    <cellStyle name="40% - Акцент1 87 3 2" xfId="11680"/>
    <cellStyle name="40% - Акцент1 87 3 2 2" xfId="11681"/>
    <cellStyle name="40% - Акцент1 87 3 3" xfId="11682"/>
    <cellStyle name="40% - Акцент1 87 4" xfId="11683"/>
    <cellStyle name="40% - Акцент1 87 4 2" xfId="11684"/>
    <cellStyle name="40% - Акцент1 87 5" xfId="11685"/>
    <cellStyle name="40% - Акцент1 88" xfId="11686"/>
    <cellStyle name="40% - Акцент1 88 2" xfId="11687"/>
    <cellStyle name="40% - Акцент1 88 2 2" xfId="11688"/>
    <cellStyle name="40% - Акцент1 88 3" xfId="11689"/>
    <cellStyle name="40% - Акцент1 89" xfId="11690"/>
    <cellStyle name="40% - Акцент1 89 2" xfId="11691"/>
    <cellStyle name="40% - Акцент1 89 2 2" xfId="11692"/>
    <cellStyle name="40% - Акцент1 89 3" xfId="11693"/>
    <cellStyle name="40% - Акцент1 9" xfId="11694"/>
    <cellStyle name="40% - Акцент1 9 2" xfId="11695"/>
    <cellStyle name="40% - Акцент1 9 2 2" xfId="11696"/>
    <cellStyle name="40% - Акцент1 9 2 2 2" xfId="11697"/>
    <cellStyle name="40% - Акцент1 9 2 2 2 2" xfId="11698"/>
    <cellStyle name="40% - Акцент1 9 2 2 3" xfId="11699"/>
    <cellStyle name="40% - Акцент1 9 2 3" xfId="11700"/>
    <cellStyle name="40% - Акцент1 9 2 3 2" xfId="11701"/>
    <cellStyle name="40% - Акцент1 9 2 3 2 2" xfId="11702"/>
    <cellStyle name="40% - Акцент1 9 2 3 3" xfId="11703"/>
    <cellStyle name="40% - Акцент1 9 2 4" xfId="11704"/>
    <cellStyle name="40% - Акцент1 9 2 4 2" xfId="11705"/>
    <cellStyle name="40% - Акцент1 9 2 5" xfId="11706"/>
    <cellStyle name="40% - Акцент1 9 3" xfId="11707"/>
    <cellStyle name="40% - Акцент1 9 3 2" xfId="11708"/>
    <cellStyle name="40% - Акцент1 9 3 2 2" xfId="11709"/>
    <cellStyle name="40% - Акцент1 9 3 2 2 2" xfId="11710"/>
    <cellStyle name="40% - Акцент1 9 3 2 3" xfId="11711"/>
    <cellStyle name="40% - Акцент1 9 3 3" xfId="11712"/>
    <cellStyle name="40% - Акцент1 9 3 3 2" xfId="11713"/>
    <cellStyle name="40% - Акцент1 9 3 3 2 2" xfId="11714"/>
    <cellStyle name="40% - Акцент1 9 3 3 3" xfId="11715"/>
    <cellStyle name="40% - Акцент1 9 3 4" xfId="11716"/>
    <cellStyle name="40% - Акцент1 9 3 4 2" xfId="11717"/>
    <cellStyle name="40% - Акцент1 9 3 5" xfId="11718"/>
    <cellStyle name="40% - Акцент1 9 4" xfId="11719"/>
    <cellStyle name="40% - Акцент1 9 4 2" xfId="11720"/>
    <cellStyle name="40% - Акцент1 9 4 2 2" xfId="11721"/>
    <cellStyle name="40% - Акцент1 9 4 2 2 2" xfId="11722"/>
    <cellStyle name="40% - Акцент1 9 4 2 3" xfId="11723"/>
    <cellStyle name="40% - Акцент1 9 4 3" xfId="11724"/>
    <cellStyle name="40% - Акцент1 9 4 3 2" xfId="11725"/>
    <cellStyle name="40% - Акцент1 9 4 3 2 2" xfId="11726"/>
    <cellStyle name="40% - Акцент1 9 4 3 3" xfId="11727"/>
    <cellStyle name="40% - Акцент1 9 4 4" xfId="11728"/>
    <cellStyle name="40% - Акцент1 9 4 4 2" xfId="11729"/>
    <cellStyle name="40% - Акцент1 9 4 5" xfId="11730"/>
    <cellStyle name="40% - Акцент1 9 5" xfId="11731"/>
    <cellStyle name="40% - Акцент1 9 5 2" xfId="11732"/>
    <cellStyle name="40% - Акцент1 9 5 2 2" xfId="11733"/>
    <cellStyle name="40% - Акцент1 9 5 2 2 2" xfId="11734"/>
    <cellStyle name="40% - Акцент1 9 5 2 3" xfId="11735"/>
    <cellStyle name="40% - Акцент1 9 5 3" xfId="11736"/>
    <cellStyle name="40% - Акцент1 9 5 3 2" xfId="11737"/>
    <cellStyle name="40% - Акцент1 9 5 3 2 2" xfId="11738"/>
    <cellStyle name="40% - Акцент1 9 5 3 3" xfId="11739"/>
    <cellStyle name="40% - Акцент1 9 5 4" xfId="11740"/>
    <cellStyle name="40% - Акцент1 9 5 4 2" xfId="11741"/>
    <cellStyle name="40% - Акцент1 9 5 5" xfId="11742"/>
    <cellStyle name="40% - Акцент1 9 6" xfId="11743"/>
    <cellStyle name="40% - Акцент1 9 6 2" xfId="11744"/>
    <cellStyle name="40% - Акцент1 9 6 2 2" xfId="11745"/>
    <cellStyle name="40% - Акцент1 9 6 3" xfId="11746"/>
    <cellStyle name="40% - Акцент1 9 7" xfId="11747"/>
    <cellStyle name="40% - Акцент1 9 7 2" xfId="11748"/>
    <cellStyle name="40% - Акцент1 9 7 2 2" xfId="11749"/>
    <cellStyle name="40% - Акцент1 9 7 3" xfId="11750"/>
    <cellStyle name="40% - Акцент1 9 8" xfId="11751"/>
    <cellStyle name="40% - Акцент1 9 8 2" xfId="11752"/>
    <cellStyle name="40% - Акцент1 9 9" xfId="11753"/>
    <cellStyle name="40% - Акцент1 90" xfId="11754"/>
    <cellStyle name="40% - Акцент1 90 2" xfId="11755"/>
    <cellStyle name="40% - Акцент1 90 2 2" xfId="11756"/>
    <cellStyle name="40% - Акцент1 90 3" xfId="11757"/>
    <cellStyle name="40% - Акцент1 91" xfId="11758"/>
    <cellStyle name="40% - Акцент1 91 2" xfId="11759"/>
    <cellStyle name="40% - Акцент1 91 2 2" xfId="11760"/>
    <cellStyle name="40% - Акцент1 91 3" xfId="11761"/>
    <cellStyle name="40% - Акцент1 92" xfId="11762"/>
    <cellStyle name="40% - Акцент1 92 2" xfId="11763"/>
    <cellStyle name="40% - Акцент1 92 2 2" xfId="11764"/>
    <cellStyle name="40% - Акцент1 92 3" xfId="11765"/>
    <cellStyle name="40% - Акцент1 93" xfId="11766"/>
    <cellStyle name="40% - Акцент1 93 2" xfId="11767"/>
    <cellStyle name="40% - Акцент1 93 2 2" xfId="11768"/>
    <cellStyle name="40% - Акцент1 93 3" xfId="11769"/>
    <cellStyle name="40% - Акцент1 94" xfId="11770"/>
    <cellStyle name="40% - Акцент1 94 2" xfId="11771"/>
    <cellStyle name="40% - Акцент1 94 2 2" xfId="11772"/>
    <cellStyle name="40% - Акцент1 94 3" xfId="11773"/>
    <cellStyle name="40% - Акцент1 95" xfId="11774"/>
    <cellStyle name="40% - Акцент1 95 2" xfId="11775"/>
    <cellStyle name="40% - Акцент1 95 2 2" xfId="11776"/>
    <cellStyle name="40% - Акцент1 95 3" xfId="11777"/>
    <cellStyle name="40% - Акцент1 96" xfId="11778"/>
    <cellStyle name="40% - Акцент1 96 2" xfId="11779"/>
    <cellStyle name="40% - Акцент1 96 2 2" xfId="11780"/>
    <cellStyle name="40% - Акцент1 96 3" xfId="11781"/>
    <cellStyle name="40% - Акцент1 97" xfId="11782"/>
    <cellStyle name="40% - Акцент1 97 2" xfId="11783"/>
    <cellStyle name="40% - Акцент1 97 2 2" xfId="11784"/>
    <cellStyle name="40% - Акцент1 97 3" xfId="11785"/>
    <cellStyle name="40% - Акцент1 98" xfId="11786"/>
    <cellStyle name="40% - Акцент1 98 2" xfId="11787"/>
    <cellStyle name="40% - Акцент1 98 2 2" xfId="11788"/>
    <cellStyle name="40% - Акцент1 98 3" xfId="11789"/>
    <cellStyle name="40% - Акцент1 99" xfId="11790"/>
    <cellStyle name="40% - Акцент1 99 2" xfId="11791"/>
    <cellStyle name="40% - Акцент1 99 2 2" xfId="11792"/>
    <cellStyle name="40% - Акцент1 99 3" xfId="11793"/>
    <cellStyle name="40% - Акцент2" xfId="11794" builtinId="35" customBuiltin="1"/>
    <cellStyle name="40% - Акцент2 10" xfId="11795"/>
    <cellStyle name="40% - Акцент2 10 2" xfId="11796"/>
    <cellStyle name="40% - Акцент2 10 2 2" xfId="11797"/>
    <cellStyle name="40% - Акцент2 10 2 2 2" xfId="11798"/>
    <cellStyle name="40% - Акцент2 10 2 3" xfId="11799"/>
    <cellStyle name="40% - Акцент2 10 3" xfId="11800"/>
    <cellStyle name="40% - Акцент2 10 3 2" xfId="11801"/>
    <cellStyle name="40% - Акцент2 10 3 2 2" xfId="11802"/>
    <cellStyle name="40% - Акцент2 10 3 3" xfId="11803"/>
    <cellStyle name="40% - Акцент2 10 4" xfId="11804"/>
    <cellStyle name="40% - Акцент2 10 4 2" xfId="11805"/>
    <cellStyle name="40% - Акцент2 10 5" xfId="11806"/>
    <cellStyle name="40% - Акцент2 100" xfId="11807"/>
    <cellStyle name="40% - Акцент2 100 2" xfId="11808"/>
    <cellStyle name="40% - Акцент2 100 2 2" xfId="11809"/>
    <cellStyle name="40% - Акцент2 100 3" xfId="11810"/>
    <cellStyle name="40% - Акцент2 101" xfId="11811"/>
    <cellStyle name="40% - Акцент2 101 2" xfId="11812"/>
    <cellStyle name="40% - Акцент2 101 2 2" xfId="11813"/>
    <cellStyle name="40% - Акцент2 101 3" xfId="11814"/>
    <cellStyle name="40% - Акцент2 102" xfId="11815"/>
    <cellStyle name="40% - Акцент2 102 2" xfId="11816"/>
    <cellStyle name="40% - Акцент2 102 2 2" xfId="11817"/>
    <cellStyle name="40% - Акцент2 102 3" xfId="11818"/>
    <cellStyle name="40% - Акцент2 103" xfId="11819"/>
    <cellStyle name="40% - Акцент2 103 2" xfId="11820"/>
    <cellStyle name="40% - Акцент2 103 2 2" xfId="11821"/>
    <cellStyle name="40% - Акцент2 103 3" xfId="11822"/>
    <cellStyle name="40% - Акцент2 104" xfId="11823"/>
    <cellStyle name="40% - Акцент2 104 2" xfId="11824"/>
    <cellStyle name="40% - Акцент2 104 2 2" xfId="11825"/>
    <cellStyle name="40% - Акцент2 104 3" xfId="11826"/>
    <cellStyle name="40% - Акцент2 105" xfId="11827"/>
    <cellStyle name="40% - Акцент2 105 2" xfId="11828"/>
    <cellStyle name="40% - Акцент2 105 2 2" xfId="11829"/>
    <cellStyle name="40% - Акцент2 105 3" xfId="11830"/>
    <cellStyle name="40% - Акцент2 106" xfId="11831"/>
    <cellStyle name="40% - Акцент2 106 2" xfId="11832"/>
    <cellStyle name="40% - Акцент2 106 2 2" xfId="11833"/>
    <cellStyle name="40% - Акцент2 106 3" xfId="11834"/>
    <cellStyle name="40% - Акцент2 107" xfId="11835"/>
    <cellStyle name="40% - Акцент2 107 2" xfId="11836"/>
    <cellStyle name="40% - Акцент2 107 2 2" xfId="11837"/>
    <cellStyle name="40% - Акцент2 107 3" xfId="11838"/>
    <cellStyle name="40% - Акцент2 108" xfId="11839"/>
    <cellStyle name="40% - Акцент2 108 2" xfId="11840"/>
    <cellStyle name="40% - Акцент2 108 2 2" xfId="11841"/>
    <cellStyle name="40% - Акцент2 108 3" xfId="11842"/>
    <cellStyle name="40% - Акцент2 109" xfId="11843"/>
    <cellStyle name="40% - Акцент2 109 2" xfId="11844"/>
    <cellStyle name="40% - Акцент2 109 2 2" xfId="11845"/>
    <cellStyle name="40% - Акцент2 109 3" xfId="11846"/>
    <cellStyle name="40% - Акцент2 11" xfId="11847"/>
    <cellStyle name="40% - Акцент2 11 2" xfId="11848"/>
    <cellStyle name="40% - Акцент2 11 2 2" xfId="11849"/>
    <cellStyle name="40% - Акцент2 11 2 2 2" xfId="11850"/>
    <cellStyle name="40% - Акцент2 11 2 3" xfId="11851"/>
    <cellStyle name="40% - Акцент2 11 3" xfId="11852"/>
    <cellStyle name="40% - Акцент2 11 3 2" xfId="11853"/>
    <cellStyle name="40% - Акцент2 11 3 2 2" xfId="11854"/>
    <cellStyle name="40% - Акцент2 11 3 3" xfId="11855"/>
    <cellStyle name="40% - Акцент2 11 4" xfId="11856"/>
    <cellStyle name="40% - Акцент2 11 4 2" xfId="11857"/>
    <cellStyle name="40% - Акцент2 11 5" xfId="11858"/>
    <cellStyle name="40% - Акцент2 110" xfId="11859"/>
    <cellStyle name="40% - Акцент2 110 2" xfId="11860"/>
    <cellStyle name="40% - Акцент2 110 2 2" xfId="11861"/>
    <cellStyle name="40% - Акцент2 110 3" xfId="11862"/>
    <cellStyle name="40% - Акцент2 111" xfId="11863"/>
    <cellStyle name="40% - Акцент2 111 2" xfId="11864"/>
    <cellStyle name="40% - Акцент2 111 2 2" xfId="11865"/>
    <cellStyle name="40% - Акцент2 111 3" xfId="11866"/>
    <cellStyle name="40% - Акцент2 112" xfId="11867"/>
    <cellStyle name="40% - Акцент2 112 2" xfId="11868"/>
    <cellStyle name="40% - Акцент2 112 2 2" xfId="11869"/>
    <cellStyle name="40% - Акцент2 112 3" xfId="11870"/>
    <cellStyle name="40% - Акцент2 113" xfId="11871"/>
    <cellStyle name="40% - Акцент2 113 2" xfId="11872"/>
    <cellStyle name="40% - Акцент2 113 2 2" xfId="11873"/>
    <cellStyle name="40% - Акцент2 113 3" xfId="11874"/>
    <cellStyle name="40% - Акцент2 114" xfId="11875"/>
    <cellStyle name="40% - Акцент2 114 2" xfId="11876"/>
    <cellStyle name="40% - Акцент2 114 2 2" xfId="11877"/>
    <cellStyle name="40% - Акцент2 114 3" xfId="11878"/>
    <cellStyle name="40% - Акцент2 115" xfId="11879"/>
    <cellStyle name="40% - Акцент2 115 2" xfId="11880"/>
    <cellStyle name="40% - Акцент2 115 2 2" xfId="11881"/>
    <cellStyle name="40% - Акцент2 115 3" xfId="11882"/>
    <cellStyle name="40% - Акцент2 116" xfId="11883"/>
    <cellStyle name="40% - Акцент2 116 2" xfId="11884"/>
    <cellStyle name="40% - Акцент2 116 2 2" xfId="11885"/>
    <cellStyle name="40% - Акцент2 116 3" xfId="11886"/>
    <cellStyle name="40% - Акцент2 117" xfId="11887"/>
    <cellStyle name="40% - Акцент2 117 2" xfId="11888"/>
    <cellStyle name="40% - Акцент2 117 2 2" xfId="11889"/>
    <cellStyle name="40% - Акцент2 117 3" xfId="11890"/>
    <cellStyle name="40% - Акцент2 118" xfId="11891"/>
    <cellStyle name="40% - Акцент2 118 2" xfId="11892"/>
    <cellStyle name="40% - Акцент2 118 2 2" xfId="11893"/>
    <cellStyle name="40% - Акцент2 118 3" xfId="11894"/>
    <cellStyle name="40% - Акцент2 119" xfId="11895"/>
    <cellStyle name="40% - Акцент2 119 2" xfId="11896"/>
    <cellStyle name="40% - Акцент2 119 2 2" xfId="11897"/>
    <cellStyle name="40% - Акцент2 119 3" xfId="11898"/>
    <cellStyle name="40% - Акцент2 12" xfId="11899"/>
    <cellStyle name="40% - Акцент2 12 2" xfId="11900"/>
    <cellStyle name="40% - Акцент2 12 2 2" xfId="11901"/>
    <cellStyle name="40% - Акцент2 12 2 2 2" xfId="11902"/>
    <cellStyle name="40% - Акцент2 12 2 3" xfId="11903"/>
    <cellStyle name="40% - Акцент2 12 3" xfId="11904"/>
    <cellStyle name="40% - Акцент2 12 3 2" xfId="11905"/>
    <cellStyle name="40% - Акцент2 12 3 2 2" xfId="11906"/>
    <cellStyle name="40% - Акцент2 12 3 3" xfId="11907"/>
    <cellStyle name="40% - Акцент2 12 4" xfId="11908"/>
    <cellStyle name="40% - Акцент2 12 4 2" xfId="11909"/>
    <cellStyle name="40% - Акцент2 12 5" xfId="11910"/>
    <cellStyle name="40% - Акцент2 120" xfId="11911"/>
    <cellStyle name="40% - Акцент2 120 2" xfId="11912"/>
    <cellStyle name="40% - Акцент2 120 2 2" xfId="11913"/>
    <cellStyle name="40% - Акцент2 120 3" xfId="11914"/>
    <cellStyle name="40% - Акцент2 121" xfId="11915"/>
    <cellStyle name="40% - Акцент2 121 2" xfId="11916"/>
    <cellStyle name="40% - Акцент2 121 2 2" xfId="11917"/>
    <cellStyle name="40% - Акцент2 121 3" xfId="11918"/>
    <cellStyle name="40% - Акцент2 122" xfId="11919"/>
    <cellStyle name="40% - Акцент2 122 2" xfId="11920"/>
    <cellStyle name="40% - Акцент2 122 2 2" xfId="11921"/>
    <cellStyle name="40% - Акцент2 122 3" xfId="11922"/>
    <cellStyle name="40% - Акцент2 123" xfId="11923"/>
    <cellStyle name="40% - Акцент2 123 2" xfId="11924"/>
    <cellStyle name="40% - Акцент2 123 2 2" xfId="11925"/>
    <cellStyle name="40% - Акцент2 123 3" xfId="11926"/>
    <cellStyle name="40% - Акцент2 124" xfId="11927"/>
    <cellStyle name="40% - Акцент2 124 2" xfId="11928"/>
    <cellStyle name="40% - Акцент2 124 2 2" xfId="11929"/>
    <cellStyle name="40% - Акцент2 124 3" xfId="11930"/>
    <cellStyle name="40% - Акцент2 125" xfId="11931"/>
    <cellStyle name="40% - Акцент2 125 2" xfId="11932"/>
    <cellStyle name="40% - Акцент2 125 2 2" xfId="11933"/>
    <cellStyle name="40% - Акцент2 125 3" xfId="11934"/>
    <cellStyle name="40% - Акцент2 126" xfId="11935"/>
    <cellStyle name="40% - Акцент2 126 2" xfId="11936"/>
    <cellStyle name="40% - Акцент2 126 2 2" xfId="11937"/>
    <cellStyle name="40% - Акцент2 126 3" xfId="11938"/>
    <cellStyle name="40% - Акцент2 127" xfId="11939"/>
    <cellStyle name="40% - Акцент2 127 2" xfId="11940"/>
    <cellStyle name="40% - Акцент2 127 2 2" xfId="11941"/>
    <cellStyle name="40% - Акцент2 127 3" xfId="11942"/>
    <cellStyle name="40% - Акцент2 128" xfId="11943"/>
    <cellStyle name="40% - Акцент2 128 2" xfId="11944"/>
    <cellStyle name="40% - Акцент2 128 2 2" xfId="11945"/>
    <cellStyle name="40% - Акцент2 128 3" xfId="11946"/>
    <cellStyle name="40% - Акцент2 129" xfId="11947"/>
    <cellStyle name="40% - Акцент2 129 2" xfId="11948"/>
    <cellStyle name="40% - Акцент2 129 2 2" xfId="11949"/>
    <cellStyle name="40% - Акцент2 129 3" xfId="11950"/>
    <cellStyle name="40% - Акцент2 13" xfId="11951"/>
    <cellStyle name="40% - Акцент2 13 2" xfId="11952"/>
    <cellStyle name="40% - Акцент2 13 2 2" xfId="11953"/>
    <cellStyle name="40% - Акцент2 13 2 2 2" xfId="11954"/>
    <cellStyle name="40% - Акцент2 13 2 3" xfId="11955"/>
    <cellStyle name="40% - Акцент2 13 3" xfId="11956"/>
    <cellStyle name="40% - Акцент2 13 3 2" xfId="11957"/>
    <cellStyle name="40% - Акцент2 13 3 2 2" xfId="11958"/>
    <cellStyle name="40% - Акцент2 13 3 3" xfId="11959"/>
    <cellStyle name="40% - Акцент2 13 4" xfId="11960"/>
    <cellStyle name="40% - Акцент2 13 4 2" xfId="11961"/>
    <cellStyle name="40% - Акцент2 13 5" xfId="11962"/>
    <cellStyle name="40% - Акцент2 130" xfId="11963"/>
    <cellStyle name="40% - Акцент2 130 2" xfId="11964"/>
    <cellStyle name="40% - Акцент2 130 2 2" xfId="11965"/>
    <cellStyle name="40% - Акцент2 130 3" xfId="11966"/>
    <cellStyle name="40% - Акцент2 131" xfId="11967"/>
    <cellStyle name="40% - Акцент2 131 2" xfId="11968"/>
    <cellStyle name="40% - Акцент2 131 2 2" xfId="11969"/>
    <cellStyle name="40% - Акцент2 131 3" xfId="11970"/>
    <cellStyle name="40% - Акцент2 132" xfId="11971"/>
    <cellStyle name="40% - Акцент2 132 2" xfId="11972"/>
    <cellStyle name="40% - Акцент2 132 2 2" xfId="11973"/>
    <cellStyle name="40% - Акцент2 132 3" xfId="11974"/>
    <cellStyle name="40% - Акцент2 133" xfId="11975"/>
    <cellStyle name="40% - Акцент2 133 2" xfId="11976"/>
    <cellStyle name="40% - Акцент2 133 2 2" xfId="11977"/>
    <cellStyle name="40% - Акцент2 133 3" xfId="11978"/>
    <cellStyle name="40% - Акцент2 134" xfId="11979"/>
    <cellStyle name="40% - Акцент2 134 2" xfId="11980"/>
    <cellStyle name="40% - Акцент2 134 2 2" xfId="11981"/>
    <cellStyle name="40% - Акцент2 134 3" xfId="11982"/>
    <cellStyle name="40% - Акцент2 135" xfId="11983"/>
    <cellStyle name="40% - Акцент2 135 2" xfId="11984"/>
    <cellStyle name="40% - Акцент2 135 2 2" xfId="11985"/>
    <cellStyle name="40% - Акцент2 135 3" xfId="11986"/>
    <cellStyle name="40% - Акцент2 136" xfId="11987"/>
    <cellStyle name="40% - Акцент2 136 2" xfId="11988"/>
    <cellStyle name="40% - Акцент2 136 2 2" xfId="11989"/>
    <cellStyle name="40% - Акцент2 136 3" xfId="11990"/>
    <cellStyle name="40% - Акцент2 137" xfId="11991"/>
    <cellStyle name="40% - Акцент2 138" xfId="11992"/>
    <cellStyle name="40% - Акцент2 14" xfId="11993"/>
    <cellStyle name="40% - Акцент2 14 2" xfId="11994"/>
    <cellStyle name="40% - Акцент2 14 2 2" xfId="11995"/>
    <cellStyle name="40% - Акцент2 14 2 2 2" xfId="11996"/>
    <cellStyle name="40% - Акцент2 14 2 3" xfId="11997"/>
    <cellStyle name="40% - Акцент2 14 3" xfId="11998"/>
    <cellStyle name="40% - Акцент2 14 3 2" xfId="11999"/>
    <cellStyle name="40% - Акцент2 14 3 2 2" xfId="12000"/>
    <cellStyle name="40% - Акцент2 14 3 3" xfId="12001"/>
    <cellStyle name="40% - Акцент2 14 4" xfId="12002"/>
    <cellStyle name="40% - Акцент2 14 4 2" xfId="12003"/>
    <cellStyle name="40% - Акцент2 14 5" xfId="12004"/>
    <cellStyle name="40% - Акцент2 15" xfId="12005"/>
    <cellStyle name="40% - Акцент2 15 2" xfId="12006"/>
    <cellStyle name="40% - Акцент2 15 2 2" xfId="12007"/>
    <cellStyle name="40% - Акцент2 15 2 2 2" xfId="12008"/>
    <cellStyle name="40% - Акцент2 15 2 3" xfId="12009"/>
    <cellStyle name="40% - Акцент2 15 3" xfId="12010"/>
    <cellStyle name="40% - Акцент2 15 3 2" xfId="12011"/>
    <cellStyle name="40% - Акцент2 15 3 2 2" xfId="12012"/>
    <cellStyle name="40% - Акцент2 15 3 3" xfId="12013"/>
    <cellStyle name="40% - Акцент2 15 4" xfId="12014"/>
    <cellStyle name="40% - Акцент2 15 4 2" xfId="12015"/>
    <cellStyle name="40% - Акцент2 15 5" xfId="12016"/>
    <cellStyle name="40% - Акцент2 16" xfId="12017"/>
    <cellStyle name="40% - Акцент2 16 2" xfId="12018"/>
    <cellStyle name="40% - Акцент2 16 2 2" xfId="12019"/>
    <cellStyle name="40% - Акцент2 16 2 2 2" xfId="12020"/>
    <cellStyle name="40% - Акцент2 16 2 3" xfId="12021"/>
    <cellStyle name="40% - Акцент2 16 3" xfId="12022"/>
    <cellStyle name="40% - Акцент2 16 3 2" xfId="12023"/>
    <cellStyle name="40% - Акцент2 16 3 2 2" xfId="12024"/>
    <cellStyle name="40% - Акцент2 16 3 3" xfId="12025"/>
    <cellStyle name="40% - Акцент2 16 4" xfId="12026"/>
    <cellStyle name="40% - Акцент2 16 4 2" xfId="12027"/>
    <cellStyle name="40% - Акцент2 16 5" xfId="12028"/>
    <cellStyle name="40% - Акцент2 17" xfId="12029"/>
    <cellStyle name="40% - Акцент2 17 2" xfId="12030"/>
    <cellStyle name="40% - Акцент2 17 2 2" xfId="12031"/>
    <cellStyle name="40% - Акцент2 17 2 2 2" xfId="12032"/>
    <cellStyle name="40% - Акцент2 17 2 3" xfId="12033"/>
    <cellStyle name="40% - Акцент2 17 3" xfId="12034"/>
    <cellStyle name="40% - Акцент2 17 3 2" xfId="12035"/>
    <cellStyle name="40% - Акцент2 17 3 2 2" xfId="12036"/>
    <cellStyle name="40% - Акцент2 17 3 3" xfId="12037"/>
    <cellStyle name="40% - Акцент2 17 4" xfId="12038"/>
    <cellStyle name="40% - Акцент2 17 4 2" xfId="12039"/>
    <cellStyle name="40% - Акцент2 17 5" xfId="12040"/>
    <cellStyle name="40% - Акцент2 18" xfId="12041"/>
    <cellStyle name="40% - Акцент2 18 2" xfId="12042"/>
    <cellStyle name="40% - Акцент2 18 2 2" xfId="12043"/>
    <cellStyle name="40% - Акцент2 18 2 2 2" xfId="12044"/>
    <cellStyle name="40% - Акцент2 18 2 3" xfId="12045"/>
    <cellStyle name="40% - Акцент2 18 3" xfId="12046"/>
    <cellStyle name="40% - Акцент2 18 3 2" xfId="12047"/>
    <cellStyle name="40% - Акцент2 18 3 2 2" xfId="12048"/>
    <cellStyle name="40% - Акцент2 18 3 3" xfId="12049"/>
    <cellStyle name="40% - Акцент2 18 4" xfId="12050"/>
    <cellStyle name="40% - Акцент2 18 4 2" xfId="12051"/>
    <cellStyle name="40% - Акцент2 18 5" xfId="12052"/>
    <cellStyle name="40% - Акцент2 19" xfId="12053"/>
    <cellStyle name="40% - Акцент2 19 2" xfId="12054"/>
    <cellStyle name="40% - Акцент2 19 2 2" xfId="12055"/>
    <cellStyle name="40% - Акцент2 19 2 2 2" xfId="12056"/>
    <cellStyle name="40% - Акцент2 19 2 3" xfId="12057"/>
    <cellStyle name="40% - Акцент2 19 3" xfId="12058"/>
    <cellStyle name="40% - Акцент2 19 3 2" xfId="12059"/>
    <cellStyle name="40% - Акцент2 19 3 2 2" xfId="12060"/>
    <cellStyle name="40% - Акцент2 19 3 3" xfId="12061"/>
    <cellStyle name="40% - Акцент2 19 4" xfId="12062"/>
    <cellStyle name="40% - Акцент2 19 4 2" xfId="12063"/>
    <cellStyle name="40% - Акцент2 19 5" xfId="12064"/>
    <cellStyle name="40% - Акцент2 2" xfId="12065"/>
    <cellStyle name="40% - Акцент2 2 10" xfId="12066"/>
    <cellStyle name="40% - Акцент2 2 10 2" xfId="12067"/>
    <cellStyle name="40% - Акцент2 2 10 2 2" xfId="12068"/>
    <cellStyle name="40% - Акцент2 2 10 3" xfId="12069"/>
    <cellStyle name="40% - Акцент2 2 11" xfId="12070"/>
    <cellStyle name="40% - Акцент2 2 11 2" xfId="12071"/>
    <cellStyle name="40% - Акцент2 2 11 2 2" xfId="12072"/>
    <cellStyle name="40% - Акцент2 2 11 3" xfId="12073"/>
    <cellStyle name="40% - Акцент2 2 12" xfId="12074"/>
    <cellStyle name="40% - Акцент2 2 12 2" xfId="12075"/>
    <cellStyle name="40% - Акцент2 2 12 2 2" xfId="12076"/>
    <cellStyle name="40% - Акцент2 2 12 3" xfId="12077"/>
    <cellStyle name="40% - Акцент2 2 13" xfId="12078"/>
    <cellStyle name="40% - Акцент2 2 13 2" xfId="12079"/>
    <cellStyle name="40% - Акцент2 2 13 2 2" xfId="12080"/>
    <cellStyle name="40% - Акцент2 2 13 3" xfId="12081"/>
    <cellStyle name="40% - Акцент2 2 14" xfId="12082"/>
    <cellStyle name="40% - Акцент2 2 14 2" xfId="12083"/>
    <cellStyle name="40% - Акцент2 2 14 2 2" xfId="12084"/>
    <cellStyle name="40% - Акцент2 2 14 3" xfId="12085"/>
    <cellStyle name="40% - Акцент2 2 15" xfId="12086"/>
    <cellStyle name="40% - Акцент2 2 15 2" xfId="12087"/>
    <cellStyle name="40% - Акцент2 2 15 2 2" xfId="12088"/>
    <cellStyle name="40% - Акцент2 2 15 3" xfId="12089"/>
    <cellStyle name="40% - Акцент2 2 16" xfId="12090"/>
    <cellStyle name="40% - Акцент2 2 16 2" xfId="12091"/>
    <cellStyle name="40% - Акцент2 2 16 2 2" xfId="12092"/>
    <cellStyle name="40% - Акцент2 2 16 3" xfId="12093"/>
    <cellStyle name="40% - Акцент2 2 17" xfId="12094"/>
    <cellStyle name="40% - Акцент2 2 17 2" xfId="12095"/>
    <cellStyle name="40% - Акцент2 2 17 2 2" xfId="12096"/>
    <cellStyle name="40% - Акцент2 2 17 3" xfId="12097"/>
    <cellStyle name="40% - Акцент2 2 18" xfId="12098"/>
    <cellStyle name="40% - Акцент2 2 18 2" xfId="12099"/>
    <cellStyle name="40% - Акцент2 2 18 2 2" xfId="12100"/>
    <cellStyle name="40% - Акцент2 2 18 3" xfId="12101"/>
    <cellStyle name="40% - Акцент2 2 19" xfId="12102"/>
    <cellStyle name="40% - Акцент2 2 19 2" xfId="12103"/>
    <cellStyle name="40% - Акцент2 2 19 2 2" xfId="12104"/>
    <cellStyle name="40% - Акцент2 2 19 3" xfId="12105"/>
    <cellStyle name="40% - Акцент2 2 2" xfId="12106"/>
    <cellStyle name="40% - Акцент2 2 2 2" xfId="12107"/>
    <cellStyle name="40% - Акцент2 2 2 2 2" xfId="12108"/>
    <cellStyle name="40% - Акцент2 2 2 2 2 2" xfId="12109"/>
    <cellStyle name="40% - Акцент2 2 2 2 3" xfId="12110"/>
    <cellStyle name="40% - Акцент2 2 2 3" xfId="12111"/>
    <cellStyle name="40% - Акцент2 2 2 3 2" xfId="12112"/>
    <cellStyle name="40% - Акцент2 2 2 3 2 2" xfId="12113"/>
    <cellStyle name="40% - Акцент2 2 2 3 3" xfId="12114"/>
    <cellStyle name="40% - Акцент2 2 2 4" xfId="12115"/>
    <cellStyle name="40% - Акцент2 2 2 4 2" xfId="12116"/>
    <cellStyle name="40% - Акцент2 2 2 5" xfId="12117"/>
    <cellStyle name="40% - Акцент2 2 20" xfId="12118"/>
    <cellStyle name="40% - Акцент2 2 20 2" xfId="12119"/>
    <cellStyle name="40% - Акцент2 2 20 2 2" xfId="12120"/>
    <cellStyle name="40% - Акцент2 2 20 3" xfId="12121"/>
    <cellStyle name="40% - Акцент2 2 21" xfId="12122"/>
    <cellStyle name="40% - Акцент2 2 21 2" xfId="12123"/>
    <cellStyle name="40% - Акцент2 2 21 2 2" xfId="12124"/>
    <cellStyle name="40% - Акцент2 2 21 3" xfId="12125"/>
    <cellStyle name="40% - Акцент2 2 22" xfId="12126"/>
    <cellStyle name="40% - Акцент2 2 22 2" xfId="12127"/>
    <cellStyle name="40% - Акцент2 2 22 2 2" xfId="12128"/>
    <cellStyle name="40% - Акцент2 2 22 3" xfId="12129"/>
    <cellStyle name="40% - Акцент2 2 23" xfId="12130"/>
    <cellStyle name="40% - Акцент2 2 23 2" xfId="12131"/>
    <cellStyle name="40% - Акцент2 2 23 2 2" xfId="12132"/>
    <cellStyle name="40% - Акцент2 2 23 3" xfId="12133"/>
    <cellStyle name="40% - Акцент2 2 24" xfId="12134"/>
    <cellStyle name="40% - Акцент2 2 24 2" xfId="12135"/>
    <cellStyle name="40% - Акцент2 2 24 2 2" xfId="12136"/>
    <cellStyle name="40% - Акцент2 2 24 3" xfId="12137"/>
    <cellStyle name="40% - Акцент2 2 25" xfId="12138"/>
    <cellStyle name="40% - Акцент2 2 25 2" xfId="12139"/>
    <cellStyle name="40% - Акцент2 2 26" xfId="12140"/>
    <cellStyle name="40% - Акцент2 2 3" xfId="12141"/>
    <cellStyle name="40% - Акцент2 2 3 2" xfId="12142"/>
    <cellStyle name="40% - Акцент2 2 3 2 2" xfId="12143"/>
    <cellStyle name="40% - Акцент2 2 3 2 2 2" xfId="12144"/>
    <cellStyle name="40% - Акцент2 2 3 2 3" xfId="12145"/>
    <cellStyle name="40% - Акцент2 2 3 3" xfId="12146"/>
    <cellStyle name="40% - Акцент2 2 3 3 2" xfId="12147"/>
    <cellStyle name="40% - Акцент2 2 3 3 2 2" xfId="12148"/>
    <cellStyle name="40% - Акцент2 2 3 3 3" xfId="12149"/>
    <cellStyle name="40% - Акцент2 2 3 4" xfId="12150"/>
    <cellStyle name="40% - Акцент2 2 3 4 2" xfId="12151"/>
    <cellStyle name="40% - Акцент2 2 3 5" xfId="12152"/>
    <cellStyle name="40% - Акцент2 2 4" xfId="12153"/>
    <cellStyle name="40% - Акцент2 2 4 2" xfId="12154"/>
    <cellStyle name="40% - Акцент2 2 4 2 2" xfId="12155"/>
    <cellStyle name="40% - Акцент2 2 4 2 2 2" xfId="12156"/>
    <cellStyle name="40% - Акцент2 2 4 2 3" xfId="12157"/>
    <cellStyle name="40% - Акцент2 2 4 3" xfId="12158"/>
    <cellStyle name="40% - Акцент2 2 4 3 2" xfId="12159"/>
    <cellStyle name="40% - Акцент2 2 4 3 2 2" xfId="12160"/>
    <cellStyle name="40% - Акцент2 2 4 3 3" xfId="12161"/>
    <cellStyle name="40% - Акцент2 2 4 4" xfId="12162"/>
    <cellStyle name="40% - Акцент2 2 4 4 2" xfId="12163"/>
    <cellStyle name="40% - Акцент2 2 4 5" xfId="12164"/>
    <cellStyle name="40% - Акцент2 2 5" xfId="12165"/>
    <cellStyle name="40% - Акцент2 2 5 2" xfId="12166"/>
    <cellStyle name="40% - Акцент2 2 5 2 2" xfId="12167"/>
    <cellStyle name="40% - Акцент2 2 5 2 2 2" xfId="12168"/>
    <cellStyle name="40% - Акцент2 2 5 2 3" xfId="12169"/>
    <cellStyle name="40% - Акцент2 2 5 3" xfId="12170"/>
    <cellStyle name="40% - Акцент2 2 5 3 2" xfId="12171"/>
    <cellStyle name="40% - Акцент2 2 5 3 2 2" xfId="12172"/>
    <cellStyle name="40% - Акцент2 2 5 3 3" xfId="12173"/>
    <cellStyle name="40% - Акцент2 2 5 4" xfId="12174"/>
    <cellStyle name="40% - Акцент2 2 5 4 2" xfId="12175"/>
    <cellStyle name="40% - Акцент2 2 5 5" xfId="12176"/>
    <cellStyle name="40% - Акцент2 2 6" xfId="12177"/>
    <cellStyle name="40% - Акцент2 2 6 2" xfId="12178"/>
    <cellStyle name="40% - Акцент2 2 6 2 2" xfId="12179"/>
    <cellStyle name="40% - Акцент2 2 6 3" xfId="12180"/>
    <cellStyle name="40% - Акцент2 2 7" xfId="12181"/>
    <cellStyle name="40% - Акцент2 2 7 2" xfId="12182"/>
    <cellStyle name="40% - Акцент2 2 7 2 2" xfId="12183"/>
    <cellStyle name="40% - Акцент2 2 7 3" xfId="12184"/>
    <cellStyle name="40% - Акцент2 2 8" xfId="12185"/>
    <cellStyle name="40% - Акцент2 2 8 2" xfId="12186"/>
    <cellStyle name="40% - Акцент2 2 8 2 2" xfId="12187"/>
    <cellStyle name="40% - Акцент2 2 8 3" xfId="12188"/>
    <cellStyle name="40% - Акцент2 2 9" xfId="12189"/>
    <cellStyle name="40% - Акцент2 2 9 2" xfId="12190"/>
    <cellStyle name="40% - Акцент2 2 9 2 2" xfId="12191"/>
    <cellStyle name="40% - Акцент2 2 9 3" xfId="12192"/>
    <cellStyle name="40% - Акцент2 20" xfId="12193"/>
    <cellStyle name="40% - Акцент2 20 2" xfId="12194"/>
    <cellStyle name="40% - Акцент2 20 2 2" xfId="12195"/>
    <cellStyle name="40% - Акцент2 20 2 2 2" xfId="12196"/>
    <cellStyle name="40% - Акцент2 20 2 3" xfId="12197"/>
    <cellStyle name="40% - Акцент2 20 3" xfId="12198"/>
    <cellStyle name="40% - Акцент2 20 3 2" xfId="12199"/>
    <cellStyle name="40% - Акцент2 20 3 2 2" xfId="12200"/>
    <cellStyle name="40% - Акцент2 20 3 3" xfId="12201"/>
    <cellStyle name="40% - Акцент2 20 4" xfId="12202"/>
    <cellStyle name="40% - Акцент2 20 4 2" xfId="12203"/>
    <cellStyle name="40% - Акцент2 20 5" xfId="12204"/>
    <cellStyle name="40% - Акцент2 21" xfId="12205"/>
    <cellStyle name="40% - Акцент2 21 2" xfId="12206"/>
    <cellStyle name="40% - Акцент2 21 2 2" xfId="12207"/>
    <cellStyle name="40% - Акцент2 21 2 2 2" xfId="12208"/>
    <cellStyle name="40% - Акцент2 21 2 3" xfId="12209"/>
    <cellStyle name="40% - Акцент2 21 3" xfId="12210"/>
    <cellStyle name="40% - Акцент2 21 3 2" xfId="12211"/>
    <cellStyle name="40% - Акцент2 21 3 2 2" xfId="12212"/>
    <cellStyle name="40% - Акцент2 21 3 3" xfId="12213"/>
    <cellStyle name="40% - Акцент2 21 4" xfId="12214"/>
    <cellStyle name="40% - Акцент2 21 4 2" xfId="12215"/>
    <cellStyle name="40% - Акцент2 21 5" xfId="12216"/>
    <cellStyle name="40% - Акцент2 22" xfId="12217"/>
    <cellStyle name="40% - Акцент2 22 2" xfId="12218"/>
    <cellStyle name="40% - Акцент2 22 2 2" xfId="12219"/>
    <cellStyle name="40% - Акцент2 22 2 2 2" xfId="12220"/>
    <cellStyle name="40% - Акцент2 22 2 3" xfId="12221"/>
    <cellStyle name="40% - Акцент2 22 3" xfId="12222"/>
    <cellStyle name="40% - Акцент2 22 3 2" xfId="12223"/>
    <cellStyle name="40% - Акцент2 22 3 2 2" xfId="12224"/>
    <cellStyle name="40% - Акцент2 22 3 3" xfId="12225"/>
    <cellStyle name="40% - Акцент2 22 4" xfId="12226"/>
    <cellStyle name="40% - Акцент2 22 4 2" xfId="12227"/>
    <cellStyle name="40% - Акцент2 22 5" xfId="12228"/>
    <cellStyle name="40% - Акцент2 23" xfId="12229"/>
    <cellStyle name="40% - Акцент2 23 2" xfId="12230"/>
    <cellStyle name="40% - Акцент2 23 2 2" xfId="12231"/>
    <cellStyle name="40% - Акцент2 23 2 2 2" xfId="12232"/>
    <cellStyle name="40% - Акцент2 23 2 3" xfId="12233"/>
    <cellStyle name="40% - Акцент2 23 3" xfId="12234"/>
    <cellStyle name="40% - Акцент2 23 3 2" xfId="12235"/>
    <cellStyle name="40% - Акцент2 23 3 2 2" xfId="12236"/>
    <cellStyle name="40% - Акцент2 23 3 3" xfId="12237"/>
    <cellStyle name="40% - Акцент2 23 4" xfId="12238"/>
    <cellStyle name="40% - Акцент2 23 4 2" xfId="12239"/>
    <cellStyle name="40% - Акцент2 23 5" xfId="12240"/>
    <cellStyle name="40% - Акцент2 24" xfId="12241"/>
    <cellStyle name="40% - Акцент2 24 2" xfId="12242"/>
    <cellStyle name="40% - Акцент2 24 2 2" xfId="12243"/>
    <cellStyle name="40% - Акцент2 24 2 2 2" xfId="12244"/>
    <cellStyle name="40% - Акцент2 24 2 3" xfId="12245"/>
    <cellStyle name="40% - Акцент2 24 3" xfId="12246"/>
    <cellStyle name="40% - Акцент2 24 3 2" xfId="12247"/>
    <cellStyle name="40% - Акцент2 24 3 2 2" xfId="12248"/>
    <cellStyle name="40% - Акцент2 24 3 3" xfId="12249"/>
    <cellStyle name="40% - Акцент2 24 4" xfId="12250"/>
    <cellStyle name="40% - Акцент2 24 4 2" xfId="12251"/>
    <cellStyle name="40% - Акцент2 24 5" xfId="12252"/>
    <cellStyle name="40% - Акцент2 25" xfId="12253"/>
    <cellStyle name="40% - Акцент2 25 2" xfId="12254"/>
    <cellStyle name="40% - Акцент2 25 2 2" xfId="12255"/>
    <cellStyle name="40% - Акцент2 25 2 2 2" xfId="12256"/>
    <cellStyle name="40% - Акцент2 25 2 3" xfId="12257"/>
    <cellStyle name="40% - Акцент2 25 3" xfId="12258"/>
    <cellStyle name="40% - Акцент2 25 3 2" xfId="12259"/>
    <cellStyle name="40% - Акцент2 25 3 2 2" xfId="12260"/>
    <cellStyle name="40% - Акцент2 25 3 3" xfId="12261"/>
    <cellStyle name="40% - Акцент2 25 4" xfId="12262"/>
    <cellStyle name="40% - Акцент2 25 4 2" xfId="12263"/>
    <cellStyle name="40% - Акцент2 25 5" xfId="12264"/>
    <cellStyle name="40% - Акцент2 26" xfId="12265"/>
    <cellStyle name="40% - Акцент2 26 2" xfId="12266"/>
    <cellStyle name="40% - Акцент2 26 2 2" xfId="12267"/>
    <cellStyle name="40% - Акцент2 26 2 2 2" xfId="12268"/>
    <cellStyle name="40% - Акцент2 26 2 3" xfId="12269"/>
    <cellStyle name="40% - Акцент2 26 3" xfId="12270"/>
    <cellStyle name="40% - Акцент2 26 3 2" xfId="12271"/>
    <cellStyle name="40% - Акцент2 26 3 2 2" xfId="12272"/>
    <cellStyle name="40% - Акцент2 26 3 3" xfId="12273"/>
    <cellStyle name="40% - Акцент2 26 4" xfId="12274"/>
    <cellStyle name="40% - Акцент2 26 4 2" xfId="12275"/>
    <cellStyle name="40% - Акцент2 26 5" xfId="12276"/>
    <cellStyle name="40% - Акцент2 27" xfId="12277"/>
    <cellStyle name="40% - Акцент2 27 2" xfId="12278"/>
    <cellStyle name="40% - Акцент2 27 2 2" xfId="12279"/>
    <cellStyle name="40% - Акцент2 27 2 2 2" xfId="12280"/>
    <cellStyle name="40% - Акцент2 27 2 3" xfId="12281"/>
    <cellStyle name="40% - Акцент2 27 3" xfId="12282"/>
    <cellStyle name="40% - Акцент2 27 3 2" xfId="12283"/>
    <cellStyle name="40% - Акцент2 27 3 2 2" xfId="12284"/>
    <cellStyle name="40% - Акцент2 27 3 3" xfId="12285"/>
    <cellStyle name="40% - Акцент2 27 4" xfId="12286"/>
    <cellStyle name="40% - Акцент2 27 4 2" xfId="12287"/>
    <cellStyle name="40% - Акцент2 27 5" xfId="12288"/>
    <cellStyle name="40% - Акцент2 28" xfId="12289"/>
    <cellStyle name="40% - Акцент2 28 2" xfId="12290"/>
    <cellStyle name="40% - Акцент2 28 2 2" xfId="12291"/>
    <cellStyle name="40% - Акцент2 28 2 2 2" xfId="12292"/>
    <cellStyle name="40% - Акцент2 28 2 3" xfId="12293"/>
    <cellStyle name="40% - Акцент2 28 3" xfId="12294"/>
    <cellStyle name="40% - Акцент2 28 3 2" xfId="12295"/>
    <cellStyle name="40% - Акцент2 28 3 2 2" xfId="12296"/>
    <cellStyle name="40% - Акцент2 28 3 3" xfId="12297"/>
    <cellStyle name="40% - Акцент2 28 4" xfId="12298"/>
    <cellStyle name="40% - Акцент2 28 4 2" xfId="12299"/>
    <cellStyle name="40% - Акцент2 28 5" xfId="12300"/>
    <cellStyle name="40% - Акцент2 29" xfId="12301"/>
    <cellStyle name="40% - Акцент2 29 2" xfId="12302"/>
    <cellStyle name="40% - Акцент2 29 2 2" xfId="12303"/>
    <cellStyle name="40% - Акцент2 29 2 2 2" xfId="12304"/>
    <cellStyle name="40% - Акцент2 29 2 3" xfId="12305"/>
    <cellStyle name="40% - Акцент2 29 3" xfId="12306"/>
    <cellStyle name="40% - Акцент2 29 3 2" xfId="12307"/>
    <cellStyle name="40% - Акцент2 29 3 2 2" xfId="12308"/>
    <cellStyle name="40% - Акцент2 29 3 3" xfId="12309"/>
    <cellStyle name="40% - Акцент2 29 4" xfId="12310"/>
    <cellStyle name="40% - Акцент2 29 4 2" xfId="12311"/>
    <cellStyle name="40% - Акцент2 29 5" xfId="12312"/>
    <cellStyle name="40% - Акцент2 3" xfId="12313"/>
    <cellStyle name="40% - Акцент2 3 2" xfId="12314"/>
    <cellStyle name="40% - Акцент2 3 2 2" xfId="12315"/>
    <cellStyle name="40% - Акцент2 3 2 2 2" xfId="12316"/>
    <cellStyle name="40% - Акцент2 3 2 2 2 2" xfId="12317"/>
    <cellStyle name="40% - Акцент2 3 2 2 3" xfId="12318"/>
    <cellStyle name="40% - Акцент2 3 2 3" xfId="12319"/>
    <cellStyle name="40% - Акцент2 3 2 3 2" xfId="12320"/>
    <cellStyle name="40% - Акцент2 3 2 3 2 2" xfId="12321"/>
    <cellStyle name="40% - Акцент2 3 2 3 3" xfId="12322"/>
    <cellStyle name="40% - Акцент2 3 2 4" xfId="12323"/>
    <cellStyle name="40% - Акцент2 3 2 4 2" xfId="12324"/>
    <cellStyle name="40% - Акцент2 3 2 5" xfId="12325"/>
    <cellStyle name="40% - Акцент2 3 3" xfId="12326"/>
    <cellStyle name="40% - Акцент2 3 3 2" xfId="12327"/>
    <cellStyle name="40% - Акцент2 3 3 2 2" xfId="12328"/>
    <cellStyle name="40% - Акцент2 3 3 2 2 2" xfId="12329"/>
    <cellStyle name="40% - Акцент2 3 3 2 3" xfId="12330"/>
    <cellStyle name="40% - Акцент2 3 3 3" xfId="12331"/>
    <cellStyle name="40% - Акцент2 3 3 3 2" xfId="12332"/>
    <cellStyle name="40% - Акцент2 3 3 3 2 2" xfId="12333"/>
    <cellStyle name="40% - Акцент2 3 3 3 3" xfId="12334"/>
    <cellStyle name="40% - Акцент2 3 3 4" xfId="12335"/>
    <cellStyle name="40% - Акцент2 3 3 4 2" xfId="12336"/>
    <cellStyle name="40% - Акцент2 3 3 5" xfId="12337"/>
    <cellStyle name="40% - Акцент2 3 4" xfId="12338"/>
    <cellStyle name="40% - Акцент2 3 4 2" xfId="12339"/>
    <cellStyle name="40% - Акцент2 3 4 2 2" xfId="12340"/>
    <cellStyle name="40% - Акцент2 3 4 2 2 2" xfId="12341"/>
    <cellStyle name="40% - Акцент2 3 4 2 3" xfId="12342"/>
    <cellStyle name="40% - Акцент2 3 4 3" xfId="12343"/>
    <cellStyle name="40% - Акцент2 3 4 3 2" xfId="12344"/>
    <cellStyle name="40% - Акцент2 3 4 3 2 2" xfId="12345"/>
    <cellStyle name="40% - Акцент2 3 4 3 3" xfId="12346"/>
    <cellStyle name="40% - Акцент2 3 4 4" xfId="12347"/>
    <cellStyle name="40% - Акцент2 3 4 4 2" xfId="12348"/>
    <cellStyle name="40% - Акцент2 3 4 5" xfId="12349"/>
    <cellStyle name="40% - Акцент2 3 5" xfId="12350"/>
    <cellStyle name="40% - Акцент2 3 5 2" xfId="12351"/>
    <cellStyle name="40% - Акцент2 3 5 2 2" xfId="12352"/>
    <cellStyle name="40% - Акцент2 3 5 2 2 2" xfId="12353"/>
    <cellStyle name="40% - Акцент2 3 5 2 3" xfId="12354"/>
    <cellStyle name="40% - Акцент2 3 5 3" xfId="12355"/>
    <cellStyle name="40% - Акцент2 3 5 3 2" xfId="12356"/>
    <cellStyle name="40% - Акцент2 3 5 3 2 2" xfId="12357"/>
    <cellStyle name="40% - Акцент2 3 5 3 3" xfId="12358"/>
    <cellStyle name="40% - Акцент2 3 5 4" xfId="12359"/>
    <cellStyle name="40% - Акцент2 3 5 4 2" xfId="12360"/>
    <cellStyle name="40% - Акцент2 3 5 5" xfId="12361"/>
    <cellStyle name="40% - Акцент2 3 6" xfId="12362"/>
    <cellStyle name="40% - Акцент2 3 6 2" xfId="12363"/>
    <cellStyle name="40% - Акцент2 3 6 2 2" xfId="12364"/>
    <cellStyle name="40% - Акцент2 3 6 3" xfId="12365"/>
    <cellStyle name="40% - Акцент2 3 7" xfId="12366"/>
    <cellStyle name="40% - Акцент2 3 7 2" xfId="12367"/>
    <cellStyle name="40% - Акцент2 3 7 2 2" xfId="12368"/>
    <cellStyle name="40% - Акцент2 3 7 3" xfId="12369"/>
    <cellStyle name="40% - Акцент2 3 8" xfId="12370"/>
    <cellStyle name="40% - Акцент2 3 8 2" xfId="12371"/>
    <cellStyle name="40% - Акцент2 3 9" xfId="12372"/>
    <cellStyle name="40% - Акцент2 30" xfId="12373"/>
    <cellStyle name="40% - Акцент2 30 2" xfId="12374"/>
    <cellStyle name="40% - Акцент2 30 2 2" xfId="12375"/>
    <cellStyle name="40% - Акцент2 30 2 2 2" xfId="12376"/>
    <cellStyle name="40% - Акцент2 30 2 3" xfId="12377"/>
    <cellStyle name="40% - Акцент2 30 3" xfId="12378"/>
    <cellStyle name="40% - Акцент2 30 3 2" xfId="12379"/>
    <cellStyle name="40% - Акцент2 30 3 2 2" xfId="12380"/>
    <cellStyle name="40% - Акцент2 30 3 3" xfId="12381"/>
    <cellStyle name="40% - Акцент2 30 4" xfId="12382"/>
    <cellStyle name="40% - Акцент2 30 4 2" xfId="12383"/>
    <cellStyle name="40% - Акцент2 30 5" xfId="12384"/>
    <cellStyle name="40% - Акцент2 31" xfId="12385"/>
    <cellStyle name="40% - Акцент2 31 2" xfId="12386"/>
    <cellStyle name="40% - Акцент2 31 2 2" xfId="12387"/>
    <cellStyle name="40% - Акцент2 31 2 2 2" xfId="12388"/>
    <cellStyle name="40% - Акцент2 31 2 3" xfId="12389"/>
    <cellStyle name="40% - Акцент2 31 3" xfId="12390"/>
    <cellStyle name="40% - Акцент2 31 3 2" xfId="12391"/>
    <cellStyle name="40% - Акцент2 31 3 2 2" xfId="12392"/>
    <cellStyle name="40% - Акцент2 31 3 3" xfId="12393"/>
    <cellStyle name="40% - Акцент2 31 4" xfId="12394"/>
    <cellStyle name="40% - Акцент2 31 4 2" xfId="12395"/>
    <cellStyle name="40% - Акцент2 31 5" xfId="12396"/>
    <cellStyle name="40% - Акцент2 32" xfId="12397"/>
    <cellStyle name="40% - Акцент2 32 2" xfId="12398"/>
    <cellStyle name="40% - Акцент2 32 2 2" xfId="12399"/>
    <cellStyle name="40% - Акцент2 32 2 2 2" xfId="12400"/>
    <cellStyle name="40% - Акцент2 32 2 3" xfId="12401"/>
    <cellStyle name="40% - Акцент2 32 3" xfId="12402"/>
    <cellStyle name="40% - Акцент2 32 3 2" xfId="12403"/>
    <cellStyle name="40% - Акцент2 32 3 2 2" xfId="12404"/>
    <cellStyle name="40% - Акцент2 32 3 3" xfId="12405"/>
    <cellStyle name="40% - Акцент2 32 4" xfId="12406"/>
    <cellStyle name="40% - Акцент2 32 4 2" xfId="12407"/>
    <cellStyle name="40% - Акцент2 32 5" xfId="12408"/>
    <cellStyle name="40% - Акцент2 33" xfId="12409"/>
    <cellStyle name="40% - Акцент2 33 2" xfId="12410"/>
    <cellStyle name="40% - Акцент2 33 2 2" xfId="12411"/>
    <cellStyle name="40% - Акцент2 33 2 2 2" xfId="12412"/>
    <cellStyle name="40% - Акцент2 33 2 3" xfId="12413"/>
    <cellStyle name="40% - Акцент2 33 3" xfId="12414"/>
    <cellStyle name="40% - Акцент2 33 3 2" xfId="12415"/>
    <cellStyle name="40% - Акцент2 33 3 2 2" xfId="12416"/>
    <cellStyle name="40% - Акцент2 33 3 3" xfId="12417"/>
    <cellStyle name="40% - Акцент2 33 4" xfId="12418"/>
    <cellStyle name="40% - Акцент2 33 4 2" xfId="12419"/>
    <cellStyle name="40% - Акцент2 33 5" xfId="12420"/>
    <cellStyle name="40% - Акцент2 34" xfId="12421"/>
    <cellStyle name="40% - Акцент2 34 2" xfId="12422"/>
    <cellStyle name="40% - Акцент2 34 2 2" xfId="12423"/>
    <cellStyle name="40% - Акцент2 34 2 2 2" xfId="12424"/>
    <cellStyle name="40% - Акцент2 34 2 3" xfId="12425"/>
    <cellStyle name="40% - Акцент2 34 3" xfId="12426"/>
    <cellStyle name="40% - Акцент2 34 3 2" xfId="12427"/>
    <cellStyle name="40% - Акцент2 34 3 2 2" xfId="12428"/>
    <cellStyle name="40% - Акцент2 34 3 3" xfId="12429"/>
    <cellStyle name="40% - Акцент2 34 4" xfId="12430"/>
    <cellStyle name="40% - Акцент2 34 4 2" xfId="12431"/>
    <cellStyle name="40% - Акцент2 34 5" xfId="12432"/>
    <cellStyle name="40% - Акцент2 35" xfId="12433"/>
    <cellStyle name="40% - Акцент2 35 2" xfId="12434"/>
    <cellStyle name="40% - Акцент2 35 2 2" xfId="12435"/>
    <cellStyle name="40% - Акцент2 35 2 2 2" xfId="12436"/>
    <cellStyle name="40% - Акцент2 35 2 3" xfId="12437"/>
    <cellStyle name="40% - Акцент2 35 3" xfId="12438"/>
    <cellStyle name="40% - Акцент2 35 3 2" xfId="12439"/>
    <cellStyle name="40% - Акцент2 35 3 2 2" xfId="12440"/>
    <cellStyle name="40% - Акцент2 35 3 3" xfId="12441"/>
    <cellStyle name="40% - Акцент2 35 4" xfId="12442"/>
    <cellStyle name="40% - Акцент2 35 4 2" xfId="12443"/>
    <cellStyle name="40% - Акцент2 35 5" xfId="12444"/>
    <cellStyle name="40% - Акцент2 36" xfId="12445"/>
    <cellStyle name="40% - Акцент2 36 2" xfId="12446"/>
    <cellStyle name="40% - Акцент2 36 2 2" xfId="12447"/>
    <cellStyle name="40% - Акцент2 36 2 2 2" xfId="12448"/>
    <cellStyle name="40% - Акцент2 36 2 3" xfId="12449"/>
    <cellStyle name="40% - Акцент2 36 3" xfId="12450"/>
    <cellStyle name="40% - Акцент2 36 3 2" xfId="12451"/>
    <cellStyle name="40% - Акцент2 36 3 2 2" xfId="12452"/>
    <cellStyle name="40% - Акцент2 36 3 3" xfId="12453"/>
    <cellStyle name="40% - Акцент2 36 4" xfId="12454"/>
    <cellStyle name="40% - Акцент2 36 4 2" xfId="12455"/>
    <cellStyle name="40% - Акцент2 36 5" xfId="12456"/>
    <cellStyle name="40% - Акцент2 37" xfId="12457"/>
    <cellStyle name="40% - Акцент2 37 2" xfId="12458"/>
    <cellStyle name="40% - Акцент2 37 2 2" xfId="12459"/>
    <cellStyle name="40% - Акцент2 37 2 2 2" xfId="12460"/>
    <cellStyle name="40% - Акцент2 37 2 3" xfId="12461"/>
    <cellStyle name="40% - Акцент2 37 3" xfId="12462"/>
    <cellStyle name="40% - Акцент2 37 3 2" xfId="12463"/>
    <cellStyle name="40% - Акцент2 37 3 2 2" xfId="12464"/>
    <cellStyle name="40% - Акцент2 37 3 3" xfId="12465"/>
    <cellStyle name="40% - Акцент2 37 4" xfId="12466"/>
    <cellStyle name="40% - Акцент2 37 4 2" xfId="12467"/>
    <cellStyle name="40% - Акцент2 37 5" xfId="12468"/>
    <cellStyle name="40% - Акцент2 38" xfId="12469"/>
    <cellStyle name="40% - Акцент2 38 2" xfId="12470"/>
    <cellStyle name="40% - Акцент2 38 2 2" xfId="12471"/>
    <cellStyle name="40% - Акцент2 38 2 2 2" xfId="12472"/>
    <cellStyle name="40% - Акцент2 38 2 3" xfId="12473"/>
    <cellStyle name="40% - Акцент2 38 3" xfId="12474"/>
    <cellStyle name="40% - Акцент2 38 3 2" xfId="12475"/>
    <cellStyle name="40% - Акцент2 38 3 2 2" xfId="12476"/>
    <cellStyle name="40% - Акцент2 38 3 3" xfId="12477"/>
    <cellStyle name="40% - Акцент2 38 4" xfId="12478"/>
    <cellStyle name="40% - Акцент2 38 4 2" xfId="12479"/>
    <cellStyle name="40% - Акцент2 38 5" xfId="12480"/>
    <cellStyle name="40% - Акцент2 39" xfId="12481"/>
    <cellStyle name="40% - Акцент2 39 2" xfId="12482"/>
    <cellStyle name="40% - Акцент2 39 2 2" xfId="12483"/>
    <cellStyle name="40% - Акцент2 39 2 2 2" xfId="12484"/>
    <cellStyle name="40% - Акцент2 39 2 3" xfId="12485"/>
    <cellStyle name="40% - Акцент2 39 3" xfId="12486"/>
    <cellStyle name="40% - Акцент2 39 3 2" xfId="12487"/>
    <cellStyle name="40% - Акцент2 39 3 2 2" xfId="12488"/>
    <cellStyle name="40% - Акцент2 39 3 3" xfId="12489"/>
    <cellStyle name="40% - Акцент2 39 4" xfId="12490"/>
    <cellStyle name="40% - Акцент2 39 4 2" xfId="12491"/>
    <cellStyle name="40% - Акцент2 39 5" xfId="12492"/>
    <cellStyle name="40% - Акцент2 4" xfId="12493"/>
    <cellStyle name="40% - Акцент2 4 2" xfId="12494"/>
    <cellStyle name="40% - Акцент2 4 2 2" xfId="12495"/>
    <cellStyle name="40% - Акцент2 4 2 2 2" xfId="12496"/>
    <cellStyle name="40% - Акцент2 4 2 2 2 2" xfId="12497"/>
    <cellStyle name="40% - Акцент2 4 2 2 3" xfId="12498"/>
    <cellStyle name="40% - Акцент2 4 2 3" xfId="12499"/>
    <cellStyle name="40% - Акцент2 4 2 3 2" xfId="12500"/>
    <cellStyle name="40% - Акцент2 4 2 3 2 2" xfId="12501"/>
    <cellStyle name="40% - Акцент2 4 2 3 3" xfId="12502"/>
    <cellStyle name="40% - Акцент2 4 2 4" xfId="12503"/>
    <cellStyle name="40% - Акцент2 4 2 4 2" xfId="12504"/>
    <cellStyle name="40% - Акцент2 4 2 5" xfId="12505"/>
    <cellStyle name="40% - Акцент2 4 3" xfId="12506"/>
    <cellStyle name="40% - Акцент2 4 3 2" xfId="12507"/>
    <cellStyle name="40% - Акцент2 4 3 2 2" xfId="12508"/>
    <cellStyle name="40% - Акцент2 4 3 2 2 2" xfId="12509"/>
    <cellStyle name="40% - Акцент2 4 3 2 3" xfId="12510"/>
    <cellStyle name="40% - Акцент2 4 3 3" xfId="12511"/>
    <cellStyle name="40% - Акцент2 4 3 3 2" xfId="12512"/>
    <cellStyle name="40% - Акцент2 4 3 3 2 2" xfId="12513"/>
    <cellStyle name="40% - Акцент2 4 3 3 3" xfId="12514"/>
    <cellStyle name="40% - Акцент2 4 3 4" xfId="12515"/>
    <cellStyle name="40% - Акцент2 4 3 4 2" xfId="12516"/>
    <cellStyle name="40% - Акцент2 4 3 5" xfId="12517"/>
    <cellStyle name="40% - Акцент2 4 4" xfId="12518"/>
    <cellStyle name="40% - Акцент2 4 4 2" xfId="12519"/>
    <cellStyle name="40% - Акцент2 4 4 2 2" xfId="12520"/>
    <cellStyle name="40% - Акцент2 4 4 2 2 2" xfId="12521"/>
    <cellStyle name="40% - Акцент2 4 4 2 3" xfId="12522"/>
    <cellStyle name="40% - Акцент2 4 4 3" xfId="12523"/>
    <cellStyle name="40% - Акцент2 4 4 3 2" xfId="12524"/>
    <cellStyle name="40% - Акцент2 4 4 3 2 2" xfId="12525"/>
    <cellStyle name="40% - Акцент2 4 4 3 3" xfId="12526"/>
    <cellStyle name="40% - Акцент2 4 4 4" xfId="12527"/>
    <cellStyle name="40% - Акцент2 4 4 4 2" xfId="12528"/>
    <cellStyle name="40% - Акцент2 4 4 5" xfId="12529"/>
    <cellStyle name="40% - Акцент2 4 5" xfId="12530"/>
    <cellStyle name="40% - Акцент2 4 5 2" xfId="12531"/>
    <cellStyle name="40% - Акцент2 4 5 2 2" xfId="12532"/>
    <cellStyle name="40% - Акцент2 4 5 2 2 2" xfId="12533"/>
    <cellStyle name="40% - Акцент2 4 5 2 3" xfId="12534"/>
    <cellStyle name="40% - Акцент2 4 5 3" xfId="12535"/>
    <cellStyle name="40% - Акцент2 4 5 3 2" xfId="12536"/>
    <cellStyle name="40% - Акцент2 4 5 3 2 2" xfId="12537"/>
    <cellStyle name="40% - Акцент2 4 5 3 3" xfId="12538"/>
    <cellStyle name="40% - Акцент2 4 5 4" xfId="12539"/>
    <cellStyle name="40% - Акцент2 4 5 4 2" xfId="12540"/>
    <cellStyle name="40% - Акцент2 4 5 5" xfId="12541"/>
    <cellStyle name="40% - Акцент2 4 6" xfId="12542"/>
    <cellStyle name="40% - Акцент2 4 6 2" xfId="12543"/>
    <cellStyle name="40% - Акцент2 4 6 2 2" xfId="12544"/>
    <cellStyle name="40% - Акцент2 4 6 3" xfId="12545"/>
    <cellStyle name="40% - Акцент2 4 7" xfId="12546"/>
    <cellStyle name="40% - Акцент2 4 7 2" xfId="12547"/>
    <cellStyle name="40% - Акцент2 4 7 2 2" xfId="12548"/>
    <cellStyle name="40% - Акцент2 4 7 3" xfId="12549"/>
    <cellStyle name="40% - Акцент2 4 8" xfId="12550"/>
    <cellStyle name="40% - Акцент2 4 8 2" xfId="12551"/>
    <cellStyle name="40% - Акцент2 4 9" xfId="12552"/>
    <cellStyle name="40% - Акцент2 40" xfId="12553"/>
    <cellStyle name="40% - Акцент2 40 2" xfId="12554"/>
    <cellStyle name="40% - Акцент2 40 2 2" xfId="12555"/>
    <cellStyle name="40% - Акцент2 40 2 2 2" xfId="12556"/>
    <cellStyle name="40% - Акцент2 40 2 3" xfId="12557"/>
    <cellStyle name="40% - Акцент2 40 3" xfId="12558"/>
    <cellStyle name="40% - Акцент2 40 3 2" xfId="12559"/>
    <cellStyle name="40% - Акцент2 40 3 2 2" xfId="12560"/>
    <cellStyle name="40% - Акцент2 40 3 3" xfId="12561"/>
    <cellStyle name="40% - Акцент2 40 4" xfId="12562"/>
    <cellStyle name="40% - Акцент2 40 4 2" xfId="12563"/>
    <cellStyle name="40% - Акцент2 40 5" xfId="12564"/>
    <cellStyle name="40% - Акцент2 41" xfId="12565"/>
    <cellStyle name="40% - Акцент2 41 2" xfId="12566"/>
    <cellStyle name="40% - Акцент2 41 2 2" xfId="12567"/>
    <cellStyle name="40% - Акцент2 41 2 2 2" xfId="12568"/>
    <cellStyle name="40% - Акцент2 41 2 3" xfId="12569"/>
    <cellStyle name="40% - Акцент2 41 3" xfId="12570"/>
    <cellStyle name="40% - Акцент2 41 3 2" xfId="12571"/>
    <cellStyle name="40% - Акцент2 41 3 2 2" xfId="12572"/>
    <cellStyle name="40% - Акцент2 41 3 3" xfId="12573"/>
    <cellStyle name="40% - Акцент2 41 4" xfId="12574"/>
    <cellStyle name="40% - Акцент2 41 4 2" xfId="12575"/>
    <cellStyle name="40% - Акцент2 41 5" xfId="12576"/>
    <cellStyle name="40% - Акцент2 42" xfId="12577"/>
    <cellStyle name="40% - Акцент2 42 2" xfId="12578"/>
    <cellStyle name="40% - Акцент2 42 2 2" xfId="12579"/>
    <cellStyle name="40% - Акцент2 42 2 2 2" xfId="12580"/>
    <cellStyle name="40% - Акцент2 42 2 3" xfId="12581"/>
    <cellStyle name="40% - Акцент2 42 3" xfId="12582"/>
    <cellStyle name="40% - Акцент2 42 3 2" xfId="12583"/>
    <cellStyle name="40% - Акцент2 42 3 2 2" xfId="12584"/>
    <cellStyle name="40% - Акцент2 42 3 3" xfId="12585"/>
    <cellStyle name="40% - Акцент2 42 4" xfId="12586"/>
    <cellStyle name="40% - Акцент2 42 4 2" xfId="12587"/>
    <cellStyle name="40% - Акцент2 42 5" xfId="12588"/>
    <cellStyle name="40% - Акцент2 43" xfId="12589"/>
    <cellStyle name="40% - Акцент2 43 2" xfId="12590"/>
    <cellStyle name="40% - Акцент2 43 2 2" xfId="12591"/>
    <cellStyle name="40% - Акцент2 43 2 2 2" xfId="12592"/>
    <cellStyle name="40% - Акцент2 43 2 3" xfId="12593"/>
    <cellStyle name="40% - Акцент2 43 3" xfId="12594"/>
    <cellStyle name="40% - Акцент2 43 3 2" xfId="12595"/>
    <cellStyle name="40% - Акцент2 43 3 2 2" xfId="12596"/>
    <cellStyle name="40% - Акцент2 43 3 3" xfId="12597"/>
    <cellStyle name="40% - Акцент2 43 4" xfId="12598"/>
    <cellStyle name="40% - Акцент2 43 4 2" xfId="12599"/>
    <cellStyle name="40% - Акцент2 43 5" xfId="12600"/>
    <cellStyle name="40% - Акцент2 44" xfId="12601"/>
    <cellStyle name="40% - Акцент2 44 2" xfId="12602"/>
    <cellStyle name="40% - Акцент2 44 2 2" xfId="12603"/>
    <cellStyle name="40% - Акцент2 44 2 2 2" xfId="12604"/>
    <cellStyle name="40% - Акцент2 44 2 3" xfId="12605"/>
    <cellStyle name="40% - Акцент2 44 3" xfId="12606"/>
    <cellStyle name="40% - Акцент2 44 3 2" xfId="12607"/>
    <cellStyle name="40% - Акцент2 44 3 2 2" xfId="12608"/>
    <cellStyle name="40% - Акцент2 44 3 3" xfId="12609"/>
    <cellStyle name="40% - Акцент2 44 4" xfId="12610"/>
    <cellStyle name="40% - Акцент2 44 4 2" xfId="12611"/>
    <cellStyle name="40% - Акцент2 44 5" xfId="12612"/>
    <cellStyle name="40% - Акцент2 45" xfId="12613"/>
    <cellStyle name="40% - Акцент2 45 2" xfId="12614"/>
    <cellStyle name="40% - Акцент2 45 2 2" xfId="12615"/>
    <cellStyle name="40% - Акцент2 45 2 2 2" xfId="12616"/>
    <cellStyle name="40% - Акцент2 45 2 3" xfId="12617"/>
    <cellStyle name="40% - Акцент2 45 3" xfId="12618"/>
    <cellStyle name="40% - Акцент2 45 3 2" xfId="12619"/>
    <cellStyle name="40% - Акцент2 45 3 2 2" xfId="12620"/>
    <cellStyle name="40% - Акцент2 45 3 3" xfId="12621"/>
    <cellStyle name="40% - Акцент2 45 4" xfId="12622"/>
    <cellStyle name="40% - Акцент2 45 4 2" xfId="12623"/>
    <cellStyle name="40% - Акцент2 45 5" xfId="12624"/>
    <cellStyle name="40% - Акцент2 46" xfId="12625"/>
    <cellStyle name="40% - Акцент2 46 2" xfId="12626"/>
    <cellStyle name="40% - Акцент2 46 2 2" xfId="12627"/>
    <cellStyle name="40% - Акцент2 46 2 2 2" xfId="12628"/>
    <cellStyle name="40% - Акцент2 46 2 3" xfId="12629"/>
    <cellStyle name="40% - Акцент2 46 3" xfId="12630"/>
    <cellStyle name="40% - Акцент2 46 3 2" xfId="12631"/>
    <cellStyle name="40% - Акцент2 46 3 2 2" xfId="12632"/>
    <cellStyle name="40% - Акцент2 46 3 3" xfId="12633"/>
    <cellStyle name="40% - Акцент2 46 4" xfId="12634"/>
    <cellStyle name="40% - Акцент2 46 4 2" xfId="12635"/>
    <cellStyle name="40% - Акцент2 46 5" xfId="12636"/>
    <cellStyle name="40% - Акцент2 47" xfId="12637"/>
    <cellStyle name="40% - Акцент2 47 2" xfId="12638"/>
    <cellStyle name="40% - Акцент2 47 2 2" xfId="12639"/>
    <cellStyle name="40% - Акцент2 47 2 2 2" xfId="12640"/>
    <cellStyle name="40% - Акцент2 47 2 3" xfId="12641"/>
    <cellStyle name="40% - Акцент2 47 3" xfId="12642"/>
    <cellStyle name="40% - Акцент2 47 3 2" xfId="12643"/>
    <cellStyle name="40% - Акцент2 47 3 2 2" xfId="12644"/>
    <cellStyle name="40% - Акцент2 47 3 3" xfId="12645"/>
    <cellStyle name="40% - Акцент2 47 4" xfId="12646"/>
    <cellStyle name="40% - Акцент2 47 4 2" xfId="12647"/>
    <cellStyle name="40% - Акцент2 47 5" xfId="12648"/>
    <cellStyle name="40% - Акцент2 48" xfId="12649"/>
    <cellStyle name="40% - Акцент2 48 2" xfId="12650"/>
    <cellStyle name="40% - Акцент2 48 2 2" xfId="12651"/>
    <cellStyle name="40% - Акцент2 48 2 2 2" xfId="12652"/>
    <cellStyle name="40% - Акцент2 48 2 3" xfId="12653"/>
    <cellStyle name="40% - Акцент2 48 3" xfId="12654"/>
    <cellStyle name="40% - Акцент2 48 3 2" xfId="12655"/>
    <cellStyle name="40% - Акцент2 48 3 2 2" xfId="12656"/>
    <cellStyle name="40% - Акцент2 48 3 3" xfId="12657"/>
    <cellStyle name="40% - Акцент2 48 4" xfId="12658"/>
    <cellStyle name="40% - Акцент2 48 4 2" xfId="12659"/>
    <cellStyle name="40% - Акцент2 48 5" xfId="12660"/>
    <cellStyle name="40% - Акцент2 49" xfId="12661"/>
    <cellStyle name="40% - Акцент2 49 2" xfId="12662"/>
    <cellStyle name="40% - Акцент2 49 2 2" xfId="12663"/>
    <cellStyle name="40% - Акцент2 49 2 2 2" xfId="12664"/>
    <cellStyle name="40% - Акцент2 49 2 3" xfId="12665"/>
    <cellStyle name="40% - Акцент2 49 3" xfId="12666"/>
    <cellStyle name="40% - Акцент2 49 3 2" xfId="12667"/>
    <cellStyle name="40% - Акцент2 49 3 2 2" xfId="12668"/>
    <cellStyle name="40% - Акцент2 49 3 3" xfId="12669"/>
    <cellStyle name="40% - Акцент2 49 4" xfId="12670"/>
    <cellStyle name="40% - Акцент2 49 4 2" xfId="12671"/>
    <cellStyle name="40% - Акцент2 49 5" xfId="12672"/>
    <cellStyle name="40% - Акцент2 5" xfId="12673"/>
    <cellStyle name="40% - Акцент2 5 2" xfId="12674"/>
    <cellStyle name="40% - Акцент2 5 2 2" xfId="12675"/>
    <cellStyle name="40% - Акцент2 5 2 2 2" xfId="12676"/>
    <cellStyle name="40% - Акцент2 5 2 2 2 2" xfId="12677"/>
    <cellStyle name="40% - Акцент2 5 2 2 3" xfId="12678"/>
    <cellStyle name="40% - Акцент2 5 2 3" xfId="12679"/>
    <cellStyle name="40% - Акцент2 5 2 3 2" xfId="12680"/>
    <cellStyle name="40% - Акцент2 5 2 3 2 2" xfId="12681"/>
    <cellStyle name="40% - Акцент2 5 2 3 3" xfId="12682"/>
    <cellStyle name="40% - Акцент2 5 2 4" xfId="12683"/>
    <cellStyle name="40% - Акцент2 5 2 4 2" xfId="12684"/>
    <cellStyle name="40% - Акцент2 5 2 5" xfId="12685"/>
    <cellStyle name="40% - Акцент2 5 3" xfId="12686"/>
    <cellStyle name="40% - Акцент2 5 3 2" xfId="12687"/>
    <cellStyle name="40% - Акцент2 5 3 2 2" xfId="12688"/>
    <cellStyle name="40% - Акцент2 5 3 2 2 2" xfId="12689"/>
    <cellStyle name="40% - Акцент2 5 3 2 3" xfId="12690"/>
    <cellStyle name="40% - Акцент2 5 3 3" xfId="12691"/>
    <cellStyle name="40% - Акцент2 5 3 3 2" xfId="12692"/>
    <cellStyle name="40% - Акцент2 5 3 3 2 2" xfId="12693"/>
    <cellStyle name="40% - Акцент2 5 3 3 3" xfId="12694"/>
    <cellStyle name="40% - Акцент2 5 3 4" xfId="12695"/>
    <cellStyle name="40% - Акцент2 5 3 4 2" xfId="12696"/>
    <cellStyle name="40% - Акцент2 5 3 5" xfId="12697"/>
    <cellStyle name="40% - Акцент2 5 4" xfId="12698"/>
    <cellStyle name="40% - Акцент2 5 4 2" xfId="12699"/>
    <cellStyle name="40% - Акцент2 5 4 2 2" xfId="12700"/>
    <cellStyle name="40% - Акцент2 5 4 2 2 2" xfId="12701"/>
    <cellStyle name="40% - Акцент2 5 4 2 3" xfId="12702"/>
    <cellStyle name="40% - Акцент2 5 4 3" xfId="12703"/>
    <cellStyle name="40% - Акцент2 5 4 3 2" xfId="12704"/>
    <cellStyle name="40% - Акцент2 5 4 3 2 2" xfId="12705"/>
    <cellStyle name="40% - Акцент2 5 4 3 3" xfId="12706"/>
    <cellStyle name="40% - Акцент2 5 4 4" xfId="12707"/>
    <cellStyle name="40% - Акцент2 5 4 4 2" xfId="12708"/>
    <cellStyle name="40% - Акцент2 5 4 5" xfId="12709"/>
    <cellStyle name="40% - Акцент2 5 5" xfId="12710"/>
    <cellStyle name="40% - Акцент2 5 5 2" xfId="12711"/>
    <cellStyle name="40% - Акцент2 5 5 2 2" xfId="12712"/>
    <cellStyle name="40% - Акцент2 5 5 2 2 2" xfId="12713"/>
    <cellStyle name="40% - Акцент2 5 5 2 3" xfId="12714"/>
    <cellStyle name="40% - Акцент2 5 5 3" xfId="12715"/>
    <cellStyle name="40% - Акцент2 5 5 3 2" xfId="12716"/>
    <cellStyle name="40% - Акцент2 5 5 3 2 2" xfId="12717"/>
    <cellStyle name="40% - Акцент2 5 5 3 3" xfId="12718"/>
    <cellStyle name="40% - Акцент2 5 5 4" xfId="12719"/>
    <cellStyle name="40% - Акцент2 5 5 4 2" xfId="12720"/>
    <cellStyle name="40% - Акцент2 5 5 5" xfId="12721"/>
    <cellStyle name="40% - Акцент2 5 6" xfId="12722"/>
    <cellStyle name="40% - Акцент2 5 6 2" xfId="12723"/>
    <cellStyle name="40% - Акцент2 5 6 2 2" xfId="12724"/>
    <cellStyle name="40% - Акцент2 5 6 3" xfId="12725"/>
    <cellStyle name="40% - Акцент2 5 7" xfId="12726"/>
    <cellStyle name="40% - Акцент2 5 7 2" xfId="12727"/>
    <cellStyle name="40% - Акцент2 5 7 2 2" xfId="12728"/>
    <cellStyle name="40% - Акцент2 5 7 3" xfId="12729"/>
    <cellStyle name="40% - Акцент2 5 8" xfId="12730"/>
    <cellStyle name="40% - Акцент2 5 8 2" xfId="12731"/>
    <cellStyle name="40% - Акцент2 5 9" xfId="12732"/>
    <cellStyle name="40% - Акцент2 50" xfId="12733"/>
    <cellStyle name="40% - Акцент2 50 2" xfId="12734"/>
    <cellStyle name="40% - Акцент2 50 2 2" xfId="12735"/>
    <cellStyle name="40% - Акцент2 50 2 2 2" xfId="12736"/>
    <cellStyle name="40% - Акцент2 50 2 3" xfId="12737"/>
    <cellStyle name="40% - Акцент2 50 3" xfId="12738"/>
    <cellStyle name="40% - Акцент2 50 3 2" xfId="12739"/>
    <cellStyle name="40% - Акцент2 50 3 2 2" xfId="12740"/>
    <cellStyle name="40% - Акцент2 50 3 3" xfId="12741"/>
    <cellStyle name="40% - Акцент2 50 4" xfId="12742"/>
    <cellStyle name="40% - Акцент2 50 4 2" xfId="12743"/>
    <cellStyle name="40% - Акцент2 50 5" xfId="12744"/>
    <cellStyle name="40% - Акцент2 51" xfId="12745"/>
    <cellStyle name="40% - Акцент2 51 2" xfId="12746"/>
    <cellStyle name="40% - Акцент2 51 2 2" xfId="12747"/>
    <cellStyle name="40% - Акцент2 51 2 2 2" xfId="12748"/>
    <cellStyle name="40% - Акцент2 51 2 3" xfId="12749"/>
    <cellStyle name="40% - Акцент2 51 3" xfId="12750"/>
    <cellStyle name="40% - Акцент2 51 3 2" xfId="12751"/>
    <cellStyle name="40% - Акцент2 51 3 2 2" xfId="12752"/>
    <cellStyle name="40% - Акцент2 51 3 3" xfId="12753"/>
    <cellStyle name="40% - Акцент2 51 4" xfId="12754"/>
    <cellStyle name="40% - Акцент2 51 4 2" xfId="12755"/>
    <cellStyle name="40% - Акцент2 51 5" xfId="12756"/>
    <cellStyle name="40% - Акцент2 52" xfId="12757"/>
    <cellStyle name="40% - Акцент2 52 2" xfId="12758"/>
    <cellStyle name="40% - Акцент2 52 2 2" xfId="12759"/>
    <cellStyle name="40% - Акцент2 52 2 2 2" xfId="12760"/>
    <cellStyle name="40% - Акцент2 52 2 3" xfId="12761"/>
    <cellStyle name="40% - Акцент2 52 3" xfId="12762"/>
    <cellStyle name="40% - Акцент2 52 3 2" xfId="12763"/>
    <cellStyle name="40% - Акцент2 52 3 2 2" xfId="12764"/>
    <cellStyle name="40% - Акцент2 52 3 3" xfId="12765"/>
    <cellStyle name="40% - Акцент2 52 4" xfId="12766"/>
    <cellStyle name="40% - Акцент2 52 4 2" xfId="12767"/>
    <cellStyle name="40% - Акцент2 52 5" xfId="12768"/>
    <cellStyle name="40% - Акцент2 53" xfId="12769"/>
    <cellStyle name="40% - Акцент2 53 2" xfId="12770"/>
    <cellStyle name="40% - Акцент2 53 2 2" xfId="12771"/>
    <cellStyle name="40% - Акцент2 53 2 2 2" xfId="12772"/>
    <cellStyle name="40% - Акцент2 53 2 3" xfId="12773"/>
    <cellStyle name="40% - Акцент2 53 3" xfId="12774"/>
    <cellStyle name="40% - Акцент2 53 3 2" xfId="12775"/>
    <cellStyle name="40% - Акцент2 53 3 2 2" xfId="12776"/>
    <cellStyle name="40% - Акцент2 53 3 3" xfId="12777"/>
    <cellStyle name="40% - Акцент2 53 4" xfId="12778"/>
    <cellStyle name="40% - Акцент2 53 4 2" xfId="12779"/>
    <cellStyle name="40% - Акцент2 53 5" xfId="12780"/>
    <cellStyle name="40% - Акцент2 54" xfId="12781"/>
    <cellStyle name="40% - Акцент2 54 2" xfId="12782"/>
    <cellStyle name="40% - Акцент2 54 2 2" xfId="12783"/>
    <cellStyle name="40% - Акцент2 54 2 2 2" xfId="12784"/>
    <cellStyle name="40% - Акцент2 54 2 3" xfId="12785"/>
    <cellStyle name="40% - Акцент2 54 3" xfId="12786"/>
    <cellStyle name="40% - Акцент2 54 3 2" xfId="12787"/>
    <cellStyle name="40% - Акцент2 54 3 2 2" xfId="12788"/>
    <cellStyle name="40% - Акцент2 54 3 3" xfId="12789"/>
    <cellStyle name="40% - Акцент2 54 4" xfId="12790"/>
    <cellStyle name="40% - Акцент2 54 4 2" xfId="12791"/>
    <cellStyle name="40% - Акцент2 54 5" xfId="12792"/>
    <cellStyle name="40% - Акцент2 55" xfId="12793"/>
    <cellStyle name="40% - Акцент2 55 2" xfId="12794"/>
    <cellStyle name="40% - Акцент2 55 2 2" xfId="12795"/>
    <cellStyle name="40% - Акцент2 55 2 2 2" xfId="12796"/>
    <cellStyle name="40% - Акцент2 55 2 3" xfId="12797"/>
    <cellStyle name="40% - Акцент2 55 3" xfId="12798"/>
    <cellStyle name="40% - Акцент2 55 3 2" xfId="12799"/>
    <cellStyle name="40% - Акцент2 55 3 2 2" xfId="12800"/>
    <cellStyle name="40% - Акцент2 55 3 3" xfId="12801"/>
    <cellStyle name="40% - Акцент2 55 4" xfId="12802"/>
    <cellStyle name="40% - Акцент2 55 4 2" xfId="12803"/>
    <cellStyle name="40% - Акцент2 55 5" xfId="12804"/>
    <cellStyle name="40% - Акцент2 56" xfId="12805"/>
    <cellStyle name="40% - Акцент2 56 2" xfId="12806"/>
    <cellStyle name="40% - Акцент2 56 2 2" xfId="12807"/>
    <cellStyle name="40% - Акцент2 56 2 2 2" xfId="12808"/>
    <cellStyle name="40% - Акцент2 56 2 3" xfId="12809"/>
    <cellStyle name="40% - Акцент2 56 3" xfId="12810"/>
    <cellStyle name="40% - Акцент2 56 3 2" xfId="12811"/>
    <cellStyle name="40% - Акцент2 56 3 2 2" xfId="12812"/>
    <cellStyle name="40% - Акцент2 56 3 3" xfId="12813"/>
    <cellStyle name="40% - Акцент2 56 4" xfId="12814"/>
    <cellStyle name="40% - Акцент2 56 4 2" xfId="12815"/>
    <cellStyle name="40% - Акцент2 56 5" xfId="12816"/>
    <cellStyle name="40% - Акцент2 57" xfId="12817"/>
    <cellStyle name="40% - Акцент2 57 2" xfId="12818"/>
    <cellStyle name="40% - Акцент2 57 2 2" xfId="12819"/>
    <cellStyle name="40% - Акцент2 57 2 2 2" xfId="12820"/>
    <cellStyle name="40% - Акцент2 57 2 3" xfId="12821"/>
    <cellStyle name="40% - Акцент2 57 3" xfId="12822"/>
    <cellStyle name="40% - Акцент2 57 3 2" xfId="12823"/>
    <cellStyle name="40% - Акцент2 57 3 2 2" xfId="12824"/>
    <cellStyle name="40% - Акцент2 57 3 3" xfId="12825"/>
    <cellStyle name="40% - Акцент2 57 4" xfId="12826"/>
    <cellStyle name="40% - Акцент2 57 4 2" xfId="12827"/>
    <cellStyle name="40% - Акцент2 57 5" xfId="12828"/>
    <cellStyle name="40% - Акцент2 58" xfId="12829"/>
    <cellStyle name="40% - Акцент2 58 2" xfId="12830"/>
    <cellStyle name="40% - Акцент2 58 2 2" xfId="12831"/>
    <cellStyle name="40% - Акцент2 58 2 2 2" xfId="12832"/>
    <cellStyle name="40% - Акцент2 58 2 3" xfId="12833"/>
    <cellStyle name="40% - Акцент2 58 3" xfId="12834"/>
    <cellStyle name="40% - Акцент2 58 3 2" xfId="12835"/>
    <cellStyle name="40% - Акцент2 58 3 2 2" xfId="12836"/>
    <cellStyle name="40% - Акцент2 58 3 3" xfId="12837"/>
    <cellStyle name="40% - Акцент2 58 4" xfId="12838"/>
    <cellStyle name="40% - Акцент2 58 4 2" xfId="12839"/>
    <cellStyle name="40% - Акцент2 58 5" xfId="12840"/>
    <cellStyle name="40% - Акцент2 59" xfId="12841"/>
    <cellStyle name="40% - Акцент2 59 2" xfId="12842"/>
    <cellStyle name="40% - Акцент2 59 2 2" xfId="12843"/>
    <cellStyle name="40% - Акцент2 59 2 2 2" xfId="12844"/>
    <cellStyle name="40% - Акцент2 59 2 3" xfId="12845"/>
    <cellStyle name="40% - Акцент2 59 3" xfId="12846"/>
    <cellStyle name="40% - Акцент2 59 3 2" xfId="12847"/>
    <cellStyle name="40% - Акцент2 59 3 2 2" xfId="12848"/>
    <cellStyle name="40% - Акцент2 59 3 3" xfId="12849"/>
    <cellStyle name="40% - Акцент2 59 4" xfId="12850"/>
    <cellStyle name="40% - Акцент2 59 4 2" xfId="12851"/>
    <cellStyle name="40% - Акцент2 59 5" xfId="12852"/>
    <cellStyle name="40% - Акцент2 6" xfId="12853"/>
    <cellStyle name="40% - Акцент2 6 2" xfId="12854"/>
    <cellStyle name="40% - Акцент2 6 2 2" xfId="12855"/>
    <cellStyle name="40% - Акцент2 6 2 2 2" xfId="12856"/>
    <cellStyle name="40% - Акцент2 6 2 2 2 2" xfId="12857"/>
    <cellStyle name="40% - Акцент2 6 2 2 3" xfId="12858"/>
    <cellStyle name="40% - Акцент2 6 2 3" xfId="12859"/>
    <cellStyle name="40% - Акцент2 6 2 3 2" xfId="12860"/>
    <cellStyle name="40% - Акцент2 6 2 3 2 2" xfId="12861"/>
    <cellStyle name="40% - Акцент2 6 2 3 3" xfId="12862"/>
    <cellStyle name="40% - Акцент2 6 2 4" xfId="12863"/>
    <cellStyle name="40% - Акцент2 6 2 4 2" xfId="12864"/>
    <cellStyle name="40% - Акцент2 6 2 5" xfId="12865"/>
    <cellStyle name="40% - Акцент2 6 3" xfId="12866"/>
    <cellStyle name="40% - Акцент2 6 3 2" xfId="12867"/>
    <cellStyle name="40% - Акцент2 6 3 2 2" xfId="12868"/>
    <cellStyle name="40% - Акцент2 6 3 2 2 2" xfId="12869"/>
    <cellStyle name="40% - Акцент2 6 3 2 3" xfId="12870"/>
    <cellStyle name="40% - Акцент2 6 3 3" xfId="12871"/>
    <cellStyle name="40% - Акцент2 6 3 3 2" xfId="12872"/>
    <cellStyle name="40% - Акцент2 6 3 3 2 2" xfId="12873"/>
    <cellStyle name="40% - Акцент2 6 3 3 3" xfId="12874"/>
    <cellStyle name="40% - Акцент2 6 3 4" xfId="12875"/>
    <cellStyle name="40% - Акцент2 6 3 4 2" xfId="12876"/>
    <cellStyle name="40% - Акцент2 6 3 5" xfId="12877"/>
    <cellStyle name="40% - Акцент2 6 4" xfId="12878"/>
    <cellStyle name="40% - Акцент2 6 4 2" xfId="12879"/>
    <cellStyle name="40% - Акцент2 6 4 2 2" xfId="12880"/>
    <cellStyle name="40% - Акцент2 6 4 2 2 2" xfId="12881"/>
    <cellStyle name="40% - Акцент2 6 4 2 3" xfId="12882"/>
    <cellStyle name="40% - Акцент2 6 4 3" xfId="12883"/>
    <cellStyle name="40% - Акцент2 6 4 3 2" xfId="12884"/>
    <cellStyle name="40% - Акцент2 6 4 3 2 2" xfId="12885"/>
    <cellStyle name="40% - Акцент2 6 4 3 3" xfId="12886"/>
    <cellStyle name="40% - Акцент2 6 4 4" xfId="12887"/>
    <cellStyle name="40% - Акцент2 6 4 4 2" xfId="12888"/>
    <cellStyle name="40% - Акцент2 6 4 5" xfId="12889"/>
    <cellStyle name="40% - Акцент2 6 5" xfId="12890"/>
    <cellStyle name="40% - Акцент2 6 5 2" xfId="12891"/>
    <cellStyle name="40% - Акцент2 6 5 2 2" xfId="12892"/>
    <cellStyle name="40% - Акцент2 6 5 2 2 2" xfId="12893"/>
    <cellStyle name="40% - Акцент2 6 5 2 3" xfId="12894"/>
    <cellStyle name="40% - Акцент2 6 5 3" xfId="12895"/>
    <cellStyle name="40% - Акцент2 6 5 3 2" xfId="12896"/>
    <cellStyle name="40% - Акцент2 6 5 3 2 2" xfId="12897"/>
    <cellStyle name="40% - Акцент2 6 5 3 3" xfId="12898"/>
    <cellStyle name="40% - Акцент2 6 5 4" xfId="12899"/>
    <cellStyle name="40% - Акцент2 6 5 4 2" xfId="12900"/>
    <cellStyle name="40% - Акцент2 6 5 5" xfId="12901"/>
    <cellStyle name="40% - Акцент2 6 6" xfId="12902"/>
    <cellStyle name="40% - Акцент2 6 6 2" xfId="12903"/>
    <cellStyle name="40% - Акцент2 6 6 2 2" xfId="12904"/>
    <cellStyle name="40% - Акцент2 6 6 3" xfId="12905"/>
    <cellStyle name="40% - Акцент2 6 7" xfId="12906"/>
    <cellStyle name="40% - Акцент2 6 7 2" xfId="12907"/>
    <cellStyle name="40% - Акцент2 6 7 2 2" xfId="12908"/>
    <cellStyle name="40% - Акцент2 6 7 3" xfId="12909"/>
    <cellStyle name="40% - Акцент2 6 8" xfId="12910"/>
    <cellStyle name="40% - Акцент2 6 8 2" xfId="12911"/>
    <cellStyle name="40% - Акцент2 6 9" xfId="12912"/>
    <cellStyle name="40% - Акцент2 60" xfId="12913"/>
    <cellStyle name="40% - Акцент2 60 2" xfId="12914"/>
    <cellStyle name="40% - Акцент2 60 2 2" xfId="12915"/>
    <cellStyle name="40% - Акцент2 60 2 2 2" xfId="12916"/>
    <cellStyle name="40% - Акцент2 60 2 3" xfId="12917"/>
    <cellStyle name="40% - Акцент2 60 3" xfId="12918"/>
    <cellStyle name="40% - Акцент2 60 3 2" xfId="12919"/>
    <cellStyle name="40% - Акцент2 60 3 2 2" xfId="12920"/>
    <cellStyle name="40% - Акцент2 60 3 3" xfId="12921"/>
    <cellStyle name="40% - Акцент2 60 4" xfId="12922"/>
    <cellStyle name="40% - Акцент2 60 4 2" xfId="12923"/>
    <cellStyle name="40% - Акцент2 60 5" xfId="12924"/>
    <cellStyle name="40% - Акцент2 61" xfId="12925"/>
    <cellStyle name="40% - Акцент2 61 2" xfId="12926"/>
    <cellStyle name="40% - Акцент2 61 2 2" xfId="12927"/>
    <cellStyle name="40% - Акцент2 61 2 2 2" xfId="12928"/>
    <cellStyle name="40% - Акцент2 61 2 3" xfId="12929"/>
    <cellStyle name="40% - Акцент2 61 3" xfId="12930"/>
    <cellStyle name="40% - Акцент2 61 3 2" xfId="12931"/>
    <cellStyle name="40% - Акцент2 61 3 2 2" xfId="12932"/>
    <cellStyle name="40% - Акцент2 61 3 3" xfId="12933"/>
    <cellStyle name="40% - Акцент2 61 4" xfId="12934"/>
    <cellStyle name="40% - Акцент2 61 4 2" xfId="12935"/>
    <cellStyle name="40% - Акцент2 61 5" xfId="12936"/>
    <cellStyle name="40% - Акцент2 62" xfId="12937"/>
    <cellStyle name="40% - Акцент2 62 2" xfId="12938"/>
    <cellStyle name="40% - Акцент2 62 2 2" xfId="12939"/>
    <cellStyle name="40% - Акцент2 62 2 2 2" xfId="12940"/>
    <cellStyle name="40% - Акцент2 62 2 3" xfId="12941"/>
    <cellStyle name="40% - Акцент2 62 3" xfId="12942"/>
    <cellStyle name="40% - Акцент2 62 3 2" xfId="12943"/>
    <cellStyle name="40% - Акцент2 62 3 2 2" xfId="12944"/>
    <cellStyle name="40% - Акцент2 62 3 3" xfId="12945"/>
    <cellStyle name="40% - Акцент2 62 4" xfId="12946"/>
    <cellStyle name="40% - Акцент2 62 4 2" xfId="12947"/>
    <cellStyle name="40% - Акцент2 62 5" xfId="12948"/>
    <cellStyle name="40% - Акцент2 63" xfId="12949"/>
    <cellStyle name="40% - Акцент2 63 2" xfId="12950"/>
    <cellStyle name="40% - Акцент2 63 2 2" xfId="12951"/>
    <cellStyle name="40% - Акцент2 63 2 2 2" xfId="12952"/>
    <cellStyle name="40% - Акцент2 63 2 3" xfId="12953"/>
    <cellStyle name="40% - Акцент2 63 3" xfId="12954"/>
    <cellStyle name="40% - Акцент2 63 3 2" xfId="12955"/>
    <cellStyle name="40% - Акцент2 63 3 2 2" xfId="12956"/>
    <cellStyle name="40% - Акцент2 63 3 3" xfId="12957"/>
    <cellStyle name="40% - Акцент2 63 4" xfId="12958"/>
    <cellStyle name="40% - Акцент2 63 4 2" xfId="12959"/>
    <cellStyle name="40% - Акцент2 63 5" xfId="12960"/>
    <cellStyle name="40% - Акцент2 64" xfId="12961"/>
    <cellStyle name="40% - Акцент2 64 2" xfId="12962"/>
    <cellStyle name="40% - Акцент2 64 2 2" xfId="12963"/>
    <cellStyle name="40% - Акцент2 64 2 2 2" xfId="12964"/>
    <cellStyle name="40% - Акцент2 64 2 3" xfId="12965"/>
    <cellStyle name="40% - Акцент2 64 3" xfId="12966"/>
    <cellStyle name="40% - Акцент2 64 3 2" xfId="12967"/>
    <cellStyle name="40% - Акцент2 64 3 2 2" xfId="12968"/>
    <cellStyle name="40% - Акцент2 64 3 3" xfId="12969"/>
    <cellStyle name="40% - Акцент2 64 4" xfId="12970"/>
    <cellStyle name="40% - Акцент2 64 4 2" xfId="12971"/>
    <cellStyle name="40% - Акцент2 64 5" xfId="12972"/>
    <cellStyle name="40% - Акцент2 65" xfId="12973"/>
    <cellStyle name="40% - Акцент2 65 2" xfId="12974"/>
    <cellStyle name="40% - Акцент2 65 2 2" xfId="12975"/>
    <cellStyle name="40% - Акцент2 65 2 2 2" xfId="12976"/>
    <cellStyle name="40% - Акцент2 65 2 3" xfId="12977"/>
    <cellStyle name="40% - Акцент2 65 3" xfId="12978"/>
    <cellStyle name="40% - Акцент2 65 3 2" xfId="12979"/>
    <cellStyle name="40% - Акцент2 65 3 2 2" xfId="12980"/>
    <cellStyle name="40% - Акцент2 65 3 3" xfId="12981"/>
    <cellStyle name="40% - Акцент2 65 4" xfId="12982"/>
    <cellStyle name="40% - Акцент2 65 4 2" xfId="12983"/>
    <cellStyle name="40% - Акцент2 65 5" xfId="12984"/>
    <cellStyle name="40% - Акцент2 66" xfId="12985"/>
    <cellStyle name="40% - Акцент2 66 2" xfId="12986"/>
    <cellStyle name="40% - Акцент2 66 2 2" xfId="12987"/>
    <cellStyle name="40% - Акцент2 66 2 2 2" xfId="12988"/>
    <cellStyle name="40% - Акцент2 66 2 3" xfId="12989"/>
    <cellStyle name="40% - Акцент2 66 3" xfId="12990"/>
    <cellStyle name="40% - Акцент2 66 3 2" xfId="12991"/>
    <cellStyle name="40% - Акцент2 66 3 2 2" xfId="12992"/>
    <cellStyle name="40% - Акцент2 66 3 3" xfId="12993"/>
    <cellStyle name="40% - Акцент2 66 4" xfId="12994"/>
    <cellStyle name="40% - Акцент2 66 4 2" xfId="12995"/>
    <cellStyle name="40% - Акцент2 66 5" xfId="12996"/>
    <cellStyle name="40% - Акцент2 67" xfId="12997"/>
    <cellStyle name="40% - Акцент2 67 2" xfId="12998"/>
    <cellStyle name="40% - Акцент2 67 2 2" xfId="12999"/>
    <cellStyle name="40% - Акцент2 67 2 2 2" xfId="13000"/>
    <cellStyle name="40% - Акцент2 67 2 3" xfId="13001"/>
    <cellStyle name="40% - Акцент2 67 3" xfId="13002"/>
    <cellStyle name="40% - Акцент2 67 3 2" xfId="13003"/>
    <cellStyle name="40% - Акцент2 67 3 2 2" xfId="13004"/>
    <cellStyle name="40% - Акцент2 67 3 3" xfId="13005"/>
    <cellStyle name="40% - Акцент2 67 4" xfId="13006"/>
    <cellStyle name="40% - Акцент2 67 4 2" xfId="13007"/>
    <cellStyle name="40% - Акцент2 67 5" xfId="13008"/>
    <cellStyle name="40% - Акцент2 68" xfId="13009"/>
    <cellStyle name="40% - Акцент2 68 2" xfId="13010"/>
    <cellStyle name="40% - Акцент2 68 2 2" xfId="13011"/>
    <cellStyle name="40% - Акцент2 68 2 2 2" xfId="13012"/>
    <cellStyle name="40% - Акцент2 68 2 3" xfId="13013"/>
    <cellStyle name="40% - Акцент2 68 3" xfId="13014"/>
    <cellStyle name="40% - Акцент2 68 3 2" xfId="13015"/>
    <cellStyle name="40% - Акцент2 68 3 2 2" xfId="13016"/>
    <cellStyle name="40% - Акцент2 68 3 3" xfId="13017"/>
    <cellStyle name="40% - Акцент2 68 4" xfId="13018"/>
    <cellStyle name="40% - Акцент2 68 4 2" xfId="13019"/>
    <cellStyle name="40% - Акцент2 68 5" xfId="13020"/>
    <cellStyle name="40% - Акцент2 69" xfId="13021"/>
    <cellStyle name="40% - Акцент2 69 2" xfId="13022"/>
    <cellStyle name="40% - Акцент2 69 2 2" xfId="13023"/>
    <cellStyle name="40% - Акцент2 69 2 2 2" xfId="13024"/>
    <cellStyle name="40% - Акцент2 69 2 3" xfId="13025"/>
    <cellStyle name="40% - Акцент2 69 3" xfId="13026"/>
    <cellStyle name="40% - Акцент2 69 3 2" xfId="13027"/>
    <cellStyle name="40% - Акцент2 69 3 2 2" xfId="13028"/>
    <cellStyle name="40% - Акцент2 69 3 3" xfId="13029"/>
    <cellStyle name="40% - Акцент2 69 4" xfId="13030"/>
    <cellStyle name="40% - Акцент2 69 4 2" xfId="13031"/>
    <cellStyle name="40% - Акцент2 69 5" xfId="13032"/>
    <cellStyle name="40% - Акцент2 7" xfId="13033"/>
    <cellStyle name="40% - Акцент2 7 2" xfId="13034"/>
    <cellStyle name="40% - Акцент2 7 2 2" xfId="13035"/>
    <cellStyle name="40% - Акцент2 7 2 2 2" xfId="13036"/>
    <cellStyle name="40% - Акцент2 7 2 2 2 2" xfId="13037"/>
    <cellStyle name="40% - Акцент2 7 2 2 3" xfId="13038"/>
    <cellStyle name="40% - Акцент2 7 2 3" xfId="13039"/>
    <cellStyle name="40% - Акцент2 7 2 3 2" xfId="13040"/>
    <cellStyle name="40% - Акцент2 7 2 3 2 2" xfId="13041"/>
    <cellStyle name="40% - Акцент2 7 2 3 3" xfId="13042"/>
    <cellStyle name="40% - Акцент2 7 2 4" xfId="13043"/>
    <cellStyle name="40% - Акцент2 7 2 4 2" xfId="13044"/>
    <cellStyle name="40% - Акцент2 7 2 5" xfId="13045"/>
    <cellStyle name="40% - Акцент2 7 3" xfId="13046"/>
    <cellStyle name="40% - Акцент2 7 3 2" xfId="13047"/>
    <cellStyle name="40% - Акцент2 7 3 2 2" xfId="13048"/>
    <cellStyle name="40% - Акцент2 7 3 2 2 2" xfId="13049"/>
    <cellStyle name="40% - Акцент2 7 3 2 3" xfId="13050"/>
    <cellStyle name="40% - Акцент2 7 3 3" xfId="13051"/>
    <cellStyle name="40% - Акцент2 7 3 3 2" xfId="13052"/>
    <cellStyle name="40% - Акцент2 7 3 3 2 2" xfId="13053"/>
    <cellStyle name="40% - Акцент2 7 3 3 3" xfId="13054"/>
    <cellStyle name="40% - Акцент2 7 3 4" xfId="13055"/>
    <cellStyle name="40% - Акцент2 7 3 4 2" xfId="13056"/>
    <cellStyle name="40% - Акцент2 7 3 5" xfId="13057"/>
    <cellStyle name="40% - Акцент2 7 4" xfId="13058"/>
    <cellStyle name="40% - Акцент2 7 4 2" xfId="13059"/>
    <cellStyle name="40% - Акцент2 7 4 2 2" xfId="13060"/>
    <cellStyle name="40% - Акцент2 7 4 2 2 2" xfId="13061"/>
    <cellStyle name="40% - Акцент2 7 4 2 3" xfId="13062"/>
    <cellStyle name="40% - Акцент2 7 4 3" xfId="13063"/>
    <cellStyle name="40% - Акцент2 7 4 3 2" xfId="13064"/>
    <cellStyle name="40% - Акцент2 7 4 3 2 2" xfId="13065"/>
    <cellStyle name="40% - Акцент2 7 4 3 3" xfId="13066"/>
    <cellStyle name="40% - Акцент2 7 4 4" xfId="13067"/>
    <cellStyle name="40% - Акцент2 7 4 4 2" xfId="13068"/>
    <cellStyle name="40% - Акцент2 7 4 5" xfId="13069"/>
    <cellStyle name="40% - Акцент2 7 5" xfId="13070"/>
    <cellStyle name="40% - Акцент2 7 5 2" xfId="13071"/>
    <cellStyle name="40% - Акцент2 7 5 2 2" xfId="13072"/>
    <cellStyle name="40% - Акцент2 7 5 2 2 2" xfId="13073"/>
    <cellStyle name="40% - Акцент2 7 5 2 3" xfId="13074"/>
    <cellStyle name="40% - Акцент2 7 5 3" xfId="13075"/>
    <cellStyle name="40% - Акцент2 7 5 3 2" xfId="13076"/>
    <cellStyle name="40% - Акцент2 7 5 3 2 2" xfId="13077"/>
    <cellStyle name="40% - Акцент2 7 5 3 3" xfId="13078"/>
    <cellStyle name="40% - Акцент2 7 5 4" xfId="13079"/>
    <cellStyle name="40% - Акцент2 7 5 4 2" xfId="13080"/>
    <cellStyle name="40% - Акцент2 7 5 5" xfId="13081"/>
    <cellStyle name="40% - Акцент2 7 6" xfId="13082"/>
    <cellStyle name="40% - Акцент2 7 6 2" xfId="13083"/>
    <cellStyle name="40% - Акцент2 7 6 2 2" xfId="13084"/>
    <cellStyle name="40% - Акцент2 7 6 3" xfId="13085"/>
    <cellStyle name="40% - Акцент2 7 7" xfId="13086"/>
    <cellStyle name="40% - Акцент2 7 7 2" xfId="13087"/>
    <cellStyle name="40% - Акцент2 7 7 2 2" xfId="13088"/>
    <cellStyle name="40% - Акцент2 7 7 3" xfId="13089"/>
    <cellStyle name="40% - Акцент2 7 8" xfId="13090"/>
    <cellStyle name="40% - Акцент2 7 8 2" xfId="13091"/>
    <cellStyle name="40% - Акцент2 7 9" xfId="13092"/>
    <cellStyle name="40% - Акцент2 70" xfId="13093"/>
    <cellStyle name="40% - Акцент2 70 2" xfId="13094"/>
    <cellStyle name="40% - Акцент2 70 2 2" xfId="13095"/>
    <cellStyle name="40% - Акцент2 70 2 2 2" xfId="13096"/>
    <cellStyle name="40% - Акцент2 70 2 3" xfId="13097"/>
    <cellStyle name="40% - Акцент2 70 3" xfId="13098"/>
    <cellStyle name="40% - Акцент2 70 3 2" xfId="13099"/>
    <cellStyle name="40% - Акцент2 70 3 2 2" xfId="13100"/>
    <cellStyle name="40% - Акцент2 70 3 3" xfId="13101"/>
    <cellStyle name="40% - Акцент2 70 4" xfId="13102"/>
    <cellStyle name="40% - Акцент2 70 4 2" xfId="13103"/>
    <cellStyle name="40% - Акцент2 70 5" xfId="13104"/>
    <cellStyle name="40% - Акцент2 71" xfId="13105"/>
    <cellStyle name="40% - Акцент2 71 2" xfId="13106"/>
    <cellStyle name="40% - Акцент2 71 2 2" xfId="13107"/>
    <cellStyle name="40% - Акцент2 71 2 2 2" xfId="13108"/>
    <cellStyle name="40% - Акцент2 71 2 3" xfId="13109"/>
    <cellStyle name="40% - Акцент2 71 3" xfId="13110"/>
    <cellStyle name="40% - Акцент2 71 3 2" xfId="13111"/>
    <cellStyle name="40% - Акцент2 71 3 2 2" xfId="13112"/>
    <cellStyle name="40% - Акцент2 71 3 3" xfId="13113"/>
    <cellStyle name="40% - Акцент2 71 4" xfId="13114"/>
    <cellStyle name="40% - Акцент2 71 4 2" xfId="13115"/>
    <cellStyle name="40% - Акцент2 71 5" xfId="13116"/>
    <cellStyle name="40% - Акцент2 72" xfId="13117"/>
    <cellStyle name="40% - Акцент2 72 2" xfId="13118"/>
    <cellStyle name="40% - Акцент2 72 2 2" xfId="13119"/>
    <cellStyle name="40% - Акцент2 72 2 2 2" xfId="13120"/>
    <cellStyle name="40% - Акцент2 72 2 3" xfId="13121"/>
    <cellStyle name="40% - Акцент2 72 3" xfId="13122"/>
    <cellStyle name="40% - Акцент2 72 3 2" xfId="13123"/>
    <cellStyle name="40% - Акцент2 72 3 2 2" xfId="13124"/>
    <cellStyle name="40% - Акцент2 72 3 3" xfId="13125"/>
    <cellStyle name="40% - Акцент2 72 4" xfId="13126"/>
    <cellStyle name="40% - Акцент2 72 4 2" xfId="13127"/>
    <cellStyle name="40% - Акцент2 72 5" xfId="13128"/>
    <cellStyle name="40% - Акцент2 73" xfId="13129"/>
    <cellStyle name="40% - Акцент2 73 2" xfId="13130"/>
    <cellStyle name="40% - Акцент2 73 2 2" xfId="13131"/>
    <cellStyle name="40% - Акцент2 73 2 2 2" xfId="13132"/>
    <cellStyle name="40% - Акцент2 73 2 3" xfId="13133"/>
    <cellStyle name="40% - Акцент2 73 3" xfId="13134"/>
    <cellStyle name="40% - Акцент2 73 3 2" xfId="13135"/>
    <cellStyle name="40% - Акцент2 73 3 2 2" xfId="13136"/>
    <cellStyle name="40% - Акцент2 73 3 3" xfId="13137"/>
    <cellStyle name="40% - Акцент2 73 4" xfId="13138"/>
    <cellStyle name="40% - Акцент2 73 4 2" xfId="13139"/>
    <cellStyle name="40% - Акцент2 73 5" xfId="13140"/>
    <cellStyle name="40% - Акцент2 74" xfId="13141"/>
    <cellStyle name="40% - Акцент2 74 2" xfId="13142"/>
    <cellStyle name="40% - Акцент2 74 2 2" xfId="13143"/>
    <cellStyle name="40% - Акцент2 74 2 2 2" xfId="13144"/>
    <cellStyle name="40% - Акцент2 74 2 3" xfId="13145"/>
    <cellStyle name="40% - Акцент2 74 3" xfId="13146"/>
    <cellStyle name="40% - Акцент2 74 3 2" xfId="13147"/>
    <cellStyle name="40% - Акцент2 74 3 2 2" xfId="13148"/>
    <cellStyle name="40% - Акцент2 74 3 3" xfId="13149"/>
    <cellStyle name="40% - Акцент2 74 4" xfId="13150"/>
    <cellStyle name="40% - Акцент2 74 4 2" xfId="13151"/>
    <cellStyle name="40% - Акцент2 74 5" xfId="13152"/>
    <cellStyle name="40% - Акцент2 75" xfId="13153"/>
    <cellStyle name="40% - Акцент2 75 2" xfId="13154"/>
    <cellStyle name="40% - Акцент2 75 2 2" xfId="13155"/>
    <cellStyle name="40% - Акцент2 75 2 2 2" xfId="13156"/>
    <cellStyle name="40% - Акцент2 75 2 3" xfId="13157"/>
    <cellStyle name="40% - Акцент2 75 3" xfId="13158"/>
    <cellStyle name="40% - Акцент2 75 3 2" xfId="13159"/>
    <cellStyle name="40% - Акцент2 75 3 2 2" xfId="13160"/>
    <cellStyle name="40% - Акцент2 75 3 3" xfId="13161"/>
    <cellStyle name="40% - Акцент2 75 4" xfId="13162"/>
    <cellStyle name="40% - Акцент2 75 4 2" xfId="13163"/>
    <cellStyle name="40% - Акцент2 75 5" xfId="13164"/>
    <cellStyle name="40% - Акцент2 76" xfId="13165"/>
    <cellStyle name="40% - Акцент2 76 2" xfId="13166"/>
    <cellStyle name="40% - Акцент2 76 2 2" xfId="13167"/>
    <cellStyle name="40% - Акцент2 76 2 2 2" xfId="13168"/>
    <cellStyle name="40% - Акцент2 76 2 3" xfId="13169"/>
    <cellStyle name="40% - Акцент2 76 3" xfId="13170"/>
    <cellStyle name="40% - Акцент2 76 3 2" xfId="13171"/>
    <cellStyle name="40% - Акцент2 76 3 2 2" xfId="13172"/>
    <cellStyle name="40% - Акцент2 76 3 3" xfId="13173"/>
    <cellStyle name="40% - Акцент2 76 4" xfId="13174"/>
    <cellStyle name="40% - Акцент2 76 4 2" xfId="13175"/>
    <cellStyle name="40% - Акцент2 76 5" xfId="13176"/>
    <cellStyle name="40% - Акцент2 77" xfId="13177"/>
    <cellStyle name="40% - Акцент2 77 2" xfId="13178"/>
    <cellStyle name="40% - Акцент2 77 2 2" xfId="13179"/>
    <cellStyle name="40% - Акцент2 77 2 2 2" xfId="13180"/>
    <cellStyle name="40% - Акцент2 77 2 3" xfId="13181"/>
    <cellStyle name="40% - Акцент2 77 3" xfId="13182"/>
    <cellStyle name="40% - Акцент2 77 3 2" xfId="13183"/>
    <cellStyle name="40% - Акцент2 77 3 2 2" xfId="13184"/>
    <cellStyle name="40% - Акцент2 77 3 3" xfId="13185"/>
    <cellStyle name="40% - Акцент2 77 4" xfId="13186"/>
    <cellStyle name="40% - Акцент2 77 4 2" xfId="13187"/>
    <cellStyle name="40% - Акцент2 77 5" xfId="13188"/>
    <cellStyle name="40% - Акцент2 78" xfId="13189"/>
    <cellStyle name="40% - Акцент2 78 2" xfId="13190"/>
    <cellStyle name="40% - Акцент2 78 2 2" xfId="13191"/>
    <cellStyle name="40% - Акцент2 78 2 2 2" xfId="13192"/>
    <cellStyle name="40% - Акцент2 78 2 3" xfId="13193"/>
    <cellStyle name="40% - Акцент2 78 3" xfId="13194"/>
    <cellStyle name="40% - Акцент2 78 3 2" xfId="13195"/>
    <cellStyle name="40% - Акцент2 78 3 2 2" xfId="13196"/>
    <cellStyle name="40% - Акцент2 78 3 3" xfId="13197"/>
    <cellStyle name="40% - Акцент2 78 4" xfId="13198"/>
    <cellStyle name="40% - Акцент2 78 4 2" xfId="13199"/>
    <cellStyle name="40% - Акцент2 78 5" xfId="13200"/>
    <cellStyle name="40% - Акцент2 79" xfId="13201"/>
    <cellStyle name="40% - Акцент2 79 2" xfId="13202"/>
    <cellStyle name="40% - Акцент2 79 2 2" xfId="13203"/>
    <cellStyle name="40% - Акцент2 79 2 2 2" xfId="13204"/>
    <cellStyle name="40% - Акцент2 79 2 3" xfId="13205"/>
    <cellStyle name="40% - Акцент2 79 3" xfId="13206"/>
    <cellStyle name="40% - Акцент2 79 3 2" xfId="13207"/>
    <cellStyle name="40% - Акцент2 79 3 2 2" xfId="13208"/>
    <cellStyle name="40% - Акцент2 79 3 3" xfId="13209"/>
    <cellStyle name="40% - Акцент2 79 4" xfId="13210"/>
    <cellStyle name="40% - Акцент2 79 4 2" xfId="13211"/>
    <cellStyle name="40% - Акцент2 79 5" xfId="13212"/>
    <cellStyle name="40% - Акцент2 8" xfId="13213"/>
    <cellStyle name="40% - Акцент2 8 2" xfId="13214"/>
    <cellStyle name="40% - Акцент2 8 2 2" xfId="13215"/>
    <cellStyle name="40% - Акцент2 8 2 2 2" xfId="13216"/>
    <cellStyle name="40% - Акцент2 8 2 2 2 2" xfId="13217"/>
    <cellStyle name="40% - Акцент2 8 2 2 3" xfId="13218"/>
    <cellStyle name="40% - Акцент2 8 2 3" xfId="13219"/>
    <cellStyle name="40% - Акцент2 8 2 3 2" xfId="13220"/>
    <cellStyle name="40% - Акцент2 8 2 3 2 2" xfId="13221"/>
    <cellStyle name="40% - Акцент2 8 2 3 3" xfId="13222"/>
    <cellStyle name="40% - Акцент2 8 2 4" xfId="13223"/>
    <cellStyle name="40% - Акцент2 8 2 4 2" xfId="13224"/>
    <cellStyle name="40% - Акцент2 8 2 5" xfId="13225"/>
    <cellStyle name="40% - Акцент2 8 3" xfId="13226"/>
    <cellStyle name="40% - Акцент2 8 3 2" xfId="13227"/>
    <cellStyle name="40% - Акцент2 8 3 2 2" xfId="13228"/>
    <cellStyle name="40% - Акцент2 8 3 2 2 2" xfId="13229"/>
    <cellStyle name="40% - Акцент2 8 3 2 3" xfId="13230"/>
    <cellStyle name="40% - Акцент2 8 3 3" xfId="13231"/>
    <cellStyle name="40% - Акцент2 8 3 3 2" xfId="13232"/>
    <cellStyle name="40% - Акцент2 8 3 3 2 2" xfId="13233"/>
    <cellStyle name="40% - Акцент2 8 3 3 3" xfId="13234"/>
    <cellStyle name="40% - Акцент2 8 3 4" xfId="13235"/>
    <cellStyle name="40% - Акцент2 8 3 4 2" xfId="13236"/>
    <cellStyle name="40% - Акцент2 8 3 5" xfId="13237"/>
    <cellStyle name="40% - Акцент2 8 4" xfId="13238"/>
    <cellStyle name="40% - Акцент2 8 4 2" xfId="13239"/>
    <cellStyle name="40% - Акцент2 8 4 2 2" xfId="13240"/>
    <cellStyle name="40% - Акцент2 8 4 2 2 2" xfId="13241"/>
    <cellStyle name="40% - Акцент2 8 4 2 3" xfId="13242"/>
    <cellStyle name="40% - Акцент2 8 4 3" xfId="13243"/>
    <cellStyle name="40% - Акцент2 8 4 3 2" xfId="13244"/>
    <cellStyle name="40% - Акцент2 8 4 3 2 2" xfId="13245"/>
    <cellStyle name="40% - Акцент2 8 4 3 3" xfId="13246"/>
    <cellStyle name="40% - Акцент2 8 4 4" xfId="13247"/>
    <cellStyle name="40% - Акцент2 8 4 4 2" xfId="13248"/>
    <cellStyle name="40% - Акцент2 8 4 5" xfId="13249"/>
    <cellStyle name="40% - Акцент2 8 5" xfId="13250"/>
    <cellStyle name="40% - Акцент2 8 5 2" xfId="13251"/>
    <cellStyle name="40% - Акцент2 8 5 2 2" xfId="13252"/>
    <cellStyle name="40% - Акцент2 8 5 2 2 2" xfId="13253"/>
    <cellStyle name="40% - Акцент2 8 5 2 3" xfId="13254"/>
    <cellStyle name="40% - Акцент2 8 5 3" xfId="13255"/>
    <cellStyle name="40% - Акцент2 8 5 3 2" xfId="13256"/>
    <cellStyle name="40% - Акцент2 8 5 3 2 2" xfId="13257"/>
    <cellStyle name="40% - Акцент2 8 5 3 3" xfId="13258"/>
    <cellStyle name="40% - Акцент2 8 5 4" xfId="13259"/>
    <cellStyle name="40% - Акцент2 8 5 4 2" xfId="13260"/>
    <cellStyle name="40% - Акцент2 8 5 5" xfId="13261"/>
    <cellStyle name="40% - Акцент2 8 6" xfId="13262"/>
    <cellStyle name="40% - Акцент2 8 6 2" xfId="13263"/>
    <cellStyle name="40% - Акцент2 8 6 2 2" xfId="13264"/>
    <cellStyle name="40% - Акцент2 8 6 3" xfId="13265"/>
    <cellStyle name="40% - Акцент2 8 7" xfId="13266"/>
    <cellStyle name="40% - Акцент2 8 7 2" xfId="13267"/>
    <cellStyle name="40% - Акцент2 8 7 2 2" xfId="13268"/>
    <cellStyle name="40% - Акцент2 8 7 3" xfId="13269"/>
    <cellStyle name="40% - Акцент2 8 8" xfId="13270"/>
    <cellStyle name="40% - Акцент2 8 8 2" xfId="13271"/>
    <cellStyle name="40% - Акцент2 8 9" xfId="13272"/>
    <cellStyle name="40% - Акцент2 80" xfId="13273"/>
    <cellStyle name="40% - Акцент2 80 2" xfId="13274"/>
    <cellStyle name="40% - Акцент2 80 2 2" xfId="13275"/>
    <cellStyle name="40% - Акцент2 80 2 2 2" xfId="13276"/>
    <cellStyle name="40% - Акцент2 80 2 3" xfId="13277"/>
    <cellStyle name="40% - Акцент2 80 3" xfId="13278"/>
    <cellStyle name="40% - Акцент2 80 3 2" xfId="13279"/>
    <cellStyle name="40% - Акцент2 80 3 2 2" xfId="13280"/>
    <cellStyle name="40% - Акцент2 80 3 3" xfId="13281"/>
    <cellStyle name="40% - Акцент2 80 4" xfId="13282"/>
    <cellStyle name="40% - Акцент2 80 4 2" xfId="13283"/>
    <cellStyle name="40% - Акцент2 80 5" xfId="13284"/>
    <cellStyle name="40% - Акцент2 81" xfId="13285"/>
    <cellStyle name="40% - Акцент2 81 2" xfId="13286"/>
    <cellStyle name="40% - Акцент2 81 2 2" xfId="13287"/>
    <cellStyle name="40% - Акцент2 81 2 2 2" xfId="13288"/>
    <cellStyle name="40% - Акцент2 81 2 3" xfId="13289"/>
    <cellStyle name="40% - Акцент2 81 3" xfId="13290"/>
    <cellStyle name="40% - Акцент2 81 3 2" xfId="13291"/>
    <cellStyle name="40% - Акцент2 81 3 2 2" xfId="13292"/>
    <cellStyle name="40% - Акцент2 81 3 3" xfId="13293"/>
    <cellStyle name="40% - Акцент2 81 4" xfId="13294"/>
    <cellStyle name="40% - Акцент2 81 4 2" xfId="13295"/>
    <cellStyle name="40% - Акцент2 81 5" xfId="13296"/>
    <cellStyle name="40% - Акцент2 82" xfId="13297"/>
    <cellStyle name="40% - Акцент2 82 2" xfId="13298"/>
    <cellStyle name="40% - Акцент2 82 2 2" xfId="13299"/>
    <cellStyle name="40% - Акцент2 82 2 2 2" xfId="13300"/>
    <cellStyle name="40% - Акцент2 82 2 3" xfId="13301"/>
    <cellStyle name="40% - Акцент2 82 3" xfId="13302"/>
    <cellStyle name="40% - Акцент2 82 3 2" xfId="13303"/>
    <cellStyle name="40% - Акцент2 82 3 2 2" xfId="13304"/>
    <cellStyle name="40% - Акцент2 82 3 3" xfId="13305"/>
    <cellStyle name="40% - Акцент2 82 4" xfId="13306"/>
    <cellStyle name="40% - Акцент2 82 4 2" xfId="13307"/>
    <cellStyle name="40% - Акцент2 82 5" xfId="13308"/>
    <cellStyle name="40% - Акцент2 83" xfId="13309"/>
    <cellStyle name="40% - Акцент2 83 2" xfId="13310"/>
    <cellStyle name="40% - Акцент2 83 2 2" xfId="13311"/>
    <cellStyle name="40% - Акцент2 83 2 2 2" xfId="13312"/>
    <cellStyle name="40% - Акцент2 83 2 3" xfId="13313"/>
    <cellStyle name="40% - Акцент2 83 3" xfId="13314"/>
    <cellStyle name="40% - Акцент2 83 3 2" xfId="13315"/>
    <cellStyle name="40% - Акцент2 83 3 2 2" xfId="13316"/>
    <cellStyle name="40% - Акцент2 83 3 3" xfId="13317"/>
    <cellStyle name="40% - Акцент2 83 4" xfId="13318"/>
    <cellStyle name="40% - Акцент2 83 4 2" xfId="13319"/>
    <cellStyle name="40% - Акцент2 83 5" xfId="13320"/>
    <cellStyle name="40% - Акцент2 84" xfId="13321"/>
    <cellStyle name="40% - Акцент2 84 2" xfId="13322"/>
    <cellStyle name="40% - Акцент2 84 2 2" xfId="13323"/>
    <cellStyle name="40% - Акцент2 84 2 2 2" xfId="13324"/>
    <cellStyle name="40% - Акцент2 84 2 3" xfId="13325"/>
    <cellStyle name="40% - Акцент2 84 3" xfId="13326"/>
    <cellStyle name="40% - Акцент2 84 3 2" xfId="13327"/>
    <cellStyle name="40% - Акцент2 84 3 2 2" xfId="13328"/>
    <cellStyle name="40% - Акцент2 84 3 3" xfId="13329"/>
    <cellStyle name="40% - Акцент2 84 4" xfId="13330"/>
    <cellStyle name="40% - Акцент2 84 4 2" xfId="13331"/>
    <cellStyle name="40% - Акцент2 84 5" xfId="13332"/>
    <cellStyle name="40% - Акцент2 85" xfId="13333"/>
    <cellStyle name="40% - Акцент2 85 2" xfId="13334"/>
    <cellStyle name="40% - Акцент2 85 2 2" xfId="13335"/>
    <cellStyle name="40% - Акцент2 85 2 2 2" xfId="13336"/>
    <cellStyle name="40% - Акцент2 85 2 3" xfId="13337"/>
    <cellStyle name="40% - Акцент2 85 3" xfId="13338"/>
    <cellStyle name="40% - Акцент2 85 3 2" xfId="13339"/>
    <cellStyle name="40% - Акцент2 85 3 2 2" xfId="13340"/>
    <cellStyle name="40% - Акцент2 85 3 3" xfId="13341"/>
    <cellStyle name="40% - Акцент2 85 4" xfId="13342"/>
    <cellStyle name="40% - Акцент2 85 4 2" xfId="13343"/>
    <cellStyle name="40% - Акцент2 85 5" xfId="13344"/>
    <cellStyle name="40% - Акцент2 86" xfId="13345"/>
    <cellStyle name="40% - Акцент2 86 2" xfId="13346"/>
    <cellStyle name="40% - Акцент2 86 2 2" xfId="13347"/>
    <cellStyle name="40% - Акцент2 86 2 2 2" xfId="13348"/>
    <cellStyle name="40% - Акцент2 86 2 3" xfId="13349"/>
    <cellStyle name="40% - Акцент2 86 3" xfId="13350"/>
    <cellStyle name="40% - Акцент2 86 3 2" xfId="13351"/>
    <cellStyle name="40% - Акцент2 86 3 2 2" xfId="13352"/>
    <cellStyle name="40% - Акцент2 86 3 3" xfId="13353"/>
    <cellStyle name="40% - Акцент2 86 4" xfId="13354"/>
    <cellStyle name="40% - Акцент2 86 4 2" xfId="13355"/>
    <cellStyle name="40% - Акцент2 86 5" xfId="13356"/>
    <cellStyle name="40% - Акцент2 87" xfId="13357"/>
    <cellStyle name="40% - Акцент2 87 2" xfId="13358"/>
    <cellStyle name="40% - Акцент2 87 2 2" xfId="13359"/>
    <cellStyle name="40% - Акцент2 87 2 2 2" xfId="13360"/>
    <cellStyle name="40% - Акцент2 87 2 3" xfId="13361"/>
    <cellStyle name="40% - Акцент2 87 3" xfId="13362"/>
    <cellStyle name="40% - Акцент2 87 3 2" xfId="13363"/>
    <cellStyle name="40% - Акцент2 87 3 2 2" xfId="13364"/>
    <cellStyle name="40% - Акцент2 87 3 3" xfId="13365"/>
    <cellStyle name="40% - Акцент2 87 4" xfId="13366"/>
    <cellStyle name="40% - Акцент2 87 4 2" xfId="13367"/>
    <cellStyle name="40% - Акцент2 87 5" xfId="13368"/>
    <cellStyle name="40% - Акцент2 88" xfId="13369"/>
    <cellStyle name="40% - Акцент2 88 2" xfId="13370"/>
    <cellStyle name="40% - Акцент2 88 2 2" xfId="13371"/>
    <cellStyle name="40% - Акцент2 88 3" xfId="13372"/>
    <cellStyle name="40% - Акцент2 89" xfId="13373"/>
    <cellStyle name="40% - Акцент2 89 2" xfId="13374"/>
    <cellStyle name="40% - Акцент2 89 2 2" xfId="13375"/>
    <cellStyle name="40% - Акцент2 89 3" xfId="13376"/>
    <cellStyle name="40% - Акцент2 9" xfId="13377"/>
    <cellStyle name="40% - Акцент2 9 2" xfId="13378"/>
    <cellStyle name="40% - Акцент2 9 2 2" xfId="13379"/>
    <cellStyle name="40% - Акцент2 9 2 2 2" xfId="13380"/>
    <cellStyle name="40% - Акцент2 9 2 2 2 2" xfId="13381"/>
    <cellStyle name="40% - Акцент2 9 2 2 3" xfId="13382"/>
    <cellStyle name="40% - Акцент2 9 2 3" xfId="13383"/>
    <cellStyle name="40% - Акцент2 9 2 3 2" xfId="13384"/>
    <cellStyle name="40% - Акцент2 9 2 3 2 2" xfId="13385"/>
    <cellStyle name="40% - Акцент2 9 2 3 3" xfId="13386"/>
    <cellStyle name="40% - Акцент2 9 2 4" xfId="13387"/>
    <cellStyle name="40% - Акцент2 9 2 4 2" xfId="13388"/>
    <cellStyle name="40% - Акцент2 9 2 5" xfId="13389"/>
    <cellStyle name="40% - Акцент2 9 3" xfId="13390"/>
    <cellStyle name="40% - Акцент2 9 3 2" xfId="13391"/>
    <cellStyle name="40% - Акцент2 9 3 2 2" xfId="13392"/>
    <cellStyle name="40% - Акцент2 9 3 2 2 2" xfId="13393"/>
    <cellStyle name="40% - Акцент2 9 3 2 3" xfId="13394"/>
    <cellStyle name="40% - Акцент2 9 3 3" xfId="13395"/>
    <cellStyle name="40% - Акцент2 9 3 3 2" xfId="13396"/>
    <cellStyle name="40% - Акцент2 9 3 3 2 2" xfId="13397"/>
    <cellStyle name="40% - Акцент2 9 3 3 3" xfId="13398"/>
    <cellStyle name="40% - Акцент2 9 3 4" xfId="13399"/>
    <cellStyle name="40% - Акцент2 9 3 4 2" xfId="13400"/>
    <cellStyle name="40% - Акцент2 9 3 5" xfId="13401"/>
    <cellStyle name="40% - Акцент2 9 4" xfId="13402"/>
    <cellStyle name="40% - Акцент2 9 4 2" xfId="13403"/>
    <cellStyle name="40% - Акцент2 9 4 2 2" xfId="13404"/>
    <cellStyle name="40% - Акцент2 9 4 2 2 2" xfId="13405"/>
    <cellStyle name="40% - Акцент2 9 4 2 3" xfId="13406"/>
    <cellStyle name="40% - Акцент2 9 4 3" xfId="13407"/>
    <cellStyle name="40% - Акцент2 9 4 3 2" xfId="13408"/>
    <cellStyle name="40% - Акцент2 9 4 3 2 2" xfId="13409"/>
    <cellStyle name="40% - Акцент2 9 4 3 3" xfId="13410"/>
    <cellStyle name="40% - Акцент2 9 4 4" xfId="13411"/>
    <cellStyle name="40% - Акцент2 9 4 4 2" xfId="13412"/>
    <cellStyle name="40% - Акцент2 9 4 5" xfId="13413"/>
    <cellStyle name="40% - Акцент2 9 5" xfId="13414"/>
    <cellStyle name="40% - Акцент2 9 5 2" xfId="13415"/>
    <cellStyle name="40% - Акцент2 9 5 2 2" xfId="13416"/>
    <cellStyle name="40% - Акцент2 9 5 2 2 2" xfId="13417"/>
    <cellStyle name="40% - Акцент2 9 5 2 3" xfId="13418"/>
    <cellStyle name="40% - Акцент2 9 5 3" xfId="13419"/>
    <cellStyle name="40% - Акцент2 9 5 3 2" xfId="13420"/>
    <cellStyle name="40% - Акцент2 9 5 3 2 2" xfId="13421"/>
    <cellStyle name="40% - Акцент2 9 5 3 3" xfId="13422"/>
    <cellStyle name="40% - Акцент2 9 5 4" xfId="13423"/>
    <cellStyle name="40% - Акцент2 9 5 4 2" xfId="13424"/>
    <cellStyle name="40% - Акцент2 9 5 5" xfId="13425"/>
    <cellStyle name="40% - Акцент2 9 6" xfId="13426"/>
    <cellStyle name="40% - Акцент2 9 6 2" xfId="13427"/>
    <cellStyle name="40% - Акцент2 9 6 2 2" xfId="13428"/>
    <cellStyle name="40% - Акцент2 9 6 3" xfId="13429"/>
    <cellStyle name="40% - Акцент2 9 7" xfId="13430"/>
    <cellStyle name="40% - Акцент2 9 7 2" xfId="13431"/>
    <cellStyle name="40% - Акцент2 9 7 2 2" xfId="13432"/>
    <cellStyle name="40% - Акцент2 9 7 3" xfId="13433"/>
    <cellStyle name="40% - Акцент2 9 8" xfId="13434"/>
    <cellStyle name="40% - Акцент2 9 8 2" xfId="13435"/>
    <cellStyle name="40% - Акцент2 9 9" xfId="13436"/>
    <cellStyle name="40% - Акцент2 90" xfId="13437"/>
    <cellStyle name="40% - Акцент2 90 2" xfId="13438"/>
    <cellStyle name="40% - Акцент2 90 2 2" xfId="13439"/>
    <cellStyle name="40% - Акцент2 90 3" xfId="13440"/>
    <cellStyle name="40% - Акцент2 91" xfId="13441"/>
    <cellStyle name="40% - Акцент2 91 2" xfId="13442"/>
    <cellStyle name="40% - Акцент2 91 2 2" xfId="13443"/>
    <cellStyle name="40% - Акцент2 91 3" xfId="13444"/>
    <cellStyle name="40% - Акцент2 92" xfId="13445"/>
    <cellStyle name="40% - Акцент2 92 2" xfId="13446"/>
    <cellStyle name="40% - Акцент2 92 2 2" xfId="13447"/>
    <cellStyle name="40% - Акцент2 92 3" xfId="13448"/>
    <cellStyle name="40% - Акцент2 93" xfId="13449"/>
    <cellStyle name="40% - Акцент2 93 2" xfId="13450"/>
    <cellStyle name="40% - Акцент2 93 2 2" xfId="13451"/>
    <cellStyle name="40% - Акцент2 93 3" xfId="13452"/>
    <cellStyle name="40% - Акцент2 94" xfId="13453"/>
    <cellStyle name="40% - Акцент2 94 2" xfId="13454"/>
    <cellStyle name="40% - Акцент2 94 2 2" xfId="13455"/>
    <cellStyle name="40% - Акцент2 94 3" xfId="13456"/>
    <cellStyle name="40% - Акцент2 95" xfId="13457"/>
    <cellStyle name="40% - Акцент2 95 2" xfId="13458"/>
    <cellStyle name="40% - Акцент2 95 2 2" xfId="13459"/>
    <cellStyle name="40% - Акцент2 95 3" xfId="13460"/>
    <cellStyle name="40% - Акцент2 96" xfId="13461"/>
    <cellStyle name="40% - Акцент2 96 2" xfId="13462"/>
    <cellStyle name="40% - Акцент2 96 2 2" xfId="13463"/>
    <cellStyle name="40% - Акцент2 96 3" xfId="13464"/>
    <cellStyle name="40% - Акцент2 97" xfId="13465"/>
    <cellStyle name="40% - Акцент2 97 2" xfId="13466"/>
    <cellStyle name="40% - Акцент2 97 2 2" xfId="13467"/>
    <cellStyle name="40% - Акцент2 97 3" xfId="13468"/>
    <cellStyle name="40% - Акцент2 98" xfId="13469"/>
    <cellStyle name="40% - Акцент2 98 2" xfId="13470"/>
    <cellStyle name="40% - Акцент2 98 2 2" xfId="13471"/>
    <cellStyle name="40% - Акцент2 98 3" xfId="13472"/>
    <cellStyle name="40% - Акцент2 99" xfId="13473"/>
    <cellStyle name="40% - Акцент2 99 2" xfId="13474"/>
    <cellStyle name="40% - Акцент2 99 2 2" xfId="13475"/>
    <cellStyle name="40% - Акцент2 99 3" xfId="13476"/>
    <cellStyle name="40% - Акцент3" xfId="13477" builtinId="39" customBuiltin="1"/>
    <cellStyle name="40% - Акцент3 10" xfId="13478"/>
    <cellStyle name="40% - Акцент3 10 2" xfId="13479"/>
    <cellStyle name="40% - Акцент3 10 2 2" xfId="13480"/>
    <cellStyle name="40% - Акцент3 10 2 2 2" xfId="13481"/>
    <cellStyle name="40% - Акцент3 10 2 3" xfId="13482"/>
    <cellStyle name="40% - Акцент3 10 3" xfId="13483"/>
    <cellStyle name="40% - Акцент3 10 3 2" xfId="13484"/>
    <cellStyle name="40% - Акцент3 10 3 2 2" xfId="13485"/>
    <cellStyle name="40% - Акцент3 10 3 3" xfId="13486"/>
    <cellStyle name="40% - Акцент3 10 4" xfId="13487"/>
    <cellStyle name="40% - Акцент3 10 4 2" xfId="13488"/>
    <cellStyle name="40% - Акцент3 10 5" xfId="13489"/>
    <cellStyle name="40% - Акцент3 100" xfId="13490"/>
    <cellStyle name="40% - Акцент3 100 2" xfId="13491"/>
    <cellStyle name="40% - Акцент3 100 2 2" xfId="13492"/>
    <cellStyle name="40% - Акцент3 100 3" xfId="13493"/>
    <cellStyle name="40% - Акцент3 101" xfId="13494"/>
    <cellStyle name="40% - Акцент3 101 2" xfId="13495"/>
    <cellStyle name="40% - Акцент3 101 2 2" xfId="13496"/>
    <cellStyle name="40% - Акцент3 101 3" xfId="13497"/>
    <cellStyle name="40% - Акцент3 102" xfId="13498"/>
    <cellStyle name="40% - Акцент3 102 2" xfId="13499"/>
    <cellStyle name="40% - Акцент3 102 2 2" xfId="13500"/>
    <cellStyle name="40% - Акцент3 102 3" xfId="13501"/>
    <cellStyle name="40% - Акцент3 103" xfId="13502"/>
    <cellStyle name="40% - Акцент3 103 2" xfId="13503"/>
    <cellStyle name="40% - Акцент3 103 2 2" xfId="13504"/>
    <cellStyle name="40% - Акцент3 103 3" xfId="13505"/>
    <cellStyle name="40% - Акцент3 104" xfId="13506"/>
    <cellStyle name="40% - Акцент3 104 2" xfId="13507"/>
    <cellStyle name="40% - Акцент3 104 2 2" xfId="13508"/>
    <cellStyle name="40% - Акцент3 104 3" xfId="13509"/>
    <cellStyle name="40% - Акцент3 105" xfId="13510"/>
    <cellStyle name="40% - Акцент3 105 2" xfId="13511"/>
    <cellStyle name="40% - Акцент3 105 2 2" xfId="13512"/>
    <cellStyle name="40% - Акцент3 105 3" xfId="13513"/>
    <cellStyle name="40% - Акцент3 106" xfId="13514"/>
    <cellStyle name="40% - Акцент3 106 2" xfId="13515"/>
    <cellStyle name="40% - Акцент3 106 2 2" xfId="13516"/>
    <cellStyle name="40% - Акцент3 106 3" xfId="13517"/>
    <cellStyle name="40% - Акцент3 107" xfId="13518"/>
    <cellStyle name="40% - Акцент3 107 2" xfId="13519"/>
    <cellStyle name="40% - Акцент3 107 2 2" xfId="13520"/>
    <cellStyle name="40% - Акцент3 107 3" xfId="13521"/>
    <cellStyle name="40% - Акцент3 108" xfId="13522"/>
    <cellStyle name="40% - Акцент3 108 2" xfId="13523"/>
    <cellStyle name="40% - Акцент3 108 2 2" xfId="13524"/>
    <cellStyle name="40% - Акцент3 108 3" xfId="13525"/>
    <cellStyle name="40% - Акцент3 109" xfId="13526"/>
    <cellStyle name="40% - Акцент3 109 2" xfId="13527"/>
    <cellStyle name="40% - Акцент3 109 2 2" xfId="13528"/>
    <cellStyle name="40% - Акцент3 109 3" xfId="13529"/>
    <cellStyle name="40% - Акцент3 11" xfId="13530"/>
    <cellStyle name="40% - Акцент3 11 2" xfId="13531"/>
    <cellStyle name="40% - Акцент3 11 2 2" xfId="13532"/>
    <cellStyle name="40% - Акцент3 11 2 2 2" xfId="13533"/>
    <cellStyle name="40% - Акцент3 11 2 3" xfId="13534"/>
    <cellStyle name="40% - Акцент3 11 3" xfId="13535"/>
    <cellStyle name="40% - Акцент3 11 3 2" xfId="13536"/>
    <cellStyle name="40% - Акцент3 11 3 2 2" xfId="13537"/>
    <cellStyle name="40% - Акцент3 11 3 3" xfId="13538"/>
    <cellStyle name="40% - Акцент3 11 4" xfId="13539"/>
    <cellStyle name="40% - Акцент3 11 4 2" xfId="13540"/>
    <cellStyle name="40% - Акцент3 11 5" xfId="13541"/>
    <cellStyle name="40% - Акцент3 110" xfId="13542"/>
    <cellStyle name="40% - Акцент3 110 2" xfId="13543"/>
    <cellStyle name="40% - Акцент3 110 2 2" xfId="13544"/>
    <cellStyle name="40% - Акцент3 110 3" xfId="13545"/>
    <cellStyle name="40% - Акцент3 111" xfId="13546"/>
    <cellStyle name="40% - Акцент3 111 2" xfId="13547"/>
    <cellStyle name="40% - Акцент3 111 2 2" xfId="13548"/>
    <cellStyle name="40% - Акцент3 111 3" xfId="13549"/>
    <cellStyle name="40% - Акцент3 112" xfId="13550"/>
    <cellStyle name="40% - Акцент3 112 2" xfId="13551"/>
    <cellStyle name="40% - Акцент3 112 2 2" xfId="13552"/>
    <cellStyle name="40% - Акцент3 112 3" xfId="13553"/>
    <cellStyle name="40% - Акцент3 113" xfId="13554"/>
    <cellStyle name="40% - Акцент3 113 2" xfId="13555"/>
    <cellStyle name="40% - Акцент3 113 2 2" xfId="13556"/>
    <cellStyle name="40% - Акцент3 113 3" xfId="13557"/>
    <cellStyle name="40% - Акцент3 114" xfId="13558"/>
    <cellStyle name="40% - Акцент3 114 2" xfId="13559"/>
    <cellStyle name="40% - Акцент3 114 2 2" xfId="13560"/>
    <cellStyle name="40% - Акцент3 114 3" xfId="13561"/>
    <cellStyle name="40% - Акцент3 115" xfId="13562"/>
    <cellStyle name="40% - Акцент3 115 2" xfId="13563"/>
    <cellStyle name="40% - Акцент3 115 2 2" xfId="13564"/>
    <cellStyle name="40% - Акцент3 115 3" xfId="13565"/>
    <cellStyle name="40% - Акцент3 116" xfId="13566"/>
    <cellStyle name="40% - Акцент3 116 2" xfId="13567"/>
    <cellStyle name="40% - Акцент3 116 2 2" xfId="13568"/>
    <cellStyle name="40% - Акцент3 116 3" xfId="13569"/>
    <cellStyle name="40% - Акцент3 117" xfId="13570"/>
    <cellStyle name="40% - Акцент3 117 2" xfId="13571"/>
    <cellStyle name="40% - Акцент3 117 2 2" xfId="13572"/>
    <cellStyle name="40% - Акцент3 117 3" xfId="13573"/>
    <cellStyle name="40% - Акцент3 118" xfId="13574"/>
    <cellStyle name="40% - Акцент3 118 2" xfId="13575"/>
    <cellStyle name="40% - Акцент3 118 2 2" xfId="13576"/>
    <cellStyle name="40% - Акцент3 118 3" xfId="13577"/>
    <cellStyle name="40% - Акцент3 119" xfId="13578"/>
    <cellStyle name="40% - Акцент3 119 2" xfId="13579"/>
    <cellStyle name="40% - Акцент3 119 2 2" xfId="13580"/>
    <cellStyle name="40% - Акцент3 119 3" xfId="13581"/>
    <cellStyle name="40% - Акцент3 12" xfId="13582"/>
    <cellStyle name="40% - Акцент3 12 2" xfId="13583"/>
    <cellStyle name="40% - Акцент3 12 2 2" xfId="13584"/>
    <cellStyle name="40% - Акцент3 12 2 2 2" xfId="13585"/>
    <cellStyle name="40% - Акцент3 12 2 3" xfId="13586"/>
    <cellStyle name="40% - Акцент3 12 3" xfId="13587"/>
    <cellStyle name="40% - Акцент3 12 3 2" xfId="13588"/>
    <cellStyle name="40% - Акцент3 12 3 2 2" xfId="13589"/>
    <cellStyle name="40% - Акцент3 12 3 3" xfId="13590"/>
    <cellStyle name="40% - Акцент3 12 4" xfId="13591"/>
    <cellStyle name="40% - Акцент3 12 4 2" xfId="13592"/>
    <cellStyle name="40% - Акцент3 12 5" xfId="13593"/>
    <cellStyle name="40% - Акцент3 120" xfId="13594"/>
    <cellStyle name="40% - Акцент3 120 2" xfId="13595"/>
    <cellStyle name="40% - Акцент3 120 2 2" xfId="13596"/>
    <cellStyle name="40% - Акцент3 120 3" xfId="13597"/>
    <cellStyle name="40% - Акцент3 121" xfId="13598"/>
    <cellStyle name="40% - Акцент3 121 2" xfId="13599"/>
    <cellStyle name="40% - Акцент3 121 2 2" xfId="13600"/>
    <cellStyle name="40% - Акцент3 121 3" xfId="13601"/>
    <cellStyle name="40% - Акцент3 122" xfId="13602"/>
    <cellStyle name="40% - Акцент3 122 2" xfId="13603"/>
    <cellStyle name="40% - Акцент3 122 2 2" xfId="13604"/>
    <cellStyle name="40% - Акцент3 122 3" xfId="13605"/>
    <cellStyle name="40% - Акцент3 123" xfId="13606"/>
    <cellStyle name="40% - Акцент3 123 2" xfId="13607"/>
    <cellStyle name="40% - Акцент3 123 2 2" xfId="13608"/>
    <cellStyle name="40% - Акцент3 123 3" xfId="13609"/>
    <cellStyle name="40% - Акцент3 124" xfId="13610"/>
    <cellStyle name="40% - Акцент3 124 2" xfId="13611"/>
    <cellStyle name="40% - Акцент3 124 2 2" xfId="13612"/>
    <cellStyle name="40% - Акцент3 124 3" xfId="13613"/>
    <cellStyle name="40% - Акцент3 125" xfId="13614"/>
    <cellStyle name="40% - Акцент3 125 2" xfId="13615"/>
    <cellStyle name="40% - Акцент3 125 2 2" xfId="13616"/>
    <cellStyle name="40% - Акцент3 125 3" xfId="13617"/>
    <cellStyle name="40% - Акцент3 126" xfId="13618"/>
    <cellStyle name="40% - Акцент3 126 2" xfId="13619"/>
    <cellStyle name="40% - Акцент3 126 2 2" xfId="13620"/>
    <cellStyle name="40% - Акцент3 126 3" xfId="13621"/>
    <cellStyle name="40% - Акцент3 127" xfId="13622"/>
    <cellStyle name="40% - Акцент3 127 2" xfId="13623"/>
    <cellStyle name="40% - Акцент3 127 2 2" xfId="13624"/>
    <cellStyle name="40% - Акцент3 127 3" xfId="13625"/>
    <cellStyle name="40% - Акцент3 128" xfId="13626"/>
    <cellStyle name="40% - Акцент3 128 2" xfId="13627"/>
    <cellStyle name="40% - Акцент3 128 2 2" xfId="13628"/>
    <cellStyle name="40% - Акцент3 128 3" xfId="13629"/>
    <cellStyle name="40% - Акцент3 129" xfId="13630"/>
    <cellStyle name="40% - Акцент3 129 2" xfId="13631"/>
    <cellStyle name="40% - Акцент3 129 2 2" xfId="13632"/>
    <cellStyle name="40% - Акцент3 129 3" xfId="13633"/>
    <cellStyle name="40% - Акцент3 13" xfId="13634"/>
    <cellStyle name="40% - Акцент3 13 2" xfId="13635"/>
    <cellStyle name="40% - Акцент3 13 2 2" xfId="13636"/>
    <cellStyle name="40% - Акцент3 13 2 2 2" xfId="13637"/>
    <cellStyle name="40% - Акцент3 13 2 3" xfId="13638"/>
    <cellStyle name="40% - Акцент3 13 3" xfId="13639"/>
    <cellStyle name="40% - Акцент3 13 3 2" xfId="13640"/>
    <cellStyle name="40% - Акцент3 13 3 2 2" xfId="13641"/>
    <cellStyle name="40% - Акцент3 13 3 3" xfId="13642"/>
    <cellStyle name="40% - Акцент3 13 4" xfId="13643"/>
    <cellStyle name="40% - Акцент3 13 4 2" xfId="13644"/>
    <cellStyle name="40% - Акцент3 13 5" xfId="13645"/>
    <cellStyle name="40% - Акцент3 130" xfId="13646"/>
    <cellStyle name="40% - Акцент3 130 2" xfId="13647"/>
    <cellStyle name="40% - Акцент3 130 2 2" xfId="13648"/>
    <cellStyle name="40% - Акцент3 130 3" xfId="13649"/>
    <cellStyle name="40% - Акцент3 131" xfId="13650"/>
    <cellStyle name="40% - Акцент3 131 2" xfId="13651"/>
    <cellStyle name="40% - Акцент3 131 2 2" xfId="13652"/>
    <cellStyle name="40% - Акцент3 131 3" xfId="13653"/>
    <cellStyle name="40% - Акцент3 132" xfId="13654"/>
    <cellStyle name="40% - Акцент3 132 2" xfId="13655"/>
    <cellStyle name="40% - Акцент3 132 2 2" xfId="13656"/>
    <cellStyle name="40% - Акцент3 132 3" xfId="13657"/>
    <cellStyle name="40% - Акцент3 133" xfId="13658"/>
    <cellStyle name="40% - Акцент3 133 2" xfId="13659"/>
    <cellStyle name="40% - Акцент3 133 2 2" xfId="13660"/>
    <cellStyle name="40% - Акцент3 133 3" xfId="13661"/>
    <cellStyle name="40% - Акцент3 134" xfId="13662"/>
    <cellStyle name="40% - Акцент3 134 2" xfId="13663"/>
    <cellStyle name="40% - Акцент3 134 2 2" xfId="13664"/>
    <cellStyle name="40% - Акцент3 134 3" xfId="13665"/>
    <cellStyle name="40% - Акцент3 135" xfId="13666"/>
    <cellStyle name="40% - Акцент3 135 2" xfId="13667"/>
    <cellStyle name="40% - Акцент3 135 2 2" xfId="13668"/>
    <cellStyle name="40% - Акцент3 135 3" xfId="13669"/>
    <cellStyle name="40% - Акцент3 136" xfId="13670"/>
    <cellStyle name="40% - Акцент3 136 2" xfId="13671"/>
    <cellStyle name="40% - Акцент3 136 2 2" xfId="13672"/>
    <cellStyle name="40% - Акцент3 136 3" xfId="13673"/>
    <cellStyle name="40% - Акцент3 137" xfId="13674"/>
    <cellStyle name="40% - Акцент3 138" xfId="13675"/>
    <cellStyle name="40% - Акцент3 14" xfId="13676"/>
    <cellStyle name="40% - Акцент3 14 2" xfId="13677"/>
    <cellStyle name="40% - Акцент3 14 2 2" xfId="13678"/>
    <cellStyle name="40% - Акцент3 14 2 2 2" xfId="13679"/>
    <cellStyle name="40% - Акцент3 14 2 3" xfId="13680"/>
    <cellStyle name="40% - Акцент3 14 3" xfId="13681"/>
    <cellStyle name="40% - Акцент3 14 3 2" xfId="13682"/>
    <cellStyle name="40% - Акцент3 14 3 2 2" xfId="13683"/>
    <cellStyle name="40% - Акцент3 14 3 3" xfId="13684"/>
    <cellStyle name="40% - Акцент3 14 4" xfId="13685"/>
    <cellStyle name="40% - Акцент3 14 4 2" xfId="13686"/>
    <cellStyle name="40% - Акцент3 14 5" xfId="13687"/>
    <cellStyle name="40% - Акцент3 15" xfId="13688"/>
    <cellStyle name="40% - Акцент3 15 2" xfId="13689"/>
    <cellStyle name="40% - Акцент3 15 2 2" xfId="13690"/>
    <cellStyle name="40% - Акцент3 15 2 2 2" xfId="13691"/>
    <cellStyle name="40% - Акцент3 15 2 3" xfId="13692"/>
    <cellStyle name="40% - Акцент3 15 3" xfId="13693"/>
    <cellStyle name="40% - Акцент3 15 3 2" xfId="13694"/>
    <cellStyle name="40% - Акцент3 15 3 2 2" xfId="13695"/>
    <cellStyle name="40% - Акцент3 15 3 3" xfId="13696"/>
    <cellStyle name="40% - Акцент3 15 4" xfId="13697"/>
    <cellStyle name="40% - Акцент3 15 4 2" xfId="13698"/>
    <cellStyle name="40% - Акцент3 15 5" xfId="13699"/>
    <cellStyle name="40% - Акцент3 16" xfId="13700"/>
    <cellStyle name="40% - Акцент3 16 2" xfId="13701"/>
    <cellStyle name="40% - Акцент3 16 2 2" xfId="13702"/>
    <cellStyle name="40% - Акцент3 16 2 2 2" xfId="13703"/>
    <cellStyle name="40% - Акцент3 16 2 3" xfId="13704"/>
    <cellStyle name="40% - Акцент3 16 3" xfId="13705"/>
    <cellStyle name="40% - Акцент3 16 3 2" xfId="13706"/>
    <cellStyle name="40% - Акцент3 16 3 2 2" xfId="13707"/>
    <cellStyle name="40% - Акцент3 16 3 3" xfId="13708"/>
    <cellStyle name="40% - Акцент3 16 4" xfId="13709"/>
    <cellStyle name="40% - Акцент3 16 4 2" xfId="13710"/>
    <cellStyle name="40% - Акцент3 16 5" xfId="13711"/>
    <cellStyle name="40% - Акцент3 17" xfId="13712"/>
    <cellStyle name="40% - Акцент3 17 2" xfId="13713"/>
    <cellStyle name="40% - Акцент3 17 2 2" xfId="13714"/>
    <cellStyle name="40% - Акцент3 17 2 2 2" xfId="13715"/>
    <cellStyle name="40% - Акцент3 17 2 3" xfId="13716"/>
    <cellStyle name="40% - Акцент3 17 3" xfId="13717"/>
    <cellStyle name="40% - Акцент3 17 3 2" xfId="13718"/>
    <cellStyle name="40% - Акцент3 17 3 2 2" xfId="13719"/>
    <cellStyle name="40% - Акцент3 17 3 3" xfId="13720"/>
    <cellStyle name="40% - Акцент3 17 4" xfId="13721"/>
    <cellStyle name="40% - Акцент3 17 4 2" xfId="13722"/>
    <cellStyle name="40% - Акцент3 17 5" xfId="13723"/>
    <cellStyle name="40% - Акцент3 18" xfId="13724"/>
    <cellStyle name="40% - Акцент3 18 2" xfId="13725"/>
    <cellStyle name="40% - Акцент3 18 2 2" xfId="13726"/>
    <cellStyle name="40% - Акцент3 18 2 2 2" xfId="13727"/>
    <cellStyle name="40% - Акцент3 18 2 3" xfId="13728"/>
    <cellStyle name="40% - Акцент3 18 3" xfId="13729"/>
    <cellStyle name="40% - Акцент3 18 3 2" xfId="13730"/>
    <cellStyle name="40% - Акцент3 18 3 2 2" xfId="13731"/>
    <cellStyle name="40% - Акцент3 18 3 3" xfId="13732"/>
    <cellStyle name="40% - Акцент3 18 4" xfId="13733"/>
    <cellStyle name="40% - Акцент3 18 4 2" xfId="13734"/>
    <cellStyle name="40% - Акцент3 18 5" xfId="13735"/>
    <cellStyle name="40% - Акцент3 19" xfId="13736"/>
    <cellStyle name="40% - Акцент3 19 2" xfId="13737"/>
    <cellStyle name="40% - Акцент3 19 2 2" xfId="13738"/>
    <cellStyle name="40% - Акцент3 19 2 2 2" xfId="13739"/>
    <cellStyle name="40% - Акцент3 19 2 3" xfId="13740"/>
    <cellStyle name="40% - Акцент3 19 3" xfId="13741"/>
    <cellStyle name="40% - Акцент3 19 3 2" xfId="13742"/>
    <cellStyle name="40% - Акцент3 19 3 2 2" xfId="13743"/>
    <cellStyle name="40% - Акцент3 19 3 3" xfId="13744"/>
    <cellStyle name="40% - Акцент3 19 4" xfId="13745"/>
    <cellStyle name="40% - Акцент3 19 4 2" xfId="13746"/>
    <cellStyle name="40% - Акцент3 19 5" xfId="13747"/>
    <cellStyle name="40% - Акцент3 2" xfId="13748"/>
    <cellStyle name="40% - Акцент3 2 10" xfId="13749"/>
    <cellStyle name="40% - Акцент3 2 10 2" xfId="13750"/>
    <cellStyle name="40% - Акцент3 2 10 2 2" xfId="13751"/>
    <cellStyle name="40% - Акцент3 2 10 3" xfId="13752"/>
    <cellStyle name="40% - Акцент3 2 11" xfId="13753"/>
    <cellStyle name="40% - Акцент3 2 11 2" xfId="13754"/>
    <cellStyle name="40% - Акцент3 2 11 2 2" xfId="13755"/>
    <cellStyle name="40% - Акцент3 2 11 3" xfId="13756"/>
    <cellStyle name="40% - Акцент3 2 12" xfId="13757"/>
    <cellStyle name="40% - Акцент3 2 12 2" xfId="13758"/>
    <cellStyle name="40% - Акцент3 2 12 2 2" xfId="13759"/>
    <cellStyle name="40% - Акцент3 2 12 3" xfId="13760"/>
    <cellStyle name="40% - Акцент3 2 13" xfId="13761"/>
    <cellStyle name="40% - Акцент3 2 13 2" xfId="13762"/>
    <cellStyle name="40% - Акцент3 2 13 2 2" xfId="13763"/>
    <cellStyle name="40% - Акцент3 2 13 3" xfId="13764"/>
    <cellStyle name="40% - Акцент3 2 14" xfId="13765"/>
    <cellStyle name="40% - Акцент3 2 14 2" xfId="13766"/>
    <cellStyle name="40% - Акцент3 2 14 2 2" xfId="13767"/>
    <cellStyle name="40% - Акцент3 2 14 3" xfId="13768"/>
    <cellStyle name="40% - Акцент3 2 15" xfId="13769"/>
    <cellStyle name="40% - Акцент3 2 15 2" xfId="13770"/>
    <cellStyle name="40% - Акцент3 2 15 2 2" xfId="13771"/>
    <cellStyle name="40% - Акцент3 2 15 3" xfId="13772"/>
    <cellStyle name="40% - Акцент3 2 16" xfId="13773"/>
    <cellStyle name="40% - Акцент3 2 16 2" xfId="13774"/>
    <cellStyle name="40% - Акцент3 2 16 2 2" xfId="13775"/>
    <cellStyle name="40% - Акцент3 2 16 3" xfId="13776"/>
    <cellStyle name="40% - Акцент3 2 17" xfId="13777"/>
    <cellStyle name="40% - Акцент3 2 17 2" xfId="13778"/>
    <cellStyle name="40% - Акцент3 2 17 2 2" xfId="13779"/>
    <cellStyle name="40% - Акцент3 2 17 3" xfId="13780"/>
    <cellStyle name="40% - Акцент3 2 18" xfId="13781"/>
    <cellStyle name="40% - Акцент3 2 18 2" xfId="13782"/>
    <cellStyle name="40% - Акцент3 2 18 2 2" xfId="13783"/>
    <cellStyle name="40% - Акцент3 2 18 3" xfId="13784"/>
    <cellStyle name="40% - Акцент3 2 19" xfId="13785"/>
    <cellStyle name="40% - Акцент3 2 19 2" xfId="13786"/>
    <cellStyle name="40% - Акцент3 2 19 2 2" xfId="13787"/>
    <cellStyle name="40% - Акцент3 2 19 3" xfId="13788"/>
    <cellStyle name="40% - Акцент3 2 2" xfId="13789"/>
    <cellStyle name="40% - Акцент3 2 2 2" xfId="13790"/>
    <cellStyle name="40% - Акцент3 2 2 2 2" xfId="13791"/>
    <cellStyle name="40% - Акцент3 2 2 2 2 2" xfId="13792"/>
    <cellStyle name="40% - Акцент3 2 2 2 3" xfId="13793"/>
    <cellStyle name="40% - Акцент3 2 2 3" xfId="13794"/>
    <cellStyle name="40% - Акцент3 2 2 3 2" xfId="13795"/>
    <cellStyle name="40% - Акцент3 2 2 3 2 2" xfId="13796"/>
    <cellStyle name="40% - Акцент3 2 2 3 3" xfId="13797"/>
    <cellStyle name="40% - Акцент3 2 2 4" xfId="13798"/>
    <cellStyle name="40% - Акцент3 2 2 4 2" xfId="13799"/>
    <cellStyle name="40% - Акцент3 2 2 5" xfId="13800"/>
    <cellStyle name="40% - Акцент3 2 20" xfId="13801"/>
    <cellStyle name="40% - Акцент3 2 20 2" xfId="13802"/>
    <cellStyle name="40% - Акцент3 2 20 2 2" xfId="13803"/>
    <cellStyle name="40% - Акцент3 2 20 3" xfId="13804"/>
    <cellStyle name="40% - Акцент3 2 21" xfId="13805"/>
    <cellStyle name="40% - Акцент3 2 21 2" xfId="13806"/>
    <cellStyle name="40% - Акцент3 2 21 2 2" xfId="13807"/>
    <cellStyle name="40% - Акцент3 2 21 3" xfId="13808"/>
    <cellStyle name="40% - Акцент3 2 22" xfId="13809"/>
    <cellStyle name="40% - Акцент3 2 22 2" xfId="13810"/>
    <cellStyle name="40% - Акцент3 2 22 2 2" xfId="13811"/>
    <cellStyle name="40% - Акцент3 2 22 3" xfId="13812"/>
    <cellStyle name="40% - Акцент3 2 23" xfId="13813"/>
    <cellStyle name="40% - Акцент3 2 23 2" xfId="13814"/>
    <cellStyle name="40% - Акцент3 2 23 2 2" xfId="13815"/>
    <cellStyle name="40% - Акцент3 2 23 3" xfId="13816"/>
    <cellStyle name="40% - Акцент3 2 24" xfId="13817"/>
    <cellStyle name="40% - Акцент3 2 24 2" xfId="13818"/>
    <cellStyle name="40% - Акцент3 2 24 2 2" xfId="13819"/>
    <cellStyle name="40% - Акцент3 2 24 3" xfId="13820"/>
    <cellStyle name="40% - Акцент3 2 25" xfId="13821"/>
    <cellStyle name="40% - Акцент3 2 25 2" xfId="13822"/>
    <cellStyle name="40% - Акцент3 2 26" xfId="13823"/>
    <cellStyle name="40% - Акцент3 2 3" xfId="13824"/>
    <cellStyle name="40% - Акцент3 2 3 2" xfId="13825"/>
    <cellStyle name="40% - Акцент3 2 3 2 2" xfId="13826"/>
    <cellStyle name="40% - Акцент3 2 3 2 2 2" xfId="13827"/>
    <cellStyle name="40% - Акцент3 2 3 2 3" xfId="13828"/>
    <cellStyle name="40% - Акцент3 2 3 3" xfId="13829"/>
    <cellStyle name="40% - Акцент3 2 3 3 2" xfId="13830"/>
    <cellStyle name="40% - Акцент3 2 3 3 2 2" xfId="13831"/>
    <cellStyle name="40% - Акцент3 2 3 3 3" xfId="13832"/>
    <cellStyle name="40% - Акцент3 2 3 4" xfId="13833"/>
    <cellStyle name="40% - Акцент3 2 3 4 2" xfId="13834"/>
    <cellStyle name="40% - Акцент3 2 3 5" xfId="13835"/>
    <cellStyle name="40% - Акцент3 2 4" xfId="13836"/>
    <cellStyle name="40% - Акцент3 2 4 2" xfId="13837"/>
    <cellStyle name="40% - Акцент3 2 4 2 2" xfId="13838"/>
    <cellStyle name="40% - Акцент3 2 4 2 2 2" xfId="13839"/>
    <cellStyle name="40% - Акцент3 2 4 2 3" xfId="13840"/>
    <cellStyle name="40% - Акцент3 2 4 3" xfId="13841"/>
    <cellStyle name="40% - Акцент3 2 4 3 2" xfId="13842"/>
    <cellStyle name="40% - Акцент3 2 4 3 2 2" xfId="13843"/>
    <cellStyle name="40% - Акцент3 2 4 3 3" xfId="13844"/>
    <cellStyle name="40% - Акцент3 2 4 4" xfId="13845"/>
    <cellStyle name="40% - Акцент3 2 4 4 2" xfId="13846"/>
    <cellStyle name="40% - Акцент3 2 4 5" xfId="13847"/>
    <cellStyle name="40% - Акцент3 2 5" xfId="13848"/>
    <cellStyle name="40% - Акцент3 2 5 2" xfId="13849"/>
    <cellStyle name="40% - Акцент3 2 5 2 2" xfId="13850"/>
    <cellStyle name="40% - Акцент3 2 5 2 2 2" xfId="13851"/>
    <cellStyle name="40% - Акцент3 2 5 2 3" xfId="13852"/>
    <cellStyle name="40% - Акцент3 2 5 3" xfId="13853"/>
    <cellStyle name="40% - Акцент3 2 5 3 2" xfId="13854"/>
    <cellStyle name="40% - Акцент3 2 5 3 2 2" xfId="13855"/>
    <cellStyle name="40% - Акцент3 2 5 3 3" xfId="13856"/>
    <cellStyle name="40% - Акцент3 2 5 4" xfId="13857"/>
    <cellStyle name="40% - Акцент3 2 5 4 2" xfId="13858"/>
    <cellStyle name="40% - Акцент3 2 5 5" xfId="13859"/>
    <cellStyle name="40% - Акцент3 2 6" xfId="13860"/>
    <cellStyle name="40% - Акцент3 2 6 2" xfId="13861"/>
    <cellStyle name="40% - Акцент3 2 6 2 2" xfId="13862"/>
    <cellStyle name="40% - Акцент3 2 6 3" xfId="13863"/>
    <cellStyle name="40% - Акцент3 2 7" xfId="13864"/>
    <cellStyle name="40% - Акцент3 2 7 2" xfId="13865"/>
    <cellStyle name="40% - Акцент3 2 7 2 2" xfId="13866"/>
    <cellStyle name="40% - Акцент3 2 7 3" xfId="13867"/>
    <cellStyle name="40% - Акцент3 2 8" xfId="13868"/>
    <cellStyle name="40% - Акцент3 2 8 2" xfId="13869"/>
    <cellStyle name="40% - Акцент3 2 8 2 2" xfId="13870"/>
    <cellStyle name="40% - Акцент3 2 8 3" xfId="13871"/>
    <cellStyle name="40% - Акцент3 2 9" xfId="13872"/>
    <cellStyle name="40% - Акцент3 2 9 2" xfId="13873"/>
    <cellStyle name="40% - Акцент3 2 9 2 2" xfId="13874"/>
    <cellStyle name="40% - Акцент3 2 9 3" xfId="13875"/>
    <cellStyle name="40% - Акцент3 20" xfId="13876"/>
    <cellStyle name="40% - Акцент3 20 2" xfId="13877"/>
    <cellStyle name="40% - Акцент3 20 2 2" xfId="13878"/>
    <cellStyle name="40% - Акцент3 20 2 2 2" xfId="13879"/>
    <cellStyle name="40% - Акцент3 20 2 3" xfId="13880"/>
    <cellStyle name="40% - Акцент3 20 3" xfId="13881"/>
    <cellStyle name="40% - Акцент3 20 3 2" xfId="13882"/>
    <cellStyle name="40% - Акцент3 20 3 2 2" xfId="13883"/>
    <cellStyle name="40% - Акцент3 20 3 3" xfId="13884"/>
    <cellStyle name="40% - Акцент3 20 4" xfId="13885"/>
    <cellStyle name="40% - Акцент3 20 4 2" xfId="13886"/>
    <cellStyle name="40% - Акцент3 20 5" xfId="13887"/>
    <cellStyle name="40% - Акцент3 21" xfId="13888"/>
    <cellStyle name="40% - Акцент3 21 2" xfId="13889"/>
    <cellStyle name="40% - Акцент3 21 2 2" xfId="13890"/>
    <cellStyle name="40% - Акцент3 21 2 2 2" xfId="13891"/>
    <cellStyle name="40% - Акцент3 21 2 3" xfId="13892"/>
    <cellStyle name="40% - Акцент3 21 3" xfId="13893"/>
    <cellStyle name="40% - Акцент3 21 3 2" xfId="13894"/>
    <cellStyle name="40% - Акцент3 21 3 2 2" xfId="13895"/>
    <cellStyle name="40% - Акцент3 21 3 3" xfId="13896"/>
    <cellStyle name="40% - Акцент3 21 4" xfId="13897"/>
    <cellStyle name="40% - Акцент3 21 4 2" xfId="13898"/>
    <cellStyle name="40% - Акцент3 21 5" xfId="13899"/>
    <cellStyle name="40% - Акцент3 22" xfId="13900"/>
    <cellStyle name="40% - Акцент3 22 2" xfId="13901"/>
    <cellStyle name="40% - Акцент3 22 2 2" xfId="13902"/>
    <cellStyle name="40% - Акцент3 22 2 2 2" xfId="13903"/>
    <cellStyle name="40% - Акцент3 22 2 3" xfId="13904"/>
    <cellStyle name="40% - Акцент3 22 3" xfId="13905"/>
    <cellStyle name="40% - Акцент3 22 3 2" xfId="13906"/>
    <cellStyle name="40% - Акцент3 22 3 2 2" xfId="13907"/>
    <cellStyle name="40% - Акцент3 22 3 3" xfId="13908"/>
    <cellStyle name="40% - Акцент3 22 4" xfId="13909"/>
    <cellStyle name="40% - Акцент3 22 4 2" xfId="13910"/>
    <cellStyle name="40% - Акцент3 22 5" xfId="13911"/>
    <cellStyle name="40% - Акцент3 23" xfId="13912"/>
    <cellStyle name="40% - Акцент3 23 2" xfId="13913"/>
    <cellStyle name="40% - Акцент3 23 2 2" xfId="13914"/>
    <cellStyle name="40% - Акцент3 23 2 2 2" xfId="13915"/>
    <cellStyle name="40% - Акцент3 23 2 3" xfId="13916"/>
    <cellStyle name="40% - Акцент3 23 3" xfId="13917"/>
    <cellStyle name="40% - Акцент3 23 3 2" xfId="13918"/>
    <cellStyle name="40% - Акцент3 23 3 2 2" xfId="13919"/>
    <cellStyle name="40% - Акцент3 23 3 3" xfId="13920"/>
    <cellStyle name="40% - Акцент3 23 4" xfId="13921"/>
    <cellStyle name="40% - Акцент3 23 4 2" xfId="13922"/>
    <cellStyle name="40% - Акцент3 23 5" xfId="13923"/>
    <cellStyle name="40% - Акцент3 24" xfId="13924"/>
    <cellStyle name="40% - Акцент3 24 2" xfId="13925"/>
    <cellStyle name="40% - Акцент3 24 2 2" xfId="13926"/>
    <cellStyle name="40% - Акцент3 24 2 2 2" xfId="13927"/>
    <cellStyle name="40% - Акцент3 24 2 3" xfId="13928"/>
    <cellStyle name="40% - Акцент3 24 3" xfId="13929"/>
    <cellStyle name="40% - Акцент3 24 3 2" xfId="13930"/>
    <cellStyle name="40% - Акцент3 24 3 2 2" xfId="13931"/>
    <cellStyle name="40% - Акцент3 24 3 3" xfId="13932"/>
    <cellStyle name="40% - Акцент3 24 4" xfId="13933"/>
    <cellStyle name="40% - Акцент3 24 4 2" xfId="13934"/>
    <cellStyle name="40% - Акцент3 24 5" xfId="13935"/>
    <cellStyle name="40% - Акцент3 25" xfId="13936"/>
    <cellStyle name="40% - Акцент3 25 2" xfId="13937"/>
    <cellStyle name="40% - Акцент3 25 2 2" xfId="13938"/>
    <cellStyle name="40% - Акцент3 25 2 2 2" xfId="13939"/>
    <cellStyle name="40% - Акцент3 25 2 3" xfId="13940"/>
    <cellStyle name="40% - Акцент3 25 3" xfId="13941"/>
    <cellStyle name="40% - Акцент3 25 3 2" xfId="13942"/>
    <cellStyle name="40% - Акцент3 25 3 2 2" xfId="13943"/>
    <cellStyle name="40% - Акцент3 25 3 3" xfId="13944"/>
    <cellStyle name="40% - Акцент3 25 4" xfId="13945"/>
    <cellStyle name="40% - Акцент3 25 4 2" xfId="13946"/>
    <cellStyle name="40% - Акцент3 25 5" xfId="13947"/>
    <cellStyle name="40% - Акцент3 26" xfId="13948"/>
    <cellStyle name="40% - Акцент3 26 2" xfId="13949"/>
    <cellStyle name="40% - Акцент3 26 2 2" xfId="13950"/>
    <cellStyle name="40% - Акцент3 26 2 2 2" xfId="13951"/>
    <cellStyle name="40% - Акцент3 26 2 3" xfId="13952"/>
    <cellStyle name="40% - Акцент3 26 3" xfId="13953"/>
    <cellStyle name="40% - Акцент3 26 3 2" xfId="13954"/>
    <cellStyle name="40% - Акцент3 26 3 2 2" xfId="13955"/>
    <cellStyle name="40% - Акцент3 26 3 3" xfId="13956"/>
    <cellStyle name="40% - Акцент3 26 4" xfId="13957"/>
    <cellStyle name="40% - Акцент3 26 4 2" xfId="13958"/>
    <cellStyle name="40% - Акцент3 26 5" xfId="13959"/>
    <cellStyle name="40% - Акцент3 27" xfId="13960"/>
    <cellStyle name="40% - Акцент3 27 2" xfId="13961"/>
    <cellStyle name="40% - Акцент3 27 2 2" xfId="13962"/>
    <cellStyle name="40% - Акцент3 27 2 2 2" xfId="13963"/>
    <cellStyle name="40% - Акцент3 27 2 3" xfId="13964"/>
    <cellStyle name="40% - Акцент3 27 3" xfId="13965"/>
    <cellStyle name="40% - Акцент3 27 3 2" xfId="13966"/>
    <cellStyle name="40% - Акцент3 27 3 2 2" xfId="13967"/>
    <cellStyle name="40% - Акцент3 27 3 3" xfId="13968"/>
    <cellStyle name="40% - Акцент3 27 4" xfId="13969"/>
    <cellStyle name="40% - Акцент3 27 4 2" xfId="13970"/>
    <cellStyle name="40% - Акцент3 27 5" xfId="13971"/>
    <cellStyle name="40% - Акцент3 28" xfId="13972"/>
    <cellStyle name="40% - Акцент3 28 2" xfId="13973"/>
    <cellStyle name="40% - Акцент3 28 2 2" xfId="13974"/>
    <cellStyle name="40% - Акцент3 28 2 2 2" xfId="13975"/>
    <cellStyle name="40% - Акцент3 28 2 3" xfId="13976"/>
    <cellStyle name="40% - Акцент3 28 3" xfId="13977"/>
    <cellStyle name="40% - Акцент3 28 3 2" xfId="13978"/>
    <cellStyle name="40% - Акцент3 28 3 2 2" xfId="13979"/>
    <cellStyle name="40% - Акцент3 28 3 3" xfId="13980"/>
    <cellStyle name="40% - Акцент3 28 4" xfId="13981"/>
    <cellStyle name="40% - Акцент3 28 4 2" xfId="13982"/>
    <cellStyle name="40% - Акцент3 28 5" xfId="13983"/>
    <cellStyle name="40% - Акцент3 29" xfId="13984"/>
    <cellStyle name="40% - Акцент3 29 2" xfId="13985"/>
    <cellStyle name="40% - Акцент3 29 2 2" xfId="13986"/>
    <cellStyle name="40% - Акцент3 29 2 2 2" xfId="13987"/>
    <cellStyle name="40% - Акцент3 29 2 3" xfId="13988"/>
    <cellStyle name="40% - Акцент3 29 3" xfId="13989"/>
    <cellStyle name="40% - Акцент3 29 3 2" xfId="13990"/>
    <cellStyle name="40% - Акцент3 29 3 2 2" xfId="13991"/>
    <cellStyle name="40% - Акцент3 29 3 3" xfId="13992"/>
    <cellStyle name="40% - Акцент3 29 4" xfId="13993"/>
    <cellStyle name="40% - Акцент3 29 4 2" xfId="13994"/>
    <cellStyle name="40% - Акцент3 29 5" xfId="13995"/>
    <cellStyle name="40% - Акцент3 3" xfId="13996"/>
    <cellStyle name="40% - Акцент3 3 2" xfId="13997"/>
    <cellStyle name="40% - Акцент3 3 2 2" xfId="13998"/>
    <cellStyle name="40% - Акцент3 3 2 2 2" xfId="13999"/>
    <cellStyle name="40% - Акцент3 3 2 2 2 2" xfId="14000"/>
    <cellStyle name="40% - Акцент3 3 2 2 3" xfId="14001"/>
    <cellStyle name="40% - Акцент3 3 2 3" xfId="14002"/>
    <cellStyle name="40% - Акцент3 3 2 3 2" xfId="14003"/>
    <cellStyle name="40% - Акцент3 3 2 3 2 2" xfId="14004"/>
    <cellStyle name="40% - Акцент3 3 2 3 3" xfId="14005"/>
    <cellStyle name="40% - Акцент3 3 2 4" xfId="14006"/>
    <cellStyle name="40% - Акцент3 3 2 4 2" xfId="14007"/>
    <cellStyle name="40% - Акцент3 3 2 5" xfId="14008"/>
    <cellStyle name="40% - Акцент3 3 3" xfId="14009"/>
    <cellStyle name="40% - Акцент3 3 3 2" xfId="14010"/>
    <cellStyle name="40% - Акцент3 3 3 2 2" xfId="14011"/>
    <cellStyle name="40% - Акцент3 3 3 2 2 2" xfId="14012"/>
    <cellStyle name="40% - Акцент3 3 3 2 3" xfId="14013"/>
    <cellStyle name="40% - Акцент3 3 3 3" xfId="14014"/>
    <cellStyle name="40% - Акцент3 3 3 3 2" xfId="14015"/>
    <cellStyle name="40% - Акцент3 3 3 3 2 2" xfId="14016"/>
    <cellStyle name="40% - Акцент3 3 3 3 3" xfId="14017"/>
    <cellStyle name="40% - Акцент3 3 3 4" xfId="14018"/>
    <cellStyle name="40% - Акцент3 3 3 4 2" xfId="14019"/>
    <cellStyle name="40% - Акцент3 3 3 5" xfId="14020"/>
    <cellStyle name="40% - Акцент3 3 4" xfId="14021"/>
    <cellStyle name="40% - Акцент3 3 4 2" xfId="14022"/>
    <cellStyle name="40% - Акцент3 3 4 2 2" xfId="14023"/>
    <cellStyle name="40% - Акцент3 3 4 2 2 2" xfId="14024"/>
    <cellStyle name="40% - Акцент3 3 4 2 3" xfId="14025"/>
    <cellStyle name="40% - Акцент3 3 4 3" xfId="14026"/>
    <cellStyle name="40% - Акцент3 3 4 3 2" xfId="14027"/>
    <cellStyle name="40% - Акцент3 3 4 3 2 2" xfId="14028"/>
    <cellStyle name="40% - Акцент3 3 4 3 3" xfId="14029"/>
    <cellStyle name="40% - Акцент3 3 4 4" xfId="14030"/>
    <cellStyle name="40% - Акцент3 3 4 4 2" xfId="14031"/>
    <cellStyle name="40% - Акцент3 3 4 5" xfId="14032"/>
    <cellStyle name="40% - Акцент3 3 5" xfId="14033"/>
    <cellStyle name="40% - Акцент3 3 5 2" xfId="14034"/>
    <cellStyle name="40% - Акцент3 3 5 2 2" xfId="14035"/>
    <cellStyle name="40% - Акцент3 3 5 2 2 2" xfId="14036"/>
    <cellStyle name="40% - Акцент3 3 5 2 3" xfId="14037"/>
    <cellStyle name="40% - Акцент3 3 5 3" xfId="14038"/>
    <cellStyle name="40% - Акцент3 3 5 3 2" xfId="14039"/>
    <cellStyle name="40% - Акцент3 3 5 3 2 2" xfId="14040"/>
    <cellStyle name="40% - Акцент3 3 5 3 3" xfId="14041"/>
    <cellStyle name="40% - Акцент3 3 5 4" xfId="14042"/>
    <cellStyle name="40% - Акцент3 3 5 4 2" xfId="14043"/>
    <cellStyle name="40% - Акцент3 3 5 5" xfId="14044"/>
    <cellStyle name="40% - Акцент3 3 6" xfId="14045"/>
    <cellStyle name="40% - Акцент3 3 6 2" xfId="14046"/>
    <cellStyle name="40% - Акцент3 3 6 2 2" xfId="14047"/>
    <cellStyle name="40% - Акцент3 3 6 3" xfId="14048"/>
    <cellStyle name="40% - Акцент3 3 7" xfId="14049"/>
    <cellStyle name="40% - Акцент3 3 7 2" xfId="14050"/>
    <cellStyle name="40% - Акцент3 3 7 2 2" xfId="14051"/>
    <cellStyle name="40% - Акцент3 3 7 3" xfId="14052"/>
    <cellStyle name="40% - Акцент3 3 8" xfId="14053"/>
    <cellStyle name="40% - Акцент3 3 8 2" xfId="14054"/>
    <cellStyle name="40% - Акцент3 3 9" xfId="14055"/>
    <cellStyle name="40% - Акцент3 30" xfId="14056"/>
    <cellStyle name="40% - Акцент3 30 2" xfId="14057"/>
    <cellStyle name="40% - Акцент3 30 2 2" xfId="14058"/>
    <cellStyle name="40% - Акцент3 30 2 2 2" xfId="14059"/>
    <cellStyle name="40% - Акцент3 30 2 3" xfId="14060"/>
    <cellStyle name="40% - Акцент3 30 3" xfId="14061"/>
    <cellStyle name="40% - Акцент3 30 3 2" xfId="14062"/>
    <cellStyle name="40% - Акцент3 30 3 2 2" xfId="14063"/>
    <cellStyle name="40% - Акцент3 30 3 3" xfId="14064"/>
    <cellStyle name="40% - Акцент3 30 4" xfId="14065"/>
    <cellStyle name="40% - Акцент3 30 4 2" xfId="14066"/>
    <cellStyle name="40% - Акцент3 30 5" xfId="14067"/>
    <cellStyle name="40% - Акцент3 31" xfId="14068"/>
    <cellStyle name="40% - Акцент3 31 2" xfId="14069"/>
    <cellStyle name="40% - Акцент3 31 2 2" xfId="14070"/>
    <cellStyle name="40% - Акцент3 31 2 2 2" xfId="14071"/>
    <cellStyle name="40% - Акцент3 31 2 3" xfId="14072"/>
    <cellStyle name="40% - Акцент3 31 3" xfId="14073"/>
    <cellStyle name="40% - Акцент3 31 3 2" xfId="14074"/>
    <cellStyle name="40% - Акцент3 31 3 2 2" xfId="14075"/>
    <cellStyle name="40% - Акцент3 31 3 3" xfId="14076"/>
    <cellStyle name="40% - Акцент3 31 4" xfId="14077"/>
    <cellStyle name="40% - Акцент3 31 4 2" xfId="14078"/>
    <cellStyle name="40% - Акцент3 31 5" xfId="14079"/>
    <cellStyle name="40% - Акцент3 32" xfId="14080"/>
    <cellStyle name="40% - Акцент3 32 2" xfId="14081"/>
    <cellStyle name="40% - Акцент3 32 2 2" xfId="14082"/>
    <cellStyle name="40% - Акцент3 32 2 2 2" xfId="14083"/>
    <cellStyle name="40% - Акцент3 32 2 3" xfId="14084"/>
    <cellStyle name="40% - Акцент3 32 3" xfId="14085"/>
    <cellStyle name="40% - Акцент3 32 3 2" xfId="14086"/>
    <cellStyle name="40% - Акцент3 32 3 2 2" xfId="14087"/>
    <cellStyle name="40% - Акцент3 32 3 3" xfId="14088"/>
    <cellStyle name="40% - Акцент3 32 4" xfId="14089"/>
    <cellStyle name="40% - Акцент3 32 4 2" xfId="14090"/>
    <cellStyle name="40% - Акцент3 32 5" xfId="14091"/>
    <cellStyle name="40% - Акцент3 33" xfId="14092"/>
    <cellStyle name="40% - Акцент3 33 2" xfId="14093"/>
    <cellStyle name="40% - Акцент3 33 2 2" xfId="14094"/>
    <cellStyle name="40% - Акцент3 33 2 2 2" xfId="14095"/>
    <cellStyle name="40% - Акцент3 33 2 3" xfId="14096"/>
    <cellStyle name="40% - Акцент3 33 3" xfId="14097"/>
    <cellStyle name="40% - Акцент3 33 3 2" xfId="14098"/>
    <cellStyle name="40% - Акцент3 33 3 2 2" xfId="14099"/>
    <cellStyle name="40% - Акцент3 33 3 3" xfId="14100"/>
    <cellStyle name="40% - Акцент3 33 4" xfId="14101"/>
    <cellStyle name="40% - Акцент3 33 4 2" xfId="14102"/>
    <cellStyle name="40% - Акцент3 33 5" xfId="14103"/>
    <cellStyle name="40% - Акцент3 34" xfId="14104"/>
    <cellStyle name="40% - Акцент3 34 2" xfId="14105"/>
    <cellStyle name="40% - Акцент3 34 2 2" xfId="14106"/>
    <cellStyle name="40% - Акцент3 34 2 2 2" xfId="14107"/>
    <cellStyle name="40% - Акцент3 34 2 3" xfId="14108"/>
    <cellStyle name="40% - Акцент3 34 3" xfId="14109"/>
    <cellStyle name="40% - Акцент3 34 3 2" xfId="14110"/>
    <cellStyle name="40% - Акцент3 34 3 2 2" xfId="14111"/>
    <cellStyle name="40% - Акцент3 34 3 3" xfId="14112"/>
    <cellStyle name="40% - Акцент3 34 4" xfId="14113"/>
    <cellStyle name="40% - Акцент3 34 4 2" xfId="14114"/>
    <cellStyle name="40% - Акцент3 34 5" xfId="14115"/>
    <cellStyle name="40% - Акцент3 35" xfId="14116"/>
    <cellStyle name="40% - Акцент3 35 2" xfId="14117"/>
    <cellStyle name="40% - Акцент3 35 2 2" xfId="14118"/>
    <cellStyle name="40% - Акцент3 35 2 2 2" xfId="14119"/>
    <cellStyle name="40% - Акцент3 35 2 3" xfId="14120"/>
    <cellStyle name="40% - Акцент3 35 3" xfId="14121"/>
    <cellStyle name="40% - Акцент3 35 3 2" xfId="14122"/>
    <cellStyle name="40% - Акцент3 35 3 2 2" xfId="14123"/>
    <cellStyle name="40% - Акцент3 35 3 3" xfId="14124"/>
    <cellStyle name="40% - Акцент3 35 4" xfId="14125"/>
    <cellStyle name="40% - Акцент3 35 4 2" xfId="14126"/>
    <cellStyle name="40% - Акцент3 35 5" xfId="14127"/>
    <cellStyle name="40% - Акцент3 36" xfId="14128"/>
    <cellStyle name="40% - Акцент3 36 2" xfId="14129"/>
    <cellStyle name="40% - Акцент3 36 2 2" xfId="14130"/>
    <cellStyle name="40% - Акцент3 36 2 2 2" xfId="14131"/>
    <cellStyle name="40% - Акцент3 36 2 3" xfId="14132"/>
    <cellStyle name="40% - Акцент3 36 3" xfId="14133"/>
    <cellStyle name="40% - Акцент3 36 3 2" xfId="14134"/>
    <cellStyle name="40% - Акцент3 36 3 2 2" xfId="14135"/>
    <cellStyle name="40% - Акцент3 36 3 3" xfId="14136"/>
    <cellStyle name="40% - Акцент3 36 4" xfId="14137"/>
    <cellStyle name="40% - Акцент3 36 4 2" xfId="14138"/>
    <cellStyle name="40% - Акцент3 36 5" xfId="14139"/>
    <cellStyle name="40% - Акцент3 37" xfId="14140"/>
    <cellStyle name="40% - Акцент3 37 2" xfId="14141"/>
    <cellStyle name="40% - Акцент3 37 2 2" xfId="14142"/>
    <cellStyle name="40% - Акцент3 37 2 2 2" xfId="14143"/>
    <cellStyle name="40% - Акцент3 37 2 3" xfId="14144"/>
    <cellStyle name="40% - Акцент3 37 3" xfId="14145"/>
    <cellStyle name="40% - Акцент3 37 3 2" xfId="14146"/>
    <cellStyle name="40% - Акцент3 37 3 2 2" xfId="14147"/>
    <cellStyle name="40% - Акцент3 37 3 3" xfId="14148"/>
    <cellStyle name="40% - Акцент3 37 4" xfId="14149"/>
    <cellStyle name="40% - Акцент3 37 4 2" xfId="14150"/>
    <cellStyle name="40% - Акцент3 37 5" xfId="14151"/>
    <cellStyle name="40% - Акцент3 38" xfId="14152"/>
    <cellStyle name="40% - Акцент3 38 2" xfId="14153"/>
    <cellStyle name="40% - Акцент3 38 2 2" xfId="14154"/>
    <cellStyle name="40% - Акцент3 38 2 2 2" xfId="14155"/>
    <cellStyle name="40% - Акцент3 38 2 3" xfId="14156"/>
    <cellStyle name="40% - Акцент3 38 3" xfId="14157"/>
    <cellStyle name="40% - Акцент3 38 3 2" xfId="14158"/>
    <cellStyle name="40% - Акцент3 38 3 2 2" xfId="14159"/>
    <cellStyle name="40% - Акцент3 38 3 3" xfId="14160"/>
    <cellStyle name="40% - Акцент3 38 4" xfId="14161"/>
    <cellStyle name="40% - Акцент3 38 4 2" xfId="14162"/>
    <cellStyle name="40% - Акцент3 38 5" xfId="14163"/>
    <cellStyle name="40% - Акцент3 39" xfId="14164"/>
    <cellStyle name="40% - Акцент3 39 2" xfId="14165"/>
    <cellStyle name="40% - Акцент3 39 2 2" xfId="14166"/>
    <cellStyle name="40% - Акцент3 39 2 2 2" xfId="14167"/>
    <cellStyle name="40% - Акцент3 39 2 3" xfId="14168"/>
    <cellStyle name="40% - Акцент3 39 3" xfId="14169"/>
    <cellStyle name="40% - Акцент3 39 3 2" xfId="14170"/>
    <cellStyle name="40% - Акцент3 39 3 2 2" xfId="14171"/>
    <cellStyle name="40% - Акцент3 39 3 3" xfId="14172"/>
    <cellStyle name="40% - Акцент3 39 4" xfId="14173"/>
    <cellStyle name="40% - Акцент3 39 4 2" xfId="14174"/>
    <cellStyle name="40% - Акцент3 39 5" xfId="14175"/>
    <cellStyle name="40% - Акцент3 4" xfId="14176"/>
    <cellStyle name="40% - Акцент3 4 2" xfId="14177"/>
    <cellStyle name="40% - Акцент3 4 2 2" xfId="14178"/>
    <cellStyle name="40% - Акцент3 4 2 2 2" xfId="14179"/>
    <cellStyle name="40% - Акцент3 4 2 2 2 2" xfId="14180"/>
    <cellStyle name="40% - Акцент3 4 2 2 3" xfId="14181"/>
    <cellStyle name="40% - Акцент3 4 2 3" xfId="14182"/>
    <cellStyle name="40% - Акцент3 4 2 3 2" xfId="14183"/>
    <cellStyle name="40% - Акцент3 4 2 3 2 2" xfId="14184"/>
    <cellStyle name="40% - Акцент3 4 2 3 3" xfId="14185"/>
    <cellStyle name="40% - Акцент3 4 2 4" xfId="14186"/>
    <cellStyle name="40% - Акцент3 4 2 4 2" xfId="14187"/>
    <cellStyle name="40% - Акцент3 4 2 5" xfId="14188"/>
    <cellStyle name="40% - Акцент3 4 3" xfId="14189"/>
    <cellStyle name="40% - Акцент3 4 3 2" xfId="14190"/>
    <cellStyle name="40% - Акцент3 4 3 2 2" xfId="14191"/>
    <cellStyle name="40% - Акцент3 4 3 2 2 2" xfId="14192"/>
    <cellStyle name="40% - Акцент3 4 3 2 3" xfId="14193"/>
    <cellStyle name="40% - Акцент3 4 3 3" xfId="14194"/>
    <cellStyle name="40% - Акцент3 4 3 3 2" xfId="14195"/>
    <cellStyle name="40% - Акцент3 4 3 3 2 2" xfId="14196"/>
    <cellStyle name="40% - Акцент3 4 3 3 3" xfId="14197"/>
    <cellStyle name="40% - Акцент3 4 3 4" xfId="14198"/>
    <cellStyle name="40% - Акцент3 4 3 4 2" xfId="14199"/>
    <cellStyle name="40% - Акцент3 4 3 5" xfId="14200"/>
    <cellStyle name="40% - Акцент3 4 4" xfId="14201"/>
    <cellStyle name="40% - Акцент3 4 4 2" xfId="14202"/>
    <cellStyle name="40% - Акцент3 4 4 2 2" xfId="14203"/>
    <cellStyle name="40% - Акцент3 4 4 2 2 2" xfId="14204"/>
    <cellStyle name="40% - Акцент3 4 4 2 3" xfId="14205"/>
    <cellStyle name="40% - Акцент3 4 4 3" xfId="14206"/>
    <cellStyle name="40% - Акцент3 4 4 3 2" xfId="14207"/>
    <cellStyle name="40% - Акцент3 4 4 3 2 2" xfId="14208"/>
    <cellStyle name="40% - Акцент3 4 4 3 3" xfId="14209"/>
    <cellStyle name="40% - Акцент3 4 4 4" xfId="14210"/>
    <cellStyle name="40% - Акцент3 4 4 4 2" xfId="14211"/>
    <cellStyle name="40% - Акцент3 4 4 5" xfId="14212"/>
    <cellStyle name="40% - Акцент3 4 5" xfId="14213"/>
    <cellStyle name="40% - Акцент3 4 5 2" xfId="14214"/>
    <cellStyle name="40% - Акцент3 4 5 2 2" xfId="14215"/>
    <cellStyle name="40% - Акцент3 4 5 2 2 2" xfId="14216"/>
    <cellStyle name="40% - Акцент3 4 5 2 3" xfId="14217"/>
    <cellStyle name="40% - Акцент3 4 5 3" xfId="14218"/>
    <cellStyle name="40% - Акцент3 4 5 3 2" xfId="14219"/>
    <cellStyle name="40% - Акцент3 4 5 3 2 2" xfId="14220"/>
    <cellStyle name="40% - Акцент3 4 5 3 3" xfId="14221"/>
    <cellStyle name="40% - Акцент3 4 5 4" xfId="14222"/>
    <cellStyle name="40% - Акцент3 4 5 4 2" xfId="14223"/>
    <cellStyle name="40% - Акцент3 4 5 5" xfId="14224"/>
    <cellStyle name="40% - Акцент3 4 6" xfId="14225"/>
    <cellStyle name="40% - Акцент3 4 6 2" xfId="14226"/>
    <cellStyle name="40% - Акцент3 4 6 2 2" xfId="14227"/>
    <cellStyle name="40% - Акцент3 4 6 3" xfId="14228"/>
    <cellStyle name="40% - Акцент3 4 7" xfId="14229"/>
    <cellStyle name="40% - Акцент3 4 7 2" xfId="14230"/>
    <cellStyle name="40% - Акцент3 4 7 2 2" xfId="14231"/>
    <cellStyle name="40% - Акцент3 4 7 3" xfId="14232"/>
    <cellStyle name="40% - Акцент3 4 8" xfId="14233"/>
    <cellStyle name="40% - Акцент3 4 8 2" xfId="14234"/>
    <cellStyle name="40% - Акцент3 4 9" xfId="14235"/>
    <cellStyle name="40% - Акцент3 40" xfId="14236"/>
    <cellStyle name="40% - Акцент3 40 2" xfId="14237"/>
    <cellStyle name="40% - Акцент3 40 2 2" xfId="14238"/>
    <cellStyle name="40% - Акцент3 40 2 2 2" xfId="14239"/>
    <cellStyle name="40% - Акцент3 40 2 3" xfId="14240"/>
    <cellStyle name="40% - Акцент3 40 3" xfId="14241"/>
    <cellStyle name="40% - Акцент3 40 3 2" xfId="14242"/>
    <cellStyle name="40% - Акцент3 40 3 2 2" xfId="14243"/>
    <cellStyle name="40% - Акцент3 40 3 3" xfId="14244"/>
    <cellStyle name="40% - Акцент3 40 4" xfId="14245"/>
    <cellStyle name="40% - Акцент3 40 4 2" xfId="14246"/>
    <cellStyle name="40% - Акцент3 40 5" xfId="14247"/>
    <cellStyle name="40% - Акцент3 41" xfId="14248"/>
    <cellStyle name="40% - Акцент3 41 2" xfId="14249"/>
    <cellStyle name="40% - Акцент3 41 2 2" xfId="14250"/>
    <cellStyle name="40% - Акцент3 41 2 2 2" xfId="14251"/>
    <cellStyle name="40% - Акцент3 41 2 3" xfId="14252"/>
    <cellStyle name="40% - Акцент3 41 3" xfId="14253"/>
    <cellStyle name="40% - Акцент3 41 3 2" xfId="14254"/>
    <cellStyle name="40% - Акцент3 41 3 2 2" xfId="14255"/>
    <cellStyle name="40% - Акцент3 41 3 3" xfId="14256"/>
    <cellStyle name="40% - Акцент3 41 4" xfId="14257"/>
    <cellStyle name="40% - Акцент3 41 4 2" xfId="14258"/>
    <cellStyle name="40% - Акцент3 41 5" xfId="14259"/>
    <cellStyle name="40% - Акцент3 42" xfId="14260"/>
    <cellStyle name="40% - Акцент3 42 2" xfId="14261"/>
    <cellStyle name="40% - Акцент3 42 2 2" xfId="14262"/>
    <cellStyle name="40% - Акцент3 42 2 2 2" xfId="14263"/>
    <cellStyle name="40% - Акцент3 42 2 3" xfId="14264"/>
    <cellStyle name="40% - Акцент3 42 3" xfId="14265"/>
    <cellStyle name="40% - Акцент3 42 3 2" xfId="14266"/>
    <cellStyle name="40% - Акцент3 42 3 2 2" xfId="14267"/>
    <cellStyle name="40% - Акцент3 42 3 3" xfId="14268"/>
    <cellStyle name="40% - Акцент3 42 4" xfId="14269"/>
    <cellStyle name="40% - Акцент3 42 4 2" xfId="14270"/>
    <cellStyle name="40% - Акцент3 42 5" xfId="14271"/>
    <cellStyle name="40% - Акцент3 43" xfId="14272"/>
    <cellStyle name="40% - Акцент3 43 2" xfId="14273"/>
    <cellStyle name="40% - Акцент3 43 2 2" xfId="14274"/>
    <cellStyle name="40% - Акцент3 43 2 2 2" xfId="14275"/>
    <cellStyle name="40% - Акцент3 43 2 3" xfId="14276"/>
    <cellStyle name="40% - Акцент3 43 3" xfId="14277"/>
    <cellStyle name="40% - Акцент3 43 3 2" xfId="14278"/>
    <cellStyle name="40% - Акцент3 43 3 2 2" xfId="14279"/>
    <cellStyle name="40% - Акцент3 43 3 3" xfId="14280"/>
    <cellStyle name="40% - Акцент3 43 4" xfId="14281"/>
    <cellStyle name="40% - Акцент3 43 4 2" xfId="14282"/>
    <cellStyle name="40% - Акцент3 43 5" xfId="14283"/>
    <cellStyle name="40% - Акцент3 44" xfId="14284"/>
    <cellStyle name="40% - Акцент3 44 2" xfId="14285"/>
    <cellStyle name="40% - Акцент3 44 2 2" xfId="14286"/>
    <cellStyle name="40% - Акцент3 44 2 2 2" xfId="14287"/>
    <cellStyle name="40% - Акцент3 44 2 3" xfId="14288"/>
    <cellStyle name="40% - Акцент3 44 3" xfId="14289"/>
    <cellStyle name="40% - Акцент3 44 3 2" xfId="14290"/>
    <cellStyle name="40% - Акцент3 44 3 2 2" xfId="14291"/>
    <cellStyle name="40% - Акцент3 44 3 3" xfId="14292"/>
    <cellStyle name="40% - Акцент3 44 4" xfId="14293"/>
    <cellStyle name="40% - Акцент3 44 4 2" xfId="14294"/>
    <cellStyle name="40% - Акцент3 44 5" xfId="14295"/>
    <cellStyle name="40% - Акцент3 45" xfId="14296"/>
    <cellStyle name="40% - Акцент3 45 2" xfId="14297"/>
    <cellStyle name="40% - Акцент3 45 2 2" xfId="14298"/>
    <cellStyle name="40% - Акцент3 45 2 2 2" xfId="14299"/>
    <cellStyle name="40% - Акцент3 45 2 3" xfId="14300"/>
    <cellStyle name="40% - Акцент3 45 3" xfId="14301"/>
    <cellStyle name="40% - Акцент3 45 3 2" xfId="14302"/>
    <cellStyle name="40% - Акцент3 45 3 2 2" xfId="14303"/>
    <cellStyle name="40% - Акцент3 45 3 3" xfId="14304"/>
    <cellStyle name="40% - Акцент3 45 4" xfId="14305"/>
    <cellStyle name="40% - Акцент3 45 4 2" xfId="14306"/>
    <cellStyle name="40% - Акцент3 45 5" xfId="14307"/>
    <cellStyle name="40% - Акцент3 46" xfId="14308"/>
    <cellStyle name="40% - Акцент3 46 2" xfId="14309"/>
    <cellStyle name="40% - Акцент3 46 2 2" xfId="14310"/>
    <cellStyle name="40% - Акцент3 46 2 2 2" xfId="14311"/>
    <cellStyle name="40% - Акцент3 46 2 3" xfId="14312"/>
    <cellStyle name="40% - Акцент3 46 3" xfId="14313"/>
    <cellStyle name="40% - Акцент3 46 3 2" xfId="14314"/>
    <cellStyle name="40% - Акцент3 46 3 2 2" xfId="14315"/>
    <cellStyle name="40% - Акцент3 46 3 3" xfId="14316"/>
    <cellStyle name="40% - Акцент3 46 4" xfId="14317"/>
    <cellStyle name="40% - Акцент3 46 4 2" xfId="14318"/>
    <cellStyle name="40% - Акцент3 46 5" xfId="14319"/>
    <cellStyle name="40% - Акцент3 47" xfId="14320"/>
    <cellStyle name="40% - Акцент3 47 2" xfId="14321"/>
    <cellStyle name="40% - Акцент3 47 2 2" xfId="14322"/>
    <cellStyle name="40% - Акцент3 47 2 2 2" xfId="14323"/>
    <cellStyle name="40% - Акцент3 47 2 3" xfId="14324"/>
    <cellStyle name="40% - Акцент3 47 3" xfId="14325"/>
    <cellStyle name="40% - Акцент3 47 3 2" xfId="14326"/>
    <cellStyle name="40% - Акцент3 47 3 2 2" xfId="14327"/>
    <cellStyle name="40% - Акцент3 47 3 3" xfId="14328"/>
    <cellStyle name="40% - Акцент3 47 4" xfId="14329"/>
    <cellStyle name="40% - Акцент3 47 4 2" xfId="14330"/>
    <cellStyle name="40% - Акцент3 47 5" xfId="14331"/>
    <cellStyle name="40% - Акцент3 48" xfId="14332"/>
    <cellStyle name="40% - Акцент3 48 2" xfId="14333"/>
    <cellStyle name="40% - Акцент3 48 2 2" xfId="14334"/>
    <cellStyle name="40% - Акцент3 48 2 2 2" xfId="14335"/>
    <cellStyle name="40% - Акцент3 48 2 3" xfId="14336"/>
    <cellStyle name="40% - Акцент3 48 3" xfId="14337"/>
    <cellStyle name="40% - Акцент3 48 3 2" xfId="14338"/>
    <cellStyle name="40% - Акцент3 48 3 2 2" xfId="14339"/>
    <cellStyle name="40% - Акцент3 48 3 3" xfId="14340"/>
    <cellStyle name="40% - Акцент3 48 4" xfId="14341"/>
    <cellStyle name="40% - Акцент3 48 4 2" xfId="14342"/>
    <cellStyle name="40% - Акцент3 48 5" xfId="14343"/>
    <cellStyle name="40% - Акцент3 49" xfId="14344"/>
    <cellStyle name="40% - Акцент3 49 2" xfId="14345"/>
    <cellStyle name="40% - Акцент3 49 2 2" xfId="14346"/>
    <cellStyle name="40% - Акцент3 49 2 2 2" xfId="14347"/>
    <cellStyle name="40% - Акцент3 49 2 3" xfId="14348"/>
    <cellStyle name="40% - Акцент3 49 3" xfId="14349"/>
    <cellStyle name="40% - Акцент3 49 3 2" xfId="14350"/>
    <cellStyle name="40% - Акцент3 49 3 2 2" xfId="14351"/>
    <cellStyle name="40% - Акцент3 49 3 3" xfId="14352"/>
    <cellStyle name="40% - Акцент3 49 4" xfId="14353"/>
    <cellStyle name="40% - Акцент3 49 4 2" xfId="14354"/>
    <cellStyle name="40% - Акцент3 49 5" xfId="14355"/>
    <cellStyle name="40% - Акцент3 5" xfId="14356"/>
    <cellStyle name="40% - Акцент3 5 2" xfId="14357"/>
    <cellStyle name="40% - Акцент3 5 2 2" xfId="14358"/>
    <cellStyle name="40% - Акцент3 5 2 2 2" xfId="14359"/>
    <cellStyle name="40% - Акцент3 5 2 2 2 2" xfId="14360"/>
    <cellStyle name="40% - Акцент3 5 2 2 3" xfId="14361"/>
    <cellStyle name="40% - Акцент3 5 2 3" xfId="14362"/>
    <cellStyle name="40% - Акцент3 5 2 3 2" xfId="14363"/>
    <cellStyle name="40% - Акцент3 5 2 3 2 2" xfId="14364"/>
    <cellStyle name="40% - Акцент3 5 2 3 3" xfId="14365"/>
    <cellStyle name="40% - Акцент3 5 2 4" xfId="14366"/>
    <cellStyle name="40% - Акцент3 5 2 4 2" xfId="14367"/>
    <cellStyle name="40% - Акцент3 5 2 5" xfId="14368"/>
    <cellStyle name="40% - Акцент3 5 3" xfId="14369"/>
    <cellStyle name="40% - Акцент3 5 3 2" xfId="14370"/>
    <cellStyle name="40% - Акцент3 5 3 2 2" xfId="14371"/>
    <cellStyle name="40% - Акцент3 5 3 2 2 2" xfId="14372"/>
    <cellStyle name="40% - Акцент3 5 3 2 3" xfId="14373"/>
    <cellStyle name="40% - Акцент3 5 3 3" xfId="14374"/>
    <cellStyle name="40% - Акцент3 5 3 3 2" xfId="14375"/>
    <cellStyle name="40% - Акцент3 5 3 3 2 2" xfId="14376"/>
    <cellStyle name="40% - Акцент3 5 3 3 3" xfId="14377"/>
    <cellStyle name="40% - Акцент3 5 3 4" xfId="14378"/>
    <cellStyle name="40% - Акцент3 5 3 4 2" xfId="14379"/>
    <cellStyle name="40% - Акцент3 5 3 5" xfId="14380"/>
    <cellStyle name="40% - Акцент3 5 4" xfId="14381"/>
    <cellStyle name="40% - Акцент3 5 4 2" xfId="14382"/>
    <cellStyle name="40% - Акцент3 5 4 2 2" xfId="14383"/>
    <cellStyle name="40% - Акцент3 5 4 2 2 2" xfId="14384"/>
    <cellStyle name="40% - Акцент3 5 4 2 3" xfId="14385"/>
    <cellStyle name="40% - Акцент3 5 4 3" xfId="14386"/>
    <cellStyle name="40% - Акцент3 5 4 3 2" xfId="14387"/>
    <cellStyle name="40% - Акцент3 5 4 3 2 2" xfId="14388"/>
    <cellStyle name="40% - Акцент3 5 4 3 3" xfId="14389"/>
    <cellStyle name="40% - Акцент3 5 4 4" xfId="14390"/>
    <cellStyle name="40% - Акцент3 5 4 4 2" xfId="14391"/>
    <cellStyle name="40% - Акцент3 5 4 5" xfId="14392"/>
    <cellStyle name="40% - Акцент3 5 5" xfId="14393"/>
    <cellStyle name="40% - Акцент3 5 5 2" xfId="14394"/>
    <cellStyle name="40% - Акцент3 5 5 2 2" xfId="14395"/>
    <cellStyle name="40% - Акцент3 5 5 2 2 2" xfId="14396"/>
    <cellStyle name="40% - Акцент3 5 5 2 3" xfId="14397"/>
    <cellStyle name="40% - Акцент3 5 5 3" xfId="14398"/>
    <cellStyle name="40% - Акцент3 5 5 3 2" xfId="14399"/>
    <cellStyle name="40% - Акцент3 5 5 3 2 2" xfId="14400"/>
    <cellStyle name="40% - Акцент3 5 5 3 3" xfId="14401"/>
    <cellStyle name="40% - Акцент3 5 5 4" xfId="14402"/>
    <cellStyle name="40% - Акцент3 5 5 4 2" xfId="14403"/>
    <cellStyle name="40% - Акцент3 5 5 5" xfId="14404"/>
    <cellStyle name="40% - Акцент3 5 6" xfId="14405"/>
    <cellStyle name="40% - Акцент3 5 6 2" xfId="14406"/>
    <cellStyle name="40% - Акцент3 5 6 2 2" xfId="14407"/>
    <cellStyle name="40% - Акцент3 5 6 3" xfId="14408"/>
    <cellStyle name="40% - Акцент3 5 7" xfId="14409"/>
    <cellStyle name="40% - Акцент3 5 7 2" xfId="14410"/>
    <cellStyle name="40% - Акцент3 5 7 2 2" xfId="14411"/>
    <cellStyle name="40% - Акцент3 5 7 3" xfId="14412"/>
    <cellStyle name="40% - Акцент3 5 8" xfId="14413"/>
    <cellStyle name="40% - Акцент3 5 8 2" xfId="14414"/>
    <cellStyle name="40% - Акцент3 5 9" xfId="14415"/>
    <cellStyle name="40% - Акцент3 50" xfId="14416"/>
    <cellStyle name="40% - Акцент3 50 2" xfId="14417"/>
    <cellStyle name="40% - Акцент3 50 2 2" xfId="14418"/>
    <cellStyle name="40% - Акцент3 50 2 2 2" xfId="14419"/>
    <cellStyle name="40% - Акцент3 50 2 3" xfId="14420"/>
    <cellStyle name="40% - Акцент3 50 3" xfId="14421"/>
    <cellStyle name="40% - Акцент3 50 3 2" xfId="14422"/>
    <cellStyle name="40% - Акцент3 50 3 2 2" xfId="14423"/>
    <cellStyle name="40% - Акцент3 50 3 3" xfId="14424"/>
    <cellStyle name="40% - Акцент3 50 4" xfId="14425"/>
    <cellStyle name="40% - Акцент3 50 4 2" xfId="14426"/>
    <cellStyle name="40% - Акцент3 50 5" xfId="14427"/>
    <cellStyle name="40% - Акцент3 51" xfId="14428"/>
    <cellStyle name="40% - Акцент3 51 2" xfId="14429"/>
    <cellStyle name="40% - Акцент3 51 2 2" xfId="14430"/>
    <cellStyle name="40% - Акцент3 51 2 2 2" xfId="14431"/>
    <cellStyle name="40% - Акцент3 51 2 3" xfId="14432"/>
    <cellStyle name="40% - Акцент3 51 3" xfId="14433"/>
    <cellStyle name="40% - Акцент3 51 3 2" xfId="14434"/>
    <cellStyle name="40% - Акцент3 51 3 2 2" xfId="14435"/>
    <cellStyle name="40% - Акцент3 51 3 3" xfId="14436"/>
    <cellStyle name="40% - Акцент3 51 4" xfId="14437"/>
    <cellStyle name="40% - Акцент3 51 4 2" xfId="14438"/>
    <cellStyle name="40% - Акцент3 51 5" xfId="14439"/>
    <cellStyle name="40% - Акцент3 52" xfId="14440"/>
    <cellStyle name="40% - Акцент3 52 2" xfId="14441"/>
    <cellStyle name="40% - Акцент3 52 2 2" xfId="14442"/>
    <cellStyle name="40% - Акцент3 52 2 2 2" xfId="14443"/>
    <cellStyle name="40% - Акцент3 52 2 3" xfId="14444"/>
    <cellStyle name="40% - Акцент3 52 3" xfId="14445"/>
    <cellStyle name="40% - Акцент3 52 3 2" xfId="14446"/>
    <cellStyle name="40% - Акцент3 52 3 2 2" xfId="14447"/>
    <cellStyle name="40% - Акцент3 52 3 3" xfId="14448"/>
    <cellStyle name="40% - Акцент3 52 4" xfId="14449"/>
    <cellStyle name="40% - Акцент3 52 4 2" xfId="14450"/>
    <cellStyle name="40% - Акцент3 52 5" xfId="14451"/>
    <cellStyle name="40% - Акцент3 53" xfId="14452"/>
    <cellStyle name="40% - Акцент3 53 2" xfId="14453"/>
    <cellStyle name="40% - Акцент3 53 2 2" xfId="14454"/>
    <cellStyle name="40% - Акцент3 53 2 2 2" xfId="14455"/>
    <cellStyle name="40% - Акцент3 53 2 3" xfId="14456"/>
    <cellStyle name="40% - Акцент3 53 3" xfId="14457"/>
    <cellStyle name="40% - Акцент3 53 3 2" xfId="14458"/>
    <cellStyle name="40% - Акцент3 53 3 2 2" xfId="14459"/>
    <cellStyle name="40% - Акцент3 53 3 3" xfId="14460"/>
    <cellStyle name="40% - Акцент3 53 4" xfId="14461"/>
    <cellStyle name="40% - Акцент3 53 4 2" xfId="14462"/>
    <cellStyle name="40% - Акцент3 53 5" xfId="14463"/>
    <cellStyle name="40% - Акцент3 54" xfId="14464"/>
    <cellStyle name="40% - Акцент3 54 2" xfId="14465"/>
    <cellStyle name="40% - Акцент3 54 2 2" xfId="14466"/>
    <cellStyle name="40% - Акцент3 54 2 2 2" xfId="14467"/>
    <cellStyle name="40% - Акцент3 54 2 3" xfId="14468"/>
    <cellStyle name="40% - Акцент3 54 3" xfId="14469"/>
    <cellStyle name="40% - Акцент3 54 3 2" xfId="14470"/>
    <cellStyle name="40% - Акцент3 54 3 2 2" xfId="14471"/>
    <cellStyle name="40% - Акцент3 54 3 3" xfId="14472"/>
    <cellStyle name="40% - Акцент3 54 4" xfId="14473"/>
    <cellStyle name="40% - Акцент3 54 4 2" xfId="14474"/>
    <cellStyle name="40% - Акцент3 54 5" xfId="14475"/>
    <cellStyle name="40% - Акцент3 55" xfId="14476"/>
    <cellStyle name="40% - Акцент3 55 2" xfId="14477"/>
    <cellStyle name="40% - Акцент3 55 2 2" xfId="14478"/>
    <cellStyle name="40% - Акцент3 55 2 2 2" xfId="14479"/>
    <cellStyle name="40% - Акцент3 55 2 3" xfId="14480"/>
    <cellStyle name="40% - Акцент3 55 3" xfId="14481"/>
    <cellStyle name="40% - Акцент3 55 3 2" xfId="14482"/>
    <cellStyle name="40% - Акцент3 55 3 2 2" xfId="14483"/>
    <cellStyle name="40% - Акцент3 55 3 3" xfId="14484"/>
    <cellStyle name="40% - Акцент3 55 4" xfId="14485"/>
    <cellStyle name="40% - Акцент3 55 4 2" xfId="14486"/>
    <cellStyle name="40% - Акцент3 55 5" xfId="14487"/>
    <cellStyle name="40% - Акцент3 56" xfId="14488"/>
    <cellStyle name="40% - Акцент3 56 2" xfId="14489"/>
    <cellStyle name="40% - Акцент3 56 2 2" xfId="14490"/>
    <cellStyle name="40% - Акцент3 56 2 2 2" xfId="14491"/>
    <cellStyle name="40% - Акцент3 56 2 3" xfId="14492"/>
    <cellStyle name="40% - Акцент3 56 3" xfId="14493"/>
    <cellStyle name="40% - Акцент3 56 3 2" xfId="14494"/>
    <cellStyle name="40% - Акцент3 56 3 2 2" xfId="14495"/>
    <cellStyle name="40% - Акцент3 56 3 3" xfId="14496"/>
    <cellStyle name="40% - Акцент3 56 4" xfId="14497"/>
    <cellStyle name="40% - Акцент3 56 4 2" xfId="14498"/>
    <cellStyle name="40% - Акцент3 56 5" xfId="14499"/>
    <cellStyle name="40% - Акцент3 57" xfId="14500"/>
    <cellStyle name="40% - Акцент3 57 2" xfId="14501"/>
    <cellStyle name="40% - Акцент3 57 2 2" xfId="14502"/>
    <cellStyle name="40% - Акцент3 57 2 2 2" xfId="14503"/>
    <cellStyle name="40% - Акцент3 57 2 3" xfId="14504"/>
    <cellStyle name="40% - Акцент3 57 3" xfId="14505"/>
    <cellStyle name="40% - Акцент3 57 3 2" xfId="14506"/>
    <cellStyle name="40% - Акцент3 57 3 2 2" xfId="14507"/>
    <cellStyle name="40% - Акцент3 57 3 3" xfId="14508"/>
    <cellStyle name="40% - Акцент3 57 4" xfId="14509"/>
    <cellStyle name="40% - Акцент3 57 4 2" xfId="14510"/>
    <cellStyle name="40% - Акцент3 57 5" xfId="14511"/>
    <cellStyle name="40% - Акцент3 58" xfId="14512"/>
    <cellStyle name="40% - Акцент3 58 2" xfId="14513"/>
    <cellStyle name="40% - Акцент3 58 2 2" xfId="14514"/>
    <cellStyle name="40% - Акцент3 58 2 2 2" xfId="14515"/>
    <cellStyle name="40% - Акцент3 58 2 3" xfId="14516"/>
    <cellStyle name="40% - Акцент3 58 3" xfId="14517"/>
    <cellStyle name="40% - Акцент3 58 3 2" xfId="14518"/>
    <cellStyle name="40% - Акцент3 58 3 2 2" xfId="14519"/>
    <cellStyle name="40% - Акцент3 58 3 3" xfId="14520"/>
    <cellStyle name="40% - Акцент3 58 4" xfId="14521"/>
    <cellStyle name="40% - Акцент3 58 4 2" xfId="14522"/>
    <cellStyle name="40% - Акцент3 58 5" xfId="14523"/>
    <cellStyle name="40% - Акцент3 59" xfId="14524"/>
    <cellStyle name="40% - Акцент3 59 2" xfId="14525"/>
    <cellStyle name="40% - Акцент3 59 2 2" xfId="14526"/>
    <cellStyle name="40% - Акцент3 59 2 2 2" xfId="14527"/>
    <cellStyle name="40% - Акцент3 59 2 3" xfId="14528"/>
    <cellStyle name="40% - Акцент3 59 3" xfId="14529"/>
    <cellStyle name="40% - Акцент3 59 3 2" xfId="14530"/>
    <cellStyle name="40% - Акцент3 59 3 2 2" xfId="14531"/>
    <cellStyle name="40% - Акцент3 59 3 3" xfId="14532"/>
    <cellStyle name="40% - Акцент3 59 4" xfId="14533"/>
    <cellStyle name="40% - Акцент3 59 4 2" xfId="14534"/>
    <cellStyle name="40% - Акцент3 59 5" xfId="14535"/>
    <cellStyle name="40% - Акцент3 6" xfId="14536"/>
    <cellStyle name="40% - Акцент3 6 2" xfId="14537"/>
    <cellStyle name="40% - Акцент3 6 2 2" xfId="14538"/>
    <cellStyle name="40% - Акцент3 6 2 2 2" xfId="14539"/>
    <cellStyle name="40% - Акцент3 6 2 2 2 2" xfId="14540"/>
    <cellStyle name="40% - Акцент3 6 2 2 3" xfId="14541"/>
    <cellStyle name="40% - Акцент3 6 2 3" xfId="14542"/>
    <cellStyle name="40% - Акцент3 6 2 3 2" xfId="14543"/>
    <cellStyle name="40% - Акцент3 6 2 3 2 2" xfId="14544"/>
    <cellStyle name="40% - Акцент3 6 2 3 3" xfId="14545"/>
    <cellStyle name="40% - Акцент3 6 2 4" xfId="14546"/>
    <cellStyle name="40% - Акцент3 6 2 4 2" xfId="14547"/>
    <cellStyle name="40% - Акцент3 6 2 5" xfId="14548"/>
    <cellStyle name="40% - Акцент3 6 3" xfId="14549"/>
    <cellStyle name="40% - Акцент3 6 3 2" xfId="14550"/>
    <cellStyle name="40% - Акцент3 6 3 2 2" xfId="14551"/>
    <cellStyle name="40% - Акцент3 6 3 2 2 2" xfId="14552"/>
    <cellStyle name="40% - Акцент3 6 3 2 3" xfId="14553"/>
    <cellStyle name="40% - Акцент3 6 3 3" xfId="14554"/>
    <cellStyle name="40% - Акцент3 6 3 3 2" xfId="14555"/>
    <cellStyle name="40% - Акцент3 6 3 3 2 2" xfId="14556"/>
    <cellStyle name="40% - Акцент3 6 3 3 3" xfId="14557"/>
    <cellStyle name="40% - Акцент3 6 3 4" xfId="14558"/>
    <cellStyle name="40% - Акцент3 6 3 4 2" xfId="14559"/>
    <cellStyle name="40% - Акцент3 6 3 5" xfId="14560"/>
    <cellStyle name="40% - Акцент3 6 4" xfId="14561"/>
    <cellStyle name="40% - Акцент3 6 4 2" xfId="14562"/>
    <cellStyle name="40% - Акцент3 6 4 2 2" xfId="14563"/>
    <cellStyle name="40% - Акцент3 6 4 2 2 2" xfId="14564"/>
    <cellStyle name="40% - Акцент3 6 4 2 3" xfId="14565"/>
    <cellStyle name="40% - Акцент3 6 4 3" xfId="14566"/>
    <cellStyle name="40% - Акцент3 6 4 3 2" xfId="14567"/>
    <cellStyle name="40% - Акцент3 6 4 3 2 2" xfId="14568"/>
    <cellStyle name="40% - Акцент3 6 4 3 3" xfId="14569"/>
    <cellStyle name="40% - Акцент3 6 4 4" xfId="14570"/>
    <cellStyle name="40% - Акцент3 6 4 4 2" xfId="14571"/>
    <cellStyle name="40% - Акцент3 6 4 5" xfId="14572"/>
    <cellStyle name="40% - Акцент3 6 5" xfId="14573"/>
    <cellStyle name="40% - Акцент3 6 5 2" xfId="14574"/>
    <cellStyle name="40% - Акцент3 6 5 2 2" xfId="14575"/>
    <cellStyle name="40% - Акцент3 6 5 2 2 2" xfId="14576"/>
    <cellStyle name="40% - Акцент3 6 5 2 3" xfId="14577"/>
    <cellStyle name="40% - Акцент3 6 5 3" xfId="14578"/>
    <cellStyle name="40% - Акцент3 6 5 3 2" xfId="14579"/>
    <cellStyle name="40% - Акцент3 6 5 3 2 2" xfId="14580"/>
    <cellStyle name="40% - Акцент3 6 5 3 3" xfId="14581"/>
    <cellStyle name="40% - Акцент3 6 5 4" xfId="14582"/>
    <cellStyle name="40% - Акцент3 6 5 4 2" xfId="14583"/>
    <cellStyle name="40% - Акцент3 6 5 5" xfId="14584"/>
    <cellStyle name="40% - Акцент3 6 6" xfId="14585"/>
    <cellStyle name="40% - Акцент3 6 6 2" xfId="14586"/>
    <cellStyle name="40% - Акцент3 6 6 2 2" xfId="14587"/>
    <cellStyle name="40% - Акцент3 6 6 3" xfId="14588"/>
    <cellStyle name="40% - Акцент3 6 7" xfId="14589"/>
    <cellStyle name="40% - Акцент3 6 7 2" xfId="14590"/>
    <cellStyle name="40% - Акцент3 6 7 2 2" xfId="14591"/>
    <cellStyle name="40% - Акцент3 6 7 3" xfId="14592"/>
    <cellStyle name="40% - Акцент3 6 8" xfId="14593"/>
    <cellStyle name="40% - Акцент3 6 8 2" xfId="14594"/>
    <cellStyle name="40% - Акцент3 6 9" xfId="14595"/>
    <cellStyle name="40% - Акцент3 60" xfId="14596"/>
    <cellStyle name="40% - Акцент3 60 2" xfId="14597"/>
    <cellStyle name="40% - Акцент3 60 2 2" xfId="14598"/>
    <cellStyle name="40% - Акцент3 60 2 2 2" xfId="14599"/>
    <cellStyle name="40% - Акцент3 60 2 3" xfId="14600"/>
    <cellStyle name="40% - Акцент3 60 3" xfId="14601"/>
    <cellStyle name="40% - Акцент3 60 3 2" xfId="14602"/>
    <cellStyle name="40% - Акцент3 60 3 2 2" xfId="14603"/>
    <cellStyle name="40% - Акцент3 60 3 3" xfId="14604"/>
    <cellStyle name="40% - Акцент3 60 4" xfId="14605"/>
    <cellStyle name="40% - Акцент3 60 4 2" xfId="14606"/>
    <cellStyle name="40% - Акцент3 60 5" xfId="14607"/>
    <cellStyle name="40% - Акцент3 61" xfId="14608"/>
    <cellStyle name="40% - Акцент3 61 2" xfId="14609"/>
    <cellStyle name="40% - Акцент3 61 2 2" xfId="14610"/>
    <cellStyle name="40% - Акцент3 61 2 2 2" xfId="14611"/>
    <cellStyle name="40% - Акцент3 61 2 3" xfId="14612"/>
    <cellStyle name="40% - Акцент3 61 3" xfId="14613"/>
    <cellStyle name="40% - Акцент3 61 3 2" xfId="14614"/>
    <cellStyle name="40% - Акцент3 61 3 2 2" xfId="14615"/>
    <cellStyle name="40% - Акцент3 61 3 3" xfId="14616"/>
    <cellStyle name="40% - Акцент3 61 4" xfId="14617"/>
    <cellStyle name="40% - Акцент3 61 4 2" xfId="14618"/>
    <cellStyle name="40% - Акцент3 61 5" xfId="14619"/>
    <cellStyle name="40% - Акцент3 62" xfId="14620"/>
    <cellStyle name="40% - Акцент3 62 2" xfId="14621"/>
    <cellStyle name="40% - Акцент3 62 2 2" xfId="14622"/>
    <cellStyle name="40% - Акцент3 62 2 2 2" xfId="14623"/>
    <cellStyle name="40% - Акцент3 62 2 3" xfId="14624"/>
    <cellStyle name="40% - Акцент3 62 3" xfId="14625"/>
    <cellStyle name="40% - Акцент3 62 3 2" xfId="14626"/>
    <cellStyle name="40% - Акцент3 62 3 2 2" xfId="14627"/>
    <cellStyle name="40% - Акцент3 62 3 3" xfId="14628"/>
    <cellStyle name="40% - Акцент3 62 4" xfId="14629"/>
    <cellStyle name="40% - Акцент3 62 4 2" xfId="14630"/>
    <cellStyle name="40% - Акцент3 62 5" xfId="14631"/>
    <cellStyle name="40% - Акцент3 63" xfId="14632"/>
    <cellStyle name="40% - Акцент3 63 2" xfId="14633"/>
    <cellStyle name="40% - Акцент3 63 2 2" xfId="14634"/>
    <cellStyle name="40% - Акцент3 63 2 2 2" xfId="14635"/>
    <cellStyle name="40% - Акцент3 63 2 3" xfId="14636"/>
    <cellStyle name="40% - Акцент3 63 3" xfId="14637"/>
    <cellStyle name="40% - Акцент3 63 3 2" xfId="14638"/>
    <cellStyle name="40% - Акцент3 63 3 2 2" xfId="14639"/>
    <cellStyle name="40% - Акцент3 63 3 3" xfId="14640"/>
    <cellStyle name="40% - Акцент3 63 4" xfId="14641"/>
    <cellStyle name="40% - Акцент3 63 4 2" xfId="14642"/>
    <cellStyle name="40% - Акцент3 63 5" xfId="14643"/>
    <cellStyle name="40% - Акцент3 64" xfId="14644"/>
    <cellStyle name="40% - Акцент3 64 2" xfId="14645"/>
    <cellStyle name="40% - Акцент3 64 2 2" xfId="14646"/>
    <cellStyle name="40% - Акцент3 64 2 2 2" xfId="14647"/>
    <cellStyle name="40% - Акцент3 64 2 3" xfId="14648"/>
    <cellStyle name="40% - Акцент3 64 3" xfId="14649"/>
    <cellStyle name="40% - Акцент3 64 3 2" xfId="14650"/>
    <cellStyle name="40% - Акцент3 64 3 2 2" xfId="14651"/>
    <cellStyle name="40% - Акцент3 64 3 3" xfId="14652"/>
    <cellStyle name="40% - Акцент3 64 4" xfId="14653"/>
    <cellStyle name="40% - Акцент3 64 4 2" xfId="14654"/>
    <cellStyle name="40% - Акцент3 64 5" xfId="14655"/>
    <cellStyle name="40% - Акцент3 65" xfId="14656"/>
    <cellStyle name="40% - Акцент3 65 2" xfId="14657"/>
    <cellStyle name="40% - Акцент3 65 2 2" xfId="14658"/>
    <cellStyle name="40% - Акцент3 65 2 2 2" xfId="14659"/>
    <cellStyle name="40% - Акцент3 65 2 3" xfId="14660"/>
    <cellStyle name="40% - Акцент3 65 3" xfId="14661"/>
    <cellStyle name="40% - Акцент3 65 3 2" xfId="14662"/>
    <cellStyle name="40% - Акцент3 65 3 2 2" xfId="14663"/>
    <cellStyle name="40% - Акцент3 65 3 3" xfId="14664"/>
    <cellStyle name="40% - Акцент3 65 4" xfId="14665"/>
    <cellStyle name="40% - Акцент3 65 4 2" xfId="14666"/>
    <cellStyle name="40% - Акцент3 65 5" xfId="14667"/>
    <cellStyle name="40% - Акцент3 66" xfId="14668"/>
    <cellStyle name="40% - Акцент3 66 2" xfId="14669"/>
    <cellStyle name="40% - Акцент3 66 2 2" xfId="14670"/>
    <cellStyle name="40% - Акцент3 66 2 2 2" xfId="14671"/>
    <cellStyle name="40% - Акцент3 66 2 3" xfId="14672"/>
    <cellStyle name="40% - Акцент3 66 3" xfId="14673"/>
    <cellStyle name="40% - Акцент3 66 3 2" xfId="14674"/>
    <cellStyle name="40% - Акцент3 66 3 2 2" xfId="14675"/>
    <cellStyle name="40% - Акцент3 66 3 3" xfId="14676"/>
    <cellStyle name="40% - Акцент3 66 4" xfId="14677"/>
    <cellStyle name="40% - Акцент3 66 4 2" xfId="14678"/>
    <cellStyle name="40% - Акцент3 66 5" xfId="14679"/>
    <cellStyle name="40% - Акцент3 67" xfId="14680"/>
    <cellStyle name="40% - Акцент3 67 2" xfId="14681"/>
    <cellStyle name="40% - Акцент3 67 2 2" xfId="14682"/>
    <cellStyle name="40% - Акцент3 67 2 2 2" xfId="14683"/>
    <cellStyle name="40% - Акцент3 67 2 3" xfId="14684"/>
    <cellStyle name="40% - Акцент3 67 3" xfId="14685"/>
    <cellStyle name="40% - Акцент3 67 3 2" xfId="14686"/>
    <cellStyle name="40% - Акцент3 67 3 2 2" xfId="14687"/>
    <cellStyle name="40% - Акцент3 67 3 3" xfId="14688"/>
    <cellStyle name="40% - Акцент3 67 4" xfId="14689"/>
    <cellStyle name="40% - Акцент3 67 4 2" xfId="14690"/>
    <cellStyle name="40% - Акцент3 67 5" xfId="14691"/>
    <cellStyle name="40% - Акцент3 68" xfId="14692"/>
    <cellStyle name="40% - Акцент3 68 2" xfId="14693"/>
    <cellStyle name="40% - Акцент3 68 2 2" xfId="14694"/>
    <cellStyle name="40% - Акцент3 68 2 2 2" xfId="14695"/>
    <cellStyle name="40% - Акцент3 68 2 3" xfId="14696"/>
    <cellStyle name="40% - Акцент3 68 3" xfId="14697"/>
    <cellStyle name="40% - Акцент3 68 3 2" xfId="14698"/>
    <cellStyle name="40% - Акцент3 68 3 2 2" xfId="14699"/>
    <cellStyle name="40% - Акцент3 68 3 3" xfId="14700"/>
    <cellStyle name="40% - Акцент3 68 4" xfId="14701"/>
    <cellStyle name="40% - Акцент3 68 4 2" xfId="14702"/>
    <cellStyle name="40% - Акцент3 68 5" xfId="14703"/>
    <cellStyle name="40% - Акцент3 69" xfId="14704"/>
    <cellStyle name="40% - Акцент3 69 2" xfId="14705"/>
    <cellStyle name="40% - Акцент3 69 2 2" xfId="14706"/>
    <cellStyle name="40% - Акцент3 69 2 2 2" xfId="14707"/>
    <cellStyle name="40% - Акцент3 69 2 3" xfId="14708"/>
    <cellStyle name="40% - Акцент3 69 3" xfId="14709"/>
    <cellStyle name="40% - Акцент3 69 3 2" xfId="14710"/>
    <cellStyle name="40% - Акцент3 69 3 2 2" xfId="14711"/>
    <cellStyle name="40% - Акцент3 69 3 3" xfId="14712"/>
    <cellStyle name="40% - Акцент3 69 4" xfId="14713"/>
    <cellStyle name="40% - Акцент3 69 4 2" xfId="14714"/>
    <cellStyle name="40% - Акцент3 69 5" xfId="14715"/>
    <cellStyle name="40% - Акцент3 7" xfId="14716"/>
    <cellStyle name="40% - Акцент3 7 2" xfId="14717"/>
    <cellStyle name="40% - Акцент3 7 2 2" xfId="14718"/>
    <cellStyle name="40% - Акцент3 7 2 2 2" xfId="14719"/>
    <cellStyle name="40% - Акцент3 7 2 2 2 2" xfId="14720"/>
    <cellStyle name="40% - Акцент3 7 2 2 3" xfId="14721"/>
    <cellStyle name="40% - Акцент3 7 2 3" xfId="14722"/>
    <cellStyle name="40% - Акцент3 7 2 3 2" xfId="14723"/>
    <cellStyle name="40% - Акцент3 7 2 3 2 2" xfId="14724"/>
    <cellStyle name="40% - Акцент3 7 2 3 3" xfId="14725"/>
    <cellStyle name="40% - Акцент3 7 2 4" xfId="14726"/>
    <cellStyle name="40% - Акцент3 7 2 4 2" xfId="14727"/>
    <cellStyle name="40% - Акцент3 7 2 5" xfId="14728"/>
    <cellStyle name="40% - Акцент3 7 3" xfId="14729"/>
    <cellStyle name="40% - Акцент3 7 3 2" xfId="14730"/>
    <cellStyle name="40% - Акцент3 7 3 2 2" xfId="14731"/>
    <cellStyle name="40% - Акцент3 7 3 2 2 2" xfId="14732"/>
    <cellStyle name="40% - Акцент3 7 3 2 3" xfId="14733"/>
    <cellStyle name="40% - Акцент3 7 3 3" xfId="14734"/>
    <cellStyle name="40% - Акцент3 7 3 3 2" xfId="14735"/>
    <cellStyle name="40% - Акцент3 7 3 3 2 2" xfId="14736"/>
    <cellStyle name="40% - Акцент3 7 3 3 3" xfId="14737"/>
    <cellStyle name="40% - Акцент3 7 3 4" xfId="14738"/>
    <cellStyle name="40% - Акцент3 7 3 4 2" xfId="14739"/>
    <cellStyle name="40% - Акцент3 7 3 5" xfId="14740"/>
    <cellStyle name="40% - Акцент3 7 4" xfId="14741"/>
    <cellStyle name="40% - Акцент3 7 4 2" xfId="14742"/>
    <cellStyle name="40% - Акцент3 7 4 2 2" xfId="14743"/>
    <cellStyle name="40% - Акцент3 7 4 2 2 2" xfId="14744"/>
    <cellStyle name="40% - Акцент3 7 4 2 3" xfId="14745"/>
    <cellStyle name="40% - Акцент3 7 4 3" xfId="14746"/>
    <cellStyle name="40% - Акцент3 7 4 3 2" xfId="14747"/>
    <cellStyle name="40% - Акцент3 7 4 3 2 2" xfId="14748"/>
    <cellStyle name="40% - Акцент3 7 4 3 3" xfId="14749"/>
    <cellStyle name="40% - Акцент3 7 4 4" xfId="14750"/>
    <cellStyle name="40% - Акцент3 7 4 4 2" xfId="14751"/>
    <cellStyle name="40% - Акцент3 7 4 5" xfId="14752"/>
    <cellStyle name="40% - Акцент3 7 5" xfId="14753"/>
    <cellStyle name="40% - Акцент3 7 5 2" xfId="14754"/>
    <cellStyle name="40% - Акцент3 7 5 2 2" xfId="14755"/>
    <cellStyle name="40% - Акцент3 7 5 2 2 2" xfId="14756"/>
    <cellStyle name="40% - Акцент3 7 5 2 3" xfId="14757"/>
    <cellStyle name="40% - Акцент3 7 5 3" xfId="14758"/>
    <cellStyle name="40% - Акцент3 7 5 3 2" xfId="14759"/>
    <cellStyle name="40% - Акцент3 7 5 3 2 2" xfId="14760"/>
    <cellStyle name="40% - Акцент3 7 5 3 3" xfId="14761"/>
    <cellStyle name="40% - Акцент3 7 5 4" xfId="14762"/>
    <cellStyle name="40% - Акцент3 7 5 4 2" xfId="14763"/>
    <cellStyle name="40% - Акцент3 7 5 5" xfId="14764"/>
    <cellStyle name="40% - Акцент3 7 6" xfId="14765"/>
    <cellStyle name="40% - Акцент3 7 6 2" xfId="14766"/>
    <cellStyle name="40% - Акцент3 7 6 2 2" xfId="14767"/>
    <cellStyle name="40% - Акцент3 7 6 3" xfId="14768"/>
    <cellStyle name="40% - Акцент3 7 7" xfId="14769"/>
    <cellStyle name="40% - Акцент3 7 7 2" xfId="14770"/>
    <cellStyle name="40% - Акцент3 7 7 2 2" xfId="14771"/>
    <cellStyle name="40% - Акцент3 7 7 3" xfId="14772"/>
    <cellStyle name="40% - Акцент3 7 8" xfId="14773"/>
    <cellStyle name="40% - Акцент3 7 8 2" xfId="14774"/>
    <cellStyle name="40% - Акцент3 7 9" xfId="14775"/>
    <cellStyle name="40% - Акцент3 70" xfId="14776"/>
    <cellStyle name="40% - Акцент3 70 2" xfId="14777"/>
    <cellStyle name="40% - Акцент3 70 2 2" xfId="14778"/>
    <cellStyle name="40% - Акцент3 70 2 2 2" xfId="14779"/>
    <cellStyle name="40% - Акцент3 70 2 3" xfId="14780"/>
    <cellStyle name="40% - Акцент3 70 3" xfId="14781"/>
    <cellStyle name="40% - Акцент3 70 3 2" xfId="14782"/>
    <cellStyle name="40% - Акцент3 70 3 2 2" xfId="14783"/>
    <cellStyle name="40% - Акцент3 70 3 3" xfId="14784"/>
    <cellStyle name="40% - Акцент3 70 4" xfId="14785"/>
    <cellStyle name="40% - Акцент3 70 4 2" xfId="14786"/>
    <cellStyle name="40% - Акцент3 70 5" xfId="14787"/>
    <cellStyle name="40% - Акцент3 71" xfId="14788"/>
    <cellStyle name="40% - Акцент3 71 2" xfId="14789"/>
    <cellStyle name="40% - Акцент3 71 2 2" xfId="14790"/>
    <cellStyle name="40% - Акцент3 71 2 2 2" xfId="14791"/>
    <cellStyle name="40% - Акцент3 71 2 3" xfId="14792"/>
    <cellStyle name="40% - Акцент3 71 3" xfId="14793"/>
    <cellStyle name="40% - Акцент3 71 3 2" xfId="14794"/>
    <cellStyle name="40% - Акцент3 71 3 2 2" xfId="14795"/>
    <cellStyle name="40% - Акцент3 71 3 3" xfId="14796"/>
    <cellStyle name="40% - Акцент3 71 4" xfId="14797"/>
    <cellStyle name="40% - Акцент3 71 4 2" xfId="14798"/>
    <cellStyle name="40% - Акцент3 71 5" xfId="14799"/>
    <cellStyle name="40% - Акцент3 72" xfId="14800"/>
    <cellStyle name="40% - Акцент3 72 2" xfId="14801"/>
    <cellStyle name="40% - Акцент3 72 2 2" xfId="14802"/>
    <cellStyle name="40% - Акцент3 72 2 2 2" xfId="14803"/>
    <cellStyle name="40% - Акцент3 72 2 3" xfId="14804"/>
    <cellStyle name="40% - Акцент3 72 3" xfId="14805"/>
    <cellStyle name="40% - Акцент3 72 3 2" xfId="14806"/>
    <cellStyle name="40% - Акцент3 72 3 2 2" xfId="14807"/>
    <cellStyle name="40% - Акцент3 72 3 3" xfId="14808"/>
    <cellStyle name="40% - Акцент3 72 4" xfId="14809"/>
    <cellStyle name="40% - Акцент3 72 4 2" xfId="14810"/>
    <cellStyle name="40% - Акцент3 72 5" xfId="14811"/>
    <cellStyle name="40% - Акцент3 73" xfId="14812"/>
    <cellStyle name="40% - Акцент3 73 2" xfId="14813"/>
    <cellStyle name="40% - Акцент3 73 2 2" xfId="14814"/>
    <cellStyle name="40% - Акцент3 73 2 2 2" xfId="14815"/>
    <cellStyle name="40% - Акцент3 73 2 3" xfId="14816"/>
    <cellStyle name="40% - Акцент3 73 3" xfId="14817"/>
    <cellStyle name="40% - Акцент3 73 3 2" xfId="14818"/>
    <cellStyle name="40% - Акцент3 73 3 2 2" xfId="14819"/>
    <cellStyle name="40% - Акцент3 73 3 3" xfId="14820"/>
    <cellStyle name="40% - Акцент3 73 4" xfId="14821"/>
    <cellStyle name="40% - Акцент3 73 4 2" xfId="14822"/>
    <cellStyle name="40% - Акцент3 73 5" xfId="14823"/>
    <cellStyle name="40% - Акцент3 74" xfId="14824"/>
    <cellStyle name="40% - Акцент3 74 2" xfId="14825"/>
    <cellStyle name="40% - Акцент3 74 2 2" xfId="14826"/>
    <cellStyle name="40% - Акцент3 74 2 2 2" xfId="14827"/>
    <cellStyle name="40% - Акцент3 74 2 3" xfId="14828"/>
    <cellStyle name="40% - Акцент3 74 3" xfId="14829"/>
    <cellStyle name="40% - Акцент3 74 3 2" xfId="14830"/>
    <cellStyle name="40% - Акцент3 74 3 2 2" xfId="14831"/>
    <cellStyle name="40% - Акцент3 74 3 3" xfId="14832"/>
    <cellStyle name="40% - Акцент3 74 4" xfId="14833"/>
    <cellStyle name="40% - Акцент3 74 4 2" xfId="14834"/>
    <cellStyle name="40% - Акцент3 74 5" xfId="14835"/>
    <cellStyle name="40% - Акцент3 75" xfId="14836"/>
    <cellStyle name="40% - Акцент3 75 2" xfId="14837"/>
    <cellStyle name="40% - Акцент3 75 2 2" xfId="14838"/>
    <cellStyle name="40% - Акцент3 75 2 2 2" xfId="14839"/>
    <cellStyle name="40% - Акцент3 75 2 3" xfId="14840"/>
    <cellStyle name="40% - Акцент3 75 3" xfId="14841"/>
    <cellStyle name="40% - Акцент3 75 3 2" xfId="14842"/>
    <cellStyle name="40% - Акцент3 75 3 2 2" xfId="14843"/>
    <cellStyle name="40% - Акцент3 75 3 3" xfId="14844"/>
    <cellStyle name="40% - Акцент3 75 4" xfId="14845"/>
    <cellStyle name="40% - Акцент3 75 4 2" xfId="14846"/>
    <cellStyle name="40% - Акцент3 75 5" xfId="14847"/>
    <cellStyle name="40% - Акцент3 76" xfId="14848"/>
    <cellStyle name="40% - Акцент3 76 2" xfId="14849"/>
    <cellStyle name="40% - Акцент3 76 2 2" xfId="14850"/>
    <cellStyle name="40% - Акцент3 76 2 2 2" xfId="14851"/>
    <cellStyle name="40% - Акцент3 76 2 3" xfId="14852"/>
    <cellStyle name="40% - Акцент3 76 3" xfId="14853"/>
    <cellStyle name="40% - Акцент3 76 3 2" xfId="14854"/>
    <cellStyle name="40% - Акцент3 76 3 2 2" xfId="14855"/>
    <cellStyle name="40% - Акцент3 76 3 3" xfId="14856"/>
    <cellStyle name="40% - Акцент3 76 4" xfId="14857"/>
    <cellStyle name="40% - Акцент3 76 4 2" xfId="14858"/>
    <cellStyle name="40% - Акцент3 76 5" xfId="14859"/>
    <cellStyle name="40% - Акцент3 77" xfId="14860"/>
    <cellStyle name="40% - Акцент3 77 2" xfId="14861"/>
    <cellStyle name="40% - Акцент3 77 2 2" xfId="14862"/>
    <cellStyle name="40% - Акцент3 77 2 2 2" xfId="14863"/>
    <cellStyle name="40% - Акцент3 77 2 3" xfId="14864"/>
    <cellStyle name="40% - Акцент3 77 3" xfId="14865"/>
    <cellStyle name="40% - Акцент3 77 3 2" xfId="14866"/>
    <cellStyle name="40% - Акцент3 77 3 2 2" xfId="14867"/>
    <cellStyle name="40% - Акцент3 77 3 3" xfId="14868"/>
    <cellStyle name="40% - Акцент3 77 4" xfId="14869"/>
    <cellStyle name="40% - Акцент3 77 4 2" xfId="14870"/>
    <cellStyle name="40% - Акцент3 77 5" xfId="14871"/>
    <cellStyle name="40% - Акцент3 78" xfId="14872"/>
    <cellStyle name="40% - Акцент3 78 2" xfId="14873"/>
    <cellStyle name="40% - Акцент3 78 2 2" xfId="14874"/>
    <cellStyle name="40% - Акцент3 78 2 2 2" xfId="14875"/>
    <cellStyle name="40% - Акцент3 78 2 3" xfId="14876"/>
    <cellStyle name="40% - Акцент3 78 3" xfId="14877"/>
    <cellStyle name="40% - Акцент3 78 3 2" xfId="14878"/>
    <cellStyle name="40% - Акцент3 78 3 2 2" xfId="14879"/>
    <cellStyle name="40% - Акцент3 78 3 3" xfId="14880"/>
    <cellStyle name="40% - Акцент3 78 4" xfId="14881"/>
    <cellStyle name="40% - Акцент3 78 4 2" xfId="14882"/>
    <cellStyle name="40% - Акцент3 78 5" xfId="14883"/>
    <cellStyle name="40% - Акцент3 79" xfId="14884"/>
    <cellStyle name="40% - Акцент3 79 2" xfId="14885"/>
    <cellStyle name="40% - Акцент3 79 2 2" xfId="14886"/>
    <cellStyle name="40% - Акцент3 79 2 2 2" xfId="14887"/>
    <cellStyle name="40% - Акцент3 79 2 3" xfId="14888"/>
    <cellStyle name="40% - Акцент3 79 3" xfId="14889"/>
    <cellStyle name="40% - Акцент3 79 3 2" xfId="14890"/>
    <cellStyle name="40% - Акцент3 79 3 2 2" xfId="14891"/>
    <cellStyle name="40% - Акцент3 79 3 3" xfId="14892"/>
    <cellStyle name="40% - Акцент3 79 4" xfId="14893"/>
    <cellStyle name="40% - Акцент3 79 4 2" xfId="14894"/>
    <cellStyle name="40% - Акцент3 79 5" xfId="14895"/>
    <cellStyle name="40% - Акцент3 8" xfId="14896"/>
    <cellStyle name="40% - Акцент3 8 2" xfId="14897"/>
    <cellStyle name="40% - Акцент3 8 2 2" xfId="14898"/>
    <cellStyle name="40% - Акцент3 8 2 2 2" xfId="14899"/>
    <cellStyle name="40% - Акцент3 8 2 2 2 2" xfId="14900"/>
    <cellStyle name="40% - Акцент3 8 2 2 3" xfId="14901"/>
    <cellStyle name="40% - Акцент3 8 2 3" xfId="14902"/>
    <cellStyle name="40% - Акцент3 8 2 3 2" xfId="14903"/>
    <cellStyle name="40% - Акцент3 8 2 3 2 2" xfId="14904"/>
    <cellStyle name="40% - Акцент3 8 2 3 3" xfId="14905"/>
    <cellStyle name="40% - Акцент3 8 2 4" xfId="14906"/>
    <cellStyle name="40% - Акцент3 8 2 4 2" xfId="14907"/>
    <cellStyle name="40% - Акцент3 8 2 5" xfId="14908"/>
    <cellStyle name="40% - Акцент3 8 3" xfId="14909"/>
    <cellStyle name="40% - Акцент3 8 3 2" xfId="14910"/>
    <cellStyle name="40% - Акцент3 8 3 2 2" xfId="14911"/>
    <cellStyle name="40% - Акцент3 8 3 2 2 2" xfId="14912"/>
    <cellStyle name="40% - Акцент3 8 3 2 3" xfId="14913"/>
    <cellStyle name="40% - Акцент3 8 3 3" xfId="14914"/>
    <cellStyle name="40% - Акцент3 8 3 3 2" xfId="14915"/>
    <cellStyle name="40% - Акцент3 8 3 3 2 2" xfId="14916"/>
    <cellStyle name="40% - Акцент3 8 3 3 3" xfId="14917"/>
    <cellStyle name="40% - Акцент3 8 3 4" xfId="14918"/>
    <cellStyle name="40% - Акцент3 8 3 4 2" xfId="14919"/>
    <cellStyle name="40% - Акцент3 8 3 5" xfId="14920"/>
    <cellStyle name="40% - Акцент3 8 4" xfId="14921"/>
    <cellStyle name="40% - Акцент3 8 4 2" xfId="14922"/>
    <cellStyle name="40% - Акцент3 8 4 2 2" xfId="14923"/>
    <cellStyle name="40% - Акцент3 8 4 2 2 2" xfId="14924"/>
    <cellStyle name="40% - Акцент3 8 4 2 3" xfId="14925"/>
    <cellStyle name="40% - Акцент3 8 4 3" xfId="14926"/>
    <cellStyle name="40% - Акцент3 8 4 3 2" xfId="14927"/>
    <cellStyle name="40% - Акцент3 8 4 3 2 2" xfId="14928"/>
    <cellStyle name="40% - Акцент3 8 4 3 3" xfId="14929"/>
    <cellStyle name="40% - Акцент3 8 4 4" xfId="14930"/>
    <cellStyle name="40% - Акцент3 8 4 4 2" xfId="14931"/>
    <cellStyle name="40% - Акцент3 8 4 5" xfId="14932"/>
    <cellStyle name="40% - Акцент3 8 5" xfId="14933"/>
    <cellStyle name="40% - Акцент3 8 5 2" xfId="14934"/>
    <cellStyle name="40% - Акцент3 8 5 2 2" xfId="14935"/>
    <cellStyle name="40% - Акцент3 8 5 2 2 2" xfId="14936"/>
    <cellStyle name="40% - Акцент3 8 5 2 3" xfId="14937"/>
    <cellStyle name="40% - Акцент3 8 5 3" xfId="14938"/>
    <cellStyle name="40% - Акцент3 8 5 3 2" xfId="14939"/>
    <cellStyle name="40% - Акцент3 8 5 3 2 2" xfId="14940"/>
    <cellStyle name="40% - Акцент3 8 5 3 3" xfId="14941"/>
    <cellStyle name="40% - Акцент3 8 5 4" xfId="14942"/>
    <cellStyle name="40% - Акцент3 8 5 4 2" xfId="14943"/>
    <cellStyle name="40% - Акцент3 8 5 5" xfId="14944"/>
    <cellStyle name="40% - Акцент3 8 6" xfId="14945"/>
    <cellStyle name="40% - Акцент3 8 6 2" xfId="14946"/>
    <cellStyle name="40% - Акцент3 8 6 2 2" xfId="14947"/>
    <cellStyle name="40% - Акцент3 8 6 3" xfId="14948"/>
    <cellStyle name="40% - Акцент3 8 7" xfId="14949"/>
    <cellStyle name="40% - Акцент3 8 7 2" xfId="14950"/>
    <cellStyle name="40% - Акцент3 8 7 2 2" xfId="14951"/>
    <cellStyle name="40% - Акцент3 8 7 3" xfId="14952"/>
    <cellStyle name="40% - Акцент3 8 8" xfId="14953"/>
    <cellStyle name="40% - Акцент3 8 8 2" xfId="14954"/>
    <cellStyle name="40% - Акцент3 8 9" xfId="14955"/>
    <cellStyle name="40% - Акцент3 80" xfId="14956"/>
    <cellStyle name="40% - Акцент3 80 2" xfId="14957"/>
    <cellStyle name="40% - Акцент3 80 2 2" xfId="14958"/>
    <cellStyle name="40% - Акцент3 80 2 2 2" xfId="14959"/>
    <cellStyle name="40% - Акцент3 80 2 3" xfId="14960"/>
    <cellStyle name="40% - Акцент3 80 3" xfId="14961"/>
    <cellStyle name="40% - Акцент3 80 3 2" xfId="14962"/>
    <cellStyle name="40% - Акцент3 80 3 2 2" xfId="14963"/>
    <cellStyle name="40% - Акцент3 80 3 3" xfId="14964"/>
    <cellStyle name="40% - Акцент3 80 4" xfId="14965"/>
    <cellStyle name="40% - Акцент3 80 4 2" xfId="14966"/>
    <cellStyle name="40% - Акцент3 80 5" xfId="14967"/>
    <cellStyle name="40% - Акцент3 81" xfId="14968"/>
    <cellStyle name="40% - Акцент3 81 2" xfId="14969"/>
    <cellStyle name="40% - Акцент3 81 2 2" xfId="14970"/>
    <cellStyle name="40% - Акцент3 81 2 2 2" xfId="14971"/>
    <cellStyle name="40% - Акцент3 81 2 3" xfId="14972"/>
    <cellStyle name="40% - Акцент3 81 3" xfId="14973"/>
    <cellStyle name="40% - Акцент3 81 3 2" xfId="14974"/>
    <cellStyle name="40% - Акцент3 81 3 2 2" xfId="14975"/>
    <cellStyle name="40% - Акцент3 81 3 3" xfId="14976"/>
    <cellStyle name="40% - Акцент3 81 4" xfId="14977"/>
    <cellStyle name="40% - Акцент3 81 4 2" xfId="14978"/>
    <cellStyle name="40% - Акцент3 81 5" xfId="14979"/>
    <cellStyle name="40% - Акцент3 82" xfId="14980"/>
    <cellStyle name="40% - Акцент3 82 2" xfId="14981"/>
    <cellStyle name="40% - Акцент3 82 2 2" xfId="14982"/>
    <cellStyle name="40% - Акцент3 82 2 2 2" xfId="14983"/>
    <cellStyle name="40% - Акцент3 82 2 3" xfId="14984"/>
    <cellStyle name="40% - Акцент3 82 3" xfId="14985"/>
    <cellStyle name="40% - Акцент3 82 3 2" xfId="14986"/>
    <cellStyle name="40% - Акцент3 82 3 2 2" xfId="14987"/>
    <cellStyle name="40% - Акцент3 82 3 3" xfId="14988"/>
    <cellStyle name="40% - Акцент3 82 4" xfId="14989"/>
    <cellStyle name="40% - Акцент3 82 4 2" xfId="14990"/>
    <cellStyle name="40% - Акцент3 82 5" xfId="14991"/>
    <cellStyle name="40% - Акцент3 83" xfId="14992"/>
    <cellStyle name="40% - Акцент3 83 2" xfId="14993"/>
    <cellStyle name="40% - Акцент3 83 2 2" xfId="14994"/>
    <cellStyle name="40% - Акцент3 83 2 2 2" xfId="14995"/>
    <cellStyle name="40% - Акцент3 83 2 3" xfId="14996"/>
    <cellStyle name="40% - Акцент3 83 3" xfId="14997"/>
    <cellStyle name="40% - Акцент3 83 3 2" xfId="14998"/>
    <cellStyle name="40% - Акцент3 83 3 2 2" xfId="14999"/>
    <cellStyle name="40% - Акцент3 83 3 3" xfId="15000"/>
    <cellStyle name="40% - Акцент3 83 4" xfId="15001"/>
    <cellStyle name="40% - Акцент3 83 4 2" xfId="15002"/>
    <cellStyle name="40% - Акцент3 83 5" xfId="15003"/>
    <cellStyle name="40% - Акцент3 84" xfId="15004"/>
    <cellStyle name="40% - Акцент3 84 2" xfId="15005"/>
    <cellStyle name="40% - Акцент3 84 2 2" xfId="15006"/>
    <cellStyle name="40% - Акцент3 84 2 2 2" xfId="15007"/>
    <cellStyle name="40% - Акцент3 84 2 3" xfId="15008"/>
    <cellStyle name="40% - Акцент3 84 3" xfId="15009"/>
    <cellStyle name="40% - Акцент3 84 3 2" xfId="15010"/>
    <cellStyle name="40% - Акцент3 84 3 2 2" xfId="15011"/>
    <cellStyle name="40% - Акцент3 84 3 3" xfId="15012"/>
    <cellStyle name="40% - Акцент3 84 4" xfId="15013"/>
    <cellStyle name="40% - Акцент3 84 4 2" xfId="15014"/>
    <cellStyle name="40% - Акцент3 84 5" xfId="15015"/>
    <cellStyle name="40% - Акцент3 85" xfId="15016"/>
    <cellStyle name="40% - Акцент3 85 2" xfId="15017"/>
    <cellStyle name="40% - Акцент3 85 2 2" xfId="15018"/>
    <cellStyle name="40% - Акцент3 85 2 2 2" xfId="15019"/>
    <cellStyle name="40% - Акцент3 85 2 3" xfId="15020"/>
    <cellStyle name="40% - Акцент3 85 3" xfId="15021"/>
    <cellStyle name="40% - Акцент3 85 3 2" xfId="15022"/>
    <cellStyle name="40% - Акцент3 85 3 2 2" xfId="15023"/>
    <cellStyle name="40% - Акцент3 85 3 3" xfId="15024"/>
    <cellStyle name="40% - Акцент3 85 4" xfId="15025"/>
    <cellStyle name="40% - Акцент3 85 4 2" xfId="15026"/>
    <cellStyle name="40% - Акцент3 85 5" xfId="15027"/>
    <cellStyle name="40% - Акцент3 86" xfId="15028"/>
    <cellStyle name="40% - Акцент3 86 2" xfId="15029"/>
    <cellStyle name="40% - Акцент3 86 2 2" xfId="15030"/>
    <cellStyle name="40% - Акцент3 86 2 2 2" xfId="15031"/>
    <cellStyle name="40% - Акцент3 86 2 3" xfId="15032"/>
    <cellStyle name="40% - Акцент3 86 3" xfId="15033"/>
    <cellStyle name="40% - Акцент3 86 3 2" xfId="15034"/>
    <cellStyle name="40% - Акцент3 86 3 2 2" xfId="15035"/>
    <cellStyle name="40% - Акцент3 86 3 3" xfId="15036"/>
    <cellStyle name="40% - Акцент3 86 4" xfId="15037"/>
    <cellStyle name="40% - Акцент3 86 4 2" xfId="15038"/>
    <cellStyle name="40% - Акцент3 86 5" xfId="15039"/>
    <cellStyle name="40% - Акцент3 87" xfId="15040"/>
    <cellStyle name="40% - Акцент3 87 2" xfId="15041"/>
    <cellStyle name="40% - Акцент3 87 2 2" xfId="15042"/>
    <cellStyle name="40% - Акцент3 87 2 2 2" xfId="15043"/>
    <cellStyle name="40% - Акцент3 87 2 3" xfId="15044"/>
    <cellStyle name="40% - Акцент3 87 3" xfId="15045"/>
    <cellStyle name="40% - Акцент3 87 3 2" xfId="15046"/>
    <cellStyle name="40% - Акцент3 87 3 2 2" xfId="15047"/>
    <cellStyle name="40% - Акцент3 87 3 3" xfId="15048"/>
    <cellStyle name="40% - Акцент3 87 4" xfId="15049"/>
    <cellStyle name="40% - Акцент3 87 4 2" xfId="15050"/>
    <cellStyle name="40% - Акцент3 87 5" xfId="15051"/>
    <cellStyle name="40% - Акцент3 88" xfId="15052"/>
    <cellStyle name="40% - Акцент3 88 2" xfId="15053"/>
    <cellStyle name="40% - Акцент3 88 2 2" xfId="15054"/>
    <cellStyle name="40% - Акцент3 88 3" xfId="15055"/>
    <cellStyle name="40% - Акцент3 89" xfId="15056"/>
    <cellStyle name="40% - Акцент3 89 2" xfId="15057"/>
    <cellStyle name="40% - Акцент3 89 2 2" xfId="15058"/>
    <cellStyle name="40% - Акцент3 89 3" xfId="15059"/>
    <cellStyle name="40% - Акцент3 9" xfId="15060"/>
    <cellStyle name="40% - Акцент3 9 2" xfId="15061"/>
    <cellStyle name="40% - Акцент3 9 2 2" xfId="15062"/>
    <cellStyle name="40% - Акцент3 9 2 2 2" xfId="15063"/>
    <cellStyle name="40% - Акцент3 9 2 2 2 2" xfId="15064"/>
    <cellStyle name="40% - Акцент3 9 2 2 3" xfId="15065"/>
    <cellStyle name="40% - Акцент3 9 2 3" xfId="15066"/>
    <cellStyle name="40% - Акцент3 9 2 3 2" xfId="15067"/>
    <cellStyle name="40% - Акцент3 9 2 3 2 2" xfId="15068"/>
    <cellStyle name="40% - Акцент3 9 2 3 3" xfId="15069"/>
    <cellStyle name="40% - Акцент3 9 2 4" xfId="15070"/>
    <cellStyle name="40% - Акцент3 9 2 4 2" xfId="15071"/>
    <cellStyle name="40% - Акцент3 9 2 5" xfId="15072"/>
    <cellStyle name="40% - Акцент3 9 3" xfId="15073"/>
    <cellStyle name="40% - Акцент3 9 3 2" xfId="15074"/>
    <cellStyle name="40% - Акцент3 9 3 2 2" xfId="15075"/>
    <cellStyle name="40% - Акцент3 9 3 2 2 2" xfId="15076"/>
    <cellStyle name="40% - Акцент3 9 3 2 3" xfId="15077"/>
    <cellStyle name="40% - Акцент3 9 3 3" xfId="15078"/>
    <cellStyle name="40% - Акцент3 9 3 3 2" xfId="15079"/>
    <cellStyle name="40% - Акцент3 9 3 3 2 2" xfId="15080"/>
    <cellStyle name="40% - Акцент3 9 3 3 3" xfId="15081"/>
    <cellStyle name="40% - Акцент3 9 3 4" xfId="15082"/>
    <cellStyle name="40% - Акцент3 9 3 4 2" xfId="15083"/>
    <cellStyle name="40% - Акцент3 9 3 5" xfId="15084"/>
    <cellStyle name="40% - Акцент3 9 4" xfId="15085"/>
    <cellStyle name="40% - Акцент3 9 4 2" xfId="15086"/>
    <cellStyle name="40% - Акцент3 9 4 2 2" xfId="15087"/>
    <cellStyle name="40% - Акцент3 9 4 2 2 2" xfId="15088"/>
    <cellStyle name="40% - Акцент3 9 4 2 3" xfId="15089"/>
    <cellStyle name="40% - Акцент3 9 4 3" xfId="15090"/>
    <cellStyle name="40% - Акцент3 9 4 3 2" xfId="15091"/>
    <cellStyle name="40% - Акцент3 9 4 3 2 2" xfId="15092"/>
    <cellStyle name="40% - Акцент3 9 4 3 3" xfId="15093"/>
    <cellStyle name="40% - Акцент3 9 4 4" xfId="15094"/>
    <cellStyle name="40% - Акцент3 9 4 4 2" xfId="15095"/>
    <cellStyle name="40% - Акцент3 9 4 5" xfId="15096"/>
    <cellStyle name="40% - Акцент3 9 5" xfId="15097"/>
    <cellStyle name="40% - Акцент3 9 5 2" xfId="15098"/>
    <cellStyle name="40% - Акцент3 9 5 2 2" xfId="15099"/>
    <cellStyle name="40% - Акцент3 9 5 2 2 2" xfId="15100"/>
    <cellStyle name="40% - Акцент3 9 5 2 3" xfId="15101"/>
    <cellStyle name="40% - Акцент3 9 5 3" xfId="15102"/>
    <cellStyle name="40% - Акцент3 9 5 3 2" xfId="15103"/>
    <cellStyle name="40% - Акцент3 9 5 3 2 2" xfId="15104"/>
    <cellStyle name="40% - Акцент3 9 5 3 3" xfId="15105"/>
    <cellStyle name="40% - Акцент3 9 5 4" xfId="15106"/>
    <cellStyle name="40% - Акцент3 9 5 4 2" xfId="15107"/>
    <cellStyle name="40% - Акцент3 9 5 5" xfId="15108"/>
    <cellStyle name="40% - Акцент3 9 6" xfId="15109"/>
    <cellStyle name="40% - Акцент3 9 6 2" xfId="15110"/>
    <cellStyle name="40% - Акцент3 9 6 2 2" xfId="15111"/>
    <cellStyle name="40% - Акцент3 9 6 3" xfId="15112"/>
    <cellStyle name="40% - Акцент3 9 7" xfId="15113"/>
    <cellStyle name="40% - Акцент3 9 7 2" xfId="15114"/>
    <cellStyle name="40% - Акцент3 9 7 2 2" xfId="15115"/>
    <cellStyle name="40% - Акцент3 9 7 3" xfId="15116"/>
    <cellStyle name="40% - Акцент3 9 8" xfId="15117"/>
    <cellStyle name="40% - Акцент3 9 8 2" xfId="15118"/>
    <cellStyle name="40% - Акцент3 9 9" xfId="15119"/>
    <cellStyle name="40% - Акцент3 90" xfId="15120"/>
    <cellStyle name="40% - Акцент3 90 2" xfId="15121"/>
    <cellStyle name="40% - Акцент3 90 2 2" xfId="15122"/>
    <cellStyle name="40% - Акцент3 90 3" xfId="15123"/>
    <cellStyle name="40% - Акцент3 91" xfId="15124"/>
    <cellStyle name="40% - Акцент3 91 2" xfId="15125"/>
    <cellStyle name="40% - Акцент3 91 2 2" xfId="15126"/>
    <cellStyle name="40% - Акцент3 91 3" xfId="15127"/>
    <cellStyle name="40% - Акцент3 92" xfId="15128"/>
    <cellStyle name="40% - Акцент3 92 2" xfId="15129"/>
    <cellStyle name="40% - Акцент3 92 2 2" xfId="15130"/>
    <cellStyle name="40% - Акцент3 92 3" xfId="15131"/>
    <cellStyle name="40% - Акцент3 93" xfId="15132"/>
    <cellStyle name="40% - Акцент3 93 2" xfId="15133"/>
    <cellStyle name="40% - Акцент3 93 2 2" xfId="15134"/>
    <cellStyle name="40% - Акцент3 93 3" xfId="15135"/>
    <cellStyle name="40% - Акцент3 94" xfId="15136"/>
    <cellStyle name="40% - Акцент3 94 2" xfId="15137"/>
    <cellStyle name="40% - Акцент3 94 2 2" xfId="15138"/>
    <cellStyle name="40% - Акцент3 94 3" xfId="15139"/>
    <cellStyle name="40% - Акцент3 95" xfId="15140"/>
    <cellStyle name="40% - Акцент3 95 2" xfId="15141"/>
    <cellStyle name="40% - Акцент3 95 2 2" xfId="15142"/>
    <cellStyle name="40% - Акцент3 95 3" xfId="15143"/>
    <cellStyle name="40% - Акцент3 96" xfId="15144"/>
    <cellStyle name="40% - Акцент3 96 2" xfId="15145"/>
    <cellStyle name="40% - Акцент3 96 2 2" xfId="15146"/>
    <cellStyle name="40% - Акцент3 96 3" xfId="15147"/>
    <cellStyle name="40% - Акцент3 97" xfId="15148"/>
    <cellStyle name="40% - Акцент3 97 2" xfId="15149"/>
    <cellStyle name="40% - Акцент3 97 2 2" xfId="15150"/>
    <cellStyle name="40% - Акцент3 97 3" xfId="15151"/>
    <cellStyle name="40% - Акцент3 98" xfId="15152"/>
    <cellStyle name="40% - Акцент3 98 2" xfId="15153"/>
    <cellStyle name="40% - Акцент3 98 2 2" xfId="15154"/>
    <cellStyle name="40% - Акцент3 98 3" xfId="15155"/>
    <cellStyle name="40% - Акцент3 99" xfId="15156"/>
    <cellStyle name="40% - Акцент3 99 2" xfId="15157"/>
    <cellStyle name="40% - Акцент3 99 2 2" xfId="15158"/>
    <cellStyle name="40% - Акцент3 99 3" xfId="15159"/>
    <cellStyle name="40% - Акцент4" xfId="15160" builtinId="43" customBuiltin="1"/>
    <cellStyle name="40% - Акцент4 10" xfId="15161"/>
    <cellStyle name="40% - Акцент4 10 2" xfId="15162"/>
    <cellStyle name="40% - Акцент4 10 2 2" xfId="15163"/>
    <cellStyle name="40% - Акцент4 10 2 2 2" xfId="15164"/>
    <cellStyle name="40% - Акцент4 10 2 3" xfId="15165"/>
    <cellStyle name="40% - Акцент4 10 3" xfId="15166"/>
    <cellStyle name="40% - Акцент4 10 3 2" xfId="15167"/>
    <cellStyle name="40% - Акцент4 10 3 2 2" xfId="15168"/>
    <cellStyle name="40% - Акцент4 10 3 3" xfId="15169"/>
    <cellStyle name="40% - Акцент4 10 4" xfId="15170"/>
    <cellStyle name="40% - Акцент4 10 4 2" xfId="15171"/>
    <cellStyle name="40% - Акцент4 10 5" xfId="15172"/>
    <cellStyle name="40% - Акцент4 100" xfId="15173"/>
    <cellStyle name="40% - Акцент4 100 2" xfId="15174"/>
    <cellStyle name="40% - Акцент4 100 2 2" xfId="15175"/>
    <cellStyle name="40% - Акцент4 100 3" xfId="15176"/>
    <cellStyle name="40% - Акцент4 101" xfId="15177"/>
    <cellStyle name="40% - Акцент4 101 2" xfId="15178"/>
    <cellStyle name="40% - Акцент4 101 2 2" xfId="15179"/>
    <cellStyle name="40% - Акцент4 101 3" xfId="15180"/>
    <cellStyle name="40% - Акцент4 102" xfId="15181"/>
    <cellStyle name="40% - Акцент4 102 2" xfId="15182"/>
    <cellStyle name="40% - Акцент4 102 2 2" xfId="15183"/>
    <cellStyle name="40% - Акцент4 102 3" xfId="15184"/>
    <cellStyle name="40% - Акцент4 103" xfId="15185"/>
    <cellStyle name="40% - Акцент4 103 2" xfId="15186"/>
    <cellStyle name="40% - Акцент4 103 2 2" xfId="15187"/>
    <cellStyle name="40% - Акцент4 103 3" xfId="15188"/>
    <cellStyle name="40% - Акцент4 104" xfId="15189"/>
    <cellStyle name="40% - Акцент4 104 2" xfId="15190"/>
    <cellStyle name="40% - Акцент4 104 2 2" xfId="15191"/>
    <cellStyle name="40% - Акцент4 104 3" xfId="15192"/>
    <cellStyle name="40% - Акцент4 105" xfId="15193"/>
    <cellStyle name="40% - Акцент4 105 2" xfId="15194"/>
    <cellStyle name="40% - Акцент4 105 2 2" xfId="15195"/>
    <cellStyle name="40% - Акцент4 105 3" xfId="15196"/>
    <cellStyle name="40% - Акцент4 106" xfId="15197"/>
    <cellStyle name="40% - Акцент4 106 2" xfId="15198"/>
    <cellStyle name="40% - Акцент4 106 2 2" xfId="15199"/>
    <cellStyle name="40% - Акцент4 106 3" xfId="15200"/>
    <cellStyle name="40% - Акцент4 107" xfId="15201"/>
    <cellStyle name="40% - Акцент4 107 2" xfId="15202"/>
    <cellStyle name="40% - Акцент4 107 2 2" xfId="15203"/>
    <cellStyle name="40% - Акцент4 107 3" xfId="15204"/>
    <cellStyle name="40% - Акцент4 108" xfId="15205"/>
    <cellStyle name="40% - Акцент4 108 2" xfId="15206"/>
    <cellStyle name="40% - Акцент4 108 2 2" xfId="15207"/>
    <cellStyle name="40% - Акцент4 108 3" xfId="15208"/>
    <cellStyle name="40% - Акцент4 109" xfId="15209"/>
    <cellStyle name="40% - Акцент4 109 2" xfId="15210"/>
    <cellStyle name="40% - Акцент4 109 2 2" xfId="15211"/>
    <cellStyle name="40% - Акцент4 109 3" xfId="15212"/>
    <cellStyle name="40% - Акцент4 11" xfId="15213"/>
    <cellStyle name="40% - Акцент4 11 2" xfId="15214"/>
    <cellStyle name="40% - Акцент4 11 2 2" xfId="15215"/>
    <cellStyle name="40% - Акцент4 11 2 2 2" xfId="15216"/>
    <cellStyle name="40% - Акцент4 11 2 3" xfId="15217"/>
    <cellStyle name="40% - Акцент4 11 3" xfId="15218"/>
    <cellStyle name="40% - Акцент4 11 3 2" xfId="15219"/>
    <cellStyle name="40% - Акцент4 11 3 2 2" xfId="15220"/>
    <cellStyle name="40% - Акцент4 11 3 3" xfId="15221"/>
    <cellStyle name="40% - Акцент4 11 4" xfId="15222"/>
    <cellStyle name="40% - Акцент4 11 4 2" xfId="15223"/>
    <cellStyle name="40% - Акцент4 11 5" xfId="15224"/>
    <cellStyle name="40% - Акцент4 110" xfId="15225"/>
    <cellStyle name="40% - Акцент4 110 2" xfId="15226"/>
    <cellStyle name="40% - Акцент4 110 2 2" xfId="15227"/>
    <cellStyle name="40% - Акцент4 110 3" xfId="15228"/>
    <cellStyle name="40% - Акцент4 111" xfId="15229"/>
    <cellStyle name="40% - Акцент4 111 2" xfId="15230"/>
    <cellStyle name="40% - Акцент4 111 2 2" xfId="15231"/>
    <cellStyle name="40% - Акцент4 111 3" xfId="15232"/>
    <cellStyle name="40% - Акцент4 112" xfId="15233"/>
    <cellStyle name="40% - Акцент4 112 2" xfId="15234"/>
    <cellStyle name="40% - Акцент4 112 2 2" xfId="15235"/>
    <cellStyle name="40% - Акцент4 112 3" xfId="15236"/>
    <cellStyle name="40% - Акцент4 113" xfId="15237"/>
    <cellStyle name="40% - Акцент4 113 2" xfId="15238"/>
    <cellStyle name="40% - Акцент4 113 2 2" xfId="15239"/>
    <cellStyle name="40% - Акцент4 113 3" xfId="15240"/>
    <cellStyle name="40% - Акцент4 114" xfId="15241"/>
    <cellStyle name="40% - Акцент4 114 2" xfId="15242"/>
    <cellStyle name="40% - Акцент4 114 2 2" xfId="15243"/>
    <cellStyle name="40% - Акцент4 114 3" xfId="15244"/>
    <cellStyle name="40% - Акцент4 115" xfId="15245"/>
    <cellStyle name="40% - Акцент4 115 2" xfId="15246"/>
    <cellStyle name="40% - Акцент4 115 2 2" xfId="15247"/>
    <cellStyle name="40% - Акцент4 115 3" xfId="15248"/>
    <cellStyle name="40% - Акцент4 116" xfId="15249"/>
    <cellStyle name="40% - Акцент4 116 2" xfId="15250"/>
    <cellStyle name="40% - Акцент4 116 2 2" xfId="15251"/>
    <cellStyle name="40% - Акцент4 116 3" xfId="15252"/>
    <cellStyle name="40% - Акцент4 117" xfId="15253"/>
    <cellStyle name="40% - Акцент4 117 2" xfId="15254"/>
    <cellStyle name="40% - Акцент4 117 2 2" xfId="15255"/>
    <cellStyle name="40% - Акцент4 117 3" xfId="15256"/>
    <cellStyle name="40% - Акцент4 118" xfId="15257"/>
    <cellStyle name="40% - Акцент4 118 2" xfId="15258"/>
    <cellStyle name="40% - Акцент4 118 2 2" xfId="15259"/>
    <cellStyle name="40% - Акцент4 118 3" xfId="15260"/>
    <cellStyle name="40% - Акцент4 119" xfId="15261"/>
    <cellStyle name="40% - Акцент4 119 2" xfId="15262"/>
    <cellStyle name="40% - Акцент4 119 2 2" xfId="15263"/>
    <cellStyle name="40% - Акцент4 119 3" xfId="15264"/>
    <cellStyle name="40% - Акцент4 12" xfId="15265"/>
    <cellStyle name="40% - Акцент4 12 2" xfId="15266"/>
    <cellStyle name="40% - Акцент4 12 2 2" xfId="15267"/>
    <cellStyle name="40% - Акцент4 12 2 2 2" xfId="15268"/>
    <cellStyle name="40% - Акцент4 12 2 3" xfId="15269"/>
    <cellStyle name="40% - Акцент4 12 3" xfId="15270"/>
    <cellStyle name="40% - Акцент4 12 3 2" xfId="15271"/>
    <cellStyle name="40% - Акцент4 12 3 2 2" xfId="15272"/>
    <cellStyle name="40% - Акцент4 12 3 3" xfId="15273"/>
    <cellStyle name="40% - Акцент4 12 4" xfId="15274"/>
    <cellStyle name="40% - Акцент4 12 4 2" xfId="15275"/>
    <cellStyle name="40% - Акцент4 12 5" xfId="15276"/>
    <cellStyle name="40% - Акцент4 120" xfId="15277"/>
    <cellStyle name="40% - Акцент4 120 2" xfId="15278"/>
    <cellStyle name="40% - Акцент4 120 2 2" xfId="15279"/>
    <cellStyle name="40% - Акцент4 120 3" xfId="15280"/>
    <cellStyle name="40% - Акцент4 121" xfId="15281"/>
    <cellStyle name="40% - Акцент4 121 2" xfId="15282"/>
    <cellStyle name="40% - Акцент4 121 2 2" xfId="15283"/>
    <cellStyle name="40% - Акцент4 121 3" xfId="15284"/>
    <cellStyle name="40% - Акцент4 122" xfId="15285"/>
    <cellStyle name="40% - Акцент4 122 2" xfId="15286"/>
    <cellStyle name="40% - Акцент4 122 2 2" xfId="15287"/>
    <cellStyle name="40% - Акцент4 122 3" xfId="15288"/>
    <cellStyle name="40% - Акцент4 123" xfId="15289"/>
    <cellStyle name="40% - Акцент4 123 2" xfId="15290"/>
    <cellStyle name="40% - Акцент4 123 2 2" xfId="15291"/>
    <cellStyle name="40% - Акцент4 123 3" xfId="15292"/>
    <cellStyle name="40% - Акцент4 124" xfId="15293"/>
    <cellStyle name="40% - Акцент4 124 2" xfId="15294"/>
    <cellStyle name="40% - Акцент4 124 2 2" xfId="15295"/>
    <cellStyle name="40% - Акцент4 124 3" xfId="15296"/>
    <cellStyle name="40% - Акцент4 125" xfId="15297"/>
    <cellStyle name="40% - Акцент4 125 2" xfId="15298"/>
    <cellStyle name="40% - Акцент4 125 2 2" xfId="15299"/>
    <cellStyle name="40% - Акцент4 125 3" xfId="15300"/>
    <cellStyle name="40% - Акцент4 126" xfId="15301"/>
    <cellStyle name="40% - Акцент4 126 2" xfId="15302"/>
    <cellStyle name="40% - Акцент4 126 2 2" xfId="15303"/>
    <cellStyle name="40% - Акцент4 126 3" xfId="15304"/>
    <cellStyle name="40% - Акцент4 127" xfId="15305"/>
    <cellStyle name="40% - Акцент4 127 2" xfId="15306"/>
    <cellStyle name="40% - Акцент4 127 2 2" xfId="15307"/>
    <cellStyle name="40% - Акцент4 127 3" xfId="15308"/>
    <cellStyle name="40% - Акцент4 128" xfId="15309"/>
    <cellStyle name="40% - Акцент4 128 2" xfId="15310"/>
    <cellStyle name="40% - Акцент4 128 2 2" xfId="15311"/>
    <cellStyle name="40% - Акцент4 128 3" xfId="15312"/>
    <cellStyle name="40% - Акцент4 129" xfId="15313"/>
    <cellStyle name="40% - Акцент4 129 2" xfId="15314"/>
    <cellStyle name="40% - Акцент4 129 2 2" xfId="15315"/>
    <cellStyle name="40% - Акцент4 129 3" xfId="15316"/>
    <cellStyle name="40% - Акцент4 13" xfId="15317"/>
    <cellStyle name="40% - Акцент4 13 2" xfId="15318"/>
    <cellStyle name="40% - Акцент4 13 2 2" xfId="15319"/>
    <cellStyle name="40% - Акцент4 13 2 2 2" xfId="15320"/>
    <cellStyle name="40% - Акцент4 13 2 3" xfId="15321"/>
    <cellStyle name="40% - Акцент4 13 3" xfId="15322"/>
    <cellStyle name="40% - Акцент4 13 3 2" xfId="15323"/>
    <cellStyle name="40% - Акцент4 13 3 2 2" xfId="15324"/>
    <cellStyle name="40% - Акцент4 13 3 3" xfId="15325"/>
    <cellStyle name="40% - Акцент4 13 4" xfId="15326"/>
    <cellStyle name="40% - Акцент4 13 4 2" xfId="15327"/>
    <cellStyle name="40% - Акцент4 13 5" xfId="15328"/>
    <cellStyle name="40% - Акцент4 130" xfId="15329"/>
    <cellStyle name="40% - Акцент4 130 2" xfId="15330"/>
    <cellStyle name="40% - Акцент4 130 2 2" xfId="15331"/>
    <cellStyle name="40% - Акцент4 130 3" xfId="15332"/>
    <cellStyle name="40% - Акцент4 131" xfId="15333"/>
    <cellStyle name="40% - Акцент4 131 2" xfId="15334"/>
    <cellStyle name="40% - Акцент4 131 2 2" xfId="15335"/>
    <cellStyle name="40% - Акцент4 131 3" xfId="15336"/>
    <cellStyle name="40% - Акцент4 132" xfId="15337"/>
    <cellStyle name="40% - Акцент4 132 2" xfId="15338"/>
    <cellStyle name="40% - Акцент4 132 2 2" xfId="15339"/>
    <cellStyle name="40% - Акцент4 132 3" xfId="15340"/>
    <cellStyle name="40% - Акцент4 133" xfId="15341"/>
    <cellStyle name="40% - Акцент4 133 2" xfId="15342"/>
    <cellStyle name="40% - Акцент4 133 2 2" xfId="15343"/>
    <cellStyle name="40% - Акцент4 133 3" xfId="15344"/>
    <cellStyle name="40% - Акцент4 134" xfId="15345"/>
    <cellStyle name="40% - Акцент4 134 2" xfId="15346"/>
    <cellStyle name="40% - Акцент4 134 2 2" xfId="15347"/>
    <cellStyle name="40% - Акцент4 134 3" xfId="15348"/>
    <cellStyle name="40% - Акцент4 135" xfId="15349"/>
    <cellStyle name="40% - Акцент4 135 2" xfId="15350"/>
    <cellStyle name="40% - Акцент4 135 2 2" xfId="15351"/>
    <cellStyle name="40% - Акцент4 135 3" xfId="15352"/>
    <cellStyle name="40% - Акцент4 136" xfId="15353"/>
    <cellStyle name="40% - Акцент4 136 2" xfId="15354"/>
    <cellStyle name="40% - Акцент4 136 2 2" xfId="15355"/>
    <cellStyle name="40% - Акцент4 136 3" xfId="15356"/>
    <cellStyle name="40% - Акцент4 137" xfId="15357"/>
    <cellStyle name="40% - Акцент4 138" xfId="15358"/>
    <cellStyle name="40% - Акцент4 14" xfId="15359"/>
    <cellStyle name="40% - Акцент4 14 2" xfId="15360"/>
    <cellStyle name="40% - Акцент4 14 2 2" xfId="15361"/>
    <cellStyle name="40% - Акцент4 14 2 2 2" xfId="15362"/>
    <cellStyle name="40% - Акцент4 14 2 3" xfId="15363"/>
    <cellStyle name="40% - Акцент4 14 3" xfId="15364"/>
    <cellStyle name="40% - Акцент4 14 3 2" xfId="15365"/>
    <cellStyle name="40% - Акцент4 14 3 2 2" xfId="15366"/>
    <cellStyle name="40% - Акцент4 14 3 3" xfId="15367"/>
    <cellStyle name="40% - Акцент4 14 4" xfId="15368"/>
    <cellStyle name="40% - Акцент4 14 4 2" xfId="15369"/>
    <cellStyle name="40% - Акцент4 14 5" xfId="15370"/>
    <cellStyle name="40% - Акцент4 15" xfId="15371"/>
    <cellStyle name="40% - Акцент4 15 2" xfId="15372"/>
    <cellStyle name="40% - Акцент4 15 2 2" xfId="15373"/>
    <cellStyle name="40% - Акцент4 15 2 2 2" xfId="15374"/>
    <cellStyle name="40% - Акцент4 15 2 3" xfId="15375"/>
    <cellStyle name="40% - Акцент4 15 3" xfId="15376"/>
    <cellStyle name="40% - Акцент4 15 3 2" xfId="15377"/>
    <cellStyle name="40% - Акцент4 15 3 2 2" xfId="15378"/>
    <cellStyle name="40% - Акцент4 15 3 3" xfId="15379"/>
    <cellStyle name="40% - Акцент4 15 4" xfId="15380"/>
    <cellStyle name="40% - Акцент4 15 4 2" xfId="15381"/>
    <cellStyle name="40% - Акцент4 15 5" xfId="15382"/>
    <cellStyle name="40% - Акцент4 16" xfId="15383"/>
    <cellStyle name="40% - Акцент4 16 2" xfId="15384"/>
    <cellStyle name="40% - Акцент4 16 2 2" xfId="15385"/>
    <cellStyle name="40% - Акцент4 16 2 2 2" xfId="15386"/>
    <cellStyle name="40% - Акцент4 16 2 3" xfId="15387"/>
    <cellStyle name="40% - Акцент4 16 3" xfId="15388"/>
    <cellStyle name="40% - Акцент4 16 3 2" xfId="15389"/>
    <cellStyle name="40% - Акцент4 16 3 2 2" xfId="15390"/>
    <cellStyle name="40% - Акцент4 16 3 3" xfId="15391"/>
    <cellStyle name="40% - Акцент4 16 4" xfId="15392"/>
    <cellStyle name="40% - Акцент4 16 4 2" xfId="15393"/>
    <cellStyle name="40% - Акцент4 16 5" xfId="15394"/>
    <cellStyle name="40% - Акцент4 17" xfId="15395"/>
    <cellStyle name="40% - Акцент4 17 2" xfId="15396"/>
    <cellStyle name="40% - Акцент4 17 2 2" xfId="15397"/>
    <cellStyle name="40% - Акцент4 17 2 2 2" xfId="15398"/>
    <cellStyle name="40% - Акцент4 17 2 3" xfId="15399"/>
    <cellStyle name="40% - Акцент4 17 3" xfId="15400"/>
    <cellStyle name="40% - Акцент4 17 3 2" xfId="15401"/>
    <cellStyle name="40% - Акцент4 17 3 2 2" xfId="15402"/>
    <cellStyle name="40% - Акцент4 17 3 3" xfId="15403"/>
    <cellStyle name="40% - Акцент4 17 4" xfId="15404"/>
    <cellStyle name="40% - Акцент4 17 4 2" xfId="15405"/>
    <cellStyle name="40% - Акцент4 17 5" xfId="15406"/>
    <cellStyle name="40% - Акцент4 18" xfId="15407"/>
    <cellStyle name="40% - Акцент4 18 2" xfId="15408"/>
    <cellStyle name="40% - Акцент4 18 2 2" xfId="15409"/>
    <cellStyle name="40% - Акцент4 18 2 2 2" xfId="15410"/>
    <cellStyle name="40% - Акцент4 18 2 3" xfId="15411"/>
    <cellStyle name="40% - Акцент4 18 3" xfId="15412"/>
    <cellStyle name="40% - Акцент4 18 3 2" xfId="15413"/>
    <cellStyle name="40% - Акцент4 18 3 2 2" xfId="15414"/>
    <cellStyle name="40% - Акцент4 18 3 3" xfId="15415"/>
    <cellStyle name="40% - Акцент4 18 4" xfId="15416"/>
    <cellStyle name="40% - Акцент4 18 4 2" xfId="15417"/>
    <cellStyle name="40% - Акцент4 18 5" xfId="15418"/>
    <cellStyle name="40% - Акцент4 19" xfId="15419"/>
    <cellStyle name="40% - Акцент4 19 2" xfId="15420"/>
    <cellStyle name="40% - Акцент4 19 2 2" xfId="15421"/>
    <cellStyle name="40% - Акцент4 19 2 2 2" xfId="15422"/>
    <cellStyle name="40% - Акцент4 19 2 3" xfId="15423"/>
    <cellStyle name="40% - Акцент4 19 3" xfId="15424"/>
    <cellStyle name="40% - Акцент4 19 3 2" xfId="15425"/>
    <cellStyle name="40% - Акцент4 19 3 2 2" xfId="15426"/>
    <cellStyle name="40% - Акцент4 19 3 3" xfId="15427"/>
    <cellStyle name="40% - Акцент4 19 4" xfId="15428"/>
    <cellStyle name="40% - Акцент4 19 4 2" xfId="15429"/>
    <cellStyle name="40% - Акцент4 19 5" xfId="15430"/>
    <cellStyle name="40% - Акцент4 2" xfId="15431"/>
    <cellStyle name="40% - Акцент4 2 10" xfId="15432"/>
    <cellStyle name="40% - Акцент4 2 10 2" xfId="15433"/>
    <cellStyle name="40% - Акцент4 2 10 2 2" xfId="15434"/>
    <cellStyle name="40% - Акцент4 2 10 3" xfId="15435"/>
    <cellStyle name="40% - Акцент4 2 11" xfId="15436"/>
    <cellStyle name="40% - Акцент4 2 11 2" xfId="15437"/>
    <cellStyle name="40% - Акцент4 2 11 2 2" xfId="15438"/>
    <cellStyle name="40% - Акцент4 2 11 3" xfId="15439"/>
    <cellStyle name="40% - Акцент4 2 12" xfId="15440"/>
    <cellStyle name="40% - Акцент4 2 12 2" xfId="15441"/>
    <cellStyle name="40% - Акцент4 2 12 2 2" xfId="15442"/>
    <cellStyle name="40% - Акцент4 2 12 3" xfId="15443"/>
    <cellStyle name="40% - Акцент4 2 13" xfId="15444"/>
    <cellStyle name="40% - Акцент4 2 13 2" xfId="15445"/>
    <cellStyle name="40% - Акцент4 2 13 2 2" xfId="15446"/>
    <cellStyle name="40% - Акцент4 2 13 3" xfId="15447"/>
    <cellStyle name="40% - Акцент4 2 14" xfId="15448"/>
    <cellStyle name="40% - Акцент4 2 14 2" xfId="15449"/>
    <cellStyle name="40% - Акцент4 2 14 2 2" xfId="15450"/>
    <cellStyle name="40% - Акцент4 2 14 3" xfId="15451"/>
    <cellStyle name="40% - Акцент4 2 15" xfId="15452"/>
    <cellStyle name="40% - Акцент4 2 15 2" xfId="15453"/>
    <cellStyle name="40% - Акцент4 2 15 2 2" xfId="15454"/>
    <cellStyle name="40% - Акцент4 2 15 3" xfId="15455"/>
    <cellStyle name="40% - Акцент4 2 16" xfId="15456"/>
    <cellStyle name="40% - Акцент4 2 16 2" xfId="15457"/>
    <cellStyle name="40% - Акцент4 2 16 2 2" xfId="15458"/>
    <cellStyle name="40% - Акцент4 2 16 3" xfId="15459"/>
    <cellStyle name="40% - Акцент4 2 17" xfId="15460"/>
    <cellStyle name="40% - Акцент4 2 17 2" xfId="15461"/>
    <cellStyle name="40% - Акцент4 2 17 2 2" xfId="15462"/>
    <cellStyle name="40% - Акцент4 2 17 3" xfId="15463"/>
    <cellStyle name="40% - Акцент4 2 18" xfId="15464"/>
    <cellStyle name="40% - Акцент4 2 18 2" xfId="15465"/>
    <cellStyle name="40% - Акцент4 2 18 2 2" xfId="15466"/>
    <cellStyle name="40% - Акцент4 2 18 3" xfId="15467"/>
    <cellStyle name="40% - Акцент4 2 19" xfId="15468"/>
    <cellStyle name="40% - Акцент4 2 19 2" xfId="15469"/>
    <cellStyle name="40% - Акцент4 2 19 2 2" xfId="15470"/>
    <cellStyle name="40% - Акцент4 2 19 3" xfId="15471"/>
    <cellStyle name="40% - Акцент4 2 2" xfId="15472"/>
    <cellStyle name="40% - Акцент4 2 2 2" xfId="15473"/>
    <cellStyle name="40% - Акцент4 2 2 2 2" xfId="15474"/>
    <cellStyle name="40% - Акцент4 2 2 2 2 2" xfId="15475"/>
    <cellStyle name="40% - Акцент4 2 2 2 3" xfId="15476"/>
    <cellStyle name="40% - Акцент4 2 2 3" xfId="15477"/>
    <cellStyle name="40% - Акцент4 2 2 3 2" xfId="15478"/>
    <cellStyle name="40% - Акцент4 2 2 3 2 2" xfId="15479"/>
    <cellStyle name="40% - Акцент4 2 2 3 3" xfId="15480"/>
    <cellStyle name="40% - Акцент4 2 2 4" xfId="15481"/>
    <cellStyle name="40% - Акцент4 2 2 4 2" xfId="15482"/>
    <cellStyle name="40% - Акцент4 2 2 5" xfId="15483"/>
    <cellStyle name="40% - Акцент4 2 20" xfId="15484"/>
    <cellStyle name="40% - Акцент4 2 20 2" xfId="15485"/>
    <cellStyle name="40% - Акцент4 2 20 2 2" xfId="15486"/>
    <cellStyle name="40% - Акцент4 2 20 3" xfId="15487"/>
    <cellStyle name="40% - Акцент4 2 21" xfId="15488"/>
    <cellStyle name="40% - Акцент4 2 21 2" xfId="15489"/>
    <cellStyle name="40% - Акцент4 2 21 2 2" xfId="15490"/>
    <cellStyle name="40% - Акцент4 2 21 3" xfId="15491"/>
    <cellStyle name="40% - Акцент4 2 22" xfId="15492"/>
    <cellStyle name="40% - Акцент4 2 22 2" xfId="15493"/>
    <cellStyle name="40% - Акцент4 2 22 2 2" xfId="15494"/>
    <cellStyle name="40% - Акцент4 2 22 3" xfId="15495"/>
    <cellStyle name="40% - Акцент4 2 23" xfId="15496"/>
    <cellStyle name="40% - Акцент4 2 23 2" xfId="15497"/>
    <cellStyle name="40% - Акцент4 2 23 2 2" xfId="15498"/>
    <cellStyle name="40% - Акцент4 2 23 3" xfId="15499"/>
    <cellStyle name="40% - Акцент4 2 24" xfId="15500"/>
    <cellStyle name="40% - Акцент4 2 24 2" xfId="15501"/>
    <cellStyle name="40% - Акцент4 2 24 2 2" xfId="15502"/>
    <cellStyle name="40% - Акцент4 2 24 3" xfId="15503"/>
    <cellStyle name="40% - Акцент4 2 25" xfId="15504"/>
    <cellStyle name="40% - Акцент4 2 25 2" xfId="15505"/>
    <cellStyle name="40% - Акцент4 2 26" xfId="15506"/>
    <cellStyle name="40% - Акцент4 2 3" xfId="15507"/>
    <cellStyle name="40% - Акцент4 2 3 2" xfId="15508"/>
    <cellStyle name="40% - Акцент4 2 3 2 2" xfId="15509"/>
    <cellStyle name="40% - Акцент4 2 3 2 2 2" xfId="15510"/>
    <cellStyle name="40% - Акцент4 2 3 2 3" xfId="15511"/>
    <cellStyle name="40% - Акцент4 2 3 3" xfId="15512"/>
    <cellStyle name="40% - Акцент4 2 3 3 2" xfId="15513"/>
    <cellStyle name="40% - Акцент4 2 3 3 2 2" xfId="15514"/>
    <cellStyle name="40% - Акцент4 2 3 3 3" xfId="15515"/>
    <cellStyle name="40% - Акцент4 2 3 4" xfId="15516"/>
    <cellStyle name="40% - Акцент4 2 3 4 2" xfId="15517"/>
    <cellStyle name="40% - Акцент4 2 3 5" xfId="15518"/>
    <cellStyle name="40% - Акцент4 2 4" xfId="15519"/>
    <cellStyle name="40% - Акцент4 2 4 2" xfId="15520"/>
    <cellStyle name="40% - Акцент4 2 4 2 2" xfId="15521"/>
    <cellStyle name="40% - Акцент4 2 4 2 2 2" xfId="15522"/>
    <cellStyle name="40% - Акцент4 2 4 2 3" xfId="15523"/>
    <cellStyle name="40% - Акцент4 2 4 3" xfId="15524"/>
    <cellStyle name="40% - Акцент4 2 4 3 2" xfId="15525"/>
    <cellStyle name="40% - Акцент4 2 4 3 2 2" xfId="15526"/>
    <cellStyle name="40% - Акцент4 2 4 3 3" xfId="15527"/>
    <cellStyle name="40% - Акцент4 2 4 4" xfId="15528"/>
    <cellStyle name="40% - Акцент4 2 4 4 2" xfId="15529"/>
    <cellStyle name="40% - Акцент4 2 4 5" xfId="15530"/>
    <cellStyle name="40% - Акцент4 2 5" xfId="15531"/>
    <cellStyle name="40% - Акцент4 2 5 2" xfId="15532"/>
    <cellStyle name="40% - Акцент4 2 5 2 2" xfId="15533"/>
    <cellStyle name="40% - Акцент4 2 5 2 2 2" xfId="15534"/>
    <cellStyle name="40% - Акцент4 2 5 2 3" xfId="15535"/>
    <cellStyle name="40% - Акцент4 2 5 3" xfId="15536"/>
    <cellStyle name="40% - Акцент4 2 5 3 2" xfId="15537"/>
    <cellStyle name="40% - Акцент4 2 5 3 2 2" xfId="15538"/>
    <cellStyle name="40% - Акцент4 2 5 3 3" xfId="15539"/>
    <cellStyle name="40% - Акцент4 2 5 4" xfId="15540"/>
    <cellStyle name="40% - Акцент4 2 5 4 2" xfId="15541"/>
    <cellStyle name="40% - Акцент4 2 5 5" xfId="15542"/>
    <cellStyle name="40% - Акцент4 2 6" xfId="15543"/>
    <cellStyle name="40% - Акцент4 2 6 2" xfId="15544"/>
    <cellStyle name="40% - Акцент4 2 6 2 2" xfId="15545"/>
    <cellStyle name="40% - Акцент4 2 6 3" xfId="15546"/>
    <cellStyle name="40% - Акцент4 2 7" xfId="15547"/>
    <cellStyle name="40% - Акцент4 2 7 2" xfId="15548"/>
    <cellStyle name="40% - Акцент4 2 7 2 2" xfId="15549"/>
    <cellStyle name="40% - Акцент4 2 7 3" xfId="15550"/>
    <cellStyle name="40% - Акцент4 2 8" xfId="15551"/>
    <cellStyle name="40% - Акцент4 2 8 2" xfId="15552"/>
    <cellStyle name="40% - Акцент4 2 8 2 2" xfId="15553"/>
    <cellStyle name="40% - Акцент4 2 8 3" xfId="15554"/>
    <cellStyle name="40% - Акцент4 2 9" xfId="15555"/>
    <cellStyle name="40% - Акцент4 2 9 2" xfId="15556"/>
    <cellStyle name="40% - Акцент4 2 9 2 2" xfId="15557"/>
    <cellStyle name="40% - Акцент4 2 9 3" xfId="15558"/>
    <cellStyle name="40% - Акцент4 20" xfId="15559"/>
    <cellStyle name="40% - Акцент4 20 2" xfId="15560"/>
    <cellStyle name="40% - Акцент4 20 2 2" xfId="15561"/>
    <cellStyle name="40% - Акцент4 20 2 2 2" xfId="15562"/>
    <cellStyle name="40% - Акцент4 20 2 3" xfId="15563"/>
    <cellStyle name="40% - Акцент4 20 3" xfId="15564"/>
    <cellStyle name="40% - Акцент4 20 3 2" xfId="15565"/>
    <cellStyle name="40% - Акцент4 20 3 2 2" xfId="15566"/>
    <cellStyle name="40% - Акцент4 20 3 3" xfId="15567"/>
    <cellStyle name="40% - Акцент4 20 4" xfId="15568"/>
    <cellStyle name="40% - Акцент4 20 4 2" xfId="15569"/>
    <cellStyle name="40% - Акцент4 20 5" xfId="15570"/>
    <cellStyle name="40% - Акцент4 21" xfId="15571"/>
    <cellStyle name="40% - Акцент4 21 2" xfId="15572"/>
    <cellStyle name="40% - Акцент4 21 2 2" xfId="15573"/>
    <cellStyle name="40% - Акцент4 21 2 2 2" xfId="15574"/>
    <cellStyle name="40% - Акцент4 21 2 3" xfId="15575"/>
    <cellStyle name="40% - Акцент4 21 3" xfId="15576"/>
    <cellStyle name="40% - Акцент4 21 3 2" xfId="15577"/>
    <cellStyle name="40% - Акцент4 21 3 2 2" xfId="15578"/>
    <cellStyle name="40% - Акцент4 21 3 3" xfId="15579"/>
    <cellStyle name="40% - Акцент4 21 4" xfId="15580"/>
    <cellStyle name="40% - Акцент4 21 4 2" xfId="15581"/>
    <cellStyle name="40% - Акцент4 21 5" xfId="15582"/>
    <cellStyle name="40% - Акцент4 22" xfId="15583"/>
    <cellStyle name="40% - Акцент4 22 2" xfId="15584"/>
    <cellStyle name="40% - Акцент4 22 2 2" xfId="15585"/>
    <cellStyle name="40% - Акцент4 22 2 2 2" xfId="15586"/>
    <cellStyle name="40% - Акцент4 22 2 3" xfId="15587"/>
    <cellStyle name="40% - Акцент4 22 3" xfId="15588"/>
    <cellStyle name="40% - Акцент4 22 3 2" xfId="15589"/>
    <cellStyle name="40% - Акцент4 22 3 2 2" xfId="15590"/>
    <cellStyle name="40% - Акцент4 22 3 3" xfId="15591"/>
    <cellStyle name="40% - Акцент4 22 4" xfId="15592"/>
    <cellStyle name="40% - Акцент4 22 4 2" xfId="15593"/>
    <cellStyle name="40% - Акцент4 22 5" xfId="15594"/>
    <cellStyle name="40% - Акцент4 23" xfId="15595"/>
    <cellStyle name="40% - Акцент4 23 2" xfId="15596"/>
    <cellStyle name="40% - Акцент4 23 2 2" xfId="15597"/>
    <cellStyle name="40% - Акцент4 23 2 2 2" xfId="15598"/>
    <cellStyle name="40% - Акцент4 23 2 3" xfId="15599"/>
    <cellStyle name="40% - Акцент4 23 3" xfId="15600"/>
    <cellStyle name="40% - Акцент4 23 3 2" xfId="15601"/>
    <cellStyle name="40% - Акцент4 23 3 2 2" xfId="15602"/>
    <cellStyle name="40% - Акцент4 23 3 3" xfId="15603"/>
    <cellStyle name="40% - Акцент4 23 4" xfId="15604"/>
    <cellStyle name="40% - Акцент4 23 4 2" xfId="15605"/>
    <cellStyle name="40% - Акцент4 23 5" xfId="15606"/>
    <cellStyle name="40% - Акцент4 24" xfId="15607"/>
    <cellStyle name="40% - Акцент4 24 2" xfId="15608"/>
    <cellStyle name="40% - Акцент4 24 2 2" xfId="15609"/>
    <cellStyle name="40% - Акцент4 24 2 2 2" xfId="15610"/>
    <cellStyle name="40% - Акцент4 24 2 3" xfId="15611"/>
    <cellStyle name="40% - Акцент4 24 3" xfId="15612"/>
    <cellStyle name="40% - Акцент4 24 3 2" xfId="15613"/>
    <cellStyle name="40% - Акцент4 24 3 2 2" xfId="15614"/>
    <cellStyle name="40% - Акцент4 24 3 3" xfId="15615"/>
    <cellStyle name="40% - Акцент4 24 4" xfId="15616"/>
    <cellStyle name="40% - Акцент4 24 4 2" xfId="15617"/>
    <cellStyle name="40% - Акцент4 24 5" xfId="15618"/>
    <cellStyle name="40% - Акцент4 25" xfId="15619"/>
    <cellStyle name="40% - Акцент4 25 2" xfId="15620"/>
    <cellStyle name="40% - Акцент4 25 2 2" xfId="15621"/>
    <cellStyle name="40% - Акцент4 25 2 2 2" xfId="15622"/>
    <cellStyle name="40% - Акцент4 25 2 3" xfId="15623"/>
    <cellStyle name="40% - Акцент4 25 3" xfId="15624"/>
    <cellStyle name="40% - Акцент4 25 3 2" xfId="15625"/>
    <cellStyle name="40% - Акцент4 25 3 2 2" xfId="15626"/>
    <cellStyle name="40% - Акцент4 25 3 3" xfId="15627"/>
    <cellStyle name="40% - Акцент4 25 4" xfId="15628"/>
    <cellStyle name="40% - Акцент4 25 4 2" xfId="15629"/>
    <cellStyle name="40% - Акцент4 25 5" xfId="15630"/>
    <cellStyle name="40% - Акцент4 26" xfId="15631"/>
    <cellStyle name="40% - Акцент4 26 2" xfId="15632"/>
    <cellStyle name="40% - Акцент4 26 2 2" xfId="15633"/>
    <cellStyle name="40% - Акцент4 26 2 2 2" xfId="15634"/>
    <cellStyle name="40% - Акцент4 26 2 3" xfId="15635"/>
    <cellStyle name="40% - Акцент4 26 3" xfId="15636"/>
    <cellStyle name="40% - Акцент4 26 3 2" xfId="15637"/>
    <cellStyle name="40% - Акцент4 26 3 2 2" xfId="15638"/>
    <cellStyle name="40% - Акцент4 26 3 3" xfId="15639"/>
    <cellStyle name="40% - Акцент4 26 4" xfId="15640"/>
    <cellStyle name="40% - Акцент4 26 4 2" xfId="15641"/>
    <cellStyle name="40% - Акцент4 26 5" xfId="15642"/>
    <cellStyle name="40% - Акцент4 27" xfId="15643"/>
    <cellStyle name="40% - Акцент4 27 2" xfId="15644"/>
    <cellStyle name="40% - Акцент4 27 2 2" xfId="15645"/>
    <cellStyle name="40% - Акцент4 27 2 2 2" xfId="15646"/>
    <cellStyle name="40% - Акцент4 27 2 3" xfId="15647"/>
    <cellStyle name="40% - Акцент4 27 3" xfId="15648"/>
    <cellStyle name="40% - Акцент4 27 3 2" xfId="15649"/>
    <cellStyle name="40% - Акцент4 27 3 2 2" xfId="15650"/>
    <cellStyle name="40% - Акцент4 27 3 3" xfId="15651"/>
    <cellStyle name="40% - Акцент4 27 4" xfId="15652"/>
    <cellStyle name="40% - Акцент4 27 4 2" xfId="15653"/>
    <cellStyle name="40% - Акцент4 27 5" xfId="15654"/>
    <cellStyle name="40% - Акцент4 28" xfId="15655"/>
    <cellStyle name="40% - Акцент4 28 2" xfId="15656"/>
    <cellStyle name="40% - Акцент4 28 2 2" xfId="15657"/>
    <cellStyle name="40% - Акцент4 28 2 2 2" xfId="15658"/>
    <cellStyle name="40% - Акцент4 28 2 3" xfId="15659"/>
    <cellStyle name="40% - Акцент4 28 3" xfId="15660"/>
    <cellStyle name="40% - Акцент4 28 3 2" xfId="15661"/>
    <cellStyle name="40% - Акцент4 28 3 2 2" xfId="15662"/>
    <cellStyle name="40% - Акцент4 28 3 3" xfId="15663"/>
    <cellStyle name="40% - Акцент4 28 4" xfId="15664"/>
    <cellStyle name="40% - Акцент4 28 4 2" xfId="15665"/>
    <cellStyle name="40% - Акцент4 28 5" xfId="15666"/>
    <cellStyle name="40% - Акцент4 29" xfId="15667"/>
    <cellStyle name="40% - Акцент4 29 2" xfId="15668"/>
    <cellStyle name="40% - Акцент4 29 2 2" xfId="15669"/>
    <cellStyle name="40% - Акцент4 29 2 2 2" xfId="15670"/>
    <cellStyle name="40% - Акцент4 29 2 3" xfId="15671"/>
    <cellStyle name="40% - Акцент4 29 3" xfId="15672"/>
    <cellStyle name="40% - Акцент4 29 3 2" xfId="15673"/>
    <cellStyle name="40% - Акцент4 29 3 2 2" xfId="15674"/>
    <cellStyle name="40% - Акцент4 29 3 3" xfId="15675"/>
    <cellStyle name="40% - Акцент4 29 4" xfId="15676"/>
    <cellStyle name="40% - Акцент4 29 4 2" xfId="15677"/>
    <cellStyle name="40% - Акцент4 29 5" xfId="15678"/>
    <cellStyle name="40% - Акцент4 3" xfId="15679"/>
    <cellStyle name="40% - Акцент4 3 2" xfId="15680"/>
    <cellStyle name="40% - Акцент4 3 2 2" xfId="15681"/>
    <cellStyle name="40% - Акцент4 3 2 2 2" xfId="15682"/>
    <cellStyle name="40% - Акцент4 3 2 2 2 2" xfId="15683"/>
    <cellStyle name="40% - Акцент4 3 2 2 3" xfId="15684"/>
    <cellStyle name="40% - Акцент4 3 2 3" xfId="15685"/>
    <cellStyle name="40% - Акцент4 3 2 3 2" xfId="15686"/>
    <cellStyle name="40% - Акцент4 3 2 3 2 2" xfId="15687"/>
    <cellStyle name="40% - Акцент4 3 2 3 3" xfId="15688"/>
    <cellStyle name="40% - Акцент4 3 2 4" xfId="15689"/>
    <cellStyle name="40% - Акцент4 3 2 4 2" xfId="15690"/>
    <cellStyle name="40% - Акцент4 3 2 5" xfId="15691"/>
    <cellStyle name="40% - Акцент4 3 3" xfId="15692"/>
    <cellStyle name="40% - Акцент4 3 3 2" xfId="15693"/>
    <cellStyle name="40% - Акцент4 3 3 2 2" xfId="15694"/>
    <cellStyle name="40% - Акцент4 3 3 2 2 2" xfId="15695"/>
    <cellStyle name="40% - Акцент4 3 3 2 3" xfId="15696"/>
    <cellStyle name="40% - Акцент4 3 3 3" xfId="15697"/>
    <cellStyle name="40% - Акцент4 3 3 3 2" xfId="15698"/>
    <cellStyle name="40% - Акцент4 3 3 3 2 2" xfId="15699"/>
    <cellStyle name="40% - Акцент4 3 3 3 3" xfId="15700"/>
    <cellStyle name="40% - Акцент4 3 3 4" xfId="15701"/>
    <cellStyle name="40% - Акцент4 3 3 4 2" xfId="15702"/>
    <cellStyle name="40% - Акцент4 3 3 5" xfId="15703"/>
    <cellStyle name="40% - Акцент4 3 4" xfId="15704"/>
    <cellStyle name="40% - Акцент4 3 4 2" xfId="15705"/>
    <cellStyle name="40% - Акцент4 3 4 2 2" xfId="15706"/>
    <cellStyle name="40% - Акцент4 3 4 2 2 2" xfId="15707"/>
    <cellStyle name="40% - Акцент4 3 4 2 3" xfId="15708"/>
    <cellStyle name="40% - Акцент4 3 4 3" xfId="15709"/>
    <cellStyle name="40% - Акцент4 3 4 3 2" xfId="15710"/>
    <cellStyle name="40% - Акцент4 3 4 3 2 2" xfId="15711"/>
    <cellStyle name="40% - Акцент4 3 4 3 3" xfId="15712"/>
    <cellStyle name="40% - Акцент4 3 4 4" xfId="15713"/>
    <cellStyle name="40% - Акцент4 3 4 4 2" xfId="15714"/>
    <cellStyle name="40% - Акцент4 3 4 5" xfId="15715"/>
    <cellStyle name="40% - Акцент4 3 5" xfId="15716"/>
    <cellStyle name="40% - Акцент4 3 5 2" xfId="15717"/>
    <cellStyle name="40% - Акцент4 3 5 2 2" xfId="15718"/>
    <cellStyle name="40% - Акцент4 3 5 2 2 2" xfId="15719"/>
    <cellStyle name="40% - Акцент4 3 5 2 3" xfId="15720"/>
    <cellStyle name="40% - Акцент4 3 5 3" xfId="15721"/>
    <cellStyle name="40% - Акцент4 3 5 3 2" xfId="15722"/>
    <cellStyle name="40% - Акцент4 3 5 3 2 2" xfId="15723"/>
    <cellStyle name="40% - Акцент4 3 5 3 3" xfId="15724"/>
    <cellStyle name="40% - Акцент4 3 5 4" xfId="15725"/>
    <cellStyle name="40% - Акцент4 3 5 4 2" xfId="15726"/>
    <cellStyle name="40% - Акцент4 3 5 5" xfId="15727"/>
    <cellStyle name="40% - Акцент4 3 6" xfId="15728"/>
    <cellStyle name="40% - Акцент4 3 6 2" xfId="15729"/>
    <cellStyle name="40% - Акцент4 3 6 2 2" xfId="15730"/>
    <cellStyle name="40% - Акцент4 3 6 3" xfId="15731"/>
    <cellStyle name="40% - Акцент4 3 7" xfId="15732"/>
    <cellStyle name="40% - Акцент4 3 7 2" xfId="15733"/>
    <cellStyle name="40% - Акцент4 3 7 2 2" xfId="15734"/>
    <cellStyle name="40% - Акцент4 3 7 3" xfId="15735"/>
    <cellStyle name="40% - Акцент4 3 8" xfId="15736"/>
    <cellStyle name="40% - Акцент4 3 8 2" xfId="15737"/>
    <cellStyle name="40% - Акцент4 3 9" xfId="15738"/>
    <cellStyle name="40% - Акцент4 30" xfId="15739"/>
    <cellStyle name="40% - Акцент4 30 2" xfId="15740"/>
    <cellStyle name="40% - Акцент4 30 2 2" xfId="15741"/>
    <cellStyle name="40% - Акцент4 30 2 2 2" xfId="15742"/>
    <cellStyle name="40% - Акцент4 30 2 3" xfId="15743"/>
    <cellStyle name="40% - Акцент4 30 3" xfId="15744"/>
    <cellStyle name="40% - Акцент4 30 3 2" xfId="15745"/>
    <cellStyle name="40% - Акцент4 30 3 2 2" xfId="15746"/>
    <cellStyle name="40% - Акцент4 30 3 3" xfId="15747"/>
    <cellStyle name="40% - Акцент4 30 4" xfId="15748"/>
    <cellStyle name="40% - Акцент4 30 4 2" xfId="15749"/>
    <cellStyle name="40% - Акцент4 30 5" xfId="15750"/>
    <cellStyle name="40% - Акцент4 31" xfId="15751"/>
    <cellStyle name="40% - Акцент4 31 2" xfId="15752"/>
    <cellStyle name="40% - Акцент4 31 2 2" xfId="15753"/>
    <cellStyle name="40% - Акцент4 31 2 2 2" xfId="15754"/>
    <cellStyle name="40% - Акцент4 31 2 3" xfId="15755"/>
    <cellStyle name="40% - Акцент4 31 3" xfId="15756"/>
    <cellStyle name="40% - Акцент4 31 3 2" xfId="15757"/>
    <cellStyle name="40% - Акцент4 31 3 2 2" xfId="15758"/>
    <cellStyle name="40% - Акцент4 31 3 3" xfId="15759"/>
    <cellStyle name="40% - Акцент4 31 4" xfId="15760"/>
    <cellStyle name="40% - Акцент4 31 4 2" xfId="15761"/>
    <cellStyle name="40% - Акцент4 31 5" xfId="15762"/>
    <cellStyle name="40% - Акцент4 32" xfId="15763"/>
    <cellStyle name="40% - Акцент4 32 2" xfId="15764"/>
    <cellStyle name="40% - Акцент4 32 2 2" xfId="15765"/>
    <cellStyle name="40% - Акцент4 32 2 2 2" xfId="15766"/>
    <cellStyle name="40% - Акцент4 32 2 3" xfId="15767"/>
    <cellStyle name="40% - Акцент4 32 3" xfId="15768"/>
    <cellStyle name="40% - Акцент4 32 3 2" xfId="15769"/>
    <cellStyle name="40% - Акцент4 32 3 2 2" xfId="15770"/>
    <cellStyle name="40% - Акцент4 32 3 3" xfId="15771"/>
    <cellStyle name="40% - Акцент4 32 4" xfId="15772"/>
    <cellStyle name="40% - Акцент4 32 4 2" xfId="15773"/>
    <cellStyle name="40% - Акцент4 32 5" xfId="15774"/>
    <cellStyle name="40% - Акцент4 33" xfId="15775"/>
    <cellStyle name="40% - Акцент4 33 2" xfId="15776"/>
    <cellStyle name="40% - Акцент4 33 2 2" xfId="15777"/>
    <cellStyle name="40% - Акцент4 33 2 2 2" xfId="15778"/>
    <cellStyle name="40% - Акцент4 33 2 3" xfId="15779"/>
    <cellStyle name="40% - Акцент4 33 3" xfId="15780"/>
    <cellStyle name="40% - Акцент4 33 3 2" xfId="15781"/>
    <cellStyle name="40% - Акцент4 33 3 2 2" xfId="15782"/>
    <cellStyle name="40% - Акцент4 33 3 3" xfId="15783"/>
    <cellStyle name="40% - Акцент4 33 4" xfId="15784"/>
    <cellStyle name="40% - Акцент4 33 4 2" xfId="15785"/>
    <cellStyle name="40% - Акцент4 33 5" xfId="15786"/>
    <cellStyle name="40% - Акцент4 34" xfId="15787"/>
    <cellStyle name="40% - Акцент4 34 2" xfId="15788"/>
    <cellStyle name="40% - Акцент4 34 2 2" xfId="15789"/>
    <cellStyle name="40% - Акцент4 34 2 2 2" xfId="15790"/>
    <cellStyle name="40% - Акцент4 34 2 3" xfId="15791"/>
    <cellStyle name="40% - Акцент4 34 3" xfId="15792"/>
    <cellStyle name="40% - Акцент4 34 3 2" xfId="15793"/>
    <cellStyle name="40% - Акцент4 34 3 2 2" xfId="15794"/>
    <cellStyle name="40% - Акцент4 34 3 3" xfId="15795"/>
    <cellStyle name="40% - Акцент4 34 4" xfId="15796"/>
    <cellStyle name="40% - Акцент4 34 4 2" xfId="15797"/>
    <cellStyle name="40% - Акцент4 34 5" xfId="15798"/>
    <cellStyle name="40% - Акцент4 35" xfId="15799"/>
    <cellStyle name="40% - Акцент4 35 2" xfId="15800"/>
    <cellStyle name="40% - Акцент4 35 2 2" xfId="15801"/>
    <cellStyle name="40% - Акцент4 35 2 2 2" xfId="15802"/>
    <cellStyle name="40% - Акцент4 35 2 3" xfId="15803"/>
    <cellStyle name="40% - Акцент4 35 3" xfId="15804"/>
    <cellStyle name="40% - Акцент4 35 3 2" xfId="15805"/>
    <cellStyle name="40% - Акцент4 35 3 2 2" xfId="15806"/>
    <cellStyle name="40% - Акцент4 35 3 3" xfId="15807"/>
    <cellStyle name="40% - Акцент4 35 4" xfId="15808"/>
    <cellStyle name="40% - Акцент4 35 4 2" xfId="15809"/>
    <cellStyle name="40% - Акцент4 35 5" xfId="15810"/>
    <cellStyle name="40% - Акцент4 36" xfId="15811"/>
    <cellStyle name="40% - Акцент4 36 2" xfId="15812"/>
    <cellStyle name="40% - Акцент4 36 2 2" xfId="15813"/>
    <cellStyle name="40% - Акцент4 36 2 2 2" xfId="15814"/>
    <cellStyle name="40% - Акцент4 36 2 3" xfId="15815"/>
    <cellStyle name="40% - Акцент4 36 3" xfId="15816"/>
    <cellStyle name="40% - Акцент4 36 3 2" xfId="15817"/>
    <cellStyle name="40% - Акцент4 36 3 2 2" xfId="15818"/>
    <cellStyle name="40% - Акцент4 36 3 3" xfId="15819"/>
    <cellStyle name="40% - Акцент4 36 4" xfId="15820"/>
    <cellStyle name="40% - Акцент4 36 4 2" xfId="15821"/>
    <cellStyle name="40% - Акцент4 36 5" xfId="15822"/>
    <cellStyle name="40% - Акцент4 37" xfId="15823"/>
    <cellStyle name="40% - Акцент4 37 2" xfId="15824"/>
    <cellStyle name="40% - Акцент4 37 2 2" xfId="15825"/>
    <cellStyle name="40% - Акцент4 37 2 2 2" xfId="15826"/>
    <cellStyle name="40% - Акцент4 37 2 3" xfId="15827"/>
    <cellStyle name="40% - Акцент4 37 3" xfId="15828"/>
    <cellStyle name="40% - Акцент4 37 3 2" xfId="15829"/>
    <cellStyle name="40% - Акцент4 37 3 2 2" xfId="15830"/>
    <cellStyle name="40% - Акцент4 37 3 3" xfId="15831"/>
    <cellStyle name="40% - Акцент4 37 4" xfId="15832"/>
    <cellStyle name="40% - Акцент4 37 4 2" xfId="15833"/>
    <cellStyle name="40% - Акцент4 37 5" xfId="15834"/>
    <cellStyle name="40% - Акцент4 38" xfId="15835"/>
    <cellStyle name="40% - Акцент4 38 2" xfId="15836"/>
    <cellStyle name="40% - Акцент4 38 2 2" xfId="15837"/>
    <cellStyle name="40% - Акцент4 38 2 2 2" xfId="15838"/>
    <cellStyle name="40% - Акцент4 38 2 3" xfId="15839"/>
    <cellStyle name="40% - Акцент4 38 3" xfId="15840"/>
    <cellStyle name="40% - Акцент4 38 3 2" xfId="15841"/>
    <cellStyle name="40% - Акцент4 38 3 2 2" xfId="15842"/>
    <cellStyle name="40% - Акцент4 38 3 3" xfId="15843"/>
    <cellStyle name="40% - Акцент4 38 4" xfId="15844"/>
    <cellStyle name="40% - Акцент4 38 4 2" xfId="15845"/>
    <cellStyle name="40% - Акцент4 38 5" xfId="15846"/>
    <cellStyle name="40% - Акцент4 39" xfId="15847"/>
    <cellStyle name="40% - Акцент4 39 2" xfId="15848"/>
    <cellStyle name="40% - Акцент4 39 2 2" xfId="15849"/>
    <cellStyle name="40% - Акцент4 39 2 2 2" xfId="15850"/>
    <cellStyle name="40% - Акцент4 39 2 3" xfId="15851"/>
    <cellStyle name="40% - Акцент4 39 3" xfId="15852"/>
    <cellStyle name="40% - Акцент4 39 3 2" xfId="15853"/>
    <cellStyle name="40% - Акцент4 39 3 2 2" xfId="15854"/>
    <cellStyle name="40% - Акцент4 39 3 3" xfId="15855"/>
    <cellStyle name="40% - Акцент4 39 4" xfId="15856"/>
    <cellStyle name="40% - Акцент4 39 4 2" xfId="15857"/>
    <cellStyle name="40% - Акцент4 39 5" xfId="15858"/>
    <cellStyle name="40% - Акцент4 4" xfId="15859"/>
    <cellStyle name="40% - Акцент4 4 2" xfId="15860"/>
    <cellStyle name="40% - Акцент4 4 2 2" xfId="15861"/>
    <cellStyle name="40% - Акцент4 4 2 2 2" xfId="15862"/>
    <cellStyle name="40% - Акцент4 4 2 2 2 2" xfId="15863"/>
    <cellStyle name="40% - Акцент4 4 2 2 3" xfId="15864"/>
    <cellStyle name="40% - Акцент4 4 2 3" xfId="15865"/>
    <cellStyle name="40% - Акцент4 4 2 3 2" xfId="15866"/>
    <cellStyle name="40% - Акцент4 4 2 3 2 2" xfId="15867"/>
    <cellStyle name="40% - Акцент4 4 2 3 3" xfId="15868"/>
    <cellStyle name="40% - Акцент4 4 2 4" xfId="15869"/>
    <cellStyle name="40% - Акцент4 4 2 4 2" xfId="15870"/>
    <cellStyle name="40% - Акцент4 4 2 5" xfId="15871"/>
    <cellStyle name="40% - Акцент4 4 3" xfId="15872"/>
    <cellStyle name="40% - Акцент4 4 3 2" xfId="15873"/>
    <cellStyle name="40% - Акцент4 4 3 2 2" xfId="15874"/>
    <cellStyle name="40% - Акцент4 4 3 2 2 2" xfId="15875"/>
    <cellStyle name="40% - Акцент4 4 3 2 3" xfId="15876"/>
    <cellStyle name="40% - Акцент4 4 3 3" xfId="15877"/>
    <cellStyle name="40% - Акцент4 4 3 3 2" xfId="15878"/>
    <cellStyle name="40% - Акцент4 4 3 3 2 2" xfId="15879"/>
    <cellStyle name="40% - Акцент4 4 3 3 3" xfId="15880"/>
    <cellStyle name="40% - Акцент4 4 3 4" xfId="15881"/>
    <cellStyle name="40% - Акцент4 4 3 4 2" xfId="15882"/>
    <cellStyle name="40% - Акцент4 4 3 5" xfId="15883"/>
    <cellStyle name="40% - Акцент4 4 4" xfId="15884"/>
    <cellStyle name="40% - Акцент4 4 4 2" xfId="15885"/>
    <cellStyle name="40% - Акцент4 4 4 2 2" xfId="15886"/>
    <cellStyle name="40% - Акцент4 4 4 2 2 2" xfId="15887"/>
    <cellStyle name="40% - Акцент4 4 4 2 3" xfId="15888"/>
    <cellStyle name="40% - Акцент4 4 4 3" xfId="15889"/>
    <cellStyle name="40% - Акцент4 4 4 3 2" xfId="15890"/>
    <cellStyle name="40% - Акцент4 4 4 3 2 2" xfId="15891"/>
    <cellStyle name="40% - Акцент4 4 4 3 3" xfId="15892"/>
    <cellStyle name="40% - Акцент4 4 4 4" xfId="15893"/>
    <cellStyle name="40% - Акцент4 4 4 4 2" xfId="15894"/>
    <cellStyle name="40% - Акцент4 4 4 5" xfId="15895"/>
    <cellStyle name="40% - Акцент4 4 5" xfId="15896"/>
    <cellStyle name="40% - Акцент4 4 5 2" xfId="15897"/>
    <cellStyle name="40% - Акцент4 4 5 2 2" xfId="15898"/>
    <cellStyle name="40% - Акцент4 4 5 2 2 2" xfId="15899"/>
    <cellStyle name="40% - Акцент4 4 5 2 3" xfId="15900"/>
    <cellStyle name="40% - Акцент4 4 5 3" xfId="15901"/>
    <cellStyle name="40% - Акцент4 4 5 3 2" xfId="15902"/>
    <cellStyle name="40% - Акцент4 4 5 3 2 2" xfId="15903"/>
    <cellStyle name="40% - Акцент4 4 5 3 3" xfId="15904"/>
    <cellStyle name="40% - Акцент4 4 5 4" xfId="15905"/>
    <cellStyle name="40% - Акцент4 4 5 4 2" xfId="15906"/>
    <cellStyle name="40% - Акцент4 4 5 5" xfId="15907"/>
    <cellStyle name="40% - Акцент4 4 6" xfId="15908"/>
    <cellStyle name="40% - Акцент4 4 6 2" xfId="15909"/>
    <cellStyle name="40% - Акцент4 4 6 2 2" xfId="15910"/>
    <cellStyle name="40% - Акцент4 4 6 3" xfId="15911"/>
    <cellStyle name="40% - Акцент4 4 7" xfId="15912"/>
    <cellStyle name="40% - Акцент4 4 7 2" xfId="15913"/>
    <cellStyle name="40% - Акцент4 4 7 2 2" xfId="15914"/>
    <cellStyle name="40% - Акцент4 4 7 3" xfId="15915"/>
    <cellStyle name="40% - Акцент4 4 8" xfId="15916"/>
    <cellStyle name="40% - Акцент4 4 8 2" xfId="15917"/>
    <cellStyle name="40% - Акцент4 4 9" xfId="15918"/>
    <cellStyle name="40% - Акцент4 40" xfId="15919"/>
    <cellStyle name="40% - Акцент4 40 2" xfId="15920"/>
    <cellStyle name="40% - Акцент4 40 2 2" xfId="15921"/>
    <cellStyle name="40% - Акцент4 40 2 2 2" xfId="15922"/>
    <cellStyle name="40% - Акцент4 40 2 3" xfId="15923"/>
    <cellStyle name="40% - Акцент4 40 3" xfId="15924"/>
    <cellStyle name="40% - Акцент4 40 3 2" xfId="15925"/>
    <cellStyle name="40% - Акцент4 40 3 2 2" xfId="15926"/>
    <cellStyle name="40% - Акцент4 40 3 3" xfId="15927"/>
    <cellStyle name="40% - Акцент4 40 4" xfId="15928"/>
    <cellStyle name="40% - Акцент4 40 4 2" xfId="15929"/>
    <cellStyle name="40% - Акцент4 40 5" xfId="15930"/>
    <cellStyle name="40% - Акцент4 41" xfId="15931"/>
    <cellStyle name="40% - Акцент4 41 2" xfId="15932"/>
    <cellStyle name="40% - Акцент4 41 2 2" xfId="15933"/>
    <cellStyle name="40% - Акцент4 41 2 2 2" xfId="15934"/>
    <cellStyle name="40% - Акцент4 41 2 3" xfId="15935"/>
    <cellStyle name="40% - Акцент4 41 3" xfId="15936"/>
    <cellStyle name="40% - Акцент4 41 3 2" xfId="15937"/>
    <cellStyle name="40% - Акцент4 41 3 2 2" xfId="15938"/>
    <cellStyle name="40% - Акцент4 41 3 3" xfId="15939"/>
    <cellStyle name="40% - Акцент4 41 4" xfId="15940"/>
    <cellStyle name="40% - Акцент4 41 4 2" xfId="15941"/>
    <cellStyle name="40% - Акцент4 41 5" xfId="15942"/>
    <cellStyle name="40% - Акцент4 42" xfId="15943"/>
    <cellStyle name="40% - Акцент4 42 2" xfId="15944"/>
    <cellStyle name="40% - Акцент4 42 2 2" xfId="15945"/>
    <cellStyle name="40% - Акцент4 42 2 2 2" xfId="15946"/>
    <cellStyle name="40% - Акцент4 42 2 3" xfId="15947"/>
    <cellStyle name="40% - Акцент4 42 3" xfId="15948"/>
    <cellStyle name="40% - Акцент4 42 3 2" xfId="15949"/>
    <cellStyle name="40% - Акцент4 42 3 2 2" xfId="15950"/>
    <cellStyle name="40% - Акцент4 42 3 3" xfId="15951"/>
    <cellStyle name="40% - Акцент4 42 4" xfId="15952"/>
    <cellStyle name="40% - Акцент4 42 4 2" xfId="15953"/>
    <cellStyle name="40% - Акцент4 42 5" xfId="15954"/>
    <cellStyle name="40% - Акцент4 43" xfId="15955"/>
    <cellStyle name="40% - Акцент4 43 2" xfId="15956"/>
    <cellStyle name="40% - Акцент4 43 2 2" xfId="15957"/>
    <cellStyle name="40% - Акцент4 43 2 2 2" xfId="15958"/>
    <cellStyle name="40% - Акцент4 43 2 3" xfId="15959"/>
    <cellStyle name="40% - Акцент4 43 3" xfId="15960"/>
    <cellStyle name="40% - Акцент4 43 3 2" xfId="15961"/>
    <cellStyle name="40% - Акцент4 43 3 2 2" xfId="15962"/>
    <cellStyle name="40% - Акцент4 43 3 3" xfId="15963"/>
    <cellStyle name="40% - Акцент4 43 4" xfId="15964"/>
    <cellStyle name="40% - Акцент4 43 4 2" xfId="15965"/>
    <cellStyle name="40% - Акцент4 43 5" xfId="15966"/>
    <cellStyle name="40% - Акцент4 44" xfId="15967"/>
    <cellStyle name="40% - Акцент4 44 2" xfId="15968"/>
    <cellStyle name="40% - Акцент4 44 2 2" xfId="15969"/>
    <cellStyle name="40% - Акцент4 44 2 2 2" xfId="15970"/>
    <cellStyle name="40% - Акцент4 44 2 3" xfId="15971"/>
    <cellStyle name="40% - Акцент4 44 3" xfId="15972"/>
    <cellStyle name="40% - Акцент4 44 3 2" xfId="15973"/>
    <cellStyle name="40% - Акцент4 44 3 2 2" xfId="15974"/>
    <cellStyle name="40% - Акцент4 44 3 3" xfId="15975"/>
    <cellStyle name="40% - Акцент4 44 4" xfId="15976"/>
    <cellStyle name="40% - Акцент4 44 4 2" xfId="15977"/>
    <cellStyle name="40% - Акцент4 44 5" xfId="15978"/>
    <cellStyle name="40% - Акцент4 45" xfId="15979"/>
    <cellStyle name="40% - Акцент4 45 2" xfId="15980"/>
    <cellStyle name="40% - Акцент4 45 2 2" xfId="15981"/>
    <cellStyle name="40% - Акцент4 45 2 2 2" xfId="15982"/>
    <cellStyle name="40% - Акцент4 45 2 3" xfId="15983"/>
    <cellStyle name="40% - Акцент4 45 3" xfId="15984"/>
    <cellStyle name="40% - Акцент4 45 3 2" xfId="15985"/>
    <cellStyle name="40% - Акцент4 45 3 2 2" xfId="15986"/>
    <cellStyle name="40% - Акцент4 45 3 3" xfId="15987"/>
    <cellStyle name="40% - Акцент4 45 4" xfId="15988"/>
    <cellStyle name="40% - Акцент4 45 4 2" xfId="15989"/>
    <cellStyle name="40% - Акцент4 45 5" xfId="15990"/>
    <cellStyle name="40% - Акцент4 46" xfId="15991"/>
    <cellStyle name="40% - Акцент4 46 2" xfId="15992"/>
    <cellStyle name="40% - Акцент4 46 2 2" xfId="15993"/>
    <cellStyle name="40% - Акцент4 46 2 2 2" xfId="15994"/>
    <cellStyle name="40% - Акцент4 46 2 3" xfId="15995"/>
    <cellStyle name="40% - Акцент4 46 3" xfId="15996"/>
    <cellStyle name="40% - Акцент4 46 3 2" xfId="15997"/>
    <cellStyle name="40% - Акцент4 46 3 2 2" xfId="15998"/>
    <cellStyle name="40% - Акцент4 46 3 3" xfId="15999"/>
    <cellStyle name="40% - Акцент4 46 4" xfId="16000"/>
    <cellStyle name="40% - Акцент4 46 4 2" xfId="16001"/>
    <cellStyle name="40% - Акцент4 46 5" xfId="16002"/>
    <cellStyle name="40% - Акцент4 47" xfId="16003"/>
    <cellStyle name="40% - Акцент4 47 2" xfId="16004"/>
    <cellStyle name="40% - Акцент4 47 2 2" xfId="16005"/>
    <cellStyle name="40% - Акцент4 47 2 2 2" xfId="16006"/>
    <cellStyle name="40% - Акцент4 47 2 3" xfId="16007"/>
    <cellStyle name="40% - Акцент4 47 3" xfId="16008"/>
    <cellStyle name="40% - Акцент4 47 3 2" xfId="16009"/>
    <cellStyle name="40% - Акцент4 47 3 2 2" xfId="16010"/>
    <cellStyle name="40% - Акцент4 47 3 3" xfId="16011"/>
    <cellStyle name="40% - Акцент4 47 4" xfId="16012"/>
    <cellStyle name="40% - Акцент4 47 4 2" xfId="16013"/>
    <cellStyle name="40% - Акцент4 47 5" xfId="16014"/>
    <cellStyle name="40% - Акцент4 48" xfId="16015"/>
    <cellStyle name="40% - Акцент4 48 2" xfId="16016"/>
    <cellStyle name="40% - Акцент4 48 2 2" xfId="16017"/>
    <cellStyle name="40% - Акцент4 48 2 2 2" xfId="16018"/>
    <cellStyle name="40% - Акцент4 48 2 3" xfId="16019"/>
    <cellStyle name="40% - Акцент4 48 3" xfId="16020"/>
    <cellStyle name="40% - Акцент4 48 3 2" xfId="16021"/>
    <cellStyle name="40% - Акцент4 48 3 2 2" xfId="16022"/>
    <cellStyle name="40% - Акцент4 48 3 3" xfId="16023"/>
    <cellStyle name="40% - Акцент4 48 4" xfId="16024"/>
    <cellStyle name="40% - Акцент4 48 4 2" xfId="16025"/>
    <cellStyle name="40% - Акцент4 48 5" xfId="16026"/>
    <cellStyle name="40% - Акцент4 49" xfId="16027"/>
    <cellStyle name="40% - Акцент4 49 2" xfId="16028"/>
    <cellStyle name="40% - Акцент4 49 2 2" xfId="16029"/>
    <cellStyle name="40% - Акцент4 49 2 2 2" xfId="16030"/>
    <cellStyle name="40% - Акцент4 49 2 3" xfId="16031"/>
    <cellStyle name="40% - Акцент4 49 3" xfId="16032"/>
    <cellStyle name="40% - Акцент4 49 3 2" xfId="16033"/>
    <cellStyle name="40% - Акцент4 49 3 2 2" xfId="16034"/>
    <cellStyle name="40% - Акцент4 49 3 3" xfId="16035"/>
    <cellStyle name="40% - Акцент4 49 4" xfId="16036"/>
    <cellStyle name="40% - Акцент4 49 4 2" xfId="16037"/>
    <cellStyle name="40% - Акцент4 49 5" xfId="16038"/>
    <cellStyle name="40% - Акцент4 5" xfId="16039"/>
    <cellStyle name="40% - Акцент4 5 2" xfId="16040"/>
    <cellStyle name="40% - Акцент4 5 2 2" xfId="16041"/>
    <cellStyle name="40% - Акцент4 5 2 2 2" xfId="16042"/>
    <cellStyle name="40% - Акцент4 5 2 2 2 2" xfId="16043"/>
    <cellStyle name="40% - Акцент4 5 2 2 3" xfId="16044"/>
    <cellStyle name="40% - Акцент4 5 2 3" xfId="16045"/>
    <cellStyle name="40% - Акцент4 5 2 3 2" xfId="16046"/>
    <cellStyle name="40% - Акцент4 5 2 3 2 2" xfId="16047"/>
    <cellStyle name="40% - Акцент4 5 2 3 3" xfId="16048"/>
    <cellStyle name="40% - Акцент4 5 2 4" xfId="16049"/>
    <cellStyle name="40% - Акцент4 5 2 4 2" xfId="16050"/>
    <cellStyle name="40% - Акцент4 5 2 5" xfId="16051"/>
    <cellStyle name="40% - Акцент4 5 3" xfId="16052"/>
    <cellStyle name="40% - Акцент4 5 3 2" xfId="16053"/>
    <cellStyle name="40% - Акцент4 5 3 2 2" xfId="16054"/>
    <cellStyle name="40% - Акцент4 5 3 2 2 2" xfId="16055"/>
    <cellStyle name="40% - Акцент4 5 3 2 3" xfId="16056"/>
    <cellStyle name="40% - Акцент4 5 3 3" xfId="16057"/>
    <cellStyle name="40% - Акцент4 5 3 3 2" xfId="16058"/>
    <cellStyle name="40% - Акцент4 5 3 3 2 2" xfId="16059"/>
    <cellStyle name="40% - Акцент4 5 3 3 3" xfId="16060"/>
    <cellStyle name="40% - Акцент4 5 3 4" xfId="16061"/>
    <cellStyle name="40% - Акцент4 5 3 4 2" xfId="16062"/>
    <cellStyle name="40% - Акцент4 5 3 5" xfId="16063"/>
    <cellStyle name="40% - Акцент4 5 4" xfId="16064"/>
    <cellStyle name="40% - Акцент4 5 4 2" xfId="16065"/>
    <cellStyle name="40% - Акцент4 5 4 2 2" xfId="16066"/>
    <cellStyle name="40% - Акцент4 5 4 2 2 2" xfId="16067"/>
    <cellStyle name="40% - Акцент4 5 4 2 3" xfId="16068"/>
    <cellStyle name="40% - Акцент4 5 4 3" xfId="16069"/>
    <cellStyle name="40% - Акцент4 5 4 3 2" xfId="16070"/>
    <cellStyle name="40% - Акцент4 5 4 3 2 2" xfId="16071"/>
    <cellStyle name="40% - Акцент4 5 4 3 3" xfId="16072"/>
    <cellStyle name="40% - Акцент4 5 4 4" xfId="16073"/>
    <cellStyle name="40% - Акцент4 5 4 4 2" xfId="16074"/>
    <cellStyle name="40% - Акцент4 5 4 5" xfId="16075"/>
    <cellStyle name="40% - Акцент4 5 5" xfId="16076"/>
    <cellStyle name="40% - Акцент4 5 5 2" xfId="16077"/>
    <cellStyle name="40% - Акцент4 5 5 2 2" xfId="16078"/>
    <cellStyle name="40% - Акцент4 5 5 2 2 2" xfId="16079"/>
    <cellStyle name="40% - Акцент4 5 5 2 3" xfId="16080"/>
    <cellStyle name="40% - Акцент4 5 5 3" xfId="16081"/>
    <cellStyle name="40% - Акцент4 5 5 3 2" xfId="16082"/>
    <cellStyle name="40% - Акцент4 5 5 3 2 2" xfId="16083"/>
    <cellStyle name="40% - Акцент4 5 5 3 3" xfId="16084"/>
    <cellStyle name="40% - Акцент4 5 5 4" xfId="16085"/>
    <cellStyle name="40% - Акцент4 5 5 4 2" xfId="16086"/>
    <cellStyle name="40% - Акцент4 5 5 5" xfId="16087"/>
    <cellStyle name="40% - Акцент4 5 6" xfId="16088"/>
    <cellStyle name="40% - Акцент4 5 6 2" xfId="16089"/>
    <cellStyle name="40% - Акцент4 5 6 2 2" xfId="16090"/>
    <cellStyle name="40% - Акцент4 5 6 3" xfId="16091"/>
    <cellStyle name="40% - Акцент4 5 7" xfId="16092"/>
    <cellStyle name="40% - Акцент4 5 7 2" xfId="16093"/>
    <cellStyle name="40% - Акцент4 5 7 2 2" xfId="16094"/>
    <cellStyle name="40% - Акцент4 5 7 3" xfId="16095"/>
    <cellStyle name="40% - Акцент4 5 8" xfId="16096"/>
    <cellStyle name="40% - Акцент4 5 8 2" xfId="16097"/>
    <cellStyle name="40% - Акцент4 5 9" xfId="16098"/>
    <cellStyle name="40% - Акцент4 50" xfId="16099"/>
    <cellStyle name="40% - Акцент4 50 2" xfId="16100"/>
    <cellStyle name="40% - Акцент4 50 2 2" xfId="16101"/>
    <cellStyle name="40% - Акцент4 50 2 2 2" xfId="16102"/>
    <cellStyle name="40% - Акцент4 50 2 3" xfId="16103"/>
    <cellStyle name="40% - Акцент4 50 3" xfId="16104"/>
    <cellStyle name="40% - Акцент4 50 3 2" xfId="16105"/>
    <cellStyle name="40% - Акцент4 50 3 2 2" xfId="16106"/>
    <cellStyle name="40% - Акцент4 50 3 3" xfId="16107"/>
    <cellStyle name="40% - Акцент4 50 4" xfId="16108"/>
    <cellStyle name="40% - Акцент4 50 4 2" xfId="16109"/>
    <cellStyle name="40% - Акцент4 50 5" xfId="16110"/>
    <cellStyle name="40% - Акцент4 51" xfId="16111"/>
    <cellStyle name="40% - Акцент4 51 2" xfId="16112"/>
    <cellStyle name="40% - Акцент4 51 2 2" xfId="16113"/>
    <cellStyle name="40% - Акцент4 51 2 2 2" xfId="16114"/>
    <cellStyle name="40% - Акцент4 51 2 3" xfId="16115"/>
    <cellStyle name="40% - Акцент4 51 3" xfId="16116"/>
    <cellStyle name="40% - Акцент4 51 3 2" xfId="16117"/>
    <cellStyle name="40% - Акцент4 51 3 2 2" xfId="16118"/>
    <cellStyle name="40% - Акцент4 51 3 3" xfId="16119"/>
    <cellStyle name="40% - Акцент4 51 4" xfId="16120"/>
    <cellStyle name="40% - Акцент4 51 4 2" xfId="16121"/>
    <cellStyle name="40% - Акцент4 51 5" xfId="16122"/>
    <cellStyle name="40% - Акцент4 52" xfId="16123"/>
    <cellStyle name="40% - Акцент4 52 2" xfId="16124"/>
    <cellStyle name="40% - Акцент4 52 2 2" xfId="16125"/>
    <cellStyle name="40% - Акцент4 52 2 2 2" xfId="16126"/>
    <cellStyle name="40% - Акцент4 52 2 3" xfId="16127"/>
    <cellStyle name="40% - Акцент4 52 3" xfId="16128"/>
    <cellStyle name="40% - Акцент4 52 3 2" xfId="16129"/>
    <cellStyle name="40% - Акцент4 52 3 2 2" xfId="16130"/>
    <cellStyle name="40% - Акцент4 52 3 3" xfId="16131"/>
    <cellStyle name="40% - Акцент4 52 4" xfId="16132"/>
    <cellStyle name="40% - Акцент4 52 4 2" xfId="16133"/>
    <cellStyle name="40% - Акцент4 52 5" xfId="16134"/>
    <cellStyle name="40% - Акцент4 53" xfId="16135"/>
    <cellStyle name="40% - Акцент4 53 2" xfId="16136"/>
    <cellStyle name="40% - Акцент4 53 2 2" xfId="16137"/>
    <cellStyle name="40% - Акцент4 53 2 2 2" xfId="16138"/>
    <cellStyle name="40% - Акцент4 53 2 3" xfId="16139"/>
    <cellStyle name="40% - Акцент4 53 3" xfId="16140"/>
    <cellStyle name="40% - Акцент4 53 3 2" xfId="16141"/>
    <cellStyle name="40% - Акцент4 53 3 2 2" xfId="16142"/>
    <cellStyle name="40% - Акцент4 53 3 3" xfId="16143"/>
    <cellStyle name="40% - Акцент4 53 4" xfId="16144"/>
    <cellStyle name="40% - Акцент4 53 4 2" xfId="16145"/>
    <cellStyle name="40% - Акцент4 53 5" xfId="16146"/>
    <cellStyle name="40% - Акцент4 54" xfId="16147"/>
    <cellStyle name="40% - Акцент4 54 2" xfId="16148"/>
    <cellStyle name="40% - Акцент4 54 2 2" xfId="16149"/>
    <cellStyle name="40% - Акцент4 54 2 2 2" xfId="16150"/>
    <cellStyle name="40% - Акцент4 54 2 3" xfId="16151"/>
    <cellStyle name="40% - Акцент4 54 3" xfId="16152"/>
    <cellStyle name="40% - Акцент4 54 3 2" xfId="16153"/>
    <cellStyle name="40% - Акцент4 54 3 2 2" xfId="16154"/>
    <cellStyle name="40% - Акцент4 54 3 3" xfId="16155"/>
    <cellStyle name="40% - Акцент4 54 4" xfId="16156"/>
    <cellStyle name="40% - Акцент4 54 4 2" xfId="16157"/>
    <cellStyle name="40% - Акцент4 54 5" xfId="16158"/>
    <cellStyle name="40% - Акцент4 55" xfId="16159"/>
    <cellStyle name="40% - Акцент4 55 2" xfId="16160"/>
    <cellStyle name="40% - Акцент4 55 2 2" xfId="16161"/>
    <cellStyle name="40% - Акцент4 55 2 2 2" xfId="16162"/>
    <cellStyle name="40% - Акцент4 55 2 3" xfId="16163"/>
    <cellStyle name="40% - Акцент4 55 3" xfId="16164"/>
    <cellStyle name="40% - Акцент4 55 3 2" xfId="16165"/>
    <cellStyle name="40% - Акцент4 55 3 2 2" xfId="16166"/>
    <cellStyle name="40% - Акцент4 55 3 3" xfId="16167"/>
    <cellStyle name="40% - Акцент4 55 4" xfId="16168"/>
    <cellStyle name="40% - Акцент4 55 4 2" xfId="16169"/>
    <cellStyle name="40% - Акцент4 55 5" xfId="16170"/>
    <cellStyle name="40% - Акцент4 56" xfId="16171"/>
    <cellStyle name="40% - Акцент4 56 2" xfId="16172"/>
    <cellStyle name="40% - Акцент4 56 2 2" xfId="16173"/>
    <cellStyle name="40% - Акцент4 56 2 2 2" xfId="16174"/>
    <cellStyle name="40% - Акцент4 56 2 3" xfId="16175"/>
    <cellStyle name="40% - Акцент4 56 3" xfId="16176"/>
    <cellStyle name="40% - Акцент4 56 3 2" xfId="16177"/>
    <cellStyle name="40% - Акцент4 56 3 2 2" xfId="16178"/>
    <cellStyle name="40% - Акцент4 56 3 3" xfId="16179"/>
    <cellStyle name="40% - Акцент4 56 4" xfId="16180"/>
    <cellStyle name="40% - Акцент4 56 4 2" xfId="16181"/>
    <cellStyle name="40% - Акцент4 56 5" xfId="16182"/>
    <cellStyle name="40% - Акцент4 57" xfId="16183"/>
    <cellStyle name="40% - Акцент4 57 2" xfId="16184"/>
    <cellStyle name="40% - Акцент4 57 2 2" xfId="16185"/>
    <cellStyle name="40% - Акцент4 57 2 2 2" xfId="16186"/>
    <cellStyle name="40% - Акцент4 57 2 3" xfId="16187"/>
    <cellStyle name="40% - Акцент4 57 3" xfId="16188"/>
    <cellStyle name="40% - Акцент4 57 3 2" xfId="16189"/>
    <cellStyle name="40% - Акцент4 57 3 2 2" xfId="16190"/>
    <cellStyle name="40% - Акцент4 57 3 3" xfId="16191"/>
    <cellStyle name="40% - Акцент4 57 4" xfId="16192"/>
    <cellStyle name="40% - Акцент4 57 4 2" xfId="16193"/>
    <cellStyle name="40% - Акцент4 57 5" xfId="16194"/>
    <cellStyle name="40% - Акцент4 58" xfId="16195"/>
    <cellStyle name="40% - Акцент4 58 2" xfId="16196"/>
    <cellStyle name="40% - Акцент4 58 2 2" xfId="16197"/>
    <cellStyle name="40% - Акцент4 58 2 2 2" xfId="16198"/>
    <cellStyle name="40% - Акцент4 58 2 3" xfId="16199"/>
    <cellStyle name="40% - Акцент4 58 3" xfId="16200"/>
    <cellStyle name="40% - Акцент4 58 3 2" xfId="16201"/>
    <cellStyle name="40% - Акцент4 58 3 2 2" xfId="16202"/>
    <cellStyle name="40% - Акцент4 58 3 3" xfId="16203"/>
    <cellStyle name="40% - Акцент4 58 4" xfId="16204"/>
    <cellStyle name="40% - Акцент4 58 4 2" xfId="16205"/>
    <cellStyle name="40% - Акцент4 58 5" xfId="16206"/>
    <cellStyle name="40% - Акцент4 59" xfId="16207"/>
    <cellStyle name="40% - Акцент4 59 2" xfId="16208"/>
    <cellStyle name="40% - Акцент4 59 2 2" xfId="16209"/>
    <cellStyle name="40% - Акцент4 59 2 2 2" xfId="16210"/>
    <cellStyle name="40% - Акцент4 59 2 3" xfId="16211"/>
    <cellStyle name="40% - Акцент4 59 3" xfId="16212"/>
    <cellStyle name="40% - Акцент4 59 3 2" xfId="16213"/>
    <cellStyle name="40% - Акцент4 59 3 2 2" xfId="16214"/>
    <cellStyle name="40% - Акцент4 59 3 3" xfId="16215"/>
    <cellStyle name="40% - Акцент4 59 4" xfId="16216"/>
    <cellStyle name="40% - Акцент4 59 4 2" xfId="16217"/>
    <cellStyle name="40% - Акцент4 59 5" xfId="16218"/>
    <cellStyle name="40% - Акцент4 6" xfId="16219"/>
    <cellStyle name="40% - Акцент4 6 2" xfId="16220"/>
    <cellStyle name="40% - Акцент4 6 2 2" xfId="16221"/>
    <cellStyle name="40% - Акцент4 6 2 2 2" xfId="16222"/>
    <cellStyle name="40% - Акцент4 6 2 2 2 2" xfId="16223"/>
    <cellStyle name="40% - Акцент4 6 2 2 3" xfId="16224"/>
    <cellStyle name="40% - Акцент4 6 2 3" xfId="16225"/>
    <cellStyle name="40% - Акцент4 6 2 3 2" xfId="16226"/>
    <cellStyle name="40% - Акцент4 6 2 3 2 2" xfId="16227"/>
    <cellStyle name="40% - Акцент4 6 2 3 3" xfId="16228"/>
    <cellStyle name="40% - Акцент4 6 2 4" xfId="16229"/>
    <cellStyle name="40% - Акцент4 6 2 4 2" xfId="16230"/>
    <cellStyle name="40% - Акцент4 6 2 5" xfId="16231"/>
    <cellStyle name="40% - Акцент4 6 3" xfId="16232"/>
    <cellStyle name="40% - Акцент4 6 3 2" xfId="16233"/>
    <cellStyle name="40% - Акцент4 6 3 2 2" xfId="16234"/>
    <cellStyle name="40% - Акцент4 6 3 2 2 2" xfId="16235"/>
    <cellStyle name="40% - Акцент4 6 3 2 3" xfId="16236"/>
    <cellStyle name="40% - Акцент4 6 3 3" xfId="16237"/>
    <cellStyle name="40% - Акцент4 6 3 3 2" xfId="16238"/>
    <cellStyle name="40% - Акцент4 6 3 3 2 2" xfId="16239"/>
    <cellStyle name="40% - Акцент4 6 3 3 3" xfId="16240"/>
    <cellStyle name="40% - Акцент4 6 3 4" xfId="16241"/>
    <cellStyle name="40% - Акцент4 6 3 4 2" xfId="16242"/>
    <cellStyle name="40% - Акцент4 6 3 5" xfId="16243"/>
    <cellStyle name="40% - Акцент4 6 4" xfId="16244"/>
    <cellStyle name="40% - Акцент4 6 4 2" xfId="16245"/>
    <cellStyle name="40% - Акцент4 6 4 2 2" xfId="16246"/>
    <cellStyle name="40% - Акцент4 6 4 2 2 2" xfId="16247"/>
    <cellStyle name="40% - Акцент4 6 4 2 3" xfId="16248"/>
    <cellStyle name="40% - Акцент4 6 4 3" xfId="16249"/>
    <cellStyle name="40% - Акцент4 6 4 3 2" xfId="16250"/>
    <cellStyle name="40% - Акцент4 6 4 3 2 2" xfId="16251"/>
    <cellStyle name="40% - Акцент4 6 4 3 3" xfId="16252"/>
    <cellStyle name="40% - Акцент4 6 4 4" xfId="16253"/>
    <cellStyle name="40% - Акцент4 6 4 4 2" xfId="16254"/>
    <cellStyle name="40% - Акцент4 6 4 5" xfId="16255"/>
    <cellStyle name="40% - Акцент4 6 5" xfId="16256"/>
    <cellStyle name="40% - Акцент4 6 5 2" xfId="16257"/>
    <cellStyle name="40% - Акцент4 6 5 2 2" xfId="16258"/>
    <cellStyle name="40% - Акцент4 6 5 2 2 2" xfId="16259"/>
    <cellStyle name="40% - Акцент4 6 5 2 3" xfId="16260"/>
    <cellStyle name="40% - Акцент4 6 5 3" xfId="16261"/>
    <cellStyle name="40% - Акцент4 6 5 3 2" xfId="16262"/>
    <cellStyle name="40% - Акцент4 6 5 3 2 2" xfId="16263"/>
    <cellStyle name="40% - Акцент4 6 5 3 3" xfId="16264"/>
    <cellStyle name="40% - Акцент4 6 5 4" xfId="16265"/>
    <cellStyle name="40% - Акцент4 6 5 4 2" xfId="16266"/>
    <cellStyle name="40% - Акцент4 6 5 5" xfId="16267"/>
    <cellStyle name="40% - Акцент4 6 6" xfId="16268"/>
    <cellStyle name="40% - Акцент4 6 6 2" xfId="16269"/>
    <cellStyle name="40% - Акцент4 6 6 2 2" xfId="16270"/>
    <cellStyle name="40% - Акцент4 6 6 3" xfId="16271"/>
    <cellStyle name="40% - Акцент4 6 7" xfId="16272"/>
    <cellStyle name="40% - Акцент4 6 7 2" xfId="16273"/>
    <cellStyle name="40% - Акцент4 6 7 2 2" xfId="16274"/>
    <cellStyle name="40% - Акцент4 6 7 3" xfId="16275"/>
    <cellStyle name="40% - Акцент4 6 8" xfId="16276"/>
    <cellStyle name="40% - Акцент4 6 8 2" xfId="16277"/>
    <cellStyle name="40% - Акцент4 6 9" xfId="16278"/>
    <cellStyle name="40% - Акцент4 60" xfId="16279"/>
    <cellStyle name="40% - Акцент4 60 2" xfId="16280"/>
    <cellStyle name="40% - Акцент4 60 2 2" xfId="16281"/>
    <cellStyle name="40% - Акцент4 60 2 2 2" xfId="16282"/>
    <cellStyle name="40% - Акцент4 60 2 3" xfId="16283"/>
    <cellStyle name="40% - Акцент4 60 3" xfId="16284"/>
    <cellStyle name="40% - Акцент4 60 3 2" xfId="16285"/>
    <cellStyle name="40% - Акцент4 60 3 2 2" xfId="16286"/>
    <cellStyle name="40% - Акцент4 60 3 3" xfId="16287"/>
    <cellStyle name="40% - Акцент4 60 4" xfId="16288"/>
    <cellStyle name="40% - Акцент4 60 4 2" xfId="16289"/>
    <cellStyle name="40% - Акцент4 60 5" xfId="16290"/>
    <cellStyle name="40% - Акцент4 61" xfId="16291"/>
    <cellStyle name="40% - Акцент4 61 2" xfId="16292"/>
    <cellStyle name="40% - Акцент4 61 2 2" xfId="16293"/>
    <cellStyle name="40% - Акцент4 61 2 2 2" xfId="16294"/>
    <cellStyle name="40% - Акцент4 61 2 3" xfId="16295"/>
    <cellStyle name="40% - Акцент4 61 3" xfId="16296"/>
    <cellStyle name="40% - Акцент4 61 3 2" xfId="16297"/>
    <cellStyle name="40% - Акцент4 61 3 2 2" xfId="16298"/>
    <cellStyle name="40% - Акцент4 61 3 3" xfId="16299"/>
    <cellStyle name="40% - Акцент4 61 4" xfId="16300"/>
    <cellStyle name="40% - Акцент4 61 4 2" xfId="16301"/>
    <cellStyle name="40% - Акцент4 61 5" xfId="16302"/>
    <cellStyle name="40% - Акцент4 62" xfId="16303"/>
    <cellStyle name="40% - Акцент4 62 2" xfId="16304"/>
    <cellStyle name="40% - Акцент4 62 2 2" xfId="16305"/>
    <cellStyle name="40% - Акцент4 62 2 2 2" xfId="16306"/>
    <cellStyle name="40% - Акцент4 62 2 3" xfId="16307"/>
    <cellStyle name="40% - Акцент4 62 3" xfId="16308"/>
    <cellStyle name="40% - Акцент4 62 3 2" xfId="16309"/>
    <cellStyle name="40% - Акцент4 62 3 2 2" xfId="16310"/>
    <cellStyle name="40% - Акцент4 62 3 3" xfId="16311"/>
    <cellStyle name="40% - Акцент4 62 4" xfId="16312"/>
    <cellStyle name="40% - Акцент4 62 4 2" xfId="16313"/>
    <cellStyle name="40% - Акцент4 62 5" xfId="16314"/>
    <cellStyle name="40% - Акцент4 63" xfId="16315"/>
    <cellStyle name="40% - Акцент4 63 2" xfId="16316"/>
    <cellStyle name="40% - Акцент4 63 2 2" xfId="16317"/>
    <cellStyle name="40% - Акцент4 63 2 2 2" xfId="16318"/>
    <cellStyle name="40% - Акцент4 63 2 3" xfId="16319"/>
    <cellStyle name="40% - Акцент4 63 3" xfId="16320"/>
    <cellStyle name="40% - Акцент4 63 3 2" xfId="16321"/>
    <cellStyle name="40% - Акцент4 63 3 2 2" xfId="16322"/>
    <cellStyle name="40% - Акцент4 63 3 3" xfId="16323"/>
    <cellStyle name="40% - Акцент4 63 4" xfId="16324"/>
    <cellStyle name="40% - Акцент4 63 4 2" xfId="16325"/>
    <cellStyle name="40% - Акцент4 63 5" xfId="16326"/>
    <cellStyle name="40% - Акцент4 64" xfId="16327"/>
    <cellStyle name="40% - Акцент4 64 2" xfId="16328"/>
    <cellStyle name="40% - Акцент4 64 2 2" xfId="16329"/>
    <cellStyle name="40% - Акцент4 64 2 2 2" xfId="16330"/>
    <cellStyle name="40% - Акцент4 64 2 3" xfId="16331"/>
    <cellStyle name="40% - Акцент4 64 3" xfId="16332"/>
    <cellStyle name="40% - Акцент4 64 3 2" xfId="16333"/>
    <cellStyle name="40% - Акцент4 64 3 2 2" xfId="16334"/>
    <cellStyle name="40% - Акцент4 64 3 3" xfId="16335"/>
    <cellStyle name="40% - Акцент4 64 4" xfId="16336"/>
    <cellStyle name="40% - Акцент4 64 4 2" xfId="16337"/>
    <cellStyle name="40% - Акцент4 64 5" xfId="16338"/>
    <cellStyle name="40% - Акцент4 65" xfId="16339"/>
    <cellStyle name="40% - Акцент4 65 2" xfId="16340"/>
    <cellStyle name="40% - Акцент4 65 2 2" xfId="16341"/>
    <cellStyle name="40% - Акцент4 65 2 2 2" xfId="16342"/>
    <cellStyle name="40% - Акцент4 65 2 3" xfId="16343"/>
    <cellStyle name="40% - Акцент4 65 3" xfId="16344"/>
    <cellStyle name="40% - Акцент4 65 3 2" xfId="16345"/>
    <cellStyle name="40% - Акцент4 65 3 2 2" xfId="16346"/>
    <cellStyle name="40% - Акцент4 65 3 3" xfId="16347"/>
    <cellStyle name="40% - Акцент4 65 4" xfId="16348"/>
    <cellStyle name="40% - Акцент4 65 4 2" xfId="16349"/>
    <cellStyle name="40% - Акцент4 65 5" xfId="16350"/>
    <cellStyle name="40% - Акцент4 66" xfId="16351"/>
    <cellStyle name="40% - Акцент4 66 2" xfId="16352"/>
    <cellStyle name="40% - Акцент4 66 2 2" xfId="16353"/>
    <cellStyle name="40% - Акцент4 66 2 2 2" xfId="16354"/>
    <cellStyle name="40% - Акцент4 66 2 3" xfId="16355"/>
    <cellStyle name="40% - Акцент4 66 3" xfId="16356"/>
    <cellStyle name="40% - Акцент4 66 3 2" xfId="16357"/>
    <cellStyle name="40% - Акцент4 66 3 2 2" xfId="16358"/>
    <cellStyle name="40% - Акцент4 66 3 3" xfId="16359"/>
    <cellStyle name="40% - Акцент4 66 4" xfId="16360"/>
    <cellStyle name="40% - Акцент4 66 4 2" xfId="16361"/>
    <cellStyle name="40% - Акцент4 66 5" xfId="16362"/>
    <cellStyle name="40% - Акцент4 67" xfId="16363"/>
    <cellStyle name="40% - Акцент4 67 2" xfId="16364"/>
    <cellStyle name="40% - Акцент4 67 2 2" xfId="16365"/>
    <cellStyle name="40% - Акцент4 67 2 2 2" xfId="16366"/>
    <cellStyle name="40% - Акцент4 67 2 3" xfId="16367"/>
    <cellStyle name="40% - Акцент4 67 3" xfId="16368"/>
    <cellStyle name="40% - Акцент4 67 3 2" xfId="16369"/>
    <cellStyle name="40% - Акцент4 67 3 2 2" xfId="16370"/>
    <cellStyle name="40% - Акцент4 67 3 3" xfId="16371"/>
    <cellStyle name="40% - Акцент4 67 4" xfId="16372"/>
    <cellStyle name="40% - Акцент4 67 4 2" xfId="16373"/>
    <cellStyle name="40% - Акцент4 67 5" xfId="16374"/>
    <cellStyle name="40% - Акцент4 68" xfId="16375"/>
    <cellStyle name="40% - Акцент4 68 2" xfId="16376"/>
    <cellStyle name="40% - Акцент4 68 2 2" xfId="16377"/>
    <cellStyle name="40% - Акцент4 68 2 2 2" xfId="16378"/>
    <cellStyle name="40% - Акцент4 68 2 3" xfId="16379"/>
    <cellStyle name="40% - Акцент4 68 3" xfId="16380"/>
    <cellStyle name="40% - Акцент4 68 3 2" xfId="16381"/>
    <cellStyle name="40% - Акцент4 68 3 2 2" xfId="16382"/>
    <cellStyle name="40% - Акцент4 68 3 3" xfId="16383"/>
    <cellStyle name="40% - Акцент4 68 4" xfId="16384"/>
    <cellStyle name="40% - Акцент4 68 4 2" xfId="16385"/>
    <cellStyle name="40% - Акцент4 68 5" xfId="16386"/>
    <cellStyle name="40% - Акцент4 69" xfId="16387"/>
    <cellStyle name="40% - Акцент4 69 2" xfId="16388"/>
    <cellStyle name="40% - Акцент4 69 2 2" xfId="16389"/>
    <cellStyle name="40% - Акцент4 69 2 2 2" xfId="16390"/>
    <cellStyle name="40% - Акцент4 69 2 3" xfId="16391"/>
    <cellStyle name="40% - Акцент4 69 3" xfId="16392"/>
    <cellStyle name="40% - Акцент4 69 3 2" xfId="16393"/>
    <cellStyle name="40% - Акцент4 69 3 2 2" xfId="16394"/>
    <cellStyle name="40% - Акцент4 69 3 3" xfId="16395"/>
    <cellStyle name="40% - Акцент4 69 4" xfId="16396"/>
    <cellStyle name="40% - Акцент4 69 4 2" xfId="16397"/>
    <cellStyle name="40% - Акцент4 69 5" xfId="16398"/>
    <cellStyle name="40% - Акцент4 7" xfId="16399"/>
    <cellStyle name="40% - Акцент4 7 2" xfId="16400"/>
    <cellStyle name="40% - Акцент4 7 2 2" xfId="16401"/>
    <cellStyle name="40% - Акцент4 7 2 2 2" xfId="16402"/>
    <cellStyle name="40% - Акцент4 7 2 2 2 2" xfId="16403"/>
    <cellStyle name="40% - Акцент4 7 2 2 3" xfId="16404"/>
    <cellStyle name="40% - Акцент4 7 2 3" xfId="16405"/>
    <cellStyle name="40% - Акцент4 7 2 3 2" xfId="16406"/>
    <cellStyle name="40% - Акцент4 7 2 3 2 2" xfId="16407"/>
    <cellStyle name="40% - Акцент4 7 2 3 3" xfId="16408"/>
    <cellStyle name="40% - Акцент4 7 2 4" xfId="16409"/>
    <cellStyle name="40% - Акцент4 7 2 4 2" xfId="16410"/>
    <cellStyle name="40% - Акцент4 7 2 5" xfId="16411"/>
    <cellStyle name="40% - Акцент4 7 3" xfId="16412"/>
    <cellStyle name="40% - Акцент4 7 3 2" xfId="16413"/>
    <cellStyle name="40% - Акцент4 7 3 2 2" xfId="16414"/>
    <cellStyle name="40% - Акцент4 7 3 2 2 2" xfId="16415"/>
    <cellStyle name="40% - Акцент4 7 3 2 3" xfId="16416"/>
    <cellStyle name="40% - Акцент4 7 3 3" xfId="16417"/>
    <cellStyle name="40% - Акцент4 7 3 3 2" xfId="16418"/>
    <cellStyle name="40% - Акцент4 7 3 3 2 2" xfId="16419"/>
    <cellStyle name="40% - Акцент4 7 3 3 3" xfId="16420"/>
    <cellStyle name="40% - Акцент4 7 3 4" xfId="16421"/>
    <cellStyle name="40% - Акцент4 7 3 4 2" xfId="16422"/>
    <cellStyle name="40% - Акцент4 7 3 5" xfId="16423"/>
    <cellStyle name="40% - Акцент4 7 4" xfId="16424"/>
    <cellStyle name="40% - Акцент4 7 4 2" xfId="16425"/>
    <cellStyle name="40% - Акцент4 7 4 2 2" xfId="16426"/>
    <cellStyle name="40% - Акцент4 7 4 2 2 2" xfId="16427"/>
    <cellStyle name="40% - Акцент4 7 4 2 3" xfId="16428"/>
    <cellStyle name="40% - Акцент4 7 4 3" xfId="16429"/>
    <cellStyle name="40% - Акцент4 7 4 3 2" xfId="16430"/>
    <cellStyle name="40% - Акцент4 7 4 3 2 2" xfId="16431"/>
    <cellStyle name="40% - Акцент4 7 4 3 3" xfId="16432"/>
    <cellStyle name="40% - Акцент4 7 4 4" xfId="16433"/>
    <cellStyle name="40% - Акцент4 7 4 4 2" xfId="16434"/>
    <cellStyle name="40% - Акцент4 7 4 5" xfId="16435"/>
    <cellStyle name="40% - Акцент4 7 5" xfId="16436"/>
    <cellStyle name="40% - Акцент4 7 5 2" xfId="16437"/>
    <cellStyle name="40% - Акцент4 7 5 2 2" xfId="16438"/>
    <cellStyle name="40% - Акцент4 7 5 2 2 2" xfId="16439"/>
    <cellStyle name="40% - Акцент4 7 5 2 3" xfId="16440"/>
    <cellStyle name="40% - Акцент4 7 5 3" xfId="16441"/>
    <cellStyle name="40% - Акцент4 7 5 3 2" xfId="16442"/>
    <cellStyle name="40% - Акцент4 7 5 3 2 2" xfId="16443"/>
    <cellStyle name="40% - Акцент4 7 5 3 3" xfId="16444"/>
    <cellStyle name="40% - Акцент4 7 5 4" xfId="16445"/>
    <cellStyle name="40% - Акцент4 7 5 4 2" xfId="16446"/>
    <cellStyle name="40% - Акцент4 7 5 5" xfId="16447"/>
    <cellStyle name="40% - Акцент4 7 6" xfId="16448"/>
    <cellStyle name="40% - Акцент4 7 6 2" xfId="16449"/>
    <cellStyle name="40% - Акцент4 7 6 2 2" xfId="16450"/>
    <cellStyle name="40% - Акцент4 7 6 3" xfId="16451"/>
    <cellStyle name="40% - Акцент4 7 7" xfId="16452"/>
    <cellStyle name="40% - Акцент4 7 7 2" xfId="16453"/>
    <cellStyle name="40% - Акцент4 7 7 2 2" xfId="16454"/>
    <cellStyle name="40% - Акцент4 7 7 3" xfId="16455"/>
    <cellStyle name="40% - Акцент4 7 8" xfId="16456"/>
    <cellStyle name="40% - Акцент4 7 8 2" xfId="16457"/>
    <cellStyle name="40% - Акцент4 7 9" xfId="16458"/>
    <cellStyle name="40% - Акцент4 70" xfId="16459"/>
    <cellStyle name="40% - Акцент4 70 2" xfId="16460"/>
    <cellStyle name="40% - Акцент4 70 2 2" xfId="16461"/>
    <cellStyle name="40% - Акцент4 70 2 2 2" xfId="16462"/>
    <cellStyle name="40% - Акцент4 70 2 3" xfId="16463"/>
    <cellStyle name="40% - Акцент4 70 3" xfId="16464"/>
    <cellStyle name="40% - Акцент4 70 3 2" xfId="16465"/>
    <cellStyle name="40% - Акцент4 70 3 2 2" xfId="16466"/>
    <cellStyle name="40% - Акцент4 70 3 3" xfId="16467"/>
    <cellStyle name="40% - Акцент4 70 4" xfId="16468"/>
    <cellStyle name="40% - Акцент4 70 4 2" xfId="16469"/>
    <cellStyle name="40% - Акцент4 70 5" xfId="16470"/>
    <cellStyle name="40% - Акцент4 71" xfId="16471"/>
    <cellStyle name="40% - Акцент4 71 2" xfId="16472"/>
    <cellStyle name="40% - Акцент4 71 2 2" xfId="16473"/>
    <cellStyle name="40% - Акцент4 71 2 2 2" xfId="16474"/>
    <cellStyle name="40% - Акцент4 71 2 3" xfId="16475"/>
    <cellStyle name="40% - Акцент4 71 3" xfId="16476"/>
    <cellStyle name="40% - Акцент4 71 3 2" xfId="16477"/>
    <cellStyle name="40% - Акцент4 71 3 2 2" xfId="16478"/>
    <cellStyle name="40% - Акцент4 71 3 3" xfId="16479"/>
    <cellStyle name="40% - Акцент4 71 4" xfId="16480"/>
    <cellStyle name="40% - Акцент4 71 4 2" xfId="16481"/>
    <cellStyle name="40% - Акцент4 71 5" xfId="16482"/>
    <cellStyle name="40% - Акцент4 72" xfId="16483"/>
    <cellStyle name="40% - Акцент4 72 2" xfId="16484"/>
    <cellStyle name="40% - Акцент4 72 2 2" xfId="16485"/>
    <cellStyle name="40% - Акцент4 72 2 2 2" xfId="16486"/>
    <cellStyle name="40% - Акцент4 72 2 3" xfId="16487"/>
    <cellStyle name="40% - Акцент4 72 3" xfId="16488"/>
    <cellStyle name="40% - Акцент4 72 3 2" xfId="16489"/>
    <cellStyle name="40% - Акцент4 72 3 2 2" xfId="16490"/>
    <cellStyle name="40% - Акцент4 72 3 3" xfId="16491"/>
    <cellStyle name="40% - Акцент4 72 4" xfId="16492"/>
    <cellStyle name="40% - Акцент4 72 4 2" xfId="16493"/>
    <cellStyle name="40% - Акцент4 72 5" xfId="16494"/>
    <cellStyle name="40% - Акцент4 73" xfId="16495"/>
    <cellStyle name="40% - Акцент4 73 2" xfId="16496"/>
    <cellStyle name="40% - Акцент4 73 2 2" xfId="16497"/>
    <cellStyle name="40% - Акцент4 73 2 2 2" xfId="16498"/>
    <cellStyle name="40% - Акцент4 73 2 3" xfId="16499"/>
    <cellStyle name="40% - Акцент4 73 3" xfId="16500"/>
    <cellStyle name="40% - Акцент4 73 3 2" xfId="16501"/>
    <cellStyle name="40% - Акцент4 73 3 2 2" xfId="16502"/>
    <cellStyle name="40% - Акцент4 73 3 3" xfId="16503"/>
    <cellStyle name="40% - Акцент4 73 4" xfId="16504"/>
    <cellStyle name="40% - Акцент4 73 4 2" xfId="16505"/>
    <cellStyle name="40% - Акцент4 73 5" xfId="16506"/>
    <cellStyle name="40% - Акцент4 74" xfId="16507"/>
    <cellStyle name="40% - Акцент4 74 2" xfId="16508"/>
    <cellStyle name="40% - Акцент4 74 2 2" xfId="16509"/>
    <cellStyle name="40% - Акцент4 74 2 2 2" xfId="16510"/>
    <cellStyle name="40% - Акцент4 74 2 3" xfId="16511"/>
    <cellStyle name="40% - Акцент4 74 3" xfId="16512"/>
    <cellStyle name="40% - Акцент4 74 3 2" xfId="16513"/>
    <cellStyle name="40% - Акцент4 74 3 2 2" xfId="16514"/>
    <cellStyle name="40% - Акцент4 74 3 3" xfId="16515"/>
    <cellStyle name="40% - Акцент4 74 4" xfId="16516"/>
    <cellStyle name="40% - Акцент4 74 4 2" xfId="16517"/>
    <cellStyle name="40% - Акцент4 74 5" xfId="16518"/>
    <cellStyle name="40% - Акцент4 75" xfId="16519"/>
    <cellStyle name="40% - Акцент4 75 2" xfId="16520"/>
    <cellStyle name="40% - Акцент4 75 2 2" xfId="16521"/>
    <cellStyle name="40% - Акцент4 75 2 2 2" xfId="16522"/>
    <cellStyle name="40% - Акцент4 75 2 3" xfId="16523"/>
    <cellStyle name="40% - Акцент4 75 3" xfId="16524"/>
    <cellStyle name="40% - Акцент4 75 3 2" xfId="16525"/>
    <cellStyle name="40% - Акцент4 75 3 2 2" xfId="16526"/>
    <cellStyle name="40% - Акцент4 75 3 3" xfId="16527"/>
    <cellStyle name="40% - Акцент4 75 4" xfId="16528"/>
    <cellStyle name="40% - Акцент4 75 4 2" xfId="16529"/>
    <cellStyle name="40% - Акцент4 75 5" xfId="16530"/>
    <cellStyle name="40% - Акцент4 76" xfId="16531"/>
    <cellStyle name="40% - Акцент4 76 2" xfId="16532"/>
    <cellStyle name="40% - Акцент4 76 2 2" xfId="16533"/>
    <cellStyle name="40% - Акцент4 76 2 2 2" xfId="16534"/>
    <cellStyle name="40% - Акцент4 76 2 3" xfId="16535"/>
    <cellStyle name="40% - Акцент4 76 3" xfId="16536"/>
    <cellStyle name="40% - Акцент4 76 3 2" xfId="16537"/>
    <cellStyle name="40% - Акцент4 76 3 2 2" xfId="16538"/>
    <cellStyle name="40% - Акцент4 76 3 3" xfId="16539"/>
    <cellStyle name="40% - Акцент4 76 4" xfId="16540"/>
    <cellStyle name="40% - Акцент4 76 4 2" xfId="16541"/>
    <cellStyle name="40% - Акцент4 76 5" xfId="16542"/>
    <cellStyle name="40% - Акцент4 77" xfId="16543"/>
    <cellStyle name="40% - Акцент4 77 2" xfId="16544"/>
    <cellStyle name="40% - Акцент4 77 2 2" xfId="16545"/>
    <cellStyle name="40% - Акцент4 77 2 2 2" xfId="16546"/>
    <cellStyle name="40% - Акцент4 77 2 3" xfId="16547"/>
    <cellStyle name="40% - Акцент4 77 3" xfId="16548"/>
    <cellStyle name="40% - Акцент4 77 3 2" xfId="16549"/>
    <cellStyle name="40% - Акцент4 77 3 2 2" xfId="16550"/>
    <cellStyle name="40% - Акцент4 77 3 3" xfId="16551"/>
    <cellStyle name="40% - Акцент4 77 4" xfId="16552"/>
    <cellStyle name="40% - Акцент4 77 4 2" xfId="16553"/>
    <cellStyle name="40% - Акцент4 77 5" xfId="16554"/>
    <cellStyle name="40% - Акцент4 78" xfId="16555"/>
    <cellStyle name="40% - Акцент4 78 2" xfId="16556"/>
    <cellStyle name="40% - Акцент4 78 2 2" xfId="16557"/>
    <cellStyle name="40% - Акцент4 78 2 2 2" xfId="16558"/>
    <cellStyle name="40% - Акцент4 78 2 3" xfId="16559"/>
    <cellStyle name="40% - Акцент4 78 3" xfId="16560"/>
    <cellStyle name="40% - Акцент4 78 3 2" xfId="16561"/>
    <cellStyle name="40% - Акцент4 78 3 2 2" xfId="16562"/>
    <cellStyle name="40% - Акцент4 78 3 3" xfId="16563"/>
    <cellStyle name="40% - Акцент4 78 4" xfId="16564"/>
    <cellStyle name="40% - Акцент4 78 4 2" xfId="16565"/>
    <cellStyle name="40% - Акцент4 78 5" xfId="16566"/>
    <cellStyle name="40% - Акцент4 79" xfId="16567"/>
    <cellStyle name="40% - Акцент4 79 2" xfId="16568"/>
    <cellStyle name="40% - Акцент4 79 2 2" xfId="16569"/>
    <cellStyle name="40% - Акцент4 79 2 2 2" xfId="16570"/>
    <cellStyle name="40% - Акцент4 79 2 3" xfId="16571"/>
    <cellStyle name="40% - Акцент4 79 3" xfId="16572"/>
    <cellStyle name="40% - Акцент4 79 3 2" xfId="16573"/>
    <cellStyle name="40% - Акцент4 79 3 2 2" xfId="16574"/>
    <cellStyle name="40% - Акцент4 79 3 3" xfId="16575"/>
    <cellStyle name="40% - Акцент4 79 4" xfId="16576"/>
    <cellStyle name="40% - Акцент4 79 4 2" xfId="16577"/>
    <cellStyle name="40% - Акцент4 79 5" xfId="16578"/>
    <cellStyle name="40% - Акцент4 8" xfId="16579"/>
    <cellStyle name="40% - Акцент4 8 2" xfId="16580"/>
    <cellStyle name="40% - Акцент4 8 2 2" xfId="16581"/>
    <cellStyle name="40% - Акцент4 8 2 2 2" xfId="16582"/>
    <cellStyle name="40% - Акцент4 8 2 2 2 2" xfId="16583"/>
    <cellStyle name="40% - Акцент4 8 2 2 3" xfId="16584"/>
    <cellStyle name="40% - Акцент4 8 2 3" xfId="16585"/>
    <cellStyle name="40% - Акцент4 8 2 3 2" xfId="16586"/>
    <cellStyle name="40% - Акцент4 8 2 3 2 2" xfId="16587"/>
    <cellStyle name="40% - Акцент4 8 2 3 3" xfId="16588"/>
    <cellStyle name="40% - Акцент4 8 2 4" xfId="16589"/>
    <cellStyle name="40% - Акцент4 8 2 4 2" xfId="16590"/>
    <cellStyle name="40% - Акцент4 8 2 5" xfId="16591"/>
    <cellStyle name="40% - Акцент4 8 3" xfId="16592"/>
    <cellStyle name="40% - Акцент4 8 3 2" xfId="16593"/>
    <cellStyle name="40% - Акцент4 8 3 2 2" xfId="16594"/>
    <cellStyle name="40% - Акцент4 8 3 2 2 2" xfId="16595"/>
    <cellStyle name="40% - Акцент4 8 3 2 3" xfId="16596"/>
    <cellStyle name="40% - Акцент4 8 3 3" xfId="16597"/>
    <cellStyle name="40% - Акцент4 8 3 3 2" xfId="16598"/>
    <cellStyle name="40% - Акцент4 8 3 3 2 2" xfId="16599"/>
    <cellStyle name="40% - Акцент4 8 3 3 3" xfId="16600"/>
    <cellStyle name="40% - Акцент4 8 3 4" xfId="16601"/>
    <cellStyle name="40% - Акцент4 8 3 4 2" xfId="16602"/>
    <cellStyle name="40% - Акцент4 8 3 5" xfId="16603"/>
    <cellStyle name="40% - Акцент4 8 4" xfId="16604"/>
    <cellStyle name="40% - Акцент4 8 4 2" xfId="16605"/>
    <cellStyle name="40% - Акцент4 8 4 2 2" xfId="16606"/>
    <cellStyle name="40% - Акцент4 8 4 2 2 2" xfId="16607"/>
    <cellStyle name="40% - Акцент4 8 4 2 3" xfId="16608"/>
    <cellStyle name="40% - Акцент4 8 4 3" xfId="16609"/>
    <cellStyle name="40% - Акцент4 8 4 3 2" xfId="16610"/>
    <cellStyle name="40% - Акцент4 8 4 3 2 2" xfId="16611"/>
    <cellStyle name="40% - Акцент4 8 4 3 3" xfId="16612"/>
    <cellStyle name="40% - Акцент4 8 4 4" xfId="16613"/>
    <cellStyle name="40% - Акцент4 8 4 4 2" xfId="16614"/>
    <cellStyle name="40% - Акцент4 8 4 5" xfId="16615"/>
    <cellStyle name="40% - Акцент4 8 5" xfId="16616"/>
    <cellStyle name="40% - Акцент4 8 5 2" xfId="16617"/>
    <cellStyle name="40% - Акцент4 8 5 2 2" xfId="16618"/>
    <cellStyle name="40% - Акцент4 8 5 2 2 2" xfId="16619"/>
    <cellStyle name="40% - Акцент4 8 5 2 3" xfId="16620"/>
    <cellStyle name="40% - Акцент4 8 5 3" xfId="16621"/>
    <cellStyle name="40% - Акцент4 8 5 3 2" xfId="16622"/>
    <cellStyle name="40% - Акцент4 8 5 3 2 2" xfId="16623"/>
    <cellStyle name="40% - Акцент4 8 5 3 3" xfId="16624"/>
    <cellStyle name="40% - Акцент4 8 5 4" xfId="16625"/>
    <cellStyle name="40% - Акцент4 8 5 4 2" xfId="16626"/>
    <cellStyle name="40% - Акцент4 8 5 5" xfId="16627"/>
    <cellStyle name="40% - Акцент4 8 6" xfId="16628"/>
    <cellStyle name="40% - Акцент4 8 6 2" xfId="16629"/>
    <cellStyle name="40% - Акцент4 8 6 2 2" xfId="16630"/>
    <cellStyle name="40% - Акцент4 8 6 3" xfId="16631"/>
    <cellStyle name="40% - Акцент4 8 7" xfId="16632"/>
    <cellStyle name="40% - Акцент4 8 7 2" xfId="16633"/>
    <cellStyle name="40% - Акцент4 8 7 2 2" xfId="16634"/>
    <cellStyle name="40% - Акцент4 8 7 3" xfId="16635"/>
    <cellStyle name="40% - Акцент4 8 8" xfId="16636"/>
    <cellStyle name="40% - Акцент4 8 8 2" xfId="16637"/>
    <cellStyle name="40% - Акцент4 8 9" xfId="16638"/>
    <cellStyle name="40% - Акцент4 80" xfId="16639"/>
    <cellStyle name="40% - Акцент4 80 2" xfId="16640"/>
    <cellStyle name="40% - Акцент4 80 2 2" xfId="16641"/>
    <cellStyle name="40% - Акцент4 80 2 2 2" xfId="16642"/>
    <cellStyle name="40% - Акцент4 80 2 3" xfId="16643"/>
    <cellStyle name="40% - Акцент4 80 3" xfId="16644"/>
    <cellStyle name="40% - Акцент4 80 3 2" xfId="16645"/>
    <cellStyle name="40% - Акцент4 80 3 2 2" xfId="16646"/>
    <cellStyle name="40% - Акцент4 80 3 3" xfId="16647"/>
    <cellStyle name="40% - Акцент4 80 4" xfId="16648"/>
    <cellStyle name="40% - Акцент4 80 4 2" xfId="16649"/>
    <cellStyle name="40% - Акцент4 80 5" xfId="16650"/>
    <cellStyle name="40% - Акцент4 81" xfId="16651"/>
    <cellStyle name="40% - Акцент4 81 2" xfId="16652"/>
    <cellStyle name="40% - Акцент4 81 2 2" xfId="16653"/>
    <cellStyle name="40% - Акцент4 81 2 2 2" xfId="16654"/>
    <cellStyle name="40% - Акцент4 81 2 3" xfId="16655"/>
    <cellStyle name="40% - Акцент4 81 3" xfId="16656"/>
    <cellStyle name="40% - Акцент4 81 3 2" xfId="16657"/>
    <cellStyle name="40% - Акцент4 81 3 2 2" xfId="16658"/>
    <cellStyle name="40% - Акцент4 81 3 3" xfId="16659"/>
    <cellStyle name="40% - Акцент4 81 4" xfId="16660"/>
    <cellStyle name="40% - Акцент4 81 4 2" xfId="16661"/>
    <cellStyle name="40% - Акцент4 81 5" xfId="16662"/>
    <cellStyle name="40% - Акцент4 82" xfId="16663"/>
    <cellStyle name="40% - Акцент4 82 2" xfId="16664"/>
    <cellStyle name="40% - Акцент4 82 2 2" xfId="16665"/>
    <cellStyle name="40% - Акцент4 82 2 2 2" xfId="16666"/>
    <cellStyle name="40% - Акцент4 82 2 3" xfId="16667"/>
    <cellStyle name="40% - Акцент4 82 3" xfId="16668"/>
    <cellStyle name="40% - Акцент4 82 3 2" xfId="16669"/>
    <cellStyle name="40% - Акцент4 82 3 2 2" xfId="16670"/>
    <cellStyle name="40% - Акцент4 82 3 3" xfId="16671"/>
    <cellStyle name="40% - Акцент4 82 4" xfId="16672"/>
    <cellStyle name="40% - Акцент4 82 4 2" xfId="16673"/>
    <cellStyle name="40% - Акцент4 82 5" xfId="16674"/>
    <cellStyle name="40% - Акцент4 83" xfId="16675"/>
    <cellStyle name="40% - Акцент4 83 2" xfId="16676"/>
    <cellStyle name="40% - Акцент4 83 2 2" xfId="16677"/>
    <cellStyle name="40% - Акцент4 83 2 2 2" xfId="16678"/>
    <cellStyle name="40% - Акцент4 83 2 3" xfId="16679"/>
    <cellStyle name="40% - Акцент4 83 3" xfId="16680"/>
    <cellStyle name="40% - Акцент4 83 3 2" xfId="16681"/>
    <cellStyle name="40% - Акцент4 83 3 2 2" xfId="16682"/>
    <cellStyle name="40% - Акцент4 83 3 3" xfId="16683"/>
    <cellStyle name="40% - Акцент4 83 4" xfId="16684"/>
    <cellStyle name="40% - Акцент4 83 4 2" xfId="16685"/>
    <cellStyle name="40% - Акцент4 83 5" xfId="16686"/>
    <cellStyle name="40% - Акцент4 84" xfId="16687"/>
    <cellStyle name="40% - Акцент4 84 2" xfId="16688"/>
    <cellStyle name="40% - Акцент4 84 2 2" xfId="16689"/>
    <cellStyle name="40% - Акцент4 84 2 2 2" xfId="16690"/>
    <cellStyle name="40% - Акцент4 84 2 3" xfId="16691"/>
    <cellStyle name="40% - Акцент4 84 3" xfId="16692"/>
    <cellStyle name="40% - Акцент4 84 3 2" xfId="16693"/>
    <cellStyle name="40% - Акцент4 84 3 2 2" xfId="16694"/>
    <cellStyle name="40% - Акцент4 84 3 3" xfId="16695"/>
    <cellStyle name="40% - Акцент4 84 4" xfId="16696"/>
    <cellStyle name="40% - Акцент4 84 4 2" xfId="16697"/>
    <cellStyle name="40% - Акцент4 84 5" xfId="16698"/>
    <cellStyle name="40% - Акцент4 85" xfId="16699"/>
    <cellStyle name="40% - Акцент4 85 2" xfId="16700"/>
    <cellStyle name="40% - Акцент4 85 2 2" xfId="16701"/>
    <cellStyle name="40% - Акцент4 85 2 2 2" xfId="16702"/>
    <cellStyle name="40% - Акцент4 85 2 3" xfId="16703"/>
    <cellStyle name="40% - Акцент4 85 3" xfId="16704"/>
    <cellStyle name="40% - Акцент4 85 3 2" xfId="16705"/>
    <cellStyle name="40% - Акцент4 85 3 2 2" xfId="16706"/>
    <cellStyle name="40% - Акцент4 85 3 3" xfId="16707"/>
    <cellStyle name="40% - Акцент4 85 4" xfId="16708"/>
    <cellStyle name="40% - Акцент4 85 4 2" xfId="16709"/>
    <cellStyle name="40% - Акцент4 85 5" xfId="16710"/>
    <cellStyle name="40% - Акцент4 86" xfId="16711"/>
    <cellStyle name="40% - Акцент4 86 2" xfId="16712"/>
    <cellStyle name="40% - Акцент4 86 2 2" xfId="16713"/>
    <cellStyle name="40% - Акцент4 86 2 2 2" xfId="16714"/>
    <cellStyle name="40% - Акцент4 86 2 3" xfId="16715"/>
    <cellStyle name="40% - Акцент4 86 3" xfId="16716"/>
    <cellStyle name="40% - Акцент4 86 3 2" xfId="16717"/>
    <cellStyle name="40% - Акцент4 86 3 2 2" xfId="16718"/>
    <cellStyle name="40% - Акцент4 86 3 3" xfId="16719"/>
    <cellStyle name="40% - Акцент4 86 4" xfId="16720"/>
    <cellStyle name="40% - Акцент4 86 4 2" xfId="16721"/>
    <cellStyle name="40% - Акцент4 86 5" xfId="16722"/>
    <cellStyle name="40% - Акцент4 87" xfId="16723"/>
    <cellStyle name="40% - Акцент4 87 2" xfId="16724"/>
    <cellStyle name="40% - Акцент4 87 2 2" xfId="16725"/>
    <cellStyle name="40% - Акцент4 87 2 2 2" xfId="16726"/>
    <cellStyle name="40% - Акцент4 87 2 3" xfId="16727"/>
    <cellStyle name="40% - Акцент4 87 3" xfId="16728"/>
    <cellStyle name="40% - Акцент4 87 3 2" xfId="16729"/>
    <cellStyle name="40% - Акцент4 87 3 2 2" xfId="16730"/>
    <cellStyle name="40% - Акцент4 87 3 3" xfId="16731"/>
    <cellStyle name="40% - Акцент4 87 4" xfId="16732"/>
    <cellStyle name="40% - Акцент4 87 4 2" xfId="16733"/>
    <cellStyle name="40% - Акцент4 87 5" xfId="16734"/>
    <cellStyle name="40% - Акцент4 88" xfId="16735"/>
    <cellStyle name="40% - Акцент4 88 2" xfId="16736"/>
    <cellStyle name="40% - Акцент4 88 2 2" xfId="16737"/>
    <cellStyle name="40% - Акцент4 88 3" xfId="16738"/>
    <cellStyle name="40% - Акцент4 89" xfId="16739"/>
    <cellStyle name="40% - Акцент4 89 2" xfId="16740"/>
    <cellStyle name="40% - Акцент4 89 2 2" xfId="16741"/>
    <cellStyle name="40% - Акцент4 89 3" xfId="16742"/>
    <cellStyle name="40% - Акцент4 9" xfId="16743"/>
    <cellStyle name="40% - Акцент4 9 2" xfId="16744"/>
    <cellStyle name="40% - Акцент4 9 2 2" xfId="16745"/>
    <cellStyle name="40% - Акцент4 9 2 2 2" xfId="16746"/>
    <cellStyle name="40% - Акцент4 9 2 2 2 2" xfId="16747"/>
    <cellStyle name="40% - Акцент4 9 2 2 3" xfId="16748"/>
    <cellStyle name="40% - Акцент4 9 2 3" xfId="16749"/>
    <cellStyle name="40% - Акцент4 9 2 3 2" xfId="16750"/>
    <cellStyle name="40% - Акцент4 9 2 3 2 2" xfId="16751"/>
    <cellStyle name="40% - Акцент4 9 2 3 3" xfId="16752"/>
    <cellStyle name="40% - Акцент4 9 2 4" xfId="16753"/>
    <cellStyle name="40% - Акцент4 9 2 4 2" xfId="16754"/>
    <cellStyle name="40% - Акцент4 9 2 5" xfId="16755"/>
    <cellStyle name="40% - Акцент4 9 3" xfId="16756"/>
    <cellStyle name="40% - Акцент4 9 3 2" xfId="16757"/>
    <cellStyle name="40% - Акцент4 9 3 2 2" xfId="16758"/>
    <cellStyle name="40% - Акцент4 9 3 2 2 2" xfId="16759"/>
    <cellStyle name="40% - Акцент4 9 3 2 3" xfId="16760"/>
    <cellStyle name="40% - Акцент4 9 3 3" xfId="16761"/>
    <cellStyle name="40% - Акцент4 9 3 3 2" xfId="16762"/>
    <cellStyle name="40% - Акцент4 9 3 3 2 2" xfId="16763"/>
    <cellStyle name="40% - Акцент4 9 3 3 3" xfId="16764"/>
    <cellStyle name="40% - Акцент4 9 3 4" xfId="16765"/>
    <cellStyle name="40% - Акцент4 9 3 4 2" xfId="16766"/>
    <cellStyle name="40% - Акцент4 9 3 5" xfId="16767"/>
    <cellStyle name="40% - Акцент4 9 4" xfId="16768"/>
    <cellStyle name="40% - Акцент4 9 4 2" xfId="16769"/>
    <cellStyle name="40% - Акцент4 9 4 2 2" xfId="16770"/>
    <cellStyle name="40% - Акцент4 9 4 2 2 2" xfId="16771"/>
    <cellStyle name="40% - Акцент4 9 4 2 3" xfId="16772"/>
    <cellStyle name="40% - Акцент4 9 4 3" xfId="16773"/>
    <cellStyle name="40% - Акцент4 9 4 3 2" xfId="16774"/>
    <cellStyle name="40% - Акцент4 9 4 3 2 2" xfId="16775"/>
    <cellStyle name="40% - Акцент4 9 4 3 3" xfId="16776"/>
    <cellStyle name="40% - Акцент4 9 4 4" xfId="16777"/>
    <cellStyle name="40% - Акцент4 9 4 4 2" xfId="16778"/>
    <cellStyle name="40% - Акцент4 9 4 5" xfId="16779"/>
    <cellStyle name="40% - Акцент4 9 5" xfId="16780"/>
    <cellStyle name="40% - Акцент4 9 5 2" xfId="16781"/>
    <cellStyle name="40% - Акцент4 9 5 2 2" xfId="16782"/>
    <cellStyle name="40% - Акцент4 9 5 2 2 2" xfId="16783"/>
    <cellStyle name="40% - Акцент4 9 5 2 3" xfId="16784"/>
    <cellStyle name="40% - Акцент4 9 5 3" xfId="16785"/>
    <cellStyle name="40% - Акцент4 9 5 3 2" xfId="16786"/>
    <cellStyle name="40% - Акцент4 9 5 3 2 2" xfId="16787"/>
    <cellStyle name="40% - Акцент4 9 5 3 3" xfId="16788"/>
    <cellStyle name="40% - Акцент4 9 5 4" xfId="16789"/>
    <cellStyle name="40% - Акцент4 9 5 4 2" xfId="16790"/>
    <cellStyle name="40% - Акцент4 9 5 5" xfId="16791"/>
    <cellStyle name="40% - Акцент4 9 6" xfId="16792"/>
    <cellStyle name="40% - Акцент4 9 6 2" xfId="16793"/>
    <cellStyle name="40% - Акцент4 9 6 2 2" xfId="16794"/>
    <cellStyle name="40% - Акцент4 9 6 3" xfId="16795"/>
    <cellStyle name="40% - Акцент4 9 7" xfId="16796"/>
    <cellStyle name="40% - Акцент4 9 7 2" xfId="16797"/>
    <cellStyle name="40% - Акцент4 9 7 2 2" xfId="16798"/>
    <cellStyle name="40% - Акцент4 9 7 3" xfId="16799"/>
    <cellStyle name="40% - Акцент4 9 8" xfId="16800"/>
    <cellStyle name="40% - Акцент4 9 8 2" xfId="16801"/>
    <cellStyle name="40% - Акцент4 9 9" xfId="16802"/>
    <cellStyle name="40% - Акцент4 90" xfId="16803"/>
    <cellStyle name="40% - Акцент4 90 2" xfId="16804"/>
    <cellStyle name="40% - Акцент4 90 2 2" xfId="16805"/>
    <cellStyle name="40% - Акцент4 90 3" xfId="16806"/>
    <cellStyle name="40% - Акцент4 91" xfId="16807"/>
    <cellStyle name="40% - Акцент4 91 2" xfId="16808"/>
    <cellStyle name="40% - Акцент4 91 2 2" xfId="16809"/>
    <cellStyle name="40% - Акцент4 91 3" xfId="16810"/>
    <cellStyle name="40% - Акцент4 92" xfId="16811"/>
    <cellStyle name="40% - Акцент4 92 2" xfId="16812"/>
    <cellStyle name="40% - Акцент4 92 2 2" xfId="16813"/>
    <cellStyle name="40% - Акцент4 92 3" xfId="16814"/>
    <cellStyle name="40% - Акцент4 93" xfId="16815"/>
    <cellStyle name="40% - Акцент4 93 2" xfId="16816"/>
    <cellStyle name="40% - Акцент4 93 2 2" xfId="16817"/>
    <cellStyle name="40% - Акцент4 93 3" xfId="16818"/>
    <cellStyle name="40% - Акцент4 94" xfId="16819"/>
    <cellStyle name="40% - Акцент4 94 2" xfId="16820"/>
    <cellStyle name="40% - Акцент4 94 2 2" xfId="16821"/>
    <cellStyle name="40% - Акцент4 94 3" xfId="16822"/>
    <cellStyle name="40% - Акцент4 95" xfId="16823"/>
    <cellStyle name="40% - Акцент4 95 2" xfId="16824"/>
    <cellStyle name="40% - Акцент4 95 2 2" xfId="16825"/>
    <cellStyle name="40% - Акцент4 95 3" xfId="16826"/>
    <cellStyle name="40% - Акцент4 96" xfId="16827"/>
    <cellStyle name="40% - Акцент4 96 2" xfId="16828"/>
    <cellStyle name="40% - Акцент4 96 2 2" xfId="16829"/>
    <cellStyle name="40% - Акцент4 96 3" xfId="16830"/>
    <cellStyle name="40% - Акцент4 97" xfId="16831"/>
    <cellStyle name="40% - Акцент4 97 2" xfId="16832"/>
    <cellStyle name="40% - Акцент4 97 2 2" xfId="16833"/>
    <cellStyle name="40% - Акцент4 97 3" xfId="16834"/>
    <cellStyle name="40% - Акцент4 98" xfId="16835"/>
    <cellStyle name="40% - Акцент4 98 2" xfId="16836"/>
    <cellStyle name="40% - Акцент4 98 2 2" xfId="16837"/>
    <cellStyle name="40% - Акцент4 98 3" xfId="16838"/>
    <cellStyle name="40% - Акцент4 99" xfId="16839"/>
    <cellStyle name="40% - Акцент4 99 2" xfId="16840"/>
    <cellStyle name="40% - Акцент4 99 2 2" xfId="16841"/>
    <cellStyle name="40% - Акцент4 99 3" xfId="16842"/>
    <cellStyle name="40% - Акцент5" xfId="16843" builtinId="47" customBuiltin="1"/>
    <cellStyle name="40% - Акцент5 10" xfId="16844"/>
    <cellStyle name="40% - Акцент5 10 2" xfId="16845"/>
    <cellStyle name="40% - Акцент5 10 2 2" xfId="16846"/>
    <cellStyle name="40% - Акцент5 10 2 2 2" xfId="16847"/>
    <cellStyle name="40% - Акцент5 10 2 3" xfId="16848"/>
    <cellStyle name="40% - Акцент5 10 3" xfId="16849"/>
    <cellStyle name="40% - Акцент5 10 3 2" xfId="16850"/>
    <cellStyle name="40% - Акцент5 10 3 2 2" xfId="16851"/>
    <cellStyle name="40% - Акцент5 10 3 3" xfId="16852"/>
    <cellStyle name="40% - Акцент5 10 4" xfId="16853"/>
    <cellStyle name="40% - Акцент5 10 4 2" xfId="16854"/>
    <cellStyle name="40% - Акцент5 10 5" xfId="16855"/>
    <cellStyle name="40% - Акцент5 100" xfId="16856"/>
    <cellStyle name="40% - Акцент5 100 2" xfId="16857"/>
    <cellStyle name="40% - Акцент5 100 2 2" xfId="16858"/>
    <cellStyle name="40% - Акцент5 100 3" xfId="16859"/>
    <cellStyle name="40% - Акцент5 101" xfId="16860"/>
    <cellStyle name="40% - Акцент5 101 2" xfId="16861"/>
    <cellStyle name="40% - Акцент5 101 2 2" xfId="16862"/>
    <cellStyle name="40% - Акцент5 101 3" xfId="16863"/>
    <cellStyle name="40% - Акцент5 102" xfId="16864"/>
    <cellStyle name="40% - Акцент5 102 2" xfId="16865"/>
    <cellStyle name="40% - Акцент5 102 2 2" xfId="16866"/>
    <cellStyle name="40% - Акцент5 102 3" xfId="16867"/>
    <cellStyle name="40% - Акцент5 103" xfId="16868"/>
    <cellStyle name="40% - Акцент5 103 2" xfId="16869"/>
    <cellStyle name="40% - Акцент5 103 2 2" xfId="16870"/>
    <cellStyle name="40% - Акцент5 103 3" xfId="16871"/>
    <cellStyle name="40% - Акцент5 104" xfId="16872"/>
    <cellStyle name="40% - Акцент5 104 2" xfId="16873"/>
    <cellStyle name="40% - Акцент5 104 2 2" xfId="16874"/>
    <cellStyle name="40% - Акцент5 104 3" xfId="16875"/>
    <cellStyle name="40% - Акцент5 105" xfId="16876"/>
    <cellStyle name="40% - Акцент5 105 2" xfId="16877"/>
    <cellStyle name="40% - Акцент5 105 2 2" xfId="16878"/>
    <cellStyle name="40% - Акцент5 105 3" xfId="16879"/>
    <cellStyle name="40% - Акцент5 106" xfId="16880"/>
    <cellStyle name="40% - Акцент5 106 2" xfId="16881"/>
    <cellStyle name="40% - Акцент5 106 2 2" xfId="16882"/>
    <cellStyle name="40% - Акцент5 106 3" xfId="16883"/>
    <cellStyle name="40% - Акцент5 107" xfId="16884"/>
    <cellStyle name="40% - Акцент5 107 2" xfId="16885"/>
    <cellStyle name="40% - Акцент5 107 2 2" xfId="16886"/>
    <cellStyle name="40% - Акцент5 107 3" xfId="16887"/>
    <cellStyle name="40% - Акцент5 108" xfId="16888"/>
    <cellStyle name="40% - Акцент5 108 2" xfId="16889"/>
    <cellStyle name="40% - Акцент5 108 2 2" xfId="16890"/>
    <cellStyle name="40% - Акцент5 108 3" xfId="16891"/>
    <cellStyle name="40% - Акцент5 109" xfId="16892"/>
    <cellStyle name="40% - Акцент5 109 2" xfId="16893"/>
    <cellStyle name="40% - Акцент5 109 2 2" xfId="16894"/>
    <cellStyle name="40% - Акцент5 109 3" xfId="16895"/>
    <cellStyle name="40% - Акцент5 11" xfId="16896"/>
    <cellStyle name="40% - Акцент5 11 2" xfId="16897"/>
    <cellStyle name="40% - Акцент5 11 2 2" xfId="16898"/>
    <cellStyle name="40% - Акцент5 11 2 2 2" xfId="16899"/>
    <cellStyle name="40% - Акцент5 11 2 3" xfId="16900"/>
    <cellStyle name="40% - Акцент5 11 3" xfId="16901"/>
    <cellStyle name="40% - Акцент5 11 3 2" xfId="16902"/>
    <cellStyle name="40% - Акцент5 11 3 2 2" xfId="16903"/>
    <cellStyle name="40% - Акцент5 11 3 3" xfId="16904"/>
    <cellStyle name="40% - Акцент5 11 4" xfId="16905"/>
    <cellStyle name="40% - Акцент5 11 4 2" xfId="16906"/>
    <cellStyle name="40% - Акцент5 11 5" xfId="16907"/>
    <cellStyle name="40% - Акцент5 110" xfId="16908"/>
    <cellStyle name="40% - Акцент5 110 2" xfId="16909"/>
    <cellStyle name="40% - Акцент5 110 2 2" xfId="16910"/>
    <cellStyle name="40% - Акцент5 110 3" xfId="16911"/>
    <cellStyle name="40% - Акцент5 111" xfId="16912"/>
    <cellStyle name="40% - Акцент5 111 2" xfId="16913"/>
    <cellStyle name="40% - Акцент5 111 2 2" xfId="16914"/>
    <cellStyle name="40% - Акцент5 111 3" xfId="16915"/>
    <cellStyle name="40% - Акцент5 112" xfId="16916"/>
    <cellStyle name="40% - Акцент5 112 2" xfId="16917"/>
    <cellStyle name="40% - Акцент5 112 2 2" xfId="16918"/>
    <cellStyle name="40% - Акцент5 112 3" xfId="16919"/>
    <cellStyle name="40% - Акцент5 113" xfId="16920"/>
    <cellStyle name="40% - Акцент5 113 2" xfId="16921"/>
    <cellStyle name="40% - Акцент5 113 2 2" xfId="16922"/>
    <cellStyle name="40% - Акцент5 113 3" xfId="16923"/>
    <cellStyle name="40% - Акцент5 114" xfId="16924"/>
    <cellStyle name="40% - Акцент5 114 2" xfId="16925"/>
    <cellStyle name="40% - Акцент5 114 2 2" xfId="16926"/>
    <cellStyle name="40% - Акцент5 114 3" xfId="16927"/>
    <cellStyle name="40% - Акцент5 115" xfId="16928"/>
    <cellStyle name="40% - Акцент5 115 2" xfId="16929"/>
    <cellStyle name="40% - Акцент5 115 2 2" xfId="16930"/>
    <cellStyle name="40% - Акцент5 115 3" xfId="16931"/>
    <cellStyle name="40% - Акцент5 116" xfId="16932"/>
    <cellStyle name="40% - Акцент5 116 2" xfId="16933"/>
    <cellStyle name="40% - Акцент5 116 2 2" xfId="16934"/>
    <cellStyle name="40% - Акцент5 116 3" xfId="16935"/>
    <cellStyle name="40% - Акцент5 117" xfId="16936"/>
    <cellStyle name="40% - Акцент5 117 2" xfId="16937"/>
    <cellStyle name="40% - Акцент5 117 2 2" xfId="16938"/>
    <cellStyle name="40% - Акцент5 117 3" xfId="16939"/>
    <cellStyle name="40% - Акцент5 118" xfId="16940"/>
    <cellStyle name="40% - Акцент5 118 2" xfId="16941"/>
    <cellStyle name="40% - Акцент5 118 2 2" xfId="16942"/>
    <cellStyle name="40% - Акцент5 118 3" xfId="16943"/>
    <cellStyle name="40% - Акцент5 119" xfId="16944"/>
    <cellStyle name="40% - Акцент5 119 2" xfId="16945"/>
    <cellStyle name="40% - Акцент5 119 2 2" xfId="16946"/>
    <cellStyle name="40% - Акцент5 119 3" xfId="16947"/>
    <cellStyle name="40% - Акцент5 12" xfId="16948"/>
    <cellStyle name="40% - Акцент5 12 2" xfId="16949"/>
    <cellStyle name="40% - Акцент5 12 2 2" xfId="16950"/>
    <cellStyle name="40% - Акцент5 12 2 2 2" xfId="16951"/>
    <cellStyle name="40% - Акцент5 12 2 3" xfId="16952"/>
    <cellStyle name="40% - Акцент5 12 3" xfId="16953"/>
    <cellStyle name="40% - Акцент5 12 3 2" xfId="16954"/>
    <cellStyle name="40% - Акцент5 12 3 2 2" xfId="16955"/>
    <cellStyle name="40% - Акцент5 12 3 3" xfId="16956"/>
    <cellStyle name="40% - Акцент5 12 4" xfId="16957"/>
    <cellStyle name="40% - Акцент5 12 4 2" xfId="16958"/>
    <cellStyle name="40% - Акцент5 12 5" xfId="16959"/>
    <cellStyle name="40% - Акцент5 120" xfId="16960"/>
    <cellStyle name="40% - Акцент5 120 2" xfId="16961"/>
    <cellStyle name="40% - Акцент5 120 2 2" xfId="16962"/>
    <cellStyle name="40% - Акцент5 120 3" xfId="16963"/>
    <cellStyle name="40% - Акцент5 121" xfId="16964"/>
    <cellStyle name="40% - Акцент5 121 2" xfId="16965"/>
    <cellStyle name="40% - Акцент5 121 2 2" xfId="16966"/>
    <cellStyle name="40% - Акцент5 121 3" xfId="16967"/>
    <cellStyle name="40% - Акцент5 122" xfId="16968"/>
    <cellStyle name="40% - Акцент5 122 2" xfId="16969"/>
    <cellStyle name="40% - Акцент5 122 2 2" xfId="16970"/>
    <cellStyle name="40% - Акцент5 122 3" xfId="16971"/>
    <cellStyle name="40% - Акцент5 123" xfId="16972"/>
    <cellStyle name="40% - Акцент5 123 2" xfId="16973"/>
    <cellStyle name="40% - Акцент5 123 2 2" xfId="16974"/>
    <cellStyle name="40% - Акцент5 123 3" xfId="16975"/>
    <cellStyle name="40% - Акцент5 124" xfId="16976"/>
    <cellStyle name="40% - Акцент5 124 2" xfId="16977"/>
    <cellStyle name="40% - Акцент5 124 2 2" xfId="16978"/>
    <cellStyle name="40% - Акцент5 124 3" xfId="16979"/>
    <cellStyle name="40% - Акцент5 125" xfId="16980"/>
    <cellStyle name="40% - Акцент5 125 2" xfId="16981"/>
    <cellStyle name="40% - Акцент5 125 2 2" xfId="16982"/>
    <cellStyle name="40% - Акцент5 125 3" xfId="16983"/>
    <cellStyle name="40% - Акцент5 126" xfId="16984"/>
    <cellStyle name="40% - Акцент5 126 2" xfId="16985"/>
    <cellStyle name="40% - Акцент5 126 2 2" xfId="16986"/>
    <cellStyle name="40% - Акцент5 126 3" xfId="16987"/>
    <cellStyle name="40% - Акцент5 127" xfId="16988"/>
    <cellStyle name="40% - Акцент5 127 2" xfId="16989"/>
    <cellStyle name="40% - Акцент5 127 2 2" xfId="16990"/>
    <cellStyle name="40% - Акцент5 127 3" xfId="16991"/>
    <cellStyle name="40% - Акцент5 128" xfId="16992"/>
    <cellStyle name="40% - Акцент5 128 2" xfId="16993"/>
    <cellStyle name="40% - Акцент5 128 2 2" xfId="16994"/>
    <cellStyle name="40% - Акцент5 128 3" xfId="16995"/>
    <cellStyle name="40% - Акцент5 129" xfId="16996"/>
    <cellStyle name="40% - Акцент5 129 2" xfId="16997"/>
    <cellStyle name="40% - Акцент5 129 2 2" xfId="16998"/>
    <cellStyle name="40% - Акцент5 129 3" xfId="16999"/>
    <cellStyle name="40% - Акцент5 13" xfId="17000"/>
    <cellStyle name="40% - Акцент5 13 2" xfId="17001"/>
    <cellStyle name="40% - Акцент5 13 2 2" xfId="17002"/>
    <cellStyle name="40% - Акцент5 13 2 2 2" xfId="17003"/>
    <cellStyle name="40% - Акцент5 13 2 3" xfId="17004"/>
    <cellStyle name="40% - Акцент5 13 3" xfId="17005"/>
    <cellStyle name="40% - Акцент5 13 3 2" xfId="17006"/>
    <cellStyle name="40% - Акцент5 13 3 2 2" xfId="17007"/>
    <cellStyle name="40% - Акцент5 13 3 3" xfId="17008"/>
    <cellStyle name="40% - Акцент5 13 4" xfId="17009"/>
    <cellStyle name="40% - Акцент5 13 4 2" xfId="17010"/>
    <cellStyle name="40% - Акцент5 13 5" xfId="17011"/>
    <cellStyle name="40% - Акцент5 130" xfId="17012"/>
    <cellStyle name="40% - Акцент5 130 2" xfId="17013"/>
    <cellStyle name="40% - Акцент5 130 2 2" xfId="17014"/>
    <cellStyle name="40% - Акцент5 130 3" xfId="17015"/>
    <cellStyle name="40% - Акцент5 131" xfId="17016"/>
    <cellStyle name="40% - Акцент5 131 2" xfId="17017"/>
    <cellStyle name="40% - Акцент5 131 2 2" xfId="17018"/>
    <cellStyle name="40% - Акцент5 131 3" xfId="17019"/>
    <cellStyle name="40% - Акцент5 132" xfId="17020"/>
    <cellStyle name="40% - Акцент5 132 2" xfId="17021"/>
    <cellStyle name="40% - Акцент5 132 2 2" xfId="17022"/>
    <cellStyle name="40% - Акцент5 132 3" xfId="17023"/>
    <cellStyle name="40% - Акцент5 133" xfId="17024"/>
    <cellStyle name="40% - Акцент5 133 2" xfId="17025"/>
    <cellStyle name="40% - Акцент5 133 2 2" xfId="17026"/>
    <cellStyle name="40% - Акцент5 133 3" xfId="17027"/>
    <cellStyle name="40% - Акцент5 134" xfId="17028"/>
    <cellStyle name="40% - Акцент5 134 2" xfId="17029"/>
    <cellStyle name="40% - Акцент5 134 2 2" xfId="17030"/>
    <cellStyle name="40% - Акцент5 134 3" xfId="17031"/>
    <cellStyle name="40% - Акцент5 135" xfId="17032"/>
    <cellStyle name="40% - Акцент5 135 2" xfId="17033"/>
    <cellStyle name="40% - Акцент5 135 2 2" xfId="17034"/>
    <cellStyle name="40% - Акцент5 135 3" xfId="17035"/>
    <cellStyle name="40% - Акцент5 136" xfId="17036"/>
    <cellStyle name="40% - Акцент5 136 2" xfId="17037"/>
    <cellStyle name="40% - Акцент5 136 2 2" xfId="17038"/>
    <cellStyle name="40% - Акцент5 136 3" xfId="17039"/>
    <cellStyle name="40% - Акцент5 137" xfId="17040"/>
    <cellStyle name="40% - Акцент5 138" xfId="17041"/>
    <cellStyle name="40% - Акцент5 14" xfId="17042"/>
    <cellStyle name="40% - Акцент5 14 2" xfId="17043"/>
    <cellStyle name="40% - Акцент5 14 2 2" xfId="17044"/>
    <cellStyle name="40% - Акцент5 14 2 2 2" xfId="17045"/>
    <cellStyle name="40% - Акцент5 14 2 3" xfId="17046"/>
    <cellStyle name="40% - Акцент5 14 3" xfId="17047"/>
    <cellStyle name="40% - Акцент5 14 3 2" xfId="17048"/>
    <cellStyle name="40% - Акцент5 14 3 2 2" xfId="17049"/>
    <cellStyle name="40% - Акцент5 14 3 3" xfId="17050"/>
    <cellStyle name="40% - Акцент5 14 4" xfId="17051"/>
    <cellStyle name="40% - Акцент5 14 4 2" xfId="17052"/>
    <cellStyle name="40% - Акцент5 14 5" xfId="17053"/>
    <cellStyle name="40% - Акцент5 15" xfId="17054"/>
    <cellStyle name="40% - Акцент5 15 2" xfId="17055"/>
    <cellStyle name="40% - Акцент5 15 2 2" xfId="17056"/>
    <cellStyle name="40% - Акцент5 15 2 2 2" xfId="17057"/>
    <cellStyle name="40% - Акцент5 15 2 3" xfId="17058"/>
    <cellStyle name="40% - Акцент5 15 3" xfId="17059"/>
    <cellStyle name="40% - Акцент5 15 3 2" xfId="17060"/>
    <cellStyle name="40% - Акцент5 15 3 2 2" xfId="17061"/>
    <cellStyle name="40% - Акцент5 15 3 3" xfId="17062"/>
    <cellStyle name="40% - Акцент5 15 4" xfId="17063"/>
    <cellStyle name="40% - Акцент5 15 4 2" xfId="17064"/>
    <cellStyle name="40% - Акцент5 15 5" xfId="17065"/>
    <cellStyle name="40% - Акцент5 16" xfId="17066"/>
    <cellStyle name="40% - Акцент5 16 2" xfId="17067"/>
    <cellStyle name="40% - Акцент5 16 2 2" xfId="17068"/>
    <cellStyle name="40% - Акцент5 16 2 2 2" xfId="17069"/>
    <cellStyle name="40% - Акцент5 16 2 3" xfId="17070"/>
    <cellStyle name="40% - Акцент5 16 3" xfId="17071"/>
    <cellStyle name="40% - Акцент5 16 3 2" xfId="17072"/>
    <cellStyle name="40% - Акцент5 16 3 2 2" xfId="17073"/>
    <cellStyle name="40% - Акцент5 16 3 3" xfId="17074"/>
    <cellStyle name="40% - Акцент5 16 4" xfId="17075"/>
    <cellStyle name="40% - Акцент5 16 4 2" xfId="17076"/>
    <cellStyle name="40% - Акцент5 16 5" xfId="17077"/>
    <cellStyle name="40% - Акцент5 17" xfId="17078"/>
    <cellStyle name="40% - Акцент5 17 2" xfId="17079"/>
    <cellStyle name="40% - Акцент5 17 2 2" xfId="17080"/>
    <cellStyle name="40% - Акцент5 17 2 2 2" xfId="17081"/>
    <cellStyle name="40% - Акцент5 17 2 3" xfId="17082"/>
    <cellStyle name="40% - Акцент5 17 3" xfId="17083"/>
    <cellStyle name="40% - Акцент5 17 3 2" xfId="17084"/>
    <cellStyle name="40% - Акцент5 17 3 2 2" xfId="17085"/>
    <cellStyle name="40% - Акцент5 17 3 3" xfId="17086"/>
    <cellStyle name="40% - Акцент5 17 4" xfId="17087"/>
    <cellStyle name="40% - Акцент5 17 4 2" xfId="17088"/>
    <cellStyle name="40% - Акцент5 17 5" xfId="17089"/>
    <cellStyle name="40% - Акцент5 18" xfId="17090"/>
    <cellStyle name="40% - Акцент5 18 2" xfId="17091"/>
    <cellStyle name="40% - Акцент5 18 2 2" xfId="17092"/>
    <cellStyle name="40% - Акцент5 18 2 2 2" xfId="17093"/>
    <cellStyle name="40% - Акцент5 18 2 3" xfId="17094"/>
    <cellStyle name="40% - Акцент5 18 3" xfId="17095"/>
    <cellStyle name="40% - Акцент5 18 3 2" xfId="17096"/>
    <cellStyle name="40% - Акцент5 18 3 2 2" xfId="17097"/>
    <cellStyle name="40% - Акцент5 18 3 3" xfId="17098"/>
    <cellStyle name="40% - Акцент5 18 4" xfId="17099"/>
    <cellStyle name="40% - Акцент5 18 4 2" xfId="17100"/>
    <cellStyle name="40% - Акцент5 18 5" xfId="17101"/>
    <cellStyle name="40% - Акцент5 19" xfId="17102"/>
    <cellStyle name="40% - Акцент5 19 2" xfId="17103"/>
    <cellStyle name="40% - Акцент5 19 2 2" xfId="17104"/>
    <cellStyle name="40% - Акцент5 19 2 2 2" xfId="17105"/>
    <cellStyle name="40% - Акцент5 19 2 3" xfId="17106"/>
    <cellStyle name="40% - Акцент5 19 3" xfId="17107"/>
    <cellStyle name="40% - Акцент5 19 3 2" xfId="17108"/>
    <cellStyle name="40% - Акцент5 19 3 2 2" xfId="17109"/>
    <cellStyle name="40% - Акцент5 19 3 3" xfId="17110"/>
    <cellStyle name="40% - Акцент5 19 4" xfId="17111"/>
    <cellStyle name="40% - Акцент5 19 4 2" xfId="17112"/>
    <cellStyle name="40% - Акцент5 19 5" xfId="17113"/>
    <cellStyle name="40% - Акцент5 2" xfId="17114"/>
    <cellStyle name="40% - Акцент5 2 10" xfId="17115"/>
    <cellStyle name="40% - Акцент5 2 10 2" xfId="17116"/>
    <cellStyle name="40% - Акцент5 2 10 2 2" xfId="17117"/>
    <cellStyle name="40% - Акцент5 2 10 3" xfId="17118"/>
    <cellStyle name="40% - Акцент5 2 11" xfId="17119"/>
    <cellStyle name="40% - Акцент5 2 11 2" xfId="17120"/>
    <cellStyle name="40% - Акцент5 2 11 2 2" xfId="17121"/>
    <cellStyle name="40% - Акцент5 2 11 3" xfId="17122"/>
    <cellStyle name="40% - Акцент5 2 12" xfId="17123"/>
    <cellStyle name="40% - Акцент5 2 12 2" xfId="17124"/>
    <cellStyle name="40% - Акцент5 2 12 2 2" xfId="17125"/>
    <cellStyle name="40% - Акцент5 2 12 3" xfId="17126"/>
    <cellStyle name="40% - Акцент5 2 13" xfId="17127"/>
    <cellStyle name="40% - Акцент5 2 13 2" xfId="17128"/>
    <cellStyle name="40% - Акцент5 2 13 2 2" xfId="17129"/>
    <cellStyle name="40% - Акцент5 2 13 3" xfId="17130"/>
    <cellStyle name="40% - Акцент5 2 14" xfId="17131"/>
    <cellStyle name="40% - Акцент5 2 14 2" xfId="17132"/>
    <cellStyle name="40% - Акцент5 2 14 2 2" xfId="17133"/>
    <cellStyle name="40% - Акцент5 2 14 3" xfId="17134"/>
    <cellStyle name="40% - Акцент5 2 15" xfId="17135"/>
    <cellStyle name="40% - Акцент5 2 15 2" xfId="17136"/>
    <cellStyle name="40% - Акцент5 2 15 2 2" xfId="17137"/>
    <cellStyle name="40% - Акцент5 2 15 3" xfId="17138"/>
    <cellStyle name="40% - Акцент5 2 16" xfId="17139"/>
    <cellStyle name="40% - Акцент5 2 16 2" xfId="17140"/>
    <cellStyle name="40% - Акцент5 2 16 2 2" xfId="17141"/>
    <cellStyle name="40% - Акцент5 2 16 3" xfId="17142"/>
    <cellStyle name="40% - Акцент5 2 17" xfId="17143"/>
    <cellStyle name="40% - Акцент5 2 17 2" xfId="17144"/>
    <cellStyle name="40% - Акцент5 2 17 2 2" xfId="17145"/>
    <cellStyle name="40% - Акцент5 2 17 3" xfId="17146"/>
    <cellStyle name="40% - Акцент5 2 18" xfId="17147"/>
    <cellStyle name="40% - Акцент5 2 18 2" xfId="17148"/>
    <cellStyle name="40% - Акцент5 2 18 2 2" xfId="17149"/>
    <cellStyle name="40% - Акцент5 2 18 3" xfId="17150"/>
    <cellStyle name="40% - Акцент5 2 19" xfId="17151"/>
    <cellStyle name="40% - Акцент5 2 19 2" xfId="17152"/>
    <cellStyle name="40% - Акцент5 2 19 2 2" xfId="17153"/>
    <cellStyle name="40% - Акцент5 2 19 3" xfId="17154"/>
    <cellStyle name="40% - Акцент5 2 2" xfId="17155"/>
    <cellStyle name="40% - Акцент5 2 2 2" xfId="17156"/>
    <cellStyle name="40% - Акцент5 2 2 2 2" xfId="17157"/>
    <cellStyle name="40% - Акцент5 2 2 2 2 2" xfId="17158"/>
    <cellStyle name="40% - Акцент5 2 2 2 3" xfId="17159"/>
    <cellStyle name="40% - Акцент5 2 2 3" xfId="17160"/>
    <cellStyle name="40% - Акцент5 2 2 3 2" xfId="17161"/>
    <cellStyle name="40% - Акцент5 2 2 3 2 2" xfId="17162"/>
    <cellStyle name="40% - Акцент5 2 2 3 3" xfId="17163"/>
    <cellStyle name="40% - Акцент5 2 2 4" xfId="17164"/>
    <cellStyle name="40% - Акцент5 2 2 4 2" xfId="17165"/>
    <cellStyle name="40% - Акцент5 2 2 5" xfId="17166"/>
    <cellStyle name="40% - Акцент5 2 20" xfId="17167"/>
    <cellStyle name="40% - Акцент5 2 20 2" xfId="17168"/>
    <cellStyle name="40% - Акцент5 2 20 2 2" xfId="17169"/>
    <cellStyle name="40% - Акцент5 2 20 3" xfId="17170"/>
    <cellStyle name="40% - Акцент5 2 21" xfId="17171"/>
    <cellStyle name="40% - Акцент5 2 21 2" xfId="17172"/>
    <cellStyle name="40% - Акцент5 2 21 2 2" xfId="17173"/>
    <cellStyle name="40% - Акцент5 2 21 3" xfId="17174"/>
    <cellStyle name="40% - Акцент5 2 22" xfId="17175"/>
    <cellStyle name="40% - Акцент5 2 22 2" xfId="17176"/>
    <cellStyle name="40% - Акцент5 2 22 2 2" xfId="17177"/>
    <cellStyle name="40% - Акцент5 2 22 3" xfId="17178"/>
    <cellStyle name="40% - Акцент5 2 23" xfId="17179"/>
    <cellStyle name="40% - Акцент5 2 23 2" xfId="17180"/>
    <cellStyle name="40% - Акцент5 2 23 2 2" xfId="17181"/>
    <cellStyle name="40% - Акцент5 2 23 3" xfId="17182"/>
    <cellStyle name="40% - Акцент5 2 24" xfId="17183"/>
    <cellStyle name="40% - Акцент5 2 24 2" xfId="17184"/>
    <cellStyle name="40% - Акцент5 2 24 2 2" xfId="17185"/>
    <cellStyle name="40% - Акцент5 2 24 3" xfId="17186"/>
    <cellStyle name="40% - Акцент5 2 25" xfId="17187"/>
    <cellStyle name="40% - Акцент5 2 25 2" xfId="17188"/>
    <cellStyle name="40% - Акцент5 2 26" xfId="17189"/>
    <cellStyle name="40% - Акцент5 2 3" xfId="17190"/>
    <cellStyle name="40% - Акцент5 2 3 2" xfId="17191"/>
    <cellStyle name="40% - Акцент5 2 3 2 2" xfId="17192"/>
    <cellStyle name="40% - Акцент5 2 3 2 2 2" xfId="17193"/>
    <cellStyle name="40% - Акцент5 2 3 2 3" xfId="17194"/>
    <cellStyle name="40% - Акцент5 2 3 3" xfId="17195"/>
    <cellStyle name="40% - Акцент5 2 3 3 2" xfId="17196"/>
    <cellStyle name="40% - Акцент5 2 3 3 2 2" xfId="17197"/>
    <cellStyle name="40% - Акцент5 2 3 3 3" xfId="17198"/>
    <cellStyle name="40% - Акцент5 2 3 4" xfId="17199"/>
    <cellStyle name="40% - Акцент5 2 3 4 2" xfId="17200"/>
    <cellStyle name="40% - Акцент5 2 3 5" xfId="17201"/>
    <cellStyle name="40% - Акцент5 2 4" xfId="17202"/>
    <cellStyle name="40% - Акцент5 2 4 2" xfId="17203"/>
    <cellStyle name="40% - Акцент5 2 4 2 2" xfId="17204"/>
    <cellStyle name="40% - Акцент5 2 4 2 2 2" xfId="17205"/>
    <cellStyle name="40% - Акцент5 2 4 2 3" xfId="17206"/>
    <cellStyle name="40% - Акцент5 2 4 3" xfId="17207"/>
    <cellStyle name="40% - Акцент5 2 4 3 2" xfId="17208"/>
    <cellStyle name="40% - Акцент5 2 4 3 2 2" xfId="17209"/>
    <cellStyle name="40% - Акцент5 2 4 3 3" xfId="17210"/>
    <cellStyle name="40% - Акцент5 2 4 4" xfId="17211"/>
    <cellStyle name="40% - Акцент5 2 4 4 2" xfId="17212"/>
    <cellStyle name="40% - Акцент5 2 4 5" xfId="17213"/>
    <cellStyle name="40% - Акцент5 2 5" xfId="17214"/>
    <cellStyle name="40% - Акцент5 2 5 2" xfId="17215"/>
    <cellStyle name="40% - Акцент5 2 5 2 2" xfId="17216"/>
    <cellStyle name="40% - Акцент5 2 5 2 2 2" xfId="17217"/>
    <cellStyle name="40% - Акцент5 2 5 2 3" xfId="17218"/>
    <cellStyle name="40% - Акцент5 2 5 3" xfId="17219"/>
    <cellStyle name="40% - Акцент5 2 5 3 2" xfId="17220"/>
    <cellStyle name="40% - Акцент5 2 5 3 2 2" xfId="17221"/>
    <cellStyle name="40% - Акцент5 2 5 3 3" xfId="17222"/>
    <cellStyle name="40% - Акцент5 2 5 4" xfId="17223"/>
    <cellStyle name="40% - Акцент5 2 5 4 2" xfId="17224"/>
    <cellStyle name="40% - Акцент5 2 5 5" xfId="17225"/>
    <cellStyle name="40% - Акцент5 2 6" xfId="17226"/>
    <cellStyle name="40% - Акцент5 2 6 2" xfId="17227"/>
    <cellStyle name="40% - Акцент5 2 6 2 2" xfId="17228"/>
    <cellStyle name="40% - Акцент5 2 6 3" xfId="17229"/>
    <cellStyle name="40% - Акцент5 2 7" xfId="17230"/>
    <cellStyle name="40% - Акцент5 2 7 2" xfId="17231"/>
    <cellStyle name="40% - Акцент5 2 7 2 2" xfId="17232"/>
    <cellStyle name="40% - Акцент5 2 7 3" xfId="17233"/>
    <cellStyle name="40% - Акцент5 2 8" xfId="17234"/>
    <cellStyle name="40% - Акцент5 2 8 2" xfId="17235"/>
    <cellStyle name="40% - Акцент5 2 8 2 2" xfId="17236"/>
    <cellStyle name="40% - Акцент5 2 8 3" xfId="17237"/>
    <cellStyle name="40% - Акцент5 2 9" xfId="17238"/>
    <cellStyle name="40% - Акцент5 2 9 2" xfId="17239"/>
    <cellStyle name="40% - Акцент5 2 9 2 2" xfId="17240"/>
    <cellStyle name="40% - Акцент5 2 9 3" xfId="17241"/>
    <cellStyle name="40% - Акцент5 20" xfId="17242"/>
    <cellStyle name="40% - Акцент5 20 2" xfId="17243"/>
    <cellStyle name="40% - Акцент5 20 2 2" xfId="17244"/>
    <cellStyle name="40% - Акцент5 20 2 2 2" xfId="17245"/>
    <cellStyle name="40% - Акцент5 20 2 3" xfId="17246"/>
    <cellStyle name="40% - Акцент5 20 3" xfId="17247"/>
    <cellStyle name="40% - Акцент5 20 3 2" xfId="17248"/>
    <cellStyle name="40% - Акцент5 20 3 2 2" xfId="17249"/>
    <cellStyle name="40% - Акцент5 20 3 3" xfId="17250"/>
    <cellStyle name="40% - Акцент5 20 4" xfId="17251"/>
    <cellStyle name="40% - Акцент5 20 4 2" xfId="17252"/>
    <cellStyle name="40% - Акцент5 20 5" xfId="17253"/>
    <cellStyle name="40% - Акцент5 21" xfId="17254"/>
    <cellStyle name="40% - Акцент5 21 2" xfId="17255"/>
    <cellStyle name="40% - Акцент5 21 2 2" xfId="17256"/>
    <cellStyle name="40% - Акцент5 21 2 2 2" xfId="17257"/>
    <cellStyle name="40% - Акцент5 21 2 3" xfId="17258"/>
    <cellStyle name="40% - Акцент5 21 3" xfId="17259"/>
    <cellStyle name="40% - Акцент5 21 3 2" xfId="17260"/>
    <cellStyle name="40% - Акцент5 21 3 2 2" xfId="17261"/>
    <cellStyle name="40% - Акцент5 21 3 3" xfId="17262"/>
    <cellStyle name="40% - Акцент5 21 4" xfId="17263"/>
    <cellStyle name="40% - Акцент5 21 4 2" xfId="17264"/>
    <cellStyle name="40% - Акцент5 21 5" xfId="17265"/>
    <cellStyle name="40% - Акцент5 22" xfId="17266"/>
    <cellStyle name="40% - Акцент5 22 2" xfId="17267"/>
    <cellStyle name="40% - Акцент5 22 2 2" xfId="17268"/>
    <cellStyle name="40% - Акцент5 22 2 2 2" xfId="17269"/>
    <cellStyle name="40% - Акцент5 22 2 3" xfId="17270"/>
    <cellStyle name="40% - Акцент5 22 3" xfId="17271"/>
    <cellStyle name="40% - Акцент5 22 3 2" xfId="17272"/>
    <cellStyle name="40% - Акцент5 22 3 2 2" xfId="17273"/>
    <cellStyle name="40% - Акцент5 22 3 3" xfId="17274"/>
    <cellStyle name="40% - Акцент5 22 4" xfId="17275"/>
    <cellStyle name="40% - Акцент5 22 4 2" xfId="17276"/>
    <cellStyle name="40% - Акцент5 22 5" xfId="17277"/>
    <cellStyle name="40% - Акцент5 23" xfId="17278"/>
    <cellStyle name="40% - Акцент5 23 2" xfId="17279"/>
    <cellStyle name="40% - Акцент5 23 2 2" xfId="17280"/>
    <cellStyle name="40% - Акцент5 23 2 2 2" xfId="17281"/>
    <cellStyle name="40% - Акцент5 23 2 3" xfId="17282"/>
    <cellStyle name="40% - Акцент5 23 3" xfId="17283"/>
    <cellStyle name="40% - Акцент5 23 3 2" xfId="17284"/>
    <cellStyle name="40% - Акцент5 23 3 2 2" xfId="17285"/>
    <cellStyle name="40% - Акцент5 23 3 3" xfId="17286"/>
    <cellStyle name="40% - Акцент5 23 4" xfId="17287"/>
    <cellStyle name="40% - Акцент5 23 4 2" xfId="17288"/>
    <cellStyle name="40% - Акцент5 23 5" xfId="17289"/>
    <cellStyle name="40% - Акцент5 24" xfId="17290"/>
    <cellStyle name="40% - Акцент5 24 2" xfId="17291"/>
    <cellStyle name="40% - Акцент5 24 2 2" xfId="17292"/>
    <cellStyle name="40% - Акцент5 24 2 2 2" xfId="17293"/>
    <cellStyle name="40% - Акцент5 24 2 3" xfId="17294"/>
    <cellStyle name="40% - Акцент5 24 3" xfId="17295"/>
    <cellStyle name="40% - Акцент5 24 3 2" xfId="17296"/>
    <cellStyle name="40% - Акцент5 24 3 2 2" xfId="17297"/>
    <cellStyle name="40% - Акцент5 24 3 3" xfId="17298"/>
    <cellStyle name="40% - Акцент5 24 4" xfId="17299"/>
    <cellStyle name="40% - Акцент5 24 4 2" xfId="17300"/>
    <cellStyle name="40% - Акцент5 24 5" xfId="17301"/>
    <cellStyle name="40% - Акцент5 25" xfId="17302"/>
    <cellStyle name="40% - Акцент5 25 2" xfId="17303"/>
    <cellStyle name="40% - Акцент5 25 2 2" xfId="17304"/>
    <cellStyle name="40% - Акцент5 25 2 2 2" xfId="17305"/>
    <cellStyle name="40% - Акцент5 25 2 3" xfId="17306"/>
    <cellStyle name="40% - Акцент5 25 3" xfId="17307"/>
    <cellStyle name="40% - Акцент5 25 3 2" xfId="17308"/>
    <cellStyle name="40% - Акцент5 25 3 2 2" xfId="17309"/>
    <cellStyle name="40% - Акцент5 25 3 3" xfId="17310"/>
    <cellStyle name="40% - Акцент5 25 4" xfId="17311"/>
    <cellStyle name="40% - Акцент5 25 4 2" xfId="17312"/>
    <cellStyle name="40% - Акцент5 25 5" xfId="17313"/>
    <cellStyle name="40% - Акцент5 26" xfId="17314"/>
    <cellStyle name="40% - Акцент5 26 2" xfId="17315"/>
    <cellStyle name="40% - Акцент5 26 2 2" xfId="17316"/>
    <cellStyle name="40% - Акцент5 26 2 2 2" xfId="17317"/>
    <cellStyle name="40% - Акцент5 26 2 3" xfId="17318"/>
    <cellStyle name="40% - Акцент5 26 3" xfId="17319"/>
    <cellStyle name="40% - Акцент5 26 3 2" xfId="17320"/>
    <cellStyle name="40% - Акцент5 26 3 2 2" xfId="17321"/>
    <cellStyle name="40% - Акцент5 26 3 3" xfId="17322"/>
    <cellStyle name="40% - Акцент5 26 4" xfId="17323"/>
    <cellStyle name="40% - Акцент5 26 4 2" xfId="17324"/>
    <cellStyle name="40% - Акцент5 26 5" xfId="17325"/>
    <cellStyle name="40% - Акцент5 27" xfId="17326"/>
    <cellStyle name="40% - Акцент5 27 2" xfId="17327"/>
    <cellStyle name="40% - Акцент5 27 2 2" xfId="17328"/>
    <cellStyle name="40% - Акцент5 27 2 2 2" xfId="17329"/>
    <cellStyle name="40% - Акцент5 27 2 3" xfId="17330"/>
    <cellStyle name="40% - Акцент5 27 3" xfId="17331"/>
    <cellStyle name="40% - Акцент5 27 3 2" xfId="17332"/>
    <cellStyle name="40% - Акцент5 27 3 2 2" xfId="17333"/>
    <cellStyle name="40% - Акцент5 27 3 3" xfId="17334"/>
    <cellStyle name="40% - Акцент5 27 4" xfId="17335"/>
    <cellStyle name="40% - Акцент5 27 4 2" xfId="17336"/>
    <cellStyle name="40% - Акцент5 27 5" xfId="17337"/>
    <cellStyle name="40% - Акцент5 28" xfId="17338"/>
    <cellStyle name="40% - Акцент5 28 2" xfId="17339"/>
    <cellStyle name="40% - Акцент5 28 2 2" xfId="17340"/>
    <cellStyle name="40% - Акцент5 28 2 2 2" xfId="17341"/>
    <cellStyle name="40% - Акцент5 28 2 3" xfId="17342"/>
    <cellStyle name="40% - Акцент5 28 3" xfId="17343"/>
    <cellStyle name="40% - Акцент5 28 3 2" xfId="17344"/>
    <cellStyle name="40% - Акцент5 28 3 2 2" xfId="17345"/>
    <cellStyle name="40% - Акцент5 28 3 3" xfId="17346"/>
    <cellStyle name="40% - Акцент5 28 4" xfId="17347"/>
    <cellStyle name="40% - Акцент5 28 4 2" xfId="17348"/>
    <cellStyle name="40% - Акцент5 28 5" xfId="17349"/>
    <cellStyle name="40% - Акцент5 29" xfId="17350"/>
    <cellStyle name="40% - Акцент5 29 2" xfId="17351"/>
    <cellStyle name="40% - Акцент5 29 2 2" xfId="17352"/>
    <cellStyle name="40% - Акцент5 29 2 2 2" xfId="17353"/>
    <cellStyle name="40% - Акцент5 29 2 3" xfId="17354"/>
    <cellStyle name="40% - Акцент5 29 3" xfId="17355"/>
    <cellStyle name="40% - Акцент5 29 3 2" xfId="17356"/>
    <cellStyle name="40% - Акцент5 29 3 2 2" xfId="17357"/>
    <cellStyle name="40% - Акцент5 29 3 3" xfId="17358"/>
    <cellStyle name="40% - Акцент5 29 4" xfId="17359"/>
    <cellStyle name="40% - Акцент5 29 4 2" xfId="17360"/>
    <cellStyle name="40% - Акцент5 29 5" xfId="17361"/>
    <cellStyle name="40% - Акцент5 3" xfId="17362"/>
    <cellStyle name="40% - Акцент5 3 2" xfId="17363"/>
    <cellStyle name="40% - Акцент5 3 2 2" xfId="17364"/>
    <cellStyle name="40% - Акцент5 3 2 2 2" xfId="17365"/>
    <cellStyle name="40% - Акцент5 3 2 2 2 2" xfId="17366"/>
    <cellStyle name="40% - Акцент5 3 2 2 3" xfId="17367"/>
    <cellStyle name="40% - Акцент5 3 2 3" xfId="17368"/>
    <cellStyle name="40% - Акцент5 3 2 3 2" xfId="17369"/>
    <cellStyle name="40% - Акцент5 3 2 3 2 2" xfId="17370"/>
    <cellStyle name="40% - Акцент5 3 2 3 3" xfId="17371"/>
    <cellStyle name="40% - Акцент5 3 2 4" xfId="17372"/>
    <cellStyle name="40% - Акцент5 3 2 4 2" xfId="17373"/>
    <cellStyle name="40% - Акцент5 3 2 5" xfId="17374"/>
    <cellStyle name="40% - Акцент5 3 3" xfId="17375"/>
    <cellStyle name="40% - Акцент5 3 3 2" xfId="17376"/>
    <cellStyle name="40% - Акцент5 3 3 2 2" xfId="17377"/>
    <cellStyle name="40% - Акцент5 3 3 2 2 2" xfId="17378"/>
    <cellStyle name="40% - Акцент5 3 3 2 3" xfId="17379"/>
    <cellStyle name="40% - Акцент5 3 3 3" xfId="17380"/>
    <cellStyle name="40% - Акцент5 3 3 3 2" xfId="17381"/>
    <cellStyle name="40% - Акцент5 3 3 3 2 2" xfId="17382"/>
    <cellStyle name="40% - Акцент5 3 3 3 3" xfId="17383"/>
    <cellStyle name="40% - Акцент5 3 3 4" xfId="17384"/>
    <cellStyle name="40% - Акцент5 3 3 4 2" xfId="17385"/>
    <cellStyle name="40% - Акцент5 3 3 5" xfId="17386"/>
    <cellStyle name="40% - Акцент5 3 4" xfId="17387"/>
    <cellStyle name="40% - Акцент5 3 4 2" xfId="17388"/>
    <cellStyle name="40% - Акцент5 3 4 2 2" xfId="17389"/>
    <cellStyle name="40% - Акцент5 3 4 2 2 2" xfId="17390"/>
    <cellStyle name="40% - Акцент5 3 4 2 3" xfId="17391"/>
    <cellStyle name="40% - Акцент5 3 4 3" xfId="17392"/>
    <cellStyle name="40% - Акцент5 3 4 3 2" xfId="17393"/>
    <cellStyle name="40% - Акцент5 3 4 3 2 2" xfId="17394"/>
    <cellStyle name="40% - Акцент5 3 4 3 3" xfId="17395"/>
    <cellStyle name="40% - Акцент5 3 4 4" xfId="17396"/>
    <cellStyle name="40% - Акцент5 3 4 4 2" xfId="17397"/>
    <cellStyle name="40% - Акцент5 3 4 5" xfId="17398"/>
    <cellStyle name="40% - Акцент5 3 5" xfId="17399"/>
    <cellStyle name="40% - Акцент5 3 5 2" xfId="17400"/>
    <cellStyle name="40% - Акцент5 3 5 2 2" xfId="17401"/>
    <cellStyle name="40% - Акцент5 3 5 2 2 2" xfId="17402"/>
    <cellStyle name="40% - Акцент5 3 5 2 3" xfId="17403"/>
    <cellStyle name="40% - Акцент5 3 5 3" xfId="17404"/>
    <cellStyle name="40% - Акцент5 3 5 3 2" xfId="17405"/>
    <cellStyle name="40% - Акцент5 3 5 3 2 2" xfId="17406"/>
    <cellStyle name="40% - Акцент5 3 5 3 3" xfId="17407"/>
    <cellStyle name="40% - Акцент5 3 5 4" xfId="17408"/>
    <cellStyle name="40% - Акцент5 3 5 4 2" xfId="17409"/>
    <cellStyle name="40% - Акцент5 3 5 5" xfId="17410"/>
    <cellStyle name="40% - Акцент5 3 6" xfId="17411"/>
    <cellStyle name="40% - Акцент5 3 6 2" xfId="17412"/>
    <cellStyle name="40% - Акцент5 3 6 2 2" xfId="17413"/>
    <cellStyle name="40% - Акцент5 3 6 3" xfId="17414"/>
    <cellStyle name="40% - Акцент5 3 7" xfId="17415"/>
    <cellStyle name="40% - Акцент5 3 7 2" xfId="17416"/>
    <cellStyle name="40% - Акцент5 3 7 2 2" xfId="17417"/>
    <cellStyle name="40% - Акцент5 3 7 3" xfId="17418"/>
    <cellStyle name="40% - Акцент5 3 8" xfId="17419"/>
    <cellStyle name="40% - Акцент5 3 8 2" xfId="17420"/>
    <cellStyle name="40% - Акцент5 3 9" xfId="17421"/>
    <cellStyle name="40% - Акцент5 30" xfId="17422"/>
    <cellStyle name="40% - Акцент5 30 2" xfId="17423"/>
    <cellStyle name="40% - Акцент5 30 2 2" xfId="17424"/>
    <cellStyle name="40% - Акцент5 30 2 2 2" xfId="17425"/>
    <cellStyle name="40% - Акцент5 30 2 3" xfId="17426"/>
    <cellStyle name="40% - Акцент5 30 3" xfId="17427"/>
    <cellStyle name="40% - Акцент5 30 3 2" xfId="17428"/>
    <cellStyle name="40% - Акцент5 30 3 2 2" xfId="17429"/>
    <cellStyle name="40% - Акцент5 30 3 3" xfId="17430"/>
    <cellStyle name="40% - Акцент5 30 4" xfId="17431"/>
    <cellStyle name="40% - Акцент5 30 4 2" xfId="17432"/>
    <cellStyle name="40% - Акцент5 30 5" xfId="17433"/>
    <cellStyle name="40% - Акцент5 31" xfId="17434"/>
    <cellStyle name="40% - Акцент5 31 2" xfId="17435"/>
    <cellStyle name="40% - Акцент5 31 2 2" xfId="17436"/>
    <cellStyle name="40% - Акцент5 31 2 2 2" xfId="17437"/>
    <cellStyle name="40% - Акцент5 31 2 3" xfId="17438"/>
    <cellStyle name="40% - Акцент5 31 3" xfId="17439"/>
    <cellStyle name="40% - Акцент5 31 3 2" xfId="17440"/>
    <cellStyle name="40% - Акцент5 31 3 2 2" xfId="17441"/>
    <cellStyle name="40% - Акцент5 31 3 3" xfId="17442"/>
    <cellStyle name="40% - Акцент5 31 4" xfId="17443"/>
    <cellStyle name="40% - Акцент5 31 4 2" xfId="17444"/>
    <cellStyle name="40% - Акцент5 31 5" xfId="17445"/>
    <cellStyle name="40% - Акцент5 32" xfId="17446"/>
    <cellStyle name="40% - Акцент5 32 2" xfId="17447"/>
    <cellStyle name="40% - Акцент5 32 2 2" xfId="17448"/>
    <cellStyle name="40% - Акцент5 32 2 2 2" xfId="17449"/>
    <cellStyle name="40% - Акцент5 32 2 3" xfId="17450"/>
    <cellStyle name="40% - Акцент5 32 3" xfId="17451"/>
    <cellStyle name="40% - Акцент5 32 3 2" xfId="17452"/>
    <cellStyle name="40% - Акцент5 32 3 2 2" xfId="17453"/>
    <cellStyle name="40% - Акцент5 32 3 3" xfId="17454"/>
    <cellStyle name="40% - Акцент5 32 4" xfId="17455"/>
    <cellStyle name="40% - Акцент5 32 4 2" xfId="17456"/>
    <cellStyle name="40% - Акцент5 32 5" xfId="17457"/>
    <cellStyle name="40% - Акцент5 33" xfId="17458"/>
    <cellStyle name="40% - Акцент5 33 2" xfId="17459"/>
    <cellStyle name="40% - Акцент5 33 2 2" xfId="17460"/>
    <cellStyle name="40% - Акцент5 33 2 2 2" xfId="17461"/>
    <cellStyle name="40% - Акцент5 33 2 3" xfId="17462"/>
    <cellStyle name="40% - Акцент5 33 3" xfId="17463"/>
    <cellStyle name="40% - Акцент5 33 3 2" xfId="17464"/>
    <cellStyle name="40% - Акцент5 33 3 2 2" xfId="17465"/>
    <cellStyle name="40% - Акцент5 33 3 3" xfId="17466"/>
    <cellStyle name="40% - Акцент5 33 4" xfId="17467"/>
    <cellStyle name="40% - Акцент5 33 4 2" xfId="17468"/>
    <cellStyle name="40% - Акцент5 33 5" xfId="17469"/>
    <cellStyle name="40% - Акцент5 34" xfId="17470"/>
    <cellStyle name="40% - Акцент5 34 2" xfId="17471"/>
    <cellStyle name="40% - Акцент5 34 2 2" xfId="17472"/>
    <cellStyle name="40% - Акцент5 34 2 2 2" xfId="17473"/>
    <cellStyle name="40% - Акцент5 34 2 3" xfId="17474"/>
    <cellStyle name="40% - Акцент5 34 3" xfId="17475"/>
    <cellStyle name="40% - Акцент5 34 3 2" xfId="17476"/>
    <cellStyle name="40% - Акцент5 34 3 2 2" xfId="17477"/>
    <cellStyle name="40% - Акцент5 34 3 3" xfId="17478"/>
    <cellStyle name="40% - Акцент5 34 4" xfId="17479"/>
    <cellStyle name="40% - Акцент5 34 4 2" xfId="17480"/>
    <cellStyle name="40% - Акцент5 34 5" xfId="17481"/>
    <cellStyle name="40% - Акцент5 35" xfId="17482"/>
    <cellStyle name="40% - Акцент5 35 2" xfId="17483"/>
    <cellStyle name="40% - Акцент5 35 2 2" xfId="17484"/>
    <cellStyle name="40% - Акцент5 35 2 2 2" xfId="17485"/>
    <cellStyle name="40% - Акцент5 35 2 3" xfId="17486"/>
    <cellStyle name="40% - Акцент5 35 3" xfId="17487"/>
    <cellStyle name="40% - Акцент5 35 3 2" xfId="17488"/>
    <cellStyle name="40% - Акцент5 35 3 2 2" xfId="17489"/>
    <cellStyle name="40% - Акцент5 35 3 3" xfId="17490"/>
    <cellStyle name="40% - Акцент5 35 4" xfId="17491"/>
    <cellStyle name="40% - Акцент5 35 4 2" xfId="17492"/>
    <cellStyle name="40% - Акцент5 35 5" xfId="17493"/>
    <cellStyle name="40% - Акцент5 36" xfId="17494"/>
    <cellStyle name="40% - Акцент5 36 2" xfId="17495"/>
    <cellStyle name="40% - Акцент5 36 2 2" xfId="17496"/>
    <cellStyle name="40% - Акцент5 36 2 2 2" xfId="17497"/>
    <cellStyle name="40% - Акцент5 36 2 3" xfId="17498"/>
    <cellStyle name="40% - Акцент5 36 3" xfId="17499"/>
    <cellStyle name="40% - Акцент5 36 3 2" xfId="17500"/>
    <cellStyle name="40% - Акцент5 36 3 2 2" xfId="17501"/>
    <cellStyle name="40% - Акцент5 36 3 3" xfId="17502"/>
    <cellStyle name="40% - Акцент5 36 4" xfId="17503"/>
    <cellStyle name="40% - Акцент5 36 4 2" xfId="17504"/>
    <cellStyle name="40% - Акцент5 36 5" xfId="17505"/>
    <cellStyle name="40% - Акцент5 37" xfId="17506"/>
    <cellStyle name="40% - Акцент5 37 2" xfId="17507"/>
    <cellStyle name="40% - Акцент5 37 2 2" xfId="17508"/>
    <cellStyle name="40% - Акцент5 37 2 2 2" xfId="17509"/>
    <cellStyle name="40% - Акцент5 37 2 3" xfId="17510"/>
    <cellStyle name="40% - Акцент5 37 3" xfId="17511"/>
    <cellStyle name="40% - Акцент5 37 3 2" xfId="17512"/>
    <cellStyle name="40% - Акцент5 37 3 2 2" xfId="17513"/>
    <cellStyle name="40% - Акцент5 37 3 3" xfId="17514"/>
    <cellStyle name="40% - Акцент5 37 4" xfId="17515"/>
    <cellStyle name="40% - Акцент5 37 4 2" xfId="17516"/>
    <cellStyle name="40% - Акцент5 37 5" xfId="17517"/>
    <cellStyle name="40% - Акцент5 38" xfId="17518"/>
    <cellStyle name="40% - Акцент5 38 2" xfId="17519"/>
    <cellStyle name="40% - Акцент5 38 2 2" xfId="17520"/>
    <cellStyle name="40% - Акцент5 38 2 2 2" xfId="17521"/>
    <cellStyle name="40% - Акцент5 38 2 3" xfId="17522"/>
    <cellStyle name="40% - Акцент5 38 3" xfId="17523"/>
    <cellStyle name="40% - Акцент5 38 3 2" xfId="17524"/>
    <cellStyle name="40% - Акцент5 38 3 2 2" xfId="17525"/>
    <cellStyle name="40% - Акцент5 38 3 3" xfId="17526"/>
    <cellStyle name="40% - Акцент5 38 4" xfId="17527"/>
    <cellStyle name="40% - Акцент5 38 4 2" xfId="17528"/>
    <cellStyle name="40% - Акцент5 38 5" xfId="17529"/>
    <cellStyle name="40% - Акцент5 39" xfId="17530"/>
    <cellStyle name="40% - Акцент5 39 2" xfId="17531"/>
    <cellStyle name="40% - Акцент5 39 2 2" xfId="17532"/>
    <cellStyle name="40% - Акцент5 39 2 2 2" xfId="17533"/>
    <cellStyle name="40% - Акцент5 39 2 3" xfId="17534"/>
    <cellStyle name="40% - Акцент5 39 3" xfId="17535"/>
    <cellStyle name="40% - Акцент5 39 3 2" xfId="17536"/>
    <cellStyle name="40% - Акцент5 39 3 2 2" xfId="17537"/>
    <cellStyle name="40% - Акцент5 39 3 3" xfId="17538"/>
    <cellStyle name="40% - Акцент5 39 4" xfId="17539"/>
    <cellStyle name="40% - Акцент5 39 4 2" xfId="17540"/>
    <cellStyle name="40% - Акцент5 39 5" xfId="17541"/>
    <cellStyle name="40% - Акцент5 4" xfId="17542"/>
    <cellStyle name="40% - Акцент5 4 2" xfId="17543"/>
    <cellStyle name="40% - Акцент5 4 2 2" xfId="17544"/>
    <cellStyle name="40% - Акцент5 4 2 2 2" xfId="17545"/>
    <cellStyle name="40% - Акцент5 4 2 2 2 2" xfId="17546"/>
    <cellStyle name="40% - Акцент5 4 2 2 3" xfId="17547"/>
    <cellStyle name="40% - Акцент5 4 2 3" xfId="17548"/>
    <cellStyle name="40% - Акцент5 4 2 3 2" xfId="17549"/>
    <cellStyle name="40% - Акцент5 4 2 3 2 2" xfId="17550"/>
    <cellStyle name="40% - Акцент5 4 2 3 3" xfId="17551"/>
    <cellStyle name="40% - Акцент5 4 2 4" xfId="17552"/>
    <cellStyle name="40% - Акцент5 4 2 4 2" xfId="17553"/>
    <cellStyle name="40% - Акцент5 4 2 5" xfId="17554"/>
    <cellStyle name="40% - Акцент5 4 3" xfId="17555"/>
    <cellStyle name="40% - Акцент5 4 3 2" xfId="17556"/>
    <cellStyle name="40% - Акцент5 4 3 2 2" xfId="17557"/>
    <cellStyle name="40% - Акцент5 4 3 2 2 2" xfId="17558"/>
    <cellStyle name="40% - Акцент5 4 3 2 3" xfId="17559"/>
    <cellStyle name="40% - Акцент5 4 3 3" xfId="17560"/>
    <cellStyle name="40% - Акцент5 4 3 3 2" xfId="17561"/>
    <cellStyle name="40% - Акцент5 4 3 3 2 2" xfId="17562"/>
    <cellStyle name="40% - Акцент5 4 3 3 3" xfId="17563"/>
    <cellStyle name="40% - Акцент5 4 3 4" xfId="17564"/>
    <cellStyle name="40% - Акцент5 4 3 4 2" xfId="17565"/>
    <cellStyle name="40% - Акцент5 4 3 5" xfId="17566"/>
    <cellStyle name="40% - Акцент5 4 4" xfId="17567"/>
    <cellStyle name="40% - Акцент5 4 4 2" xfId="17568"/>
    <cellStyle name="40% - Акцент5 4 4 2 2" xfId="17569"/>
    <cellStyle name="40% - Акцент5 4 4 2 2 2" xfId="17570"/>
    <cellStyle name="40% - Акцент5 4 4 2 3" xfId="17571"/>
    <cellStyle name="40% - Акцент5 4 4 3" xfId="17572"/>
    <cellStyle name="40% - Акцент5 4 4 3 2" xfId="17573"/>
    <cellStyle name="40% - Акцент5 4 4 3 2 2" xfId="17574"/>
    <cellStyle name="40% - Акцент5 4 4 3 3" xfId="17575"/>
    <cellStyle name="40% - Акцент5 4 4 4" xfId="17576"/>
    <cellStyle name="40% - Акцент5 4 4 4 2" xfId="17577"/>
    <cellStyle name="40% - Акцент5 4 4 5" xfId="17578"/>
    <cellStyle name="40% - Акцент5 4 5" xfId="17579"/>
    <cellStyle name="40% - Акцент5 4 5 2" xfId="17580"/>
    <cellStyle name="40% - Акцент5 4 5 2 2" xfId="17581"/>
    <cellStyle name="40% - Акцент5 4 5 2 2 2" xfId="17582"/>
    <cellStyle name="40% - Акцент5 4 5 2 3" xfId="17583"/>
    <cellStyle name="40% - Акцент5 4 5 3" xfId="17584"/>
    <cellStyle name="40% - Акцент5 4 5 3 2" xfId="17585"/>
    <cellStyle name="40% - Акцент5 4 5 3 2 2" xfId="17586"/>
    <cellStyle name="40% - Акцент5 4 5 3 3" xfId="17587"/>
    <cellStyle name="40% - Акцент5 4 5 4" xfId="17588"/>
    <cellStyle name="40% - Акцент5 4 5 4 2" xfId="17589"/>
    <cellStyle name="40% - Акцент5 4 5 5" xfId="17590"/>
    <cellStyle name="40% - Акцент5 4 6" xfId="17591"/>
    <cellStyle name="40% - Акцент5 4 6 2" xfId="17592"/>
    <cellStyle name="40% - Акцент5 4 6 2 2" xfId="17593"/>
    <cellStyle name="40% - Акцент5 4 6 3" xfId="17594"/>
    <cellStyle name="40% - Акцент5 4 7" xfId="17595"/>
    <cellStyle name="40% - Акцент5 4 7 2" xfId="17596"/>
    <cellStyle name="40% - Акцент5 4 7 2 2" xfId="17597"/>
    <cellStyle name="40% - Акцент5 4 7 3" xfId="17598"/>
    <cellStyle name="40% - Акцент5 4 8" xfId="17599"/>
    <cellStyle name="40% - Акцент5 4 8 2" xfId="17600"/>
    <cellStyle name="40% - Акцент5 4 9" xfId="17601"/>
    <cellStyle name="40% - Акцент5 40" xfId="17602"/>
    <cellStyle name="40% - Акцент5 40 2" xfId="17603"/>
    <cellStyle name="40% - Акцент5 40 2 2" xfId="17604"/>
    <cellStyle name="40% - Акцент5 40 2 2 2" xfId="17605"/>
    <cellStyle name="40% - Акцент5 40 2 3" xfId="17606"/>
    <cellStyle name="40% - Акцент5 40 3" xfId="17607"/>
    <cellStyle name="40% - Акцент5 40 3 2" xfId="17608"/>
    <cellStyle name="40% - Акцент5 40 3 2 2" xfId="17609"/>
    <cellStyle name="40% - Акцент5 40 3 3" xfId="17610"/>
    <cellStyle name="40% - Акцент5 40 4" xfId="17611"/>
    <cellStyle name="40% - Акцент5 40 4 2" xfId="17612"/>
    <cellStyle name="40% - Акцент5 40 5" xfId="17613"/>
    <cellStyle name="40% - Акцент5 41" xfId="17614"/>
    <cellStyle name="40% - Акцент5 41 2" xfId="17615"/>
    <cellStyle name="40% - Акцент5 41 2 2" xfId="17616"/>
    <cellStyle name="40% - Акцент5 41 2 2 2" xfId="17617"/>
    <cellStyle name="40% - Акцент5 41 2 3" xfId="17618"/>
    <cellStyle name="40% - Акцент5 41 3" xfId="17619"/>
    <cellStyle name="40% - Акцент5 41 3 2" xfId="17620"/>
    <cellStyle name="40% - Акцент5 41 3 2 2" xfId="17621"/>
    <cellStyle name="40% - Акцент5 41 3 3" xfId="17622"/>
    <cellStyle name="40% - Акцент5 41 4" xfId="17623"/>
    <cellStyle name="40% - Акцент5 41 4 2" xfId="17624"/>
    <cellStyle name="40% - Акцент5 41 5" xfId="17625"/>
    <cellStyle name="40% - Акцент5 42" xfId="17626"/>
    <cellStyle name="40% - Акцент5 42 2" xfId="17627"/>
    <cellStyle name="40% - Акцент5 42 2 2" xfId="17628"/>
    <cellStyle name="40% - Акцент5 42 2 2 2" xfId="17629"/>
    <cellStyle name="40% - Акцент5 42 2 3" xfId="17630"/>
    <cellStyle name="40% - Акцент5 42 3" xfId="17631"/>
    <cellStyle name="40% - Акцент5 42 3 2" xfId="17632"/>
    <cellStyle name="40% - Акцент5 42 3 2 2" xfId="17633"/>
    <cellStyle name="40% - Акцент5 42 3 3" xfId="17634"/>
    <cellStyle name="40% - Акцент5 42 4" xfId="17635"/>
    <cellStyle name="40% - Акцент5 42 4 2" xfId="17636"/>
    <cellStyle name="40% - Акцент5 42 5" xfId="17637"/>
    <cellStyle name="40% - Акцент5 43" xfId="17638"/>
    <cellStyle name="40% - Акцент5 43 2" xfId="17639"/>
    <cellStyle name="40% - Акцент5 43 2 2" xfId="17640"/>
    <cellStyle name="40% - Акцент5 43 2 2 2" xfId="17641"/>
    <cellStyle name="40% - Акцент5 43 2 3" xfId="17642"/>
    <cellStyle name="40% - Акцент5 43 3" xfId="17643"/>
    <cellStyle name="40% - Акцент5 43 3 2" xfId="17644"/>
    <cellStyle name="40% - Акцент5 43 3 2 2" xfId="17645"/>
    <cellStyle name="40% - Акцент5 43 3 3" xfId="17646"/>
    <cellStyle name="40% - Акцент5 43 4" xfId="17647"/>
    <cellStyle name="40% - Акцент5 43 4 2" xfId="17648"/>
    <cellStyle name="40% - Акцент5 43 5" xfId="17649"/>
    <cellStyle name="40% - Акцент5 44" xfId="17650"/>
    <cellStyle name="40% - Акцент5 44 2" xfId="17651"/>
    <cellStyle name="40% - Акцент5 44 2 2" xfId="17652"/>
    <cellStyle name="40% - Акцент5 44 2 2 2" xfId="17653"/>
    <cellStyle name="40% - Акцент5 44 2 3" xfId="17654"/>
    <cellStyle name="40% - Акцент5 44 3" xfId="17655"/>
    <cellStyle name="40% - Акцент5 44 3 2" xfId="17656"/>
    <cellStyle name="40% - Акцент5 44 3 2 2" xfId="17657"/>
    <cellStyle name="40% - Акцент5 44 3 3" xfId="17658"/>
    <cellStyle name="40% - Акцент5 44 4" xfId="17659"/>
    <cellStyle name="40% - Акцент5 44 4 2" xfId="17660"/>
    <cellStyle name="40% - Акцент5 44 5" xfId="17661"/>
    <cellStyle name="40% - Акцент5 45" xfId="17662"/>
    <cellStyle name="40% - Акцент5 45 2" xfId="17663"/>
    <cellStyle name="40% - Акцент5 45 2 2" xfId="17664"/>
    <cellStyle name="40% - Акцент5 45 2 2 2" xfId="17665"/>
    <cellStyle name="40% - Акцент5 45 2 3" xfId="17666"/>
    <cellStyle name="40% - Акцент5 45 3" xfId="17667"/>
    <cellStyle name="40% - Акцент5 45 3 2" xfId="17668"/>
    <cellStyle name="40% - Акцент5 45 3 2 2" xfId="17669"/>
    <cellStyle name="40% - Акцент5 45 3 3" xfId="17670"/>
    <cellStyle name="40% - Акцент5 45 4" xfId="17671"/>
    <cellStyle name="40% - Акцент5 45 4 2" xfId="17672"/>
    <cellStyle name="40% - Акцент5 45 5" xfId="17673"/>
    <cellStyle name="40% - Акцент5 46" xfId="17674"/>
    <cellStyle name="40% - Акцент5 46 2" xfId="17675"/>
    <cellStyle name="40% - Акцент5 46 2 2" xfId="17676"/>
    <cellStyle name="40% - Акцент5 46 2 2 2" xfId="17677"/>
    <cellStyle name="40% - Акцент5 46 2 3" xfId="17678"/>
    <cellStyle name="40% - Акцент5 46 3" xfId="17679"/>
    <cellStyle name="40% - Акцент5 46 3 2" xfId="17680"/>
    <cellStyle name="40% - Акцент5 46 3 2 2" xfId="17681"/>
    <cellStyle name="40% - Акцент5 46 3 3" xfId="17682"/>
    <cellStyle name="40% - Акцент5 46 4" xfId="17683"/>
    <cellStyle name="40% - Акцент5 46 4 2" xfId="17684"/>
    <cellStyle name="40% - Акцент5 46 5" xfId="17685"/>
    <cellStyle name="40% - Акцент5 47" xfId="17686"/>
    <cellStyle name="40% - Акцент5 47 2" xfId="17687"/>
    <cellStyle name="40% - Акцент5 47 2 2" xfId="17688"/>
    <cellStyle name="40% - Акцент5 47 2 2 2" xfId="17689"/>
    <cellStyle name="40% - Акцент5 47 2 3" xfId="17690"/>
    <cellStyle name="40% - Акцент5 47 3" xfId="17691"/>
    <cellStyle name="40% - Акцент5 47 3 2" xfId="17692"/>
    <cellStyle name="40% - Акцент5 47 3 2 2" xfId="17693"/>
    <cellStyle name="40% - Акцент5 47 3 3" xfId="17694"/>
    <cellStyle name="40% - Акцент5 47 4" xfId="17695"/>
    <cellStyle name="40% - Акцент5 47 4 2" xfId="17696"/>
    <cellStyle name="40% - Акцент5 47 5" xfId="17697"/>
    <cellStyle name="40% - Акцент5 48" xfId="17698"/>
    <cellStyle name="40% - Акцент5 48 2" xfId="17699"/>
    <cellStyle name="40% - Акцент5 48 2 2" xfId="17700"/>
    <cellStyle name="40% - Акцент5 48 2 2 2" xfId="17701"/>
    <cellStyle name="40% - Акцент5 48 2 3" xfId="17702"/>
    <cellStyle name="40% - Акцент5 48 3" xfId="17703"/>
    <cellStyle name="40% - Акцент5 48 3 2" xfId="17704"/>
    <cellStyle name="40% - Акцент5 48 3 2 2" xfId="17705"/>
    <cellStyle name="40% - Акцент5 48 3 3" xfId="17706"/>
    <cellStyle name="40% - Акцент5 48 4" xfId="17707"/>
    <cellStyle name="40% - Акцент5 48 4 2" xfId="17708"/>
    <cellStyle name="40% - Акцент5 48 5" xfId="17709"/>
    <cellStyle name="40% - Акцент5 49" xfId="17710"/>
    <cellStyle name="40% - Акцент5 49 2" xfId="17711"/>
    <cellStyle name="40% - Акцент5 49 2 2" xfId="17712"/>
    <cellStyle name="40% - Акцент5 49 2 2 2" xfId="17713"/>
    <cellStyle name="40% - Акцент5 49 2 3" xfId="17714"/>
    <cellStyle name="40% - Акцент5 49 3" xfId="17715"/>
    <cellStyle name="40% - Акцент5 49 3 2" xfId="17716"/>
    <cellStyle name="40% - Акцент5 49 3 2 2" xfId="17717"/>
    <cellStyle name="40% - Акцент5 49 3 3" xfId="17718"/>
    <cellStyle name="40% - Акцент5 49 4" xfId="17719"/>
    <cellStyle name="40% - Акцент5 49 4 2" xfId="17720"/>
    <cellStyle name="40% - Акцент5 49 5" xfId="17721"/>
    <cellStyle name="40% - Акцент5 5" xfId="17722"/>
    <cellStyle name="40% - Акцент5 5 2" xfId="17723"/>
    <cellStyle name="40% - Акцент5 5 2 2" xfId="17724"/>
    <cellStyle name="40% - Акцент5 5 2 2 2" xfId="17725"/>
    <cellStyle name="40% - Акцент5 5 2 2 2 2" xfId="17726"/>
    <cellStyle name="40% - Акцент5 5 2 2 3" xfId="17727"/>
    <cellStyle name="40% - Акцент5 5 2 3" xfId="17728"/>
    <cellStyle name="40% - Акцент5 5 2 3 2" xfId="17729"/>
    <cellStyle name="40% - Акцент5 5 2 3 2 2" xfId="17730"/>
    <cellStyle name="40% - Акцент5 5 2 3 3" xfId="17731"/>
    <cellStyle name="40% - Акцент5 5 2 4" xfId="17732"/>
    <cellStyle name="40% - Акцент5 5 2 4 2" xfId="17733"/>
    <cellStyle name="40% - Акцент5 5 2 5" xfId="17734"/>
    <cellStyle name="40% - Акцент5 5 3" xfId="17735"/>
    <cellStyle name="40% - Акцент5 5 3 2" xfId="17736"/>
    <cellStyle name="40% - Акцент5 5 3 2 2" xfId="17737"/>
    <cellStyle name="40% - Акцент5 5 3 2 2 2" xfId="17738"/>
    <cellStyle name="40% - Акцент5 5 3 2 3" xfId="17739"/>
    <cellStyle name="40% - Акцент5 5 3 3" xfId="17740"/>
    <cellStyle name="40% - Акцент5 5 3 3 2" xfId="17741"/>
    <cellStyle name="40% - Акцент5 5 3 3 2 2" xfId="17742"/>
    <cellStyle name="40% - Акцент5 5 3 3 3" xfId="17743"/>
    <cellStyle name="40% - Акцент5 5 3 4" xfId="17744"/>
    <cellStyle name="40% - Акцент5 5 3 4 2" xfId="17745"/>
    <cellStyle name="40% - Акцент5 5 3 5" xfId="17746"/>
    <cellStyle name="40% - Акцент5 5 4" xfId="17747"/>
    <cellStyle name="40% - Акцент5 5 4 2" xfId="17748"/>
    <cellStyle name="40% - Акцент5 5 4 2 2" xfId="17749"/>
    <cellStyle name="40% - Акцент5 5 4 2 2 2" xfId="17750"/>
    <cellStyle name="40% - Акцент5 5 4 2 3" xfId="17751"/>
    <cellStyle name="40% - Акцент5 5 4 3" xfId="17752"/>
    <cellStyle name="40% - Акцент5 5 4 3 2" xfId="17753"/>
    <cellStyle name="40% - Акцент5 5 4 3 2 2" xfId="17754"/>
    <cellStyle name="40% - Акцент5 5 4 3 3" xfId="17755"/>
    <cellStyle name="40% - Акцент5 5 4 4" xfId="17756"/>
    <cellStyle name="40% - Акцент5 5 4 4 2" xfId="17757"/>
    <cellStyle name="40% - Акцент5 5 4 5" xfId="17758"/>
    <cellStyle name="40% - Акцент5 5 5" xfId="17759"/>
    <cellStyle name="40% - Акцент5 5 5 2" xfId="17760"/>
    <cellStyle name="40% - Акцент5 5 5 2 2" xfId="17761"/>
    <cellStyle name="40% - Акцент5 5 5 2 2 2" xfId="17762"/>
    <cellStyle name="40% - Акцент5 5 5 2 3" xfId="17763"/>
    <cellStyle name="40% - Акцент5 5 5 3" xfId="17764"/>
    <cellStyle name="40% - Акцент5 5 5 3 2" xfId="17765"/>
    <cellStyle name="40% - Акцент5 5 5 3 2 2" xfId="17766"/>
    <cellStyle name="40% - Акцент5 5 5 3 3" xfId="17767"/>
    <cellStyle name="40% - Акцент5 5 5 4" xfId="17768"/>
    <cellStyle name="40% - Акцент5 5 5 4 2" xfId="17769"/>
    <cellStyle name="40% - Акцент5 5 5 5" xfId="17770"/>
    <cellStyle name="40% - Акцент5 5 6" xfId="17771"/>
    <cellStyle name="40% - Акцент5 5 6 2" xfId="17772"/>
    <cellStyle name="40% - Акцент5 5 6 2 2" xfId="17773"/>
    <cellStyle name="40% - Акцент5 5 6 3" xfId="17774"/>
    <cellStyle name="40% - Акцент5 5 7" xfId="17775"/>
    <cellStyle name="40% - Акцент5 5 7 2" xfId="17776"/>
    <cellStyle name="40% - Акцент5 5 7 2 2" xfId="17777"/>
    <cellStyle name="40% - Акцент5 5 7 3" xfId="17778"/>
    <cellStyle name="40% - Акцент5 5 8" xfId="17779"/>
    <cellStyle name="40% - Акцент5 5 8 2" xfId="17780"/>
    <cellStyle name="40% - Акцент5 5 9" xfId="17781"/>
    <cellStyle name="40% - Акцент5 50" xfId="17782"/>
    <cellStyle name="40% - Акцент5 50 2" xfId="17783"/>
    <cellStyle name="40% - Акцент5 50 2 2" xfId="17784"/>
    <cellStyle name="40% - Акцент5 50 2 2 2" xfId="17785"/>
    <cellStyle name="40% - Акцент5 50 2 3" xfId="17786"/>
    <cellStyle name="40% - Акцент5 50 3" xfId="17787"/>
    <cellStyle name="40% - Акцент5 50 3 2" xfId="17788"/>
    <cellStyle name="40% - Акцент5 50 3 2 2" xfId="17789"/>
    <cellStyle name="40% - Акцент5 50 3 3" xfId="17790"/>
    <cellStyle name="40% - Акцент5 50 4" xfId="17791"/>
    <cellStyle name="40% - Акцент5 50 4 2" xfId="17792"/>
    <cellStyle name="40% - Акцент5 50 5" xfId="17793"/>
    <cellStyle name="40% - Акцент5 51" xfId="17794"/>
    <cellStyle name="40% - Акцент5 51 2" xfId="17795"/>
    <cellStyle name="40% - Акцент5 51 2 2" xfId="17796"/>
    <cellStyle name="40% - Акцент5 51 2 2 2" xfId="17797"/>
    <cellStyle name="40% - Акцент5 51 2 3" xfId="17798"/>
    <cellStyle name="40% - Акцент5 51 3" xfId="17799"/>
    <cellStyle name="40% - Акцент5 51 3 2" xfId="17800"/>
    <cellStyle name="40% - Акцент5 51 3 2 2" xfId="17801"/>
    <cellStyle name="40% - Акцент5 51 3 3" xfId="17802"/>
    <cellStyle name="40% - Акцент5 51 4" xfId="17803"/>
    <cellStyle name="40% - Акцент5 51 4 2" xfId="17804"/>
    <cellStyle name="40% - Акцент5 51 5" xfId="17805"/>
    <cellStyle name="40% - Акцент5 52" xfId="17806"/>
    <cellStyle name="40% - Акцент5 52 2" xfId="17807"/>
    <cellStyle name="40% - Акцент5 52 2 2" xfId="17808"/>
    <cellStyle name="40% - Акцент5 52 2 2 2" xfId="17809"/>
    <cellStyle name="40% - Акцент5 52 2 3" xfId="17810"/>
    <cellStyle name="40% - Акцент5 52 3" xfId="17811"/>
    <cellStyle name="40% - Акцент5 52 3 2" xfId="17812"/>
    <cellStyle name="40% - Акцент5 52 3 2 2" xfId="17813"/>
    <cellStyle name="40% - Акцент5 52 3 3" xfId="17814"/>
    <cellStyle name="40% - Акцент5 52 4" xfId="17815"/>
    <cellStyle name="40% - Акцент5 52 4 2" xfId="17816"/>
    <cellStyle name="40% - Акцент5 52 5" xfId="17817"/>
    <cellStyle name="40% - Акцент5 53" xfId="17818"/>
    <cellStyle name="40% - Акцент5 53 2" xfId="17819"/>
    <cellStyle name="40% - Акцент5 53 2 2" xfId="17820"/>
    <cellStyle name="40% - Акцент5 53 2 2 2" xfId="17821"/>
    <cellStyle name="40% - Акцент5 53 2 3" xfId="17822"/>
    <cellStyle name="40% - Акцент5 53 3" xfId="17823"/>
    <cellStyle name="40% - Акцент5 53 3 2" xfId="17824"/>
    <cellStyle name="40% - Акцент5 53 3 2 2" xfId="17825"/>
    <cellStyle name="40% - Акцент5 53 3 3" xfId="17826"/>
    <cellStyle name="40% - Акцент5 53 4" xfId="17827"/>
    <cellStyle name="40% - Акцент5 53 4 2" xfId="17828"/>
    <cellStyle name="40% - Акцент5 53 5" xfId="17829"/>
    <cellStyle name="40% - Акцент5 54" xfId="17830"/>
    <cellStyle name="40% - Акцент5 54 2" xfId="17831"/>
    <cellStyle name="40% - Акцент5 54 2 2" xfId="17832"/>
    <cellStyle name="40% - Акцент5 54 2 2 2" xfId="17833"/>
    <cellStyle name="40% - Акцент5 54 2 3" xfId="17834"/>
    <cellStyle name="40% - Акцент5 54 3" xfId="17835"/>
    <cellStyle name="40% - Акцент5 54 3 2" xfId="17836"/>
    <cellStyle name="40% - Акцент5 54 3 2 2" xfId="17837"/>
    <cellStyle name="40% - Акцент5 54 3 3" xfId="17838"/>
    <cellStyle name="40% - Акцент5 54 4" xfId="17839"/>
    <cellStyle name="40% - Акцент5 54 4 2" xfId="17840"/>
    <cellStyle name="40% - Акцент5 54 5" xfId="17841"/>
    <cellStyle name="40% - Акцент5 55" xfId="17842"/>
    <cellStyle name="40% - Акцент5 55 2" xfId="17843"/>
    <cellStyle name="40% - Акцент5 55 2 2" xfId="17844"/>
    <cellStyle name="40% - Акцент5 55 2 2 2" xfId="17845"/>
    <cellStyle name="40% - Акцент5 55 2 3" xfId="17846"/>
    <cellStyle name="40% - Акцент5 55 3" xfId="17847"/>
    <cellStyle name="40% - Акцент5 55 3 2" xfId="17848"/>
    <cellStyle name="40% - Акцент5 55 3 2 2" xfId="17849"/>
    <cellStyle name="40% - Акцент5 55 3 3" xfId="17850"/>
    <cellStyle name="40% - Акцент5 55 4" xfId="17851"/>
    <cellStyle name="40% - Акцент5 55 4 2" xfId="17852"/>
    <cellStyle name="40% - Акцент5 55 5" xfId="17853"/>
    <cellStyle name="40% - Акцент5 56" xfId="17854"/>
    <cellStyle name="40% - Акцент5 56 2" xfId="17855"/>
    <cellStyle name="40% - Акцент5 56 2 2" xfId="17856"/>
    <cellStyle name="40% - Акцент5 56 2 2 2" xfId="17857"/>
    <cellStyle name="40% - Акцент5 56 2 3" xfId="17858"/>
    <cellStyle name="40% - Акцент5 56 3" xfId="17859"/>
    <cellStyle name="40% - Акцент5 56 3 2" xfId="17860"/>
    <cellStyle name="40% - Акцент5 56 3 2 2" xfId="17861"/>
    <cellStyle name="40% - Акцент5 56 3 3" xfId="17862"/>
    <cellStyle name="40% - Акцент5 56 4" xfId="17863"/>
    <cellStyle name="40% - Акцент5 56 4 2" xfId="17864"/>
    <cellStyle name="40% - Акцент5 56 5" xfId="17865"/>
    <cellStyle name="40% - Акцент5 57" xfId="17866"/>
    <cellStyle name="40% - Акцент5 57 2" xfId="17867"/>
    <cellStyle name="40% - Акцент5 57 2 2" xfId="17868"/>
    <cellStyle name="40% - Акцент5 57 2 2 2" xfId="17869"/>
    <cellStyle name="40% - Акцент5 57 2 3" xfId="17870"/>
    <cellStyle name="40% - Акцент5 57 3" xfId="17871"/>
    <cellStyle name="40% - Акцент5 57 3 2" xfId="17872"/>
    <cellStyle name="40% - Акцент5 57 3 2 2" xfId="17873"/>
    <cellStyle name="40% - Акцент5 57 3 3" xfId="17874"/>
    <cellStyle name="40% - Акцент5 57 4" xfId="17875"/>
    <cellStyle name="40% - Акцент5 57 4 2" xfId="17876"/>
    <cellStyle name="40% - Акцент5 57 5" xfId="17877"/>
    <cellStyle name="40% - Акцент5 58" xfId="17878"/>
    <cellStyle name="40% - Акцент5 58 2" xfId="17879"/>
    <cellStyle name="40% - Акцент5 58 2 2" xfId="17880"/>
    <cellStyle name="40% - Акцент5 58 2 2 2" xfId="17881"/>
    <cellStyle name="40% - Акцент5 58 2 3" xfId="17882"/>
    <cellStyle name="40% - Акцент5 58 3" xfId="17883"/>
    <cellStyle name="40% - Акцент5 58 3 2" xfId="17884"/>
    <cellStyle name="40% - Акцент5 58 3 2 2" xfId="17885"/>
    <cellStyle name="40% - Акцент5 58 3 3" xfId="17886"/>
    <cellStyle name="40% - Акцент5 58 4" xfId="17887"/>
    <cellStyle name="40% - Акцент5 58 4 2" xfId="17888"/>
    <cellStyle name="40% - Акцент5 58 5" xfId="17889"/>
    <cellStyle name="40% - Акцент5 59" xfId="17890"/>
    <cellStyle name="40% - Акцент5 59 2" xfId="17891"/>
    <cellStyle name="40% - Акцент5 59 2 2" xfId="17892"/>
    <cellStyle name="40% - Акцент5 59 2 2 2" xfId="17893"/>
    <cellStyle name="40% - Акцент5 59 2 3" xfId="17894"/>
    <cellStyle name="40% - Акцент5 59 3" xfId="17895"/>
    <cellStyle name="40% - Акцент5 59 3 2" xfId="17896"/>
    <cellStyle name="40% - Акцент5 59 3 2 2" xfId="17897"/>
    <cellStyle name="40% - Акцент5 59 3 3" xfId="17898"/>
    <cellStyle name="40% - Акцент5 59 4" xfId="17899"/>
    <cellStyle name="40% - Акцент5 59 4 2" xfId="17900"/>
    <cellStyle name="40% - Акцент5 59 5" xfId="17901"/>
    <cellStyle name="40% - Акцент5 6" xfId="17902"/>
    <cellStyle name="40% - Акцент5 6 2" xfId="17903"/>
    <cellStyle name="40% - Акцент5 6 2 2" xfId="17904"/>
    <cellStyle name="40% - Акцент5 6 2 2 2" xfId="17905"/>
    <cellStyle name="40% - Акцент5 6 2 2 2 2" xfId="17906"/>
    <cellStyle name="40% - Акцент5 6 2 2 3" xfId="17907"/>
    <cellStyle name="40% - Акцент5 6 2 3" xfId="17908"/>
    <cellStyle name="40% - Акцент5 6 2 3 2" xfId="17909"/>
    <cellStyle name="40% - Акцент5 6 2 3 2 2" xfId="17910"/>
    <cellStyle name="40% - Акцент5 6 2 3 3" xfId="17911"/>
    <cellStyle name="40% - Акцент5 6 2 4" xfId="17912"/>
    <cellStyle name="40% - Акцент5 6 2 4 2" xfId="17913"/>
    <cellStyle name="40% - Акцент5 6 2 5" xfId="17914"/>
    <cellStyle name="40% - Акцент5 6 3" xfId="17915"/>
    <cellStyle name="40% - Акцент5 6 3 2" xfId="17916"/>
    <cellStyle name="40% - Акцент5 6 3 2 2" xfId="17917"/>
    <cellStyle name="40% - Акцент5 6 3 2 2 2" xfId="17918"/>
    <cellStyle name="40% - Акцент5 6 3 2 3" xfId="17919"/>
    <cellStyle name="40% - Акцент5 6 3 3" xfId="17920"/>
    <cellStyle name="40% - Акцент5 6 3 3 2" xfId="17921"/>
    <cellStyle name="40% - Акцент5 6 3 3 2 2" xfId="17922"/>
    <cellStyle name="40% - Акцент5 6 3 3 3" xfId="17923"/>
    <cellStyle name="40% - Акцент5 6 3 4" xfId="17924"/>
    <cellStyle name="40% - Акцент5 6 3 4 2" xfId="17925"/>
    <cellStyle name="40% - Акцент5 6 3 5" xfId="17926"/>
    <cellStyle name="40% - Акцент5 6 4" xfId="17927"/>
    <cellStyle name="40% - Акцент5 6 4 2" xfId="17928"/>
    <cellStyle name="40% - Акцент5 6 4 2 2" xfId="17929"/>
    <cellStyle name="40% - Акцент5 6 4 2 2 2" xfId="17930"/>
    <cellStyle name="40% - Акцент5 6 4 2 3" xfId="17931"/>
    <cellStyle name="40% - Акцент5 6 4 3" xfId="17932"/>
    <cellStyle name="40% - Акцент5 6 4 3 2" xfId="17933"/>
    <cellStyle name="40% - Акцент5 6 4 3 2 2" xfId="17934"/>
    <cellStyle name="40% - Акцент5 6 4 3 3" xfId="17935"/>
    <cellStyle name="40% - Акцент5 6 4 4" xfId="17936"/>
    <cellStyle name="40% - Акцент5 6 4 4 2" xfId="17937"/>
    <cellStyle name="40% - Акцент5 6 4 5" xfId="17938"/>
    <cellStyle name="40% - Акцент5 6 5" xfId="17939"/>
    <cellStyle name="40% - Акцент5 6 5 2" xfId="17940"/>
    <cellStyle name="40% - Акцент5 6 5 2 2" xfId="17941"/>
    <cellStyle name="40% - Акцент5 6 5 2 2 2" xfId="17942"/>
    <cellStyle name="40% - Акцент5 6 5 2 3" xfId="17943"/>
    <cellStyle name="40% - Акцент5 6 5 3" xfId="17944"/>
    <cellStyle name="40% - Акцент5 6 5 3 2" xfId="17945"/>
    <cellStyle name="40% - Акцент5 6 5 3 2 2" xfId="17946"/>
    <cellStyle name="40% - Акцент5 6 5 3 3" xfId="17947"/>
    <cellStyle name="40% - Акцент5 6 5 4" xfId="17948"/>
    <cellStyle name="40% - Акцент5 6 5 4 2" xfId="17949"/>
    <cellStyle name="40% - Акцент5 6 5 5" xfId="17950"/>
    <cellStyle name="40% - Акцент5 6 6" xfId="17951"/>
    <cellStyle name="40% - Акцент5 6 6 2" xfId="17952"/>
    <cellStyle name="40% - Акцент5 6 6 2 2" xfId="17953"/>
    <cellStyle name="40% - Акцент5 6 6 3" xfId="17954"/>
    <cellStyle name="40% - Акцент5 6 7" xfId="17955"/>
    <cellStyle name="40% - Акцент5 6 7 2" xfId="17956"/>
    <cellStyle name="40% - Акцент5 6 7 2 2" xfId="17957"/>
    <cellStyle name="40% - Акцент5 6 7 3" xfId="17958"/>
    <cellStyle name="40% - Акцент5 6 8" xfId="17959"/>
    <cellStyle name="40% - Акцент5 6 8 2" xfId="17960"/>
    <cellStyle name="40% - Акцент5 6 9" xfId="17961"/>
    <cellStyle name="40% - Акцент5 60" xfId="17962"/>
    <cellStyle name="40% - Акцент5 60 2" xfId="17963"/>
    <cellStyle name="40% - Акцент5 60 2 2" xfId="17964"/>
    <cellStyle name="40% - Акцент5 60 2 2 2" xfId="17965"/>
    <cellStyle name="40% - Акцент5 60 2 3" xfId="17966"/>
    <cellStyle name="40% - Акцент5 60 3" xfId="17967"/>
    <cellStyle name="40% - Акцент5 60 3 2" xfId="17968"/>
    <cellStyle name="40% - Акцент5 60 3 2 2" xfId="17969"/>
    <cellStyle name="40% - Акцент5 60 3 3" xfId="17970"/>
    <cellStyle name="40% - Акцент5 60 4" xfId="17971"/>
    <cellStyle name="40% - Акцент5 60 4 2" xfId="17972"/>
    <cellStyle name="40% - Акцент5 60 5" xfId="17973"/>
    <cellStyle name="40% - Акцент5 61" xfId="17974"/>
    <cellStyle name="40% - Акцент5 61 2" xfId="17975"/>
    <cellStyle name="40% - Акцент5 61 2 2" xfId="17976"/>
    <cellStyle name="40% - Акцент5 61 2 2 2" xfId="17977"/>
    <cellStyle name="40% - Акцент5 61 2 3" xfId="17978"/>
    <cellStyle name="40% - Акцент5 61 3" xfId="17979"/>
    <cellStyle name="40% - Акцент5 61 3 2" xfId="17980"/>
    <cellStyle name="40% - Акцент5 61 3 2 2" xfId="17981"/>
    <cellStyle name="40% - Акцент5 61 3 3" xfId="17982"/>
    <cellStyle name="40% - Акцент5 61 4" xfId="17983"/>
    <cellStyle name="40% - Акцент5 61 4 2" xfId="17984"/>
    <cellStyle name="40% - Акцент5 61 5" xfId="17985"/>
    <cellStyle name="40% - Акцент5 62" xfId="17986"/>
    <cellStyle name="40% - Акцент5 62 2" xfId="17987"/>
    <cellStyle name="40% - Акцент5 62 2 2" xfId="17988"/>
    <cellStyle name="40% - Акцент5 62 2 2 2" xfId="17989"/>
    <cellStyle name="40% - Акцент5 62 2 3" xfId="17990"/>
    <cellStyle name="40% - Акцент5 62 3" xfId="17991"/>
    <cellStyle name="40% - Акцент5 62 3 2" xfId="17992"/>
    <cellStyle name="40% - Акцент5 62 3 2 2" xfId="17993"/>
    <cellStyle name="40% - Акцент5 62 3 3" xfId="17994"/>
    <cellStyle name="40% - Акцент5 62 4" xfId="17995"/>
    <cellStyle name="40% - Акцент5 62 4 2" xfId="17996"/>
    <cellStyle name="40% - Акцент5 62 5" xfId="17997"/>
    <cellStyle name="40% - Акцент5 63" xfId="17998"/>
    <cellStyle name="40% - Акцент5 63 2" xfId="17999"/>
    <cellStyle name="40% - Акцент5 63 2 2" xfId="18000"/>
    <cellStyle name="40% - Акцент5 63 2 2 2" xfId="18001"/>
    <cellStyle name="40% - Акцент5 63 2 3" xfId="18002"/>
    <cellStyle name="40% - Акцент5 63 3" xfId="18003"/>
    <cellStyle name="40% - Акцент5 63 3 2" xfId="18004"/>
    <cellStyle name="40% - Акцент5 63 3 2 2" xfId="18005"/>
    <cellStyle name="40% - Акцент5 63 3 3" xfId="18006"/>
    <cellStyle name="40% - Акцент5 63 4" xfId="18007"/>
    <cellStyle name="40% - Акцент5 63 4 2" xfId="18008"/>
    <cellStyle name="40% - Акцент5 63 5" xfId="18009"/>
    <cellStyle name="40% - Акцент5 64" xfId="18010"/>
    <cellStyle name="40% - Акцент5 64 2" xfId="18011"/>
    <cellStyle name="40% - Акцент5 64 2 2" xfId="18012"/>
    <cellStyle name="40% - Акцент5 64 2 2 2" xfId="18013"/>
    <cellStyle name="40% - Акцент5 64 2 3" xfId="18014"/>
    <cellStyle name="40% - Акцент5 64 3" xfId="18015"/>
    <cellStyle name="40% - Акцент5 64 3 2" xfId="18016"/>
    <cellStyle name="40% - Акцент5 64 3 2 2" xfId="18017"/>
    <cellStyle name="40% - Акцент5 64 3 3" xfId="18018"/>
    <cellStyle name="40% - Акцент5 64 4" xfId="18019"/>
    <cellStyle name="40% - Акцент5 64 4 2" xfId="18020"/>
    <cellStyle name="40% - Акцент5 64 5" xfId="18021"/>
    <cellStyle name="40% - Акцент5 65" xfId="18022"/>
    <cellStyle name="40% - Акцент5 65 2" xfId="18023"/>
    <cellStyle name="40% - Акцент5 65 2 2" xfId="18024"/>
    <cellStyle name="40% - Акцент5 65 2 2 2" xfId="18025"/>
    <cellStyle name="40% - Акцент5 65 2 3" xfId="18026"/>
    <cellStyle name="40% - Акцент5 65 3" xfId="18027"/>
    <cellStyle name="40% - Акцент5 65 3 2" xfId="18028"/>
    <cellStyle name="40% - Акцент5 65 3 2 2" xfId="18029"/>
    <cellStyle name="40% - Акцент5 65 3 3" xfId="18030"/>
    <cellStyle name="40% - Акцент5 65 4" xfId="18031"/>
    <cellStyle name="40% - Акцент5 65 4 2" xfId="18032"/>
    <cellStyle name="40% - Акцент5 65 5" xfId="18033"/>
    <cellStyle name="40% - Акцент5 66" xfId="18034"/>
    <cellStyle name="40% - Акцент5 66 2" xfId="18035"/>
    <cellStyle name="40% - Акцент5 66 2 2" xfId="18036"/>
    <cellStyle name="40% - Акцент5 66 2 2 2" xfId="18037"/>
    <cellStyle name="40% - Акцент5 66 2 3" xfId="18038"/>
    <cellStyle name="40% - Акцент5 66 3" xfId="18039"/>
    <cellStyle name="40% - Акцент5 66 3 2" xfId="18040"/>
    <cellStyle name="40% - Акцент5 66 3 2 2" xfId="18041"/>
    <cellStyle name="40% - Акцент5 66 3 3" xfId="18042"/>
    <cellStyle name="40% - Акцент5 66 4" xfId="18043"/>
    <cellStyle name="40% - Акцент5 66 4 2" xfId="18044"/>
    <cellStyle name="40% - Акцент5 66 5" xfId="18045"/>
    <cellStyle name="40% - Акцент5 67" xfId="18046"/>
    <cellStyle name="40% - Акцент5 67 2" xfId="18047"/>
    <cellStyle name="40% - Акцент5 67 2 2" xfId="18048"/>
    <cellStyle name="40% - Акцент5 67 2 2 2" xfId="18049"/>
    <cellStyle name="40% - Акцент5 67 2 3" xfId="18050"/>
    <cellStyle name="40% - Акцент5 67 3" xfId="18051"/>
    <cellStyle name="40% - Акцент5 67 3 2" xfId="18052"/>
    <cellStyle name="40% - Акцент5 67 3 2 2" xfId="18053"/>
    <cellStyle name="40% - Акцент5 67 3 3" xfId="18054"/>
    <cellStyle name="40% - Акцент5 67 4" xfId="18055"/>
    <cellStyle name="40% - Акцент5 67 4 2" xfId="18056"/>
    <cellStyle name="40% - Акцент5 67 5" xfId="18057"/>
    <cellStyle name="40% - Акцент5 68" xfId="18058"/>
    <cellStyle name="40% - Акцент5 68 2" xfId="18059"/>
    <cellStyle name="40% - Акцент5 68 2 2" xfId="18060"/>
    <cellStyle name="40% - Акцент5 68 2 2 2" xfId="18061"/>
    <cellStyle name="40% - Акцент5 68 2 3" xfId="18062"/>
    <cellStyle name="40% - Акцент5 68 3" xfId="18063"/>
    <cellStyle name="40% - Акцент5 68 3 2" xfId="18064"/>
    <cellStyle name="40% - Акцент5 68 3 2 2" xfId="18065"/>
    <cellStyle name="40% - Акцент5 68 3 3" xfId="18066"/>
    <cellStyle name="40% - Акцент5 68 4" xfId="18067"/>
    <cellStyle name="40% - Акцент5 68 4 2" xfId="18068"/>
    <cellStyle name="40% - Акцент5 68 5" xfId="18069"/>
    <cellStyle name="40% - Акцент5 69" xfId="18070"/>
    <cellStyle name="40% - Акцент5 69 2" xfId="18071"/>
    <cellStyle name="40% - Акцент5 69 2 2" xfId="18072"/>
    <cellStyle name="40% - Акцент5 69 2 2 2" xfId="18073"/>
    <cellStyle name="40% - Акцент5 69 2 3" xfId="18074"/>
    <cellStyle name="40% - Акцент5 69 3" xfId="18075"/>
    <cellStyle name="40% - Акцент5 69 3 2" xfId="18076"/>
    <cellStyle name="40% - Акцент5 69 3 2 2" xfId="18077"/>
    <cellStyle name="40% - Акцент5 69 3 3" xfId="18078"/>
    <cellStyle name="40% - Акцент5 69 4" xfId="18079"/>
    <cellStyle name="40% - Акцент5 69 4 2" xfId="18080"/>
    <cellStyle name="40% - Акцент5 69 5" xfId="18081"/>
    <cellStyle name="40% - Акцент5 7" xfId="18082"/>
    <cellStyle name="40% - Акцент5 7 2" xfId="18083"/>
    <cellStyle name="40% - Акцент5 7 2 2" xfId="18084"/>
    <cellStyle name="40% - Акцент5 7 2 2 2" xfId="18085"/>
    <cellStyle name="40% - Акцент5 7 2 2 2 2" xfId="18086"/>
    <cellStyle name="40% - Акцент5 7 2 2 3" xfId="18087"/>
    <cellStyle name="40% - Акцент5 7 2 3" xfId="18088"/>
    <cellStyle name="40% - Акцент5 7 2 3 2" xfId="18089"/>
    <cellStyle name="40% - Акцент5 7 2 3 2 2" xfId="18090"/>
    <cellStyle name="40% - Акцент5 7 2 3 3" xfId="18091"/>
    <cellStyle name="40% - Акцент5 7 2 4" xfId="18092"/>
    <cellStyle name="40% - Акцент5 7 2 4 2" xfId="18093"/>
    <cellStyle name="40% - Акцент5 7 2 5" xfId="18094"/>
    <cellStyle name="40% - Акцент5 7 3" xfId="18095"/>
    <cellStyle name="40% - Акцент5 7 3 2" xfId="18096"/>
    <cellStyle name="40% - Акцент5 7 3 2 2" xfId="18097"/>
    <cellStyle name="40% - Акцент5 7 3 2 2 2" xfId="18098"/>
    <cellStyle name="40% - Акцент5 7 3 2 3" xfId="18099"/>
    <cellStyle name="40% - Акцент5 7 3 3" xfId="18100"/>
    <cellStyle name="40% - Акцент5 7 3 3 2" xfId="18101"/>
    <cellStyle name="40% - Акцент5 7 3 3 2 2" xfId="18102"/>
    <cellStyle name="40% - Акцент5 7 3 3 3" xfId="18103"/>
    <cellStyle name="40% - Акцент5 7 3 4" xfId="18104"/>
    <cellStyle name="40% - Акцент5 7 3 4 2" xfId="18105"/>
    <cellStyle name="40% - Акцент5 7 3 5" xfId="18106"/>
    <cellStyle name="40% - Акцент5 7 4" xfId="18107"/>
    <cellStyle name="40% - Акцент5 7 4 2" xfId="18108"/>
    <cellStyle name="40% - Акцент5 7 4 2 2" xfId="18109"/>
    <cellStyle name="40% - Акцент5 7 4 2 2 2" xfId="18110"/>
    <cellStyle name="40% - Акцент5 7 4 2 3" xfId="18111"/>
    <cellStyle name="40% - Акцент5 7 4 3" xfId="18112"/>
    <cellStyle name="40% - Акцент5 7 4 3 2" xfId="18113"/>
    <cellStyle name="40% - Акцент5 7 4 3 2 2" xfId="18114"/>
    <cellStyle name="40% - Акцент5 7 4 3 3" xfId="18115"/>
    <cellStyle name="40% - Акцент5 7 4 4" xfId="18116"/>
    <cellStyle name="40% - Акцент5 7 4 4 2" xfId="18117"/>
    <cellStyle name="40% - Акцент5 7 4 5" xfId="18118"/>
    <cellStyle name="40% - Акцент5 7 5" xfId="18119"/>
    <cellStyle name="40% - Акцент5 7 5 2" xfId="18120"/>
    <cellStyle name="40% - Акцент5 7 5 2 2" xfId="18121"/>
    <cellStyle name="40% - Акцент5 7 5 2 2 2" xfId="18122"/>
    <cellStyle name="40% - Акцент5 7 5 2 3" xfId="18123"/>
    <cellStyle name="40% - Акцент5 7 5 3" xfId="18124"/>
    <cellStyle name="40% - Акцент5 7 5 3 2" xfId="18125"/>
    <cellStyle name="40% - Акцент5 7 5 3 2 2" xfId="18126"/>
    <cellStyle name="40% - Акцент5 7 5 3 3" xfId="18127"/>
    <cellStyle name="40% - Акцент5 7 5 4" xfId="18128"/>
    <cellStyle name="40% - Акцент5 7 5 4 2" xfId="18129"/>
    <cellStyle name="40% - Акцент5 7 5 5" xfId="18130"/>
    <cellStyle name="40% - Акцент5 7 6" xfId="18131"/>
    <cellStyle name="40% - Акцент5 7 6 2" xfId="18132"/>
    <cellStyle name="40% - Акцент5 7 6 2 2" xfId="18133"/>
    <cellStyle name="40% - Акцент5 7 6 3" xfId="18134"/>
    <cellStyle name="40% - Акцент5 7 7" xfId="18135"/>
    <cellStyle name="40% - Акцент5 7 7 2" xfId="18136"/>
    <cellStyle name="40% - Акцент5 7 7 2 2" xfId="18137"/>
    <cellStyle name="40% - Акцент5 7 7 3" xfId="18138"/>
    <cellStyle name="40% - Акцент5 7 8" xfId="18139"/>
    <cellStyle name="40% - Акцент5 7 8 2" xfId="18140"/>
    <cellStyle name="40% - Акцент5 7 9" xfId="18141"/>
    <cellStyle name="40% - Акцент5 70" xfId="18142"/>
    <cellStyle name="40% - Акцент5 70 2" xfId="18143"/>
    <cellStyle name="40% - Акцент5 70 2 2" xfId="18144"/>
    <cellStyle name="40% - Акцент5 70 2 2 2" xfId="18145"/>
    <cellStyle name="40% - Акцент5 70 2 3" xfId="18146"/>
    <cellStyle name="40% - Акцент5 70 3" xfId="18147"/>
    <cellStyle name="40% - Акцент5 70 3 2" xfId="18148"/>
    <cellStyle name="40% - Акцент5 70 3 2 2" xfId="18149"/>
    <cellStyle name="40% - Акцент5 70 3 3" xfId="18150"/>
    <cellStyle name="40% - Акцент5 70 4" xfId="18151"/>
    <cellStyle name="40% - Акцент5 70 4 2" xfId="18152"/>
    <cellStyle name="40% - Акцент5 70 5" xfId="18153"/>
    <cellStyle name="40% - Акцент5 71" xfId="18154"/>
    <cellStyle name="40% - Акцент5 71 2" xfId="18155"/>
    <cellStyle name="40% - Акцент5 71 2 2" xfId="18156"/>
    <cellStyle name="40% - Акцент5 71 2 2 2" xfId="18157"/>
    <cellStyle name="40% - Акцент5 71 2 3" xfId="18158"/>
    <cellStyle name="40% - Акцент5 71 3" xfId="18159"/>
    <cellStyle name="40% - Акцент5 71 3 2" xfId="18160"/>
    <cellStyle name="40% - Акцент5 71 3 2 2" xfId="18161"/>
    <cellStyle name="40% - Акцент5 71 3 3" xfId="18162"/>
    <cellStyle name="40% - Акцент5 71 4" xfId="18163"/>
    <cellStyle name="40% - Акцент5 71 4 2" xfId="18164"/>
    <cellStyle name="40% - Акцент5 71 5" xfId="18165"/>
    <cellStyle name="40% - Акцент5 72" xfId="18166"/>
    <cellStyle name="40% - Акцент5 72 2" xfId="18167"/>
    <cellStyle name="40% - Акцент5 72 2 2" xfId="18168"/>
    <cellStyle name="40% - Акцент5 72 2 2 2" xfId="18169"/>
    <cellStyle name="40% - Акцент5 72 2 3" xfId="18170"/>
    <cellStyle name="40% - Акцент5 72 3" xfId="18171"/>
    <cellStyle name="40% - Акцент5 72 3 2" xfId="18172"/>
    <cellStyle name="40% - Акцент5 72 3 2 2" xfId="18173"/>
    <cellStyle name="40% - Акцент5 72 3 3" xfId="18174"/>
    <cellStyle name="40% - Акцент5 72 4" xfId="18175"/>
    <cellStyle name="40% - Акцент5 72 4 2" xfId="18176"/>
    <cellStyle name="40% - Акцент5 72 5" xfId="18177"/>
    <cellStyle name="40% - Акцент5 73" xfId="18178"/>
    <cellStyle name="40% - Акцент5 73 2" xfId="18179"/>
    <cellStyle name="40% - Акцент5 73 2 2" xfId="18180"/>
    <cellStyle name="40% - Акцент5 73 2 2 2" xfId="18181"/>
    <cellStyle name="40% - Акцент5 73 2 3" xfId="18182"/>
    <cellStyle name="40% - Акцент5 73 3" xfId="18183"/>
    <cellStyle name="40% - Акцент5 73 3 2" xfId="18184"/>
    <cellStyle name="40% - Акцент5 73 3 2 2" xfId="18185"/>
    <cellStyle name="40% - Акцент5 73 3 3" xfId="18186"/>
    <cellStyle name="40% - Акцент5 73 4" xfId="18187"/>
    <cellStyle name="40% - Акцент5 73 4 2" xfId="18188"/>
    <cellStyle name="40% - Акцент5 73 5" xfId="18189"/>
    <cellStyle name="40% - Акцент5 74" xfId="18190"/>
    <cellStyle name="40% - Акцент5 74 2" xfId="18191"/>
    <cellStyle name="40% - Акцент5 74 2 2" xfId="18192"/>
    <cellStyle name="40% - Акцент5 74 2 2 2" xfId="18193"/>
    <cellStyle name="40% - Акцент5 74 2 3" xfId="18194"/>
    <cellStyle name="40% - Акцент5 74 3" xfId="18195"/>
    <cellStyle name="40% - Акцент5 74 3 2" xfId="18196"/>
    <cellStyle name="40% - Акцент5 74 3 2 2" xfId="18197"/>
    <cellStyle name="40% - Акцент5 74 3 3" xfId="18198"/>
    <cellStyle name="40% - Акцент5 74 4" xfId="18199"/>
    <cellStyle name="40% - Акцент5 74 4 2" xfId="18200"/>
    <cellStyle name="40% - Акцент5 74 5" xfId="18201"/>
    <cellStyle name="40% - Акцент5 75" xfId="18202"/>
    <cellStyle name="40% - Акцент5 75 2" xfId="18203"/>
    <cellStyle name="40% - Акцент5 75 2 2" xfId="18204"/>
    <cellStyle name="40% - Акцент5 75 2 2 2" xfId="18205"/>
    <cellStyle name="40% - Акцент5 75 2 3" xfId="18206"/>
    <cellStyle name="40% - Акцент5 75 3" xfId="18207"/>
    <cellStyle name="40% - Акцент5 75 3 2" xfId="18208"/>
    <cellStyle name="40% - Акцент5 75 3 2 2" xfId="18209"/>
    <cellStyle name="40% - Акцент5 75 3 3" xfId="18210"/>
    <cellStyle name="40% - Акцент5 75 4" xfId="18211"/>
    <cellStyle name="40% - Акцент5 75 4 2" xfId="18212"/>
    <cellStyle name="40% - Акцент5 75 5" xfId="18213"/>
    <cellStyle name="40% - Акцент5 76" xfId="18214"/>
    <cellStyle name="40% - Акцент5 76 2" xfId="18215"/>
    <cellStyle name="40% - Акцент5 76 2 2" xfId="18216"/>
    <cellStyle name="40% - Акцент5 76 2 2 2" xfId="18217"/>
    <cellStyle name="40% - Акцент5 76 2 3" xfId="18218"/>
    <cellStyle name="40% - Акцент5 76 3" xfId="18219"/>
    <cellStyle name="40% - Акцент5 76 3 2" xfId="18220"/>
    <cellStyle name="40% - Акцент5 76 3 2 2" xfId="18221"/>
    <cellStyle name="40% - Акцент5 76 3 3" xfId="18222"/>
    <cellStyle name="40% - Акцент5 76 4" xfId="18223"/>
    <cellStyle name="40% - Акцент5 76 4 2" xfId="18224"/>
    <cellStyle name="40% - Акцент5 76 5" xfId="18225"/>
    <cellStyle name="40% - Акцент5 77" xfId="18226"/>
    <cellStyle name="40% - Акцент5 77 2" xfId="18227"/>
    <cellStyle name="40% - Акцент5 77 2 2" xfId="18228"/>
    <cellStyle name="40% - Акцент5 77 2 2 2" xfId="18229"/>
    <cellStyle name="40% - Акцент5 77 2 3" xfId="18230"/>
    <cellStyle name="40% - Акцент5 77 3" xfId="18231"/>
    <cellStyle name="40% - Акцент5 77 3 2" xfId="18232"/>
    <cellStyle name="40% - Акцент5 77 3 2 2" xfId="18233"/>
    <cellStyle name="40% - Акцент5 77 3 3" xfId="18234"/>
    <cellStyle name="40% - Акцент5 77 4" xfId="18235"/>
    <cellStyle name="40% - Акцент5 77 4 2" xfId="18236"/>
    <cellStyle name="40% - Акцент5 77 5" xfId="18237"/>
    <cellStyle name="40% - Акцент5 78" xfId="18238"/>
    <cellStyle name="40% - Акцент5 78 2" xfId="18239"/>
    <cellStyle name="40% - Акцент5 78 2 2" xfId="18240"/>
    <cellStyle name="40% - Акцент5 78 2 2 2" xfId="18241"/>
    <cellStyle name="40% - Акцент5 78 2 3" xfId="18242"/>
    <cellStyle name="40% - Акцент5 78 3" xfId="18243"/>
    <cellStyle name="40% - Акцент5 78 3 2" xfId="18244"/>
    <cellStyle name="40% - Акцент5 78 3 2 2" xfId="18245"/>
    <cellStyle name="40% - Акцент5 78 3 3" xfId="18246"/>
    <cellStyle name="40% - Акцент5 78 4" xfId="18247"/>
    <cellStyle name="40% - Акцент5 78 4 2" xfId="18248"/>
    <cellStyle name="40% - Акцент5 78 5" xfId="18249"/>
    <cellStyle name="40% - Акцент5 79" xfId="18250"/>
    <cellStyle name="40% - Акцент5 79 2" xfId="18251"/>
    <cellStyle name="40% - Акцент5 79 2 2" xfId="18252"/>
    <cellStyle name="40% - Акцент5 79 2 2 2" xfId="18253"/>
    <cellStyle name="40% - Акцент5 79 2 3" xfId="18254"/>
    <cellStyle name="40% - Акцент5 79 3" xfId="18255"/>
    <cellStyle name="40% - Акцент5 79 3 2" xfId="18256"/>
    <cellStyle name="40% - Акцент5 79 3 2 2" xfId="18257"/>
    <cellStyle name="40% - Акцент5 79 3 3" xfId="18258"/>
    <cellStyle name="40% - Акцент5 79 4" xfId="18259"/>
    <cellStyle name="40% - Акцент5 79 4 2" xfId="18260"/>
    <cellStyle name="40% - Акцент5 79 5" xfId="18261"/>
    <cellStyle name="40% - Акцент5 8" xfId="18262"/>
    <cellStyle name="40% - Акцент5 8 2" xfId="18263"/>
    <cellStyle name="40% - Акцент5 8 2 2" xfId="18264"/>
    <cellStyle name="40% - Акцент5 8 2 2 2" xfId="18265"/>
    <cellStyle name="40% - Акцент5 8 2 2 2 2" xfId="18266"/>
    <cellStyle name="40% - Акцент5 8 2 2 3" xfId="18267"/>
    <cellStyle name="40% - Акцент5 8 2 3" xfId="18268"/>
    <cellStyle name="40% - Акцент5 8 2 3 2" xfId="18269"/>
    <cellStyle name="40% - Акцент5 8 2 3 2 2" xfId="18270"/>
    <cellStyle name="40% - Акцент5 8 2 3 3" xfId="18271"/>
    <cellStyle name="40% - Акцент5 8 2 4" xfId="18272"/>
    <cellStyle name="40% - Акцент5 8 2 4 2" xfId="18273"/>
    <cellStyle name="40% - Акцент5 8 2 5" xfId="18274"/>
    <cellStyle name="40% - Акцент5 8 3" xfId="18275"/>
    <cellStyle name="40% - Акцент5 8 3 2" xfId="18276"/>
    <cellStyle name="40% - Акцент5 8 3 2 2" xfId="18277"/>
    <cellStyle name="40% - Акцент5 8 3 2 2 2" xfId="18278"/>
    <cellStyle name="40% - Акцент5 8 3 2 3" xfId="18279"/>
    <cellStyle name="40% - Акцент5 8 3 3" xfId="18280"/>
    <cellStyle name="40% - Акцент5 8 3 3 2" xfId="18281"/>
    <cellStyle name="40% - Акцент5 8 3 3 2 2" xfId="18282"/>
    <cellStyle name="40% - Акцент5 8 3 3 3" xfId="18283"/>
    <cellStyle name="40% - Акцент5 8 3 4" xfId="18284"/>
    <cellStyle name="40% - Акцент5 8 3 4 2" xfId="18285"/>
    <cellStyle name="40% - Акцент5 8 3 5" xfId="18286"/>
    <cellStyle name="40% - Акцент5 8 4" xfId="18287"/>
    <cellStyle name="40% - Акцент5 8 4 2" xfId="18288"/>
    <cellStyle name="40% - Акцент5 8 4 2 2" xfId="18289"/>
    <cellStyle name="40% - Акцент5 8 4 2 2 2" xfId="18290"/>
    <cellStyle name="40% - Акцент5 8 4 2 3" xfId="18291"/>
    <cellStyle name="40% - Акцент5 8 4 3" xfId="18292"/>
    <cellStyle name="40% - Акцент5 8 4 3 2" xfId="18293"/>
    <cellStyle name="40% - Акцент5 8 4 3 2 2" xfId="18294"/>
    <cellStyle name="40% - Акцент5 8 4 3 3" xfId="18295"/>
    <cellStyle name="40% - Акцент5 8 4 4" xfId="18296"/>
    <cellStyle name="40% - Акцент5 8 4 4 2" xfId="18297"/>
    <cellStyle name="40% - Акцент5 8 4 5" xfId="18298"/>
    <cellStyle name="40% - Акцент5 8 5" xfId="18299"/>
    <cellStyle name="40% - Акцент5 8 5 2" xfId="18300"/>
    <cellStyle name="40% - Акцент5 8 5 2 2" xfId="18301"/>
    <cellStyle name="40% - Акцент5 8 5 2 2 2" xfId="18302"/>
    <cellStyle name="40% - Акцент5 8 5 2 3" xfId="18303"/>
    <cellStyle name="40% - Акцент5 8 5 3" xfId="18304"/>
    <cellStyle name="40% - Акцент5 8 5 3 2" xfId="18305"/>
    <cellStyle name="40% - Акцент5 8 5 3 2 2" xfId="18306"/>
    <cellStyle name="40% - Акцент5 8 5 3 3" xfId="18307"/>
    <cellStyle name="40% - Акцент5 8 5 4" xfId="18308"/>
    <cellStyle name="40% - Акцент5 8 5 4 2" xfId="18309"/>
    <cellStyle name="40% - Акцент5 8 5 5" xfId="18310"/>
    <cellStyle name="40% - Акцент5 8 6" xfId="18311"/>
    <cellStyle name="40% - Акцент5 8 6 2" xfId="18312"/>
    <cellStyle name="40% - Акцент5 8 6 2 2" xfId="18313"/>
    <cellStyle name="40% - Акцент5 8 6 3" xfId="18314"/>
    <cellStyle name="40% - Акцент5 8 7" xfId="18315"/>
    <cellStyle name="40% - Акцент5 8 7 2" xfId="18316"/>
    <cellStyle name="40% - Акцент5 8 7 2 2" xfId="18317"/>
    <cellStyle name="40% - Акцент5 8 7 3" xfId="18318"/>
    <cellStyle name="40% - Акцент5 8 8" xfId="18319"/>
    <cellStyle name="40% - Акцент5 8 8 2" xfId="18320"/>
    <cellStyle name="40% - Акцент5 8 9" xfId="18321"/>
    <cellStyle name="40% - Акцент5 80" xfId="18322"/>
    <cellStyle name="40% - Акцент5 80 2" xfId="18323"/>
    <cellStyle name="40% - Акцент5 80 2 2" xfId="18324"/>
    <cellStyle name="40% - Акцент5 80 2 2 2" xfId="18325"/>
    <cellStyle name="40% - Акцент5 80 2 3" xfId="18326"/>
    <cellStyle name="40% - Акцент5 80 3" xfId="18327"/>
    <cellStyle name="40% - Акцент5 80 3 2" xfId="18328"/>
    <cellStyle name="40% - Акцент5 80 3 2 2" xfId="18329"/>
    <cellStyle name="40% - Акцент5 80 3 3" xfId="18330"/>
    <cellStyle name="40% - Акцент5 80 4" xfId="18331"/>
    <cellStyle name="40% - Акцент5 80 4 2" xfId="18332"/>
    <cellStyle name="40% - Акцент5 80 5" xfId="18333"/>
    <cellStyle name="40% - Акцент5 81" xfId="18334"/>
    <cellStyle name="40% - Акцент5 81 2" xfId="18335"/>
    <cellStyle name="40% - Акцент5 81 2 2" xfId="18336"/>
    <cellStyle name="40% - Акцент5 81 2 2 2" xfId="18337"/>
    <cellStyle name="40% - Акцент5 81 2 3" xfId="18338"/>
    <cellStyle name="40% - Акцент5 81 3" xfId="18339"/>
    <cellStyle name="40% - Акцент5 81 3 2" xfId="18340"/>
    <cellStyle name="40% - Акцент5 81 3 2 2" xfId="18341"/>
    <cellStyle name="40% - Акцент5 81 3 3" xfId="18342"/>
    <cellStyle name="40% - Акцент5 81 4" xfId="18343"/>
    <cellStyle name="40% - Акцент5 81 4 2" xfId="18344"/>
    <cellStyle name="40% - Акцент5 81 5" xfId="18345"/>
    <cellStyle name="40% - Акцент5 82" xfId="18346"/>
    <cellStyle name="40% - Акцент5 82 2" xfId="18347"/>
    <cellStyle name="40% - Акцент5 82 2 2" xfId="18348"/>
    <cellStyle name="40% - Акцент5 82 2 2 2" xfId="18349"/>
    <cellStyle name="40% - Акцент5 82 2 3" xfId="18350"/>
    <cellStyle name="40% - Акцент5 82 3" xfId="18351"/>
    <cellStyle name="40% - Акцент5 82 3 2" xfId="18352"/>
    <cellStyle name="40% - Акцент5 82 3 2 2" xfId="18353"/>
    <cellStyle name="40% - Акцент5 82 3 3" xfId="18354"/>
    <cellStyle name="40% - Акцент5 82 4" xfId="18355"/>
    <cellStyle name="40% - Акцент5 82 4 2" xfId="18356"/>
    <cellStyle name="40% - Акцент5 82 5" xfId="18357"/>
    <cellStyle name="40% - Акцент5 83" xfId="18358"/>
    <cellStyle name="40% - Акцент5 83 2" xfId="18359"/>
    <cellStyle name="40% - Акцент5 83 2 2" xfId="18360"/>
    <cellStyle name="40% - Акцент5 83 2 2 2" xfId="18361"/>
    <cellStyle name="40% - Акцент5 83 2 3" xfId="18362"/>
    <cellStyle name="40% - Акцент5 83 3" xfId="18363"/>
    <cellStyle name="40% - Акцент5 83 3 2" xfId="18364"/>
    <cellStyle name="40% - Акцент5 83 3 2 2" xfId="18365"/>
    <cellStyle name="40% - Акцент5 83 3 3" xfId="18366"/>
    <cellStyle name="40% - Акцент5 83 4" xfId="18367"/>
    <cellStyle name="40% - Акцент5 83 4 2" xfId="18368"/>
    <cellStyle name="40% - Акцент5 83 5" xfId="18369"/>
    <cellStyle name="40% - Акцент5 84" xfId="18370"/>
    <cellStyle name="40% - Акцент5 84 2" xfId="18371"/>
    <cellStyle name="40% - Акцент5 84 2 2" xfId="18372"/>
    <cellStyle name="40% - Акцент5 84 2 2 2" xfId="18373"/>
    <cellStyle name="40% - Акцент5 84 2 3" xfId="18374"/>
    <cellStyle name="40% - Акцент5 84 3" xfId="18375"/>
    <cellStyle name="40% - Акцент5 84 3 2" xfId="18376"/>
    <cellStyle name="40% - Акцент5 84 3 2 2" xfId="18377"/>
    <cellStyle name="40% - Акцент5 84 3 3" xfId="18378"/>
    <cellStyle name="40% - Акцент5 84 4" xfId="18379"/>
    <cellStyle name="40% - Акцент5 84 4 2" xfId="18380"/>
    <cellStyle name="40% - Акцент5 84 5" xfId="18381"/>
    <cellStyle name="40% - Акцент5 85" xfId="18382"/>
    <cellStyle name="40% - Акцент5 85 2" xfId="18383"/>
    <cellStyle name="40% - Акцент5 85 2 2" xfId="18384"/>
    <cellStyle name="40% - Акцент5 85 2 2 2" xfId="18385"/>
    <cellStyle name="40% - Акцент5 85 2 3" xfId="18386"/>
    <cellStyle name="40% - Акцент5 85 3" xfId="18387"/>
    <cellStyle name="40% - Акцент5 85 3 2" xfId="18388"/>
    <cellStyle name="40% - Акцент5 85 3 2 2" xfId="18389"/>
    <cellStyle name="40% - Акцент5 85 3 3" xfId="18390"/>
    <cellStyle name="40% - Акцент5 85 4" xfId="18391"/>
    <cellStyle name="40% - Акцент5 85 4 2" xfId="18392"/>
    <cellStyle name="40% - Акцент5 85 5" xfId="18393"/>
    <cellStyle name="40% - Акцент5 86" xfId="18394"/>
    <cellStyle name="40% - Акцент5 86 2" xfId="18395"/>
    <cellStyle name="40% - Акцент5 86 2 2" xfId="18396"/>
    <cellStyle name="40% - Акцент5 86 2 2 2" xfId="18397"/>
    <cellStyle name="40% - Акцент5 86 2 3" xfId="18398"/>
    <cellStyle name="40% - Акцент5 86 3" xfId="18399"/>
    <cellStyle name="40% - Акцент5 86 3 2" xfId="18400"/>
    <cellStyle name="40% - Акцент5 86 3 2 2" xfId="18401"/>
    <cellStyle name="40% - Акцент5 86 3 3" xfId="18402"/>
    <cellStyle name="40% - Акцент5 86 4" xfId="18403"/>
    <cellStyle name="40% - Акцент5 86 4 2" xfId="18404"/>
    <cellStyle name="40% - Акцент5 86 5" xfId="18405"/>
    <cellStyle name="40% - Акцент5 87" xfId="18406"/>
    <cellStyle name="40% - Акцент5 87 2" xfId="18407"/>
    <cellStyle name="40% - Акцент5 87 2 2" xfId="18408"/>
    <cellStyle name="40% - Акцент5 87 2 2 2" xfId="18409"/>
    <cellStyle name="40% - Акцент5 87 2 3" xfId="18410"/>
    <cellStyle name="40% - Акцент5 87 3" xfId="18411"/>
    <cellStyle name="40% - Акцент5 87 3 2" xfId="18412"/>
    <cellStyle name="40% - Акцент5 87 3 2 2" xfId="18413"/>
    <cellStyle name="40% - Акцент5 87 3 3" xfId="18414"/>
    <cellStyle name="40% - Акцент5 87 4" xfId="18415"/>
    <cellStyle name="40% - Акцент5 87 4 2" xfId="18416"/>
    <cellStyle name="40% - Акцент5 87 5" xfId="18417"/>
    <cellStyle name="40% - Акцент5 88" xfId="18418"/>
    <cellStyle name="40% - Акцент5 88 2" xfId="18419"/>
    <cellStyle name="40% - Акцент5 88 2 2" xfId="18420"/>
    <cellStyle name="40% - Акцент5 88 3" xfId="18421"/>
    <cellStyle name="40% - Акцент5 89" xfId="18422"/>
    <cellStyle name="40% - Акцент5 89 2" xfId="18423"/>
    <cellStyle name="40% - Акцент5 89 2 2" xfId="18424"/>
    <cellStyle name="40% - Акцент5 89 3" xfId="18425"/>
    <cellStyle name="40% - Акцент5 9" xfId="18426"/>
    <cellStyle name="40% - Акцент5 9 2" xfId="18427"/>
    <cellStyle name="40% - Акцент5 9 2 2" xfId="18428"/>
    <cellStyle name="40% - Акцент5 9 2 2 2" xfId="18429"/>
    <cellStyle name="40% - Акцент5 9 2 2 2 2" xfId="18430"/>
    <cellStyle name="40% - Акцент5 9 2 2 3" xfId="18431"/>
    <cellStyle name="40% - Акцент5 9 2 3" xfId="18432"/>
    <cellStyle name="40% - Акцент5 9 2 3 2" xfId="18433"/>
    <cellStyle name="40% - Акцент5 9 2 3 2 2" xfId="18434"/>
    <cellStyle name="40% - Акцент5 9 2 3 3" xfId="18435"/>
    <cellStyle name="40% - Акцент5 9 2 4" xfId="18436"/>
    <cellStyle name="40% - Акцент5 9 2 4 2" xfId="18437"/>
    <cellStyle name="40% - Акцент5 9 2 5" xfId="18438"/>
    <cellStyle name="40% - Акцент5 9 3" xfId="18439"/>
    <cellStyle name="40% - Акцент5 9 3 2" xfId="18440"/>
    <cellStyle name="40% - Акцент5 9 3 2 2" xfId="18441"/>
    <cellStyle name="40% - Акцент5 9 3 2 2 2" xfId="18442"/>
    <cellStyle name="40% - Акцент5 9 3 2 3" xfId="18443"/>
    <cellStyle name="40% - Акцент5 9 3 3" xfId="18444"/>
    <cellStyle name="40% - Акцент5 9 3 3 2" xfId="18445"/>
    <cellStyle name="40% - Акцент5 9 3 3 2 2" xfId="18446"/>
    <cellStyle name="40% - Акцент5 9 3 3 3" xfId="18447"/>
    <cellStyle name="40% - Акцент5 9 3 4" xfId="18448"/>
    <cellStyle name="40% - Акцент5 9 3 4 2" xfId="18449"/>
    <cellStyle name="40% - Акцент5 9 3 5" xfId="18450"/>
    <cellStyle name="40% - Акцент5 9 4" xfId="18451"/>
    <cellStyle name="40% - Акцент5 9 4 2" xfId="18452"/>
    <cellStyle name="40% - Акцент5 9 4 2 2" xfId="18453"/>
    <cellStyle name="40% - Акцент5 9 4 2 2 2" xfId="18454"/>
    <cellStyle name="40% - Акцент5 9 4 2 3" xfId="18455"/>
    <cellStyle name="40% - Акцент5 9 4 3" xfId="18456"/>
    <cellStyle name="40% - Акцент5 9 4 3 2" xfId="18457"/>
    <cellStyle name="40% - Акцент5 9 4 3 2 2" xfId="18458"/>
    <cellStyle name="40% - Акцент5 9 4 3 3" xfId="18459"/>
    <cellStyle name="40% - Акцент5 9 4 4" xfId="18460"/>
    <cellStyle name="40% - Акцент5 9 4 4 2" xfId="18461"/>
    <cellStyle name="40% - Акцент5 9 4 5" xfId="18462"/>
    <cellStyle name="40% - Акцент5 9 5" xfId="18463"/>
    <cellStyle name="40% - Акцент5 9 5 2" xfId="18464"/>
    <cellStyle name="40% - Акцент5 9 5 2 2" xfId="18465"/>
    <cellStyle name="40% - Акцент5 9 5 2 2 2" xfId="18466"/>
    <cellStyle name="40% - Акцент5 9 5 2 3" xfId="18467"/>
    <cellStyle name="40% - Акцент5 9 5 3" xfId="18468"/>
    <cellStyle name="40% - Акцент5 9 5 3 2" xfId="18469"/>
    <cellStyle name="40% - Акцент5 9 5 3 2 2" xfId="18470"/>
    <cellStyle name="40% - Акцент5 9 5 3 3" xfId="18471"/>
    <cellStyle name="40% - Акцент5 9 5 4" xfId="18472"/>
    <cellStyle name="40% - Акцент5 9 5 4 2" xfId="18473"/>
    <cellStyle name="40% - Акцент5 9 5 5" xfId="18474"/>
    <cellStyle name="40% - Акцент5 9 6" xfId="18475"/>
    <cellStyle name="40% - Акцент5 9 6 2" xfId="18476"/>
    <cellStyle name="40% - Акцент5 9 6 2 2" xfId="18477"/>
    <cellStyle name="40% - Акцент5 9 6 3" xfId="18478"/>
    <cellStyle name="40% - Акцент5 9 7" xfId="18479"/>
    <cellStyle name="40% - Акцент5 9 7 2" xfId="18480"/>
    <cellStyle name="40% - Акцент5 9 7 2 2" xfId="18481"/>
    <cellStyle name="40% - Акцент5 9 7 3" xfId="18482"/>
    <cellStyle name="40% - Акцент5 9 8" xfId="18483"/>
    <cellStyle name="40% - Акцент5 9 8 2" xfId="18484"/>
    <cellStyle name="40% - Акцент5 9 9" xfId="18485"/>
    <cellStyle name="40% - Акцент5 90" xfId="18486"/>
    <cellStyle name="40% - Акцент5 90 2" xfId="18487"/>
    <cellStyle name="40% - Акцент5 90 2 2" xfId="18488"/>
    <cellStyle name="40% - Акцент5 90 3" xfId="18489"/>
    <cellStyle name="40% - Акцент5 91" xfId="18490"/>
    <cellStyle name="40% - Акцент5 91 2" xfId="18491"/>
    <cellStyle name="40% - Акцент5 91 2 2" xfId="18492"/>
    <cellStyle name="40% - Акцент5 91 3" xfId="18493"/>
    <cellStyle name="40% - Акцент5 92" xfId="18494"/>
    <cellStyle name="40% - Акцент5 92 2" xfId="18495"/>
    <cellStyle name="40% - Акцент5 92 2 2" xfId="18496"/>
    <cellStyle name="40% - Акцент5 92 3" xfId="18497"/>
    <cellStyle name="40% - Акцент5 93" xfId="18498"/>
    <cellStyle name="40% - Акцент5 93 2" xfId="18499"/>
    <cellStyle name="40% - Акцент5 93 2 2" xfId="18500"/>
    <cellStyle name="40% - Акцент5 93 3" xfId="18501"/>
    <cellStyle name="40% - Акцент5 94" xfId="18502"/>
    <cellStyle name="40% - Акцент5 94 2" xfId="18503"/>
    <cellStyle name="40% - Акцент5 94 2 2" xfId="18504"/>
    <cellStyle name="40% - Акцент5 94 3" xfId="18505"/>
    <cellStyle name="40% - Акцент5 95" xfId="18506"/>
    <cellStyle name="40% - Акцент5 95 2" xfId="18507"/>
    <cellStyle name="40% - Акцент5 95 2 2" xfId="18508"/>
    <cellStyle name="40% - Акцент5 95 3" xfId="18509"/>
    <cellStyle name="40% - Акцент5 96" xfId="18510"/>
    <cellStyle name="40% - Акцент5 96 2" xfId="18511"/>
    <cellStyle name="40% - Акцент5 96 2 2" xfId="18512"/>
    <cellStyle name="40% - Акцент5 96 3" xfId="18513"/>
    <cellStyle name="40% - Акцент5 97" xfId="18514"/>
    <cellStyle name="40% - Акцент5 97 2" xfId="18515"/>
    <cellStyle name="40% - Акцент5 97 2 2" xfId="18516"/>
    <cellStyle name="40% - Акцент5 97 3" xfId="18517"/>
    <cellStyle name="40% - Акцент5 98" xfId="18518"/>
    <cellStyle name="40% - Акцент5 98 2" xfId="18519"/>
    <cellStyle name="40% - Акцент5 98 2 2" xfId="18520"/>
    <cellStyle name="40% - Акцент5 98 3" xfId="18521"/>
    <cellStyle name="40% - Акцент5 99" xfId="18522"/>
    <cellStyle name="40% - Акцент5 99 2" xfId="18523"/>
    <cellStyle name="40% - Акцент5 99 2 2" xfId="18524"/>
    <cellStyle name="40% - Акцент5 99 3" xfId="18525"/>
    <cellStyle name="40% - Акцент6" xfId="18526" builtinId="51" customBuiltin="1"/>
    <cellStyle name="40% - Акцент6 10" xfId="18527"/>
    <cellStyle name="40% - Акцент6 10 2" xfId="18528"/>
    <cellStyle name="40% - Акцент6 10 2 2" xfId="18529"/>
    <cellStyle name="40% - Акцент6 10 2 2 2" xfId="18530"/>
    <cellStyle name="40% - Акцент6 10 2 3" xfId="18531"/>
    <cellStyle name="40% - Акцент6 10 3" xfId="18532"/>
    <cellStyle name="40% - Акцент6 10 3 2" xfId="18533"/>
    <cellStyle name="40% - Акцент6 10 3 2 2" xfId="18534"/>
    <cellStyle name="40% - Акцент6 10 3 3" xfId="18535"/>
    <cellStyle name="40% - Акцент6 10 4" xfId="18536"/>
    <cellStyle name="40% - Акцент6 10 4 2" xfId="18537"/>
    <cellStyle name="40% - Акцент6 10 5" xfId="18538"/>
    <cellStyle name="40% - Акцент6 100" xfId="18539"/>
    <cellStyle name="40% - Акцент6 100 2" xfId="18540"/>
    <cellStyle name="40% - Акцент6 100 2 2" xfId="18541"/>
    <cellStyle name="40% - Акцент6 100 3" xfId="18542"/>
    <cellStyle name="40% - Акцент6 101" xfId="18543"/>
    <cellStyle name="40% - Акцент6 101 2" xfId="18544"/>
    <cellStyle name="40% - Акцент6 101 2 2" xfId="18545"/>
    <cellStyle name="40% - Акцент6 101 3" xfId="18546"/>
    <cellStyle name="40% - Акцент6 102" xfId="18547"/>
    <cellStyle name="40% - Акцент6 102 2" xfId="18548"/>
    <cellStyle name="40% - Акцент6 102 2 2" xfId="18549"/>
    <cellStyle name="40% - Акцент6 102 3" xfId="18550"/>
    <cellStyle name="40% - Акцент6 103" xfId="18551"/>
    <cellStyle name="40% - Акцент6 103 2" xfId="18552"/>
    <cellStyle name="40% - Акцент6 103 2 2" xfId="18553"/>
    <cellStyle name="40% - Акцент6 103 3" xfId="18554"/>
    <cellStyle name="40% - Акцент6 104" xfId="18555"/>
    <cellStyle name="40% - Акцент6 104 2" xfId="18556"/>
    <cellStyle name="40% - Акцент6 104 2 2" xfId="18557"/>
    <cellStyle name="40% - Акцент6 104 3" xfId="18558"/>
    <cellStyle name="40% - Акцент6 105" xfId="18559"/>
    <cellStyle name="40% - Акцент6 105 2" xfId="18560"/>
    <cellStyle name="40% - Акцент6 105 2 2" xfId="18561"/>
    <cellStyle name="40% - Акцент6 105 3" xfId="18562"/>
    <cellStyle name="40% - Акцент6 106" xfId="18563"/>
    <cellStyle name="40% - Акцент6 106 2" xfId="18564"/>
    <cellStyle name="40% - Акцент6 106 2 2" xfId="18565"/>
    <cellStyle name="40% - Акцент6 106 3" xfId="18566"/>
    <cellStyle name="40% - Акцент6 107" xfId="18567"/>
    <cellStyle name="40% - Акцент6 107 2" xfId="18568"/>
    <cellStyle name="40% - Акцент6 107 2 2" xfId="18569"/>
    <cellStyle name="40% - Акцент6 107 3" xfId="18570"/>
    <cellStyle name="40% - Акцент6 108" xfId="18571"/>
    <cellStyle name="40% - Акцент6 108 2" xfId="18572"/>
    <cellStyle name="40% - Акцент6 108 2 2" xfId="18573"/>
    <cellStyle name="40% - Акцент6 108 3" xfId="18574"/>
    <cellStyle name="40% - Акцент6 109" xfId="18575"/>
    <cellStyle name="40% - Акцент6 109 2" xfId="18576"/>
    <cellStyle name="40% - Акцент6 109 2 2" xfId="18577"/>
    <cellStyle name="40% - Акцент6 109 3" xfId="18578"/>
    <cellStyle name="40% - Акцент6 11" xfId="18579"/>
    <cellStyle name="40% - Акцент6 11 2" xfId="18580"/>
    <cellStyle name="40% - Акцент6 11 2 2" xfId="18581"/>
    <cellStyle name="40% - Акцент6 11 2 2 2" xfId="18582"/>
    <cellStyle name="40% - Акцент6 11 2 3" xfId="18583"/>
    <cellStyle name="40% - Акцент6 11 3" xfId="18584"/>
    <cellStyle name="40% - Акцент6 11 3 2" xfId="18585"/>
    <cellStyle name="40% - Акцент6 11 3 2 2" xfId="18586"/>
    <cellStyle name="40% - Акцент6 11 3 3" xfId="18587"/>
    <cellStyle name="40% - Акцент6 11 4" xfId="18588"/>
    <cellStyle name="40% - Акцент6 11 4 2" xfId="18589"/>
    <cellStyle name="40% - Акцент6 11 5" xfId="18590"/>
    <cellStyle name="40% - Акцент6 110" xfId="18591"/>
    <cellStyle name="40% - Акцент6 110 2" xfId="18592"/>
    <cellStyle name="40% - Акцент6 110 2 2" xfId="18593"/>
    <cellStyle name="40% - Акцент6 110 3" xfId="18594"/>
    <cellStyle name="40% - Акцент6 111" xfId="18595"/>
    <cellStyle name="40% - Акцент6 111 2" xfId="18596"/>
    <cellStyle name="40% - Акцент6 111 2 2" xfId="18597"/>
    <cellStyle name="40% - Акцент6 111 3" xfId="18598"/>
    <cellStyle name="40% - Акцент6 112" xfId="18599"/>
    <cellStyle name="40% - Акцент6 112 2" xfId="18600"/>
    <cellStyle name="40% - Акцент6 112 2 2" xfId="18601"/>
    <cellStyle name="40% - Акцент6 112 3" xfId="18602"/>
    <cellStyle name="40% - Акцент6 113" xfId="18603"/>
    <cellStyle name="40% - Акцент6 113 2" xfId="18604"/>
    <cellStyle name="40% - Акцент6 113 2 2" xfId="18605"/>
    <cellStyle name="40% - Акцент6 113 3" xfId="18606"/>
    <cellStyle name="40% - Акцент6 114" xfId="18607"/>
    <cellStyle name="40% - Акцент6 114 2" xfId="18608"/>
    <cellStyle name="40% - Акцент6 114 2 2" xfId="18609"/>
    <cellStyle name="40% - Акцент6 114 3" xfId="18610"/>
    <cellStyle name="40% - Акцент6 115" xfId="18611"/>
    <cellStyle name="40% - Акцент6 115 2" xfId="18612"/>
    <cellStyle name="40% - Акцент6 115 2 2" xfId="18613"/>
    <cellStyle name="40% - Акцент6 115 3" xfId="18614"/>
    <cellStyle name="40% - Акцент6 116" xfId="18615"/>
    <cellStyle name="40% - Акцент6 116 2" xfId="18616"/>
    <cellStyle name="40% - Акцент6 116 2 2" xfId="18617"/>
    <cellStyle name="40% - Акцент6 116 3" xfId="18618"/>
    <cellStyle name="40% - Акцент6 117" xfId="18619"/>
    <cellStyle name="40% - Акцент6 117 2" xfId="18620"/>
    <cellStyle name="40% - Акцент6 117 2 2" xfId="18621"/>
    <cellStyle name="40% - Акцент6 117 3" xfId="18622"/>
    <cellStyle name="40% - Акцент6 118" xfId="18623"/>
    <cellStyle name="40% - Акцент6 118 2" xfId="18624"/>
    <cellStyle name="40% - Акцент6 118 2 2" xfId="18625"/>
    <cellStyle name="40% - Акцент6 118 3" xfId="18626"/>
    <cellStyle name="40% - Акцент6 119" xfId="18627"/>
    <cellStyle name="40% - Акцент6 119 2" xfId="18628"/>
    <cellStyle name="40% - Акцент6 119 2 2" xfId="18629"/>
    <cellStyle name="40% - Акцент6 119 3" xfId="18630"/>
    <cellStyle name="40% - Акцент6 12" xfId="18631"/>
    <cellStyle name="40% - Акцент6 12 2" xfId="18632"/>
    <cellStyle name="40% - Акцент6 12 2 2" xfId="18633"/>
    <cellStyle name="40% - Акцент6 12 2 2 2" xfId="18634"/>
    <cellStyle name="40% - Акцент6 12 2 3" xfId="18635"/>
    <cellStyle name="40% - Акцент6 12 3" xfId="18636"/>
    <cellStyle name="40% - Акцент6 12 3 2" xfId="18637"/>
    <cellStyle name="40% - Акцент6 12 3 2 2" xfId="18638"/>
    <cellStyle name="40% - Акцент6 12 3 3" xfId="18639"/>
    <cellStyle name="40% - Акцент6 12 4" xfId="18640"/>
    <cellStyle name="40% - Акцент6 12 4 2" xfId="18641"/>
    <cellStyle name="40% - Акцент6 12 5" xfId="18642"/>
    <cellStyle name="40% - Акцент6 120" xfId="18643"/>
    <cellStyle name="40% - Акцент6 120 2" xfId="18644"/>
    <cellStyle name="40% - Акцент6 120 2 2" xfId="18645"/>
    <cellStyle name="40% - Акцент6 120 3" xfId="18646"/>
    <cellStyle name="40% - Акцент6 121" xfId="18647"/>
    <cellStyle name="40% - Акцент6 121 2" xfId="18648"/>
    <cellStyle name="40% - Акцент6 121 2 2" xfId="18649"/>
    <cellStyle name="40% - Акцент6 121 3" xfId="18650"/>
    <cellStyle name="40% - Акцент6 122" xfId="18651"/>
    <cellStyle name="40% - Акцент6 122 2" xfId="18652"/>
    <cellStyle name="40% - Акцент6 122 2 2" xfId="18653"/>
    <cellStyle name="40% - Акцент6 122 3" xfId="18654"/>
    <cellStyle name="40% - Акцент6 123" xfId="18655"/>
    <cellStyle name="40% - Акцент6 123 2" xfId="18656"/>
    <cellStyle name="40% - Акцент6 123 2 2" xfId="18657"/>
    <cellStyle name="40% - Акцент6 123 3" xfId="18658"/>
    <cellStyle name="40% - Акцент6 124" xfId="18659"/>
    <cellStyle name="40% - Акцент6 124 2" xfId="18660"/>
    <cellStyle name="40% - Акцент6 124 2 2" xfId="18661"/>
    <cellStyle name="40% - Акцент6 124 3" xfId="18662"/>
    <cellStyle name="40% - Акцент6 125" xfId="18663"/>
    <cellStyle name="40% - Акцент6 125 2" xfId="18664"/>
    <cellStyle name="40% - Акцент6 125 2 2" xfId="18665"/>
    <cellStyle name="40% - Акцент6 125 3" xfId="18666"/>
    <cellStyle name="40% - Акцент6 126" xfId="18667"/>
    <cellStyle name="40% - Акцент6 126 2" xfId="18668"/>
    <cellStyle name="40% - Акцент6 126 2 2" xfId="18669"/>
    <cellStyle name="40% - Акцент6 126 3" xfId="18670"/>
    <cellStyle name="40% - Акцент6 127" xfId="18671"/>
    <cellStyle name="40% - Акцент6 127 2" xfId="18672"/>
    <cellStyle name="40% - Акцент6 127 2 2" xfId="18673"/>
    <cellStyle name="40% - Акцент6 127 3" xfId="18674"/>
    <cellStyle name="40% - Акцент6 128" xfId="18675"/>
    <cellStyle name="40% - Акцент6 128 2" xfId="18676"/>
    <cellStyle name="40% - Акцент6 128 2 2" xfId="18677"/>
    <cellStyle name="40% - Акцент6 128 3" xfId="18678"/>
    <cellStyle name="40% - Акцент6 129" xfId="18679"/>
    <cellStyle name="40% - Акцент6 129 2" xfId="18680"/>
    <cellStyle name="40% - Акцент6 129 2 2" xfId="18681"/>
    <cellStyle name="40% - Акцент6 129 3" xfId="18682"/>
    <cellStyle name="40% - Акцент6 13" xfId="18683"/>
    <cellStyle name="40% - Акцент6 13 2" xfId="18684"/>
    <cellStyle name="40% - Акцент6 13 2 2" xfId="18685"/>
    <cellStyle name="40% - Акцент6 13 2 2 2" xfId="18686"/>
    <cellStyle name="40% - Акцент6 13 2 3" xfId="18687"/>
    <cellStyle name="40% - Акцент6 13 3" xfId="18688"/>
    <cellStyle name="40% - Акцент6 13 3 2" xfId="18689"/>
    <cellStyle name="40% - Акцент6 13 3 2 2" xfId="18690"/>
    <cellStyle name="40% - Акцент6 13 3 3" xfId="18691"/>
    <cellStyle name="40% - Акцент6 13 4" xfId="18692"/>
    <cellStyle name="40% - Акцент6 13 4 2" xfId="18693"/>
    <cellStyle name="40% - Акцент6 13 5" xfId="18694"/>
    <cellStyle name="40% - Акцент6 130" xfId="18695"/>
    <cellStyle name="40% - Акцент6 130 2" xfId="18696"/>
    <cellStyle name="40% - Акцент6 130 2 2" xfId="18697"/>
    <cellStyle name="40% - Акцент6 130 3" xfId="18698"/>
    <cellStyle name="40% - Акцент6 131" xfId="18699"/>
    <cellStyle name="40% - Акцент6 131 2" xfId="18700"/>
    <cellStyle name="40% - Акцент6 131 2 2" xfId="18701"/>
    <cellStyle name="40% - Акцент6 131 3" xfId="18702"/>
    <cellStyle name="40% - Акцент6 132" xfId="18703"/>
    <cellStyle name="40% - Акцент6 132 2" xfId="18704"/>
    <cellStyle name="40% - Акцент6 132 2 2" xfId="18705"/>
    <cellStyle name="40% - Акцент6 132 3" xfId="18706"/>
    <cellStyle name="40% - Акцент6 133" xfId="18707"/>
    <cellStyle name="40% - Акцент6 133 2" xfId="18708"/>
    <cellStyle name="40% - Акцент6 133 2 2" xfId="18709"/>
    <cellStyle name="40% - Акцент6 133 3" xfId="18710"/>
    <cellStyle name="40% - Акцент6 134" xfId="18711"/>
    <cellStyle name="40% - Акцент6 134 2" xfId="18712"/>
    <cellStyle name="40% - Акцент6 134 2 2" xfId="18713"/>
    <cellStyle name="40% - Акцент6 134 3" xfId="18714"/>
    <cellStyle name="40% - Акцент6 135" xfId="18715"/>
    <cellStyle name="40% - Акцент6 135 2" xfId="18716"/>
    <cellStyle name="40% - Акцент6 135 2 2" xfId="18717"/>
    <cellStyle name="40% - Акцент6 135 3" xfId="18718"/>
    <cellStyle name="40% - Акцент6 136" xfId="18719"/>
    <cellStyle name="40% - Акцент6 136 2" xfId="18720"/>
    <cellStyle name="40% - Акцент6 136 2 2" xfId="18721"/>
    <cellStyle name="40% - Акцент6 136 3" xfId="18722"/>
    <cellStyle name="40% - Акцент6 137" xfId="18723"/>
    <cellStyle name="40% - Акцент6 138" xfId="18724"/>
    <cellStyle name="40% - Акцент6 14" xfId="18725"/>
    <cellStyle name="40% - Акцент6 14 2" xfId="18726"/>
    <cellStyle name="40% - Акцент6 14 2 2" xfId="18727"/>
    <cellStyle name="40% - Акцент6 14 2 2 2" xfId="18728"/>
    <cellStyle name="40% - Акцент6 14 2 3" xfId="18729"/>
    <cellStyle name="40% - Акцент6 14 3" xfId="18730"/>
    <cellStyle name="40% - Акцент6 14 3 2" xfId="18731"/>
    <cellStyle name="40% - Акцент6 14 3 2 2" xfId="18732"/>
    <cellStyle name="40% - Акцент6 14 3 3" xfId="18733"/>
    <cellStyle name="40% - Акцент6 14 4" xfId="18734"/>
    <cellStyle name="40% - Акцент6 14 4 2" xfId="18735"/>
    <cellStyle name="40% - Акцент6 14 5" xfId="18736"/>
    <cellStyle name="40% - Акцент6 15" xfId="18737"/>
    <cellStyle name="40% - Акцент6 15 2" xfId="18738"/>
    <cellStyle name="40% - Акцент6 15 2 2" xfId="18739"/>
    <cellStyle name="40% - Акцент6 15 2 2 2" xfId="18740"/>
    <cellStyle name="40% - Акцент6 15 2 3" xfId="18741"/>
    <cellStyle name="40% - Акцент6 15 3" xfId="18742"/>
    <cellStyle name="40% - Акцент6 15 3 2" xfId="18743"/>
    <cellStyle name="40% - Акцент6 15 3 2 2" xfId="18744"/>
    <cellStyle name="40% - Акцент6 15 3 3" xfId="18745"/>
    <cellStyle name="40% - Акцент6 15 4" xfId="18746"/>
    <cellStyle name="40% - Акцент6 15 4 2" xfId="18747"/>
    <cellStyle name="40% - Акцент6 15 5" xfId="18748"/>
    <cellStyle name="40% - Акцент6 16" xfId="18749"/>
    <cellStyle name="40% - Акцент6 16 2" xfId="18750"/>
    <cellStyle name="40% - Акцент6 16 2 2" xfId="18751"/>
    <cellStyle name="40% - Акцент6 16 2 2 2" xfId="18752"/>
    <cellStyle name="40% - Акцент6 16 2 3" xfId="18753"/>
    <cellStyle name="40% - Акцент6 16 3" xfId="18754"/>
    <cellStyle name="40% - Акцент6 16 3 2" xfId="18755"/>
    <cellStyle name="40% - Акцент6 16 3 2 2" xfId="18756"/>
    <cellStyle name="40% - Акцент6 16 3 3" xfId="18757"/>
    <cellStyle name="40% - Акцент6 16 4" xfId="18758"/>
    <cellStyle name="40% - Акцент6 16 4 2" xfId="18759"/>
    <cellStyle name="40% - Акцент6 16 5" xfId="18760"/>
    <cellStyle name="40% - Акцент6 17" xfId="18761"/>
    <cellStyle name="40% - Акцент6 17 2" xfId="18762"/>
    <cellStyle name="40% - Акцент6 17 2 2" xfId="18763"/>
    <cellStyle name="40% - Акцент6 17 2 2 2" xfId="18764"/>
    <cellStyle name="40% - Акцент6 17 2 3" xfId="18765"/>
    <cellStyle name="40% - Акцент6 17 3" xfId="18766"/>
    <cellStyle name="40% - Акцент6 17 3 2" xfId="18767"/>
    <cellStyle name="40% - Акцент6 17 3 2 2" xfId="18768"/>
    <cellStyle name="40% - Акцент6 17 3 3" xfId="18769"/>
    <cellStyle name="40% - Акцент6 17 4" xfId="18770"/>
    <cellStyle name="40% - Акцент6 17 4 2" xfId="18771"/>
    <cellStyle name="40% - Акцент6 17 5" xfId="18772"/>
    <cellStyle name="40% - Акцент6 18" xfId="18773"/>
    <cellStyle name="40% - Акцент6 18 2" xfId="18774"/>
    <cellStyle name="40% - Акцент6 18 2 2" xfId="18775"/>
    <cellStyle name="40% - Акцент6 18 2 2 2" xfId="18776"/>
    <cellStyle name="40% - Акцент6 18 2 3" xfId="18777"/>
    <cellStyle name="40% - Акцент6 18 3" xfId="18778"/>
    <cellStyle name="40% - Акцент6 18 3 2" xfId="18779"/>
    <cellStyle name="40% - Акцент6 18 3 2 2" xfId="18780"/>
    <cellStyle name="40% - Акцент6 18 3 3" xfId="18781"/>
    <cellStyle name="40% - Акцент6 18 4" xfId="18782"/>
    <cellStyle name="40% - Акцент6 18 4 2" xfId="18783"/>
    <cellStyle name="40% - Акцент6 18 5" xfId="18784"/>
    <cellStyle name="40% - Акцент6 19" xfId="18785"/>
    <cellStyle name="40% - Акцент6 19 2" xfId="18786"/>
    <cellStyle name="40% - Акцент6 19 2 2" xfId="18787"/>
    <cellStyle name="40% - Акцент6 19 2 2 2" xfId="18788"/>
    <cellStyle name="40% - Акцент6 19 2 3" xfId="18789"/>
    <cellStyle name="40% - Акцент6 19 3" xfId="18790"/>
    <cellStyle name="40% - Акцент6 19 3 2" xfId="18791"/>
    <cellStyle name="40% - Акцент6 19 3 2 2" xfId="18792"/>
    <cellStyle name="40% - Акцент6 19 3 3" xfId="18793"/>
    <cellStyle name="40% - Акцент6 19 4" xfId="18794"/>
    <cellStyle name="40% - Акцент6 19 4 2" xfId="18795"/>
    <cellStyle name="40% - Акцент6 19 5" xfId="18796"/>
    <cellStyle name="40% - Акцент6 2" xfId="18797"/>
    <cellStyle name="40% - Акцент6 2 10" xfId="18798"/>
    <cellStyle name="40% - Акцент6 2 10 2" xfId="18799"/>
    <cellStyle name="40% - Акцент6 2 10 2 2" xfId="18800"/>
    <cellStyle name="40% - Акцент6 2 10 3" xfId="18801"/>
    <cellStyle name="40% - Акцент6 2 11" xfId="18802"/>
    <cellStyle name="40% - Акцент6 2 11 2" xfId="18803"/>
    <cellStyle name="40% - Акцент6 2 11 2 2" xfId="18804"/>
    <cellStyle name="40% - Акцент6 2 11 3" xfId="18805"/>
    <cellStyle name="40% - Акцент6 2 12" xfId="18806"/>
    <cellStyle name="40% - Акцент6 2 12 2" xfId="18807"/>
    <cellStyle name="40% - Акцент6 2 12 2 2" xfId="18808"/>
    <cellStyle name="40% - Акцент6 2 12 3" xfId="18809"/>
    <cellStyle name="40% - Акцент6 2 13" xfId="18810"/>
    <cellStyle name="40% - Акцент6 2 13 2" xfId="18811"/>
    <cellStyle name="40% - Акцент6 2 13 2 2" xfId="18812"/>
    <cellStyle name="40% - Акцент6 2 13 3" xfId="18813"/>
    <cellStyle name="40% - Акцент6 2 14" xfId="18814"/>
    <cellStyle name="40% - Акцент6 2 14 2" xfId="18815"/>
    <cellStyle name="40% - Акцент6 2 14 2 2" xfId="18816"/>
    <cellStyle name="40% - Акцент6 2 14 3" xfId="18817"/>
    <cellStyle name="40% - Акцент6 2 15" xfId="18818"/>
    <cellStyle name="40% - Акцент6 2 15 2" xfId="18819"/>
    <cellStyle name="40% - Акцент6 2 15 2 2" xfId="18820"/>
    <cellStyle name="40% - Акцент6 2 15 3" xfId="18821"/>
    <cellStyle name="40% - Акцент6 2 16" xfId="18822"/>
    <cellStyle name="40% - Акцент6 2 16 2" xfId="18823"/>
    <cellStyle name="40% - Акцент6 2 16 2 2" xfId="18824"/>
    <cellStyle name="40% - Акцент6 2 16 3" xfId="18825"/>
    <cellStyle name="40% - Акцент6 2 17" xfId="18826"/>
    <cellStyle name="40% - Акцент6 2 17 2" xfId="18827"/>
    <cellStyle name="40% - Акцент6 2 17 2 2" xfId="18828"/>
    <cellStyle name="40% - Акцент6 2 17 3" xfId="18829"/>
    <cellStyle name="40% - Акцент6 2 18" xfId="18830"/>
    <cellStyle name="40% - Акцент6 2 18 2" xfId="18831"/>
    <cellStyle name="40% - Акцент6 2 18 2 2" xfId="18832"/>
    <cellStyle name="40% - Акцент6 2 18 3" xfId="18833"/>
    <cellStyle name="40% - Акцент6 2 19" xfId="18834"/>
    <cellStyle name="40% - Акцент6 2 19 2" xfId="18835"/>
    <cellStyle name="40% - Акцент6 2 19 2 2" xfId="18836"/>
    <cellStyle name="40% - Акцент6 2 19 3" xfId="18837"/>
    <cellStyle name="40% - Акцент6 2 2" xfId="18838"/>
    <cellStyle name="40% - Акцент6 2 2 2" xfId="18839"/>
    <cellStyle name="40% - Акцент6 2 2 2 2" xfId="18840"/>
    <cellStyle name="40% - Акцент6 2 2 2 2 2" xfId="18841"/>
    <cellStyle name="40% - Акцент6 2 2 2 3" xfId="18842"/>
    <cellStyle name="40% - Акцент6 2 2 3" xfId="18843"/>
    <cellStyle name="40% - Акцент6 2 2 3 2" xfId="18844"/>
    <cellStyle name="40% - Акцент6 2 2 3 2 2" xfId="18845"/>
    <cellStyle name="40% - Акцент6 2 2 3 3" xfId="18846"/>
    <cellStyle name="40% - Акцент6 2 2 4" xfId="18847"/>
    <cellStyle name="40% - Акцент6 2 2 4 2" xfId="18848"/>
    <cellStyle name="40% - Акцент6 2 2 5" xfId="18849"/>
    <cellStyle name="40% - Акцент6 2 20" xfId="18850"/>
    <cellStyle name="40% - Акцент6 2 20 2" xfId="18851"/>
    <cellStyle name="40% - Акцент6 2 20 2 2" xfId="18852"/>
    <cellStyle name="40% - Акцент6 2 20 3" xfId="18853"/>
    <cellStyle name="40% - Акцент6 2 21" xfId="18854"/>
    <cellStyle name="40% - Акцент6 2 21 2" xfId="18855"/>
    <cellStyle name="40% - Акцент6 2 21 2 2" xfId="18856"/>
    <cellStyle name="40% - Акцент6 2 21 3" xfId="18857"/>
    <cellStyle name="40% - Акцент6 2 22" xfId="18858"/>
    <cellStyle name="40% - Акцент6 2 22 2" xfId="18859"/>
    <cellStyle name="40% - Акцент6 2 22 2 2" xfId="18860"/>
    <cellStyle name="40% - Акцент6 2 22 3" xfId="18861"/>
    <cellStyle name="40% - Акцент6 2 23" xfId="18862"/>
    <cellStyle name="40% - Акцент6 2 23 2" xfId="18863"/>
    <cellStyle name="40% - Акцент6 2 23 2 2" xfId="18864"/>
    <cellStyle name="40% - Акцент6 2 23 3" xfId="18865"/>
    <cellStyle name="40% - Акцент6 2 24" xfId="18866"/>
    <cellStyle name="40% - Акцент6 2 24 2" xfId="18867"/>
    <cellStyle name="40% - Акцент6 2 24 2 2" xfId="18868"/>
    <cellStyle name="40% - Акцент6 2 24 3" xfId="18869"/>
    <cellStyle name="40% - Акцент6 2 25" xfId="18870"/>
    <cellStyle name="40% - Акцент6 2 25 2" xfId="18871"/>
    <cellStyle name="40% - Акцент6 2 26" xfId="18872"/>
    <cellStyle name="40% - Акцент6 2 3" xfId="18873"/>
    <cellStyle name="40% - Акцент6 2 3 2" xfId="18874"/>
    <cellStyle name="40% - Акцент6 2 3 2 2" xfId="18875"/>
    <cellStyle name="40% - Акцент6 2 3 2 2 2" xfId="18876"/>
    <cellStyle name="40% - Акцент6 2 3 2 3" xfId="18877"/>
    <cellStyle name="40% - Акцент6 2 3 3" xfId="18878"/>
    <cellStyle name="40% - Акцент6 2 3 3 2" xfId="18879"/>
    <cellStyle name="40% - Акцент6 2 3 3 2 2" xfId="18880"/>
    <cellStyle name="40% - Акцент6 2 3 3 3" xfId="18881"/>
    <cellStyle name="40% - Акцент6 2 3 4" xfId="18882"/>
    <cellStyle name="40% - Акцент6 2 3 4 2" xfId="18883"/>
    <cellStyle name="40% - Акцент6 2 3 5" xfId="18884"/>
    <cellStyle name="40% - Акцент6 2 4" xfId="18885"/>
    <cellStyle name="40% - Акцент6 2 4 2" xfId="18886"/>
    <cellStyle name="40% - Акцент6 2 4 2 2" xfId="18887"/>
    <cellStyle name="40% - Акцент6 2 4 2 2 2" xfId="18888"/>
    <cellStyle name="40% - Акцент6 2 4 2 3" xfId="18889"/>
    <cellStyle name="40% - Акцент6 2 4 3" xfId="18890"/>
    <cellStyle name="40% - Акцент6 2 4 3 2" xfId="18891"/>
    <cellStyle name="40% - Акцент6 2 4 3 2 2" xfId="18892"/>
    <cellStyle name="40% - Акцент6 2 4 3 3" xfId="18893"/>
    <cellStyle name="40% - Акцент6 2 4 4" xfId="18894"/>
    <cellStyle name="40% - Акцент6 2 4 4 2" xfId="18895"/>
    <cellStyle name="40% - Акцент6 2 4 5" xfId="18896"/>
    <cellStyle name="40% - Акцент6 2 5" xfId="18897"/>
    <cellStyle name="40% - Акцент6 2 5 2" xfId="18898"/>
    <cellStyle name="40% - Акцент6 2 5 2 2" xfId="18899"/>
    <cellStyle name="40% - Акцент6 2 5 2 2 2" xfId="18900"/>
    <cellStyle name="40% - Акцент6 2 5 2 3" xfId="18901"/>
    <cellStyle name="40% - Акцент6 2 5 3" xfId="18902"/>
    <cellStyle name="40% - Акцент6 2 5 3 2" xfId="18903"/>
    <cellStyle name="40% - Акцент6 2 5 3 2 2" xfId="18904"/>
    <cellStyle name="40% - Акцент6 2 5 3 3" xfId="18905"/>
    <cellStyle name="40% - Акцент6 2 5 4" xfId="18906"/>
    <cellStyle name="40% - Акцент6 2 5 4 2" xfId="18907"/>
    <cellStyle name="40% - Акцент6 2 5 5" xfId="18908"/>
    <cellStyle name="40% - Акцент6 2 6" xfId="18909"/>
    <cellStyle name="40% - Акцент6 2 6 2" xfId="18910"/>
    <cellStyle name="40% - Акцент6 2 6 2 2" xfId="18911"/>
    <cellStyle name="40% - Акцент6 2 6 3" xfId="18912"/>
    <cellStyle name="40% - Акцент6 2 7" xfId="18913"/>
    <cellStyle name="40% - Акцент6 2 7 2" xfId="18914"/>
    <cellStyle name="40% - Акцент6 2 7 2 2" xfId="18915"/>
    <cellStyle name="40% - Акцент6 2 7 3" xfId="18916"/>
    <cellStyle name="40% - Акцент6 2 8" xfId="18917"/>
    <cellStyle name="40% - Акцент6 2 8 2" xfId="18918"/>
    <cellStyle name="40% - Акцент6 2 8 2 2" xfId="18919"/>
    <cellStyle name="40% - Акцент6 2 8 3" xfId="18920"/>
    <cellStyle name="40% - Акцент6 2 9" xfId="18921"/>
    <cellStyle name="40% - Акцент6 2 9 2" xfId="18922"/>
    <cellStyle name="40% - Акцент6 2 9 2 2" xfId="18923"/>
    <cellStyle name="40% - Акцент6 2 9 3" xfId="18924"/>
    <cellStyle name="40% - Акцент6 20" xfId="18925"/>
    <cellStyle name="40% - Акцент6 20 2" xfId="18926"/>
    <cellStyle name="40% - Акцент6 20 2 2" xfId="18927"/>
    <cellStyle name="40% - Акцент6 20 2 2 2" xfId="18928"/>
    <cellStyle name="40% - Акцент6 20 2 3" xfId="18929"/>
    <cellStyle name="40% - Акцент6 20 3" xfId="18930"/>
    <cellStyle name="40% - Акцент6 20 3 2" xfId="18931"/>
    <cellStyle name="40% - Акцент6 20 3 2 2" xfId="18932"/>
    <cellStyle name="40% - Акцент6 20 3 3" xfId="18933"/>
    <cellStyle name="40% - Акцент6 20 4" xfId="18934"/>
    <cellStyle name="40% - Акцент6 20 4 2" xfId="18935"/>
    <cellStyle name="40% - Акцент6 20 5" xfId="18936"/>
    <cellStyle name="40% - Акцент6 21" xfId="18937"/>
    <cellStyle name="40% - Акцент6 21 2" xfId="18938"/>
    <cellStyle name="40% - Акцент6 21 2 2" xfId="18939"/>
    <cellStyle name="40% - Акцент6 21 2 2 2" xfId="18940"/>
    <cellStyle name="40% - Акцент6 21 2 3" xfId="18941"/>
    <cellStyle name="40% - Акцент6 21 3" xfId="18942"/>
    <cellStyle name="40% - Акцент6 21 3 2" xfId="18943"/>
    <cellStyle name="40% - Акцент6 21 3 2 2" xfId="18944"/>
    <cellStyle name="40% - Акцент6 21 3 3" xfId="18945"/>
    <cellStyle name="40% - Акцент6 21 4" xfId="18946"/>
    <cellStyle name="40% - Акцент6 21 4 2" xfId="18947"/>
    <cellStyle name="40% - Акцент6 21 5" xfId="18948"/>
    <cellStyle name="40% - Акцент6 22" xfId="18949"/>
    <cellStyle name="40% - Акцент6 22 2" xfId="18950"/>
    <cellStyle name="40% - Акцент6 22 2 2" xfId="18951"/>
    <cellStyle name="40% - Акцент6 22 2 2 2" xfId="18952"/>
    <cellStyle name="40% - Акцент6 22 2 3" xfId="18953"/>
    <cellStyle name="40% - Акцент6 22 3" xfId="18954"/>
    <cellStyle name="40% - Акцент6 22 3 2" xfId="18955"/>
    <cellStyle name="40% - Акцент6 22 3 2 2" xfId="18956"/>
    <cellStyle name="40% - Акцент6 22 3 3" xfId="18957"/>
    <cellStyle name="40% - Акцент6 22 4" xfId="18958"/>
    <cellStyle name="40% - Акцент6 22 4 2" xfId="18959"/>
    <cellStyle name="40% - Акцент6 22 5" xfId="18960"/>
    <cellStyle name="40% - Акцент6 23" xfId="18961"/>
    <cellStyle name="40% - Акцент6 23 2" xfId="18962"/>
    <cellStyle name="40% - Акцент6 23 2 2" xfId="18963"/>
    <cellStyle name="40% - Акцент6 23 2 2 2" xfId="18964"/>
    <cellStyle name="40% - Акцент6 23 2 3" xfId="18965"/>
    <cellStyle name="40% - Акцент6 23 3" xfId="18966"/>
    <cellStyle name="40% - Акцент6 23 3 2" xfId="18967"/>
    <cellStyle name="40% - Акцент6 23 3 2 2" xfId="18968"/>
    <cellStyle name="40% - Акцент6 23 3 3" xfId="18969"/>
    <cellStyle name="40% - Акцент6 23 4" xfId="18970"/>
    <cellStyle name="40% - Акцент6 23 4 2" xfId="18971"/>
    <cellStyle name="40% - Акцент6 23 5" xfId="18972"/>
    <cellStyle name="40% - Акцент6 24" xfId="18973"/>
    <cellStyle name="40% - Акцент6 24 2" xfId="18974"/>
    <cellStyle name="40% - Акцент6 24 2 2" xfId="18975"/>
    <cellStyle name="40% - Акцент6 24 2 2 2" xfId="18976"/>
    <cellStyle name="40% - Акцент6 24 2 3" xfId="18977"/>
    <cellStyle name="40% - Акцент6 24 3" xfId="18978"/>
    <cellStyle name="40% - Акцент6 24 3 2" xfId="18979"/>
    <cellStyle name="40% - Акцент6 24 3 2 2" xfId="18980"/>
    <cellStyle name="40% - Акцент6 24 3 3" xfId="18981"/>
    <cellStyle name="40% - Акцент6 24 4" xfId="18982"/>
    <cellStyle name="40% - Акцент6 24 4 2" xfId="18983"/>
    <cellStyle name="40% - Акцент6 24 5" xfId="18984"/>
    <cellStyle name="40% - Акцент6 25" xfId="18985"/>
    <cellStyle name="40% - Акцент6 25 2" xfId="18986"/>
    <cellStyle name="40% - Акцент6 25 2 2" xfId="18987"/>
    <cellStyle name="40% - Акцент6 25 2 2 2" xfId="18988"/>
    <cellStyle name="40% - Акцент6 25 2 3" xfId="18989"/>
    <cellStyle name="40% - Акцент6 25 3" xfId="18990"/>
    <cellStyle name="40% - Акцент6 25 3 2" xfId="18991"/>
    <cellStyle name="40% - Акцент6 25 3 2 2" xfId="18992"/>
    <cellStyle name="40% - Акцент6 25 3 3" xfId="18993"/>
    <cellStyle name="40% - Акцент6 25 4" xfId="18994"/>
    <cellStyle name="40% - Акцент6 25 4 2" xfId="18995"/>
    <cellStyle name="40% - Акцент6 25 5" xfId="18996"/>
    <cellStyle name="40% - Акцент6 26" xfId="18997"/>
    <cellStyle name="40% - Акцент6 26 2" xfId="18998"/>
    <cellStyle name="40% - Акцент6 26 2 2" xfId="18999"/>
    <cellStyle name="40% - Акцент6 26 2 2 2" xfId="19000"/>
    <cellStyle name="40% - Акцент6 26 2 3" xfId="19001"/>
    <cellStyle name="40% - Акцент6 26 3" xfId="19002"/>
    <cellStyle name="40% - Акцент6 26 3 2" xfId="19003"/>
    <cellStyle name="40% - Акцент6 26 3 2 2" xfId="19004"/>
    <cellStyle name="40% - Акцент6 26 3 3" xfId="19005"/>
    <cellStyle name="40% - Акцент6 26 4" xfId="19006"/>
    <cellStyle name="40% - Акцент6 26 4 2" xfId="19007"/>
    <cellStyle name="40% - Акцент6 26 5" xfId="19008"/>
    <cellStyle name="40% - Акцент6 27" xfId="19009"/>
    <cellStyle name="40% - Акцент6 27 2" xfId="19010"/>
    <cellStyle name="40% - Акцент6 27 2 2" xfId="19011"/>
    <cellStyle name="40% - Акцент6 27 2 2 2" xfId="19012"/>
    <cellStyle name="40% - Акцент6 27 2 3" xfId="19013"/>
    <cellStyle name="40% - Акцент6 27 3" xfId="19014"/>
    <cellStyle name="40% - Акцент6 27 3 2" xfId="19015"/>
    <cellStyle name="40% - Акцент6 27 3 2 2" xfId="19016"/>
    <cellStyle name="40% - Акцент6 27 3 3" xfId="19017"/>
    <cellStyle name="40% - Акцент6 27 4" xfId="19018"/>
    <cellStyle name="40% - Акцент6 27 4 2" xfId="19019"/>
    <cellStyle name="40% - Акцент6 27 5" xfId="19020"/>
    <cellStyle name="40% - Акцент6 28" xfId="19021"/>
    <cellStyle name="40% - Акцент6 28 2" xfId="19022"/>
    <cellStyle name="40% - Акцент6 28 2 2" xfId="19023"/>
    <cellStyle name="40% - Акцент6 28 2 2 2" xfId="19024"/>
    <cellStyle name="40% - Акцент6 28 2 3" xfId="19025"/>
    <cellStyle name="40% - Акцент6 28 3" xfId="19026"/>
    <cellStyle name="40% - Акцент6 28 3 2" xfId="19027"/>
    <cellStyle name="40% - Акцент6 28 3 2 2" xfId="19028"/>
    <cellStyle name="40% - Акцент6 28 3 3" xfId="19029"/>
    <cellStyle name="40% - Акцент6 28 4" xfId="19030"/>
    <cellStyle name="40% - Акцент6 28 4 2" xfId="19031"/>
    <cellStyle name="40% - Акцент6 28 5" xfId="19032"/>
    <cellStyle name="40% - Акцент6 29" xfId="19033"/>
    <cellStyle name="40% - Акцент6 29 2" xfId="19034"/>
    <cellStyle name="40% - Акцент6 29 2 2" xfId="19035"/>
    <cellStyle name="40% - Акцент6 29 2 2 2" xfId="19036"/>
    <cellStyle name="40% - Акцент6 29 2 3" xfId="19037"/>
    <cellStyle name="40% - Акцент6 29 3" xfId="19038"/>
    <cellStyle name="40% - Акцент6 29 3 2" xfId="19039"/>
    <cellStyle name="40% - Акцент6 29 3 2 2" xfId="19040"/>
    <cellStyle name="40% - Акцент6 29 3 3" xfId="19041"/>
    <cellStyle name="40% - Акцент6 29 4" xfId="19042"/>
    <cellStyle name="40% - Акцент6 29 4 2" xfId="19043"/>
    <cellStyle name="40% - Акцент6 29 5" xfId="19044"/>
    <cellStyle name="40% - Акцент6 3" xfId="19045"/>
    <cellStyle name="40% - Акцент6 3 2" xfId="19046"/>
    <cellStyle name="40% - Акцент6 3 2 2" xfId="19047"/>
    <cellStyle name="40% - Акцент6 3 2 2 2" xfId="19048"/>
    <cellStyle name="40% - Акцент6 3 2 2 2 2" xfId="19049"/>
    <cellStyle name="40% - Акцент6 3 2 2 3" xfId="19050"/>
    <cellStyle name="40% - Акцент6 3 2 3" xfId="19051"/>
    <cellStyle name="40% - Акцент6 3 2 3 2" xfId="19052"/>
    <cellStyle name="40% - Акцент6 3 2 3 2 2" xfId="19053"/>
    <cellStyle name="40% - Акцент6 3 2 3 3" xfId="19054"/>
    <cellStyle name="40% - Акцент6 3 2 4" xfId="19055"/>
    <cellStyle name="40% - Акцент6 3 2 4 2" xfId="19056"/>
    <cellStyle name="40% - Акцент6 3 2 5" xfId="19057"/>
    <cellStyle name="40% - Акцент6 3 3" xfId="19058"/>
    <cellStyle name="40% - Акцент6 3 3 2" xfId="19059"/>
    <cellStyle name="40% - Акцент6 3 3 2 2" xfId="19060"/>
    <cellStyle name="40% - Акцент6 3 3 2 2 2" xfId="19061"/>
    <cellStyle name="40% - Акцент6 3 3 2 3" xfId="19062"/>
    <cellStyle name="40% - Акцент6 3 3 3" xfId="19063"/>
    <cellStyle name="40% - Акцент6 3 3 3 2" xfId="19064"/>
    <cellStyle name="40% - Акцент6 3 3 3 2 2" xfId="19065"/>
    <cellStyle name="40% - Акцент6 3 3 3 3" xfId="19066"/>
    <cellStyle name="40% - Акцент6 3 3 4" xfId="19067"/>
    <cellStyle name="40% - Акцент6 3 3 4 2" xfId="19068"/>
    <cellStyle name="40% - Акцент6 3 3 5" xfId="19069"/>
    <cellStyle name="40% - Акцент6 3 4" xfId="19070"/>
    <cellStyle name="40% - Акцент6 3 4 2" xfId="19071"/>
    <cellStyle name="40% - Акцент6 3 4 2 2" xfId="19072"/>
    <cellStyle name="40% - Акцент6 3 4 2 2 2" xfId="19073"/>
    <cellStyle name="40% - Акцент6 3 4 2 3" xfId="19074"/>
    <cellStyle name="40% - Акцент6 3 4 3" xfId="19075"/>
    <cellStyle name="40% - Акцент6 3 4 3 2" xfId="19076"/>
    <cellStyle name="40% - Акцент6 3 4 3 2 2" xfId="19077"/>
    <cellStyle name="40% - Акцент6 3 4 3 3" xfId="19078"/>
    <cellStyle name="40% - Акцент6 3 4 4" xfId="19079"/>
    <cellStyle name="40% - Акцент6 3 4 4 2" xfId="19080"/>
    <cellStyle name="40% - Акцент6 3 4 5" xfId="19081"/>
    <cellStyle name="40% - Акцент6 3 5" xfId="19082"/>
    <cellStyle name="40% - Акцент6 3 5 2" xfId="19083"/>
    <cellStyle name="40% - Акцент6 3 5 2 2" xfId="19084"/>
    <cellStyle name="40% - Акцент6 3 5 2 2 2" xfId="19085"/>
    <cellStyle name="40% - Акцент6 3 5 2 3" xfId="19086"/>
    <cellStyle name="40% - Акцент6 3 5 3" xfId="19087"/>
    <cellStyle name="40% - Акцент6 3 5 3 2" xfId="19088"/>
    <cellStyle name="40% - Акцент6 3 5 3 2 2" xfId="19089"/>
    <cellStyle name="40% - Акцент6 3 5 3 3" xfId="19090"/>
    <cellStyle name="40% - Акцент6 3 5 4" xfId="19091"/>
    <cellStyle name="40% - Акцент6 3 5 4 2" xfId="19092"/>
    <cellStyle name="40% - Акцент6 3 5 5" xfId="19093"/>
    <cellStyle name="40% - Акцент6 3 6" xfId="19094"/>
    <cellStyle name="40% - Акцент6 3 6 2" xfId="19095"/>
    <cellStyle name="40% - Акцент6 3 6 2 2" xfId="19096"/>
    <cellStyle name="40% - Акцент6 3 6 3" xfId="19097"/>
    <cellStyle name="40% - Акцент6 3 7" xfId="19098"/>
    <cellStyle name="40% - Акцент6 3 7 2" xfId="19099"/>
    <cellStyle name="40% - Акцент6 3 7 2 2" xfId="19100"/>
    <cellStyle name="40% - Акцент6 3 7 3" xfId="19101"/>
    <cellStyle name="40% - Акцент6 3 8" xfId="19102"/>
    <cellStyle name="40% - Акцент6 3 8 2" xfId="19103"/>
    <cellStyle name="40% - Акцент6 3 9" xfId="19104"/>
    <cellStyle name="40% - Акцент6 30" xfId="19105"/>
    <cellStyle name="40% - Акцент6 30 2" xfId="19106"/>
    <cellStyle name="40% - Акцент6 30 2 2" xfId="19107"/>
    <cellStyle name="40% - Акцент6 30 2 2 2" xfId="19108"/>
    <cellStyle name="40% - Акцент6 30 2 3" xfId="19109"/>
    <cellStyle name="40% - Акцент6 30 3" xfId="19110"/>
    <cellStyle name="40% - Акцент6 30 3 2" xfId="19111"/>
    <cellStyle name="40% - Акцент6 30 3 2 2" xfId="19112"/>
    <cellStyle name="40% - Акцент6 30 3 3" xfId="19113"/>
    <cellStyle name="40% - Акцент6 30 4" xfId="19114"/>
    <cellStyle name="40% - Акцент6 30 4 2" xfId="19115"/>
    <cellStyle name="40% - Акцент6 30 5" xfId="19116"/>
    <cellStyle name="40% - Акцент6 31" xfId="19117"/>
    <cellStyle name="40% - Акцент6 31 2" xfId="19118"/>
    <cellStyle name="40% - Акцент6 31 2 2" xfId="19119"/>
    <cellStyle name="40% - Акцент6 31 2 2 2" xfId="19120"/>
    <cellStyle name="40% - Акцент6 31 2 3" xfId="19121"/>
    <cellStyle name="40% - Акцент6 31 3" xfId="19122"/>
    <cellStyle name="40% - Акцент6 31 3 2" xfId="19123"/>
    <cellStyle name="40% - Акцент6 31 3 2 2" xfId="19124"/>
    <cellStyle name="40% - Акцент6 31 3 3" xfId="19125"/>
    <cellStyle name="40% - Акцент6 31 4" xfId="19126"/>
    <cellStyle name="40% - Акцент6 31 4 2" xfId="19127"/>
    <cellStyle name="40% - Акцент6 31 5" xfId="19128"/>
    <cellStyle name="40% - Акцент6 32" xfId="19129"/>
    <cellStyle name="40% - Акцент6 32 2" xfId="19130"/>
    <cellStyle name="40% - Акцент6 32 2 2" xfId="19131"/>
    <cellStyle name="40% - Акцент6 32 2 2 2" xfId="19132"/>
    <cellStyle name="40% - Акцент6 32 2 3" xfId="19133"/>
    <cellStyle name="40% - Акцент6 32 3" xfId="19134"/>
    <cellStyle name="40% - Акцент6 32 3 2" xfId="19135"/>
    <cellStyle name="40% - Акцент6 32 3 2 2" xfId="19136"/>
    <cellStyle name="40% - Акцент6 32 3 3" xfId="19137"/>
    <cellStyle name="40% - Акцент6 32 4" xfId="19138"/>
    <cellStyle name="40% - Акцент6 32 4 2" xfId="19139"/>
    <cellStyle name="40% - Акцент6 32 5" xfId="19140"/>
    <cellStyle name="40% - Акцент6 33" xfId="19141"/>
    <cellStyle name="40% - Акцент6 33 2" xfId="19142"/>
    <cellStyle name="40% - Акцент6 33 2 2" xfId="19143"/>
    <cellStyle name="40% - Акцент6 33 2 2 2" xfId="19144"/>
    <cellStyle name="40% - Акцент6 33 2 3" xfId="19145"/>
    <cellStyle name="40% - Акцент6 33 3" xfId="19146"/>
    <cellStyle name="40% - Акцент6 33 3 2" xfId="19147"/>
    <cellStyle name="40% - Акцент6 33 3 2 2" xfId="19148"/>
    <cellStyle name="40% - Акцент6 33 3 3" xfId="19149"/>
    <cellStyle name="40% - Акцент6 33 4" xfId="19150"/>
    <cellStyle name="40% - Акцент6 33 4 2" xfId="19151"/>
    <cellStyle name="40% - Акцент6 33 5" xfId="19152"/>
    <cellStyle name="40% - Акцент6 34" xfId="19153"/>
    <cellStyle name="40% - Акцент6 34 2" xfId="19154"/>
    <cellStyle name="40% - Акцент6 34 2 2" xfId="19155"/>
    <cellStyle name="40% - Акцент6 34 2 2 2" xfId="19156"/>
    <cellStyle name="40% - Акцент6 34 2 3" xfId="19157"/>
    <cellStyle name="40% - Акцент6 34 3" xfId="19158"/>
    <cellStyle name="40% - Акцент6 34 3 2" xfId="19159"/>
    <cellStyle name="40% - Акцент6 34 3 2 2" xfId="19160"/>
    <cellStyle name="40% - Акцент6 34 3 3" xfId="19161"/>
    <cellStyle name="40% - Акцент6 34 4" xfId="19162"/>
    <cellStyle name="40% - Акцент6 34 4 2" xfId="19163"/>
    <cellStyle name="40% - Акцент6 34 5" xfId="19164"/>
    <cellStyle name="40% - Акцент6 35" xfId="19165"/>
    <cellStyle name="40% - Акцент6 35 2" xfId="19166"/>
    <cellStyle name="40% - Акцент6 35 2 2" xfId="19167"/>
    <cellStyle name="40% - Акцент6 35 2 2 2" xfId="19168"/>
    <cellStyle name="40% - Акцент6 35 2 3" xfId="19169"/>
    <cellStyle name="40% - Акцент6 35 3" xfId="19170"/>
    <cellStyle name="40% - Акцент6 35 3 2" xfId="19171"/>
    <cellStyle name="40% - Акцент6 35 3 2 2" xfId="19172"/>
    <cellStyle name="40% - Акцент6 35 3 3" xfId="19173"/>
    <cellStyle name="40% - Акцент6 35 4" xfId="19174"/>
    <cellStyle name="40% - Акцент6 35 4 2" xfId="19175"/>
    <cellStyle name="40% - Акцент6 35 5" xfId="19176"/>
    <cellStyle name="40% - Акцент6 36" xfId="19177"/>
    <cellStyle name="40% - Акцент6 36 2" xfId="19178"/>
    <cellStyle name="40% - Акцент6 36 2 2" xfId="19179"/>
    <cellStyle name="40% - Акцент6 36 2 2 2" xfId="19180"/>
    <cellStyle name="40% - Акцент6 36 2 3" xfId="19181"/>
    <cellStyle name="40% - Акцент6 36 3" xfId="19182"/>
    <cellStyle name="40% - Акцент6 36 3 2" xfId="19183"/>
    <cellStyle name="40% - Акцент6 36 3 2 2" xfId="19184"/>
    <cellStyle name="40% - Акцент6 36 3 3" xfId="19185"/>
    <cellStyle name="40% - Акцент6 36 4" xfId="19186"/>
    <cellStyle name="40% - Акцент6 36 4 2" xfId="19187"/>
    <cellStyle name="40% - Акцент6 36 5" xfId="19188"/>
    <cellStyle name="40% - Акцент6 37" xfId="19189"/>
    <cellStyle name="40% - Акцент6 37 2" xfId="19190"/>
    <cellStyle name="40% - Акцент6 37 2 2" xfId="19191"/>
    <cellStyle name="40% - Акцент6 37 2 2 2" xfId="19192"/>
    <cellStyle name="40% - Акцент6 37 2 3" xfId="19193"/>
    <cellStyle name="40% - Акцент6 37 3" xfId="19194"/>
    <cellStyle name="40% - Акцент6 37 3 2" xfId="19195"/>
    <cellStyle name="40% - Акцент6 37 3 2 2" xfId="19196"/>
    <cellStyle name="40% - Акцент6 37 3 3" xfId="19197"/>
    <cellStyle name="40% - Акцент6 37 4" xfId="19198"/>
    <cellStyle name="40% - Акцент6 37 4 2" xfId="19199"/>
    <cellStyle name="40% - Акцент6 37 5" xfId="19200"/>
    <cellStyle name="40% - Акцент6 38" xfId="19201"/>
    <cellStyle name="40% - Акцент6 38 2" xfId="19202"/>
    <cellStyle name="40% - Акцент6 38 2 2" xfId="19203"/>
    <cellStyle name="40% - Акцент6 38 2 2 2" xfId="19204"/>
    <cellStyle name="40% - Акцент6 38 2 3" xfId="19205"/>
    <cellStyle name="40% - Акцент6 38 3" xfId="19206"/>
    <cellStyle name="40% - Акцент6 38 3 2" xfId="19207"/>
    <cellStyle name="40% - Акцент6 38 3 2 2" xfId="19208"/>
    <cellStyle name="40% - Акцент6 38 3 3" xfId="19209"/>
    <cellStyle name="40% - Акцент6 38 4" xfId="19210"/>
    <cellStyle name="40% - Акцент6 38 4 2" xfId="19211"/>
    <cellStyle name="40% - Акцент6 38 5" xfId="19212"/>
    <cellStyle name="40% - Акцент6 39" xfId="19213"/>
    <cellStyle name="40% - Акцент6 39 2" xfId="19214"/>
    <cellStyle name="40% - Акцент6 39 2 2" xfId="19215"/>
    <cellStyle name="40% - Акцент6 39 2 2 2" xfId="19216"/>
    <cellStyle name="40% - Акцент6 39 2 3" xfId="19217"/>
    <cellStyle name="40% - Акцент6 39 3" xfId="19218"/>
    <cellStyle name="40% - Акцент6 39 3 2" xfId="19219"/>
    <cellStyle name="40% - Акцент6 39 3 2 2" xfId="19220"/>
    <cellStyle name="40% - Акцент6 39 3 3" xfId="19221"/>
    <cellStyle name="40% - Акцент6 39 4" xfId="19222"/>
    <cellStyle name="40% - Акцент6 39 4 2" xfId="19223"/>
    <cellStyle name="40% - Акцент6 39 5" xfId="19224"/>
    <cellStyle name="40% - Акцент6 4" xfId="19225"/>
    <cellStyle name="40% - Акцент6 4 2" xfId="19226"/>
    <cellStyle name="40% - Акцент6 4 2 2" xfId="19227"/>
    <cellStyle name="40% - Акцент6 4 2 2 2" xfId="19228"/>
    <cellStyle name="40% - Акцент6 4 2 2 2 2" xfId="19229"/>
    <cellStyle name="40% - Акцент6 4 2 2 3" xfId="19230"/>
    <cellStyle name="40% - Акцент6 4 2 3" xfId="19231"/>
    <cellStyle name="40% - Акцент6 4 2 3 2" xfId="19232"/>
    <cellStyle name="40% - Акцент6 4 2 3 2 2" xfId="19233"/>
    <cellStyle name="40% - Акцент6 4 2 3 3" xfId="19234"/>
    <cellStyle name="40% - Акцент6 4 2 4" xfId="19235"/>
    <cellStyle name="40% - Акцент6 4 2 4 2" xfId="19236"/>
    <cellStyle name="40% - Акцент6 4 2 5" xfId="19237"/>
    <cellStyle name="40% - Акцент6 4 3" xfId="19238"/>
    <cellStyle name="40% - Акцент6 4 3 2" xfId="19239"/>
    <cellStyle name="40% - Акцент6 4 3 2 2" xfId="19240"/>
    <cellStyle name="40% - Акцент6 4 3 2 2 2" xfId="19241"/>
    <cellStyle name="40% - Акцент6 4 3 2 3" xfId="19242"/>
    <cellStyle name="40% - Акцент6 4 3 3" xfId="19243"/>
    <cellStyle name="40% - Акцент6 4 3 3 2" xfId="19244"/>
    <cellStyle name="40% - Акцент6 4 3 3 2 2" xfId="19245"/>
    <cellStyle name="40% - Акцент6 4 3 3 3" xfId="19246"/>
    <cellStyle name="40% - Акцент6 4 3 4" xfId="19247"/>
    <cellStyle name="40% - Акцент6 4 3 4 2" xfId="19248"/>
    <cellStyle name="40% - Акцент6 4 3 5" xfId="19249"/>
    <cellStyle name="40% - Акцент6 4 4" xfId="19250"/>
    <cellStyle name="40% - Акцент6 4 4 2" xfId="19251"/>
    <cellStyle name="40% - Акцент6 4 4 2 2" xfId="19252"/>
    <cellStyle name="40% - Акцент6 4 4 2 2 2" xfId="19253"/>
    <cellStyle name="40% - Акцент6 4 4 2 3" xfId="19254"/>
    <cellStyle name="40% - Акцент6 4 4 3" xfId="19255"/>
    <cellStyle name="40% - Акцент6 4 4 3 2" xfId="19256"/>
    <cellStyle name="40% - Акцент6 4 4 3 2 2" xfId="19257"/>
    <cellStyle name="40% - Акцент6 4 4 3 3" xfId="19258"/>
    <cellStyle name="40% - Акцент6 4 4 4" xfId="19259"/>
    <cellStyle name="40% - Акцент6 4 4 4 2" xfId="19260"/>
    <cellStyle name="40% - Акцент6 4 4 5" xfId="19261"/>
    <cellStyle name="40% - Акцент6 4 5" xfId="19262"/>
    <cellStyle name="40% - Акцент6 4 5 2" xfId="19263"/>
    <cellStyle name="40% - Акцент6 4 5 2 2" xfId="19264"/>
    <cellStyle name="40% - Акцент6 4 5 2 2 2" xfId="19265"/>
    <cellStyle name="40% - Акцент6 4 5 2 3" xfId="19266"/>
    <cellStyle name="40% - Акцент6 4 5 3" xfId="19267"/>
    <cellStyle name="40% - Акцент6 4 5 3 2" xfId="19268"/>
    <cellStyle name="40% - Акцент6 4 5 3 2 2" xfId="19269"/>
    <cellStyle name="40% - Акцент6 4 5 3 3" xfId="19270"/>
    <cellStyle name="40% - Акцент6 4 5 4" xfId="19271"/>
    <cellStyle name="40% - Акцент6 4 5 4 2" xfId="19272"/>
    <cellStyle name="40% - Акцент6 4 5 5" xfId="19273"/>
    <cellStyle name="40% - Акцент6 4 6" xfId="19274"/>
    <cellStyle name="40% - Акцент6 4 6 2" xfId="19275"/>
    <cellStyle name="40% - Акцент6 4 6 2 2" xfId="19276"/>
    <cellStyle name="40% - Акцент6 4 6 3" xfId="19277"/>
    <cellStyle name="40% - Акцент6 4 7" xfId="19278"/>
    <cellStyle name="40% - Акцент6 4 7 2" xfId="19279"/>
    <cellStyle name="40% - Акцент6 4 7 2 2" xfId="19280"/>
    <cellStyle name="40% - Акцент6 4 7 3" xfId="19281"/>
    <cellStyle name="40% - Акцент6 4 8" xfId="19282"/>
    <cellStyle name="40% - Акцент6 4 8 2" xfId="19283"/>
    <cellStyle name="40% - Акцент6 4 9" xfId="19284"/>
    <cellStyle name="40% - Акцент6 40" xfId="19285"/>
    <cellStyle name="40% - Акцент6 40 2" xfId="19286"/>
    <cellStyle name="40% - Акцент6 40 2 2" xfId="19287"/>
    <cellStyle name="40% - Акцент6 40 2 2 2" xfId="19288"/>
    <cellStyle name="40% - Акцент6 40 2 3" xfId="19289"/>
    <cellStyle name="40% - Акцент6 40 3" xfId="19290"/>
    <cellStyle name="40% - Акцент6 40 3 2" xfId="19291"/>
    <cellStyle name="40% - Акцент6 40 3 2 2" xfId="19292"/>
    <cellStyle name="40% - Акцент6 40 3 3" xfId="19293"/>
    <cellStyle name="40% - Акцент6 40 4" xfId="19294"/>
    <cellStyle name="40% - Акцент6 40 4 2" xfId="19295"/>
    <cellStyle name="40% - Акцент6 40 5" xfId="19296"/>
    <cellStyle name="40% - Акцент6 41" xfId="19297"/>
    <cellStyle name="40% - Акцент6 41 2" xfId="19298"/>
    <cellStyle name="40% - Акцент6 41 2 2" xfId="19299"/>
    <cellStyle name="40% - Акцент6 41 2 2 2" xfId="19300"/>
    <cellStyle name="40% - Акцент6 41 2 3" xfId="19301"/>
    <cellStyle name="40% - Акцент6 41 3" xfId="19302"/>
    <cellStyle name="40% - Акцент6 41 3 2" xfId="19303"/>
    <cellStyle name="40% - Акцент6 41 3 2 2" xfId="19304"/>
    <cellStyle name="40% - Акцент6 41 3 3" xfId="19305"/>
    <cellStyle name="40% - Акцент6 41 4" xfId="19306"/>
    <cellStyle name="40% - Акцент6 41 4 2" xfId="19307"/>
    <cellStyle name="40% - Акцент6 41 5" xfId="19308"/>
    <cellStyle name="40% - Акцент6 42" xfId="19309"/>
    <cellStyle name="40% - Акцент6 42 2" xfId="19310"/>
    <cellStyle name="40% - Акцент6 42 2 2" xfId="19311"/>
    <cellStyle name="40% - Акцент6 42 2 2 2" xfId="19312"/>
    <cellStyle name="40% - Акцент6 42 2 3" xfId="19313"/>
    <cellStyle name="40% - Акцент6 42 3" xfId="19314"/>
    <cellStyle name="40% - Акцент6 42 3 2" xfId="19315"/>
    <cellStyle name="40% - Акцент6 42 3 2 2" xfId="19316"/>
    <cellStyle name="40% - Акцент6 42 3 3" xfId="19317"/>
    <cellStyle name="40% - Акцент6 42 4" xfId="19318"/>
    <cellStyle name="40% - Акцент6 42 4 2" xfId="19319"/>
    <cellStyle name="40% - Акцент6 42 5" xfId="19320"/>
    <cellStyle name="40% - Акцент6 43" xfId="19321"/>
    <cellStyle name="40% - Акцент6 43 2" xfId="19322"/>
    <cellStyle name="40% - Акцент6 43 2 2" xfId="19323"/>
    <cellStyle name="40% - Акцент6 43 2 2 2" xfId="19324"/>
    <cellStyle name="40% - Акцент6 43 2 3" xfId="19325"/>
    <cellStyle name="40% - Акцент6 43 3" xfId="19326"/>
    <cellStyle name="40% - Акцент6 43 3 2" xfId="19327"/>
    <cellStyle name="40% - Акцент6 43 3 2 2" xfId="19328"/>
    <cellStyle name="40% - Акцент6 43 3 3" xfId="19329"/>
    <cellStyle name="40% - Акцент6 43 4" xfId="19330"/>
    <cellStyle name="40% - Акцент6 43 4 2" xfId="19331"/>
    <cellStyle name="40% - Акцент6 43 5" xfId="19332"/>
    <cellStyle name="40% - Акцент6 44" xfId="19333"/>
    <cellStyle name="40% - Акцент6 44 2" xfId="19334"/>
    <cellStyle name="40% - Акцент6 44 2 2" xfId="19335"/>
    <cellStyle name="40% - Акцент6 44 2 2 2" xfId="19336"/>
    <cellStyle name="40% - Акцент6 44 2 3" xfId="19337"/>
    <cellStyle name="40% - Акцент6 44 3" xfId="19338"/>
    <cellStyle name="40% - Акцент6 44 3 2" xfId="19339"/>
    <cellStyle name="40% - Акцент6 44 3 2 2" xfId="19340"/>
    <cellStyle name="40% - Акцент6 44 3 3" xfId="19341"/>
    <cellStyle name="40% - Акцент6 44 4" xfId="19342"/>
    <cellStyle name="40% - Акцент6 44 4 2" xfId="19343"/>
    <cellStyle name="40% - Акцент6 44 5" xfId="19344"/>
    <cellStyle name="40% - Акцент6 45" xfId="19345"/>
    <cellStyle name="40% - Акцент6 45 2" xfId="19346"/>
    <cellStyle name="40% - Акцент6 45 2 2" xfId="19347"/>
    <cellStyle name="40% - Акцент6 45 2 2 2" xfId="19348"/>
    <cellStyle name="40% - Акцент6 45 2 3" xfId="19349"/>
    <cellStyle name="40% - Акцент6 45 3" xfId="19350"/>
    <cellStyle name="40% - Акцент6 45 3 2" xfId="19351"/>
    <cellStyle name="40% - Акцент6 45 3 2 2" xfId="19352"/>
    <cellStyle name="40% - Акцент6 45 3 3" xfId="19353"/>
    <cellStyle name="40% - Акцент6 45 4" xfId="19354"/>
    <cellStyle name="40% - Акцент6 45 4 2" xfId="19355"/>
    <cellStyle name="40% - Акцент6 45 5" xfId="19356"/>
    <cellStyle name="40% - Акцент6 46" xfId="19357"/>
    <cellStyle name="40% - Акцент6 46 2" xfId="19358"/>
    <cellStyle name="40% - Акцент6 46 2 2" xfId="19359"/>
    <cellStyle name="40% - Акцент6 46 2 2 2" xfId="19360"/>
    <cellStyle name="40% - Акцент6 46 2 3" xfId="19361"/>
    <cellStyle name="40% - Акцент6 46 3" xfId="19362"/>
    <cellStyle name="40% - Акцент6 46 3 2" xfId="19363"/>
    <cellStyle name="40% - Акцент6 46 3 2 2" xfId="19364"/>
    <cellStyle name="40% - Акцент6 46 3 3" xfId="19365"/>
    <cellStyle name="40% - Акцент6 46 4" xfId="19366"/>
    <cellStyle name="40% - Акцент6 46 4 2" xfId="19367"/>
    <cellStyle name="40% - Акцент6 46 5" xfId="19368"/>
    <cellStyle name="40% - Акцент6 47" xfId="19369"/>
    <cellStyle name="40% - Акцент6 47 2" xfId="19370"/>
    <cellStyle name="40% - Акцент6 47 2 2" xfId="19371"/>
    <cellStyle name="40% - Акцент6 47 2 2 2" xfId="19372"/>
    <cellStyle name="40% - Акцент6 47 2 3" xfId="19373"/>
    <cellStyle name="40% - Акцент6 47 3" xfId="19374"/>
    <cellStyle name="40% - Акцент6 47 3 2" xfId="19375"/>
    <cellStyle name="40% - Акцент6 47 3 2 2" xfId="19376"/>
    <cellStyle name="40% - Акцент6 47 3 3" xfId="19377"/>
    <cellStyle name="40% - Акцент6 47 4" xfId="19378"/>
    <cellStyle name="40% - Акцент6 47 4 2" xfId="19379"/>
    <cellStyle name="40% - Акцент6 47 5" xfId="19380"/>
    <cellStyle name="40% - Акцент6 48" xfId="19381"/>
    <cellStyle name="40% - Акцент6 48 2" xfId="19382"/>
    <cellStyle name="40% - Акцент6 48 2 2" xfId="19383"/>
    <cellStyle name="40% - Акцент6 48 2 2 2" xfId="19384"/>
    <cellStyle name="40% - Акцент6 48 2 3" xfId="19385"/>
    <cellStyle name="40% - Акцент6 48 3" xfId="19386"/>
    <cellStyle name="40% - Акцент6 48 3 2" xfId="19387"/>
    <cellStyle name="40% - Акцент6 48 3 2 2" xfId="19388"/>
    <cellStyle name="40% - Акцент6 48 3 3" xfId="19389"/>
    <cellStyle name="40% - Акцент6 48 4" xfId="19390"/>
    <cellStyle name="40% - Акцент6 48 4 2" xfId="19391"/>
    <cellStyle name="40% - Акцент6 48 5" xfId="19392"/>
    <cellStyle name="40% - Акцент6 49" xfId="19393"/>
    <cellStyle name="40% - Акцент6 49 2" xfId="19394"/>
    <cellStyle name="40% - Акцент6 49 2 2" xfId="19395"/>
    <cellStyle name="40% - Акцент6 49 2 2 2" xfId="19396"/>
    <cellStyle name="40% - Акцент6 49 2 3" xfId="19397"/>
    <cellStyle name="40% - Акцент6 49 3" xfId="19398"/>
    <cellStyle name="40% - Акцент6 49 3 2" xfId="19399"/>
    <cellStyle name="40% - Акцент6 49 3 2 2" xfId="19400"/>
    <cellStyle name="40% - Акцент6 49 3 3" xfId="19401"/>
    <cellStyle name="40% - Акцент6 49 4" xfId="19402"/>
    <cellStyle name="40% - Акцент6 49 4 2" xfId="19403"/>
    <cellStyle name="40% - Акцент6 49 5" xfId="19404"/>
    <cellStyle name="40% - Акцент6 5" xfId="19405"/>
    <cellStyle name="40% - Акцент6 5 2" xfId="19406"/>
    <cellStyle name="40% - Акцент6 5 2 2" xfId="19407"/>
    <cellStyle name="40% - Акцент6 5 2 2 2" xfId="19408"/>
    <cellStyle name="40% - Акцент6 5 2 2 2 2" xfId="19409"/>
    <cellStyle name="40% - Акцент6 5 2 2 3" xfId="19410"/>
    <cellStyle name="40% - Акцент6 5 2 3" xfId="19411"/>
    <cellStyle name="40% - Акцент6 5 2 3 2" xfId="19412"/>
    <cellStyle name="40% - Акцент6 5 2 3 2 2" xfId="19413"/>
    <cellStyle name="40% - Акцент6 5 2 3 3" xfId="19414"/>
    <cellStyle name="40% - Акцент6 5 2 4" xfId="19415"/>
    <cellStyle name="40% - Акцент6 5 2 4 2" xfId="19416"/>
    <cellStyle name="40% - Акцент6 5 2 5" xfId="19417"/>
    <cellStyle name="40% - Акцент6 5 3" xfId="19418"/>
    <cellStyle name="40% - Акцент6 5 3 2" xfId="19419"/>
    <cellStyle name="40% - Акцент6 5 3 2 2" xfId="19420"/>
    <cellStyle name="40% - Акцент6 5 3 2 2 2" xfId="19421"/>
    <cellStyle name="40% - Акцент6 5 3 2 3" xfId="19422"/>
    <cellStyle name="40% - Акцент6 5 3 3" xfId="19423"/>
    <cellStyle name="40% - Акцент6 5 3 3 2" xfId="19424"/>
    <cellStyle name="40% - Акцент6 5 3 3 2 2" xfId="19425"/>
    <cellStyle name="40% - Акцент6 5 3 3 3" xfId="19426"/>
    <cellStyle name="40% - Акцент6 5 3 4" xfId="19427"/>
    <cellStyle name="40% - Акцент6 5 3 4 2" xfId="19428"/>
    <cellStyle name="40% - Акцент6 5 3 5" xfId="19429"/>
    <cellStyle name="40% - Акцент6 5 4" xfId="19430"/>
    <cellStyle name="40% - Акцент6 5 4 2" xfId="19431"/>
    <cellStyle name="40% - Акцент6 5 4 2 2" xfId="19432"/>
    <cellStyle name="40% - Акцент6 5 4 2 2 2" xfId="19433"/>
    <cellStyle name="40% - Акцент6 5 4 2 3" xfId="19434"/>
    <cellStyle name="40% - Акцент6 5 4 3" xfId="19435"/>
    <cellStyle name="40% - Акцент6 5 4 3 2" xfId="19436"/>
    <cellStyle name="40% - Акцент6 5 4 3 2 2" xfId="19437"/>
    <cellStyle name="40% - Акцент6 5 4 3 3" xfId="19438"/>
    <cellStyle name="40% - Акцент6 5 4 4" xfId="19439"/>
    <cellStyle name="40% - Акцент6 5 4 4 2" xfId="19440"/>
    <cellStyle name="40% - Акцент6 5 4 5" xfId="19441"/>
    <cellStyle name="40% - Акцент6 5 5" xfId="19442"/>
    <cellStyle name="40% - Акцент6 5 5 2" xfId="19443"/>
    <cellStyle name="40% - Акцент6 5 5 2 2" xfId="19444"/>
    <cellStyle name="40% - Акцент6 5 5 2 2 2" xfId="19445"/>
    <cellStyle name="40% - Акцент6 5 5 2 3" xfId="19446"/>
    <cellStyle name="40% - Акцент6 5 5 3" xfId="19447"/>
    <cellStyle name="40% - Акцент6 5 5 3 2" xfId="19448"/>
    <cellStyle name="40% - Акцент6 5 5 3 2 2" xfId="19449"/>
    <cellStyle name="40% - Акцент6 5 5 3 3" xfId="19450"/>
    <cellStyle name="40% - Акцент6 5 5 4" xfId="19451"/>
    <cellStyle name="40% - Акцент6 5 5 4 2" xfId="19452"/>
    <cellStyle name="40% - Акцент6 5 5 5" xfId="19453"/>
    <cellStyle name="40% - Акцент6 5 6" xfId="19454"/>
    <cellStyle name="40% - Акцент6 5 6 2" xfId="19455"/>
    <cellStyle name="40% - Акцент6 5 6 2 2" xfId="19456"/>
    <cellStyle name="40% - Акцент6 5 6 3" xfId="19457"/>
    <cellStyle name="40% - Акцент6 5 7" xfId="19458"/>
    <cellStyle name="40% - Акцент6 5 7 2" xfId="19459"/>
    <cellStyle name="40% - Акцент6 5 7 2 2" xfId="19460"/>
    <cellStyle name="40% - Акцент6 5 7 3" xfId="19461"/>
    <cellStyle name="40% - Акцент6 5 8" xfId="19462"/>
    <cellStyle name="40% - Акцент6 5 8 2" xfId="19463"/>
    <cellStyle name="40% - Акцент6 5 9" xfId="19464"/>
    <cellStyle name="40% - Акцент6 50" xfId="19465"/>
    <cellStyle name="40% - Акцент6 50 2" xfId="19466"/>
    <cellStyle name="40% - Акцент6 50 2 2" xfId="19467"/>
    <cellStyle name="40% - Акцент6 50 2 2 2" xfId="19468"/>
    <cellStyle name="40% - Акцент6 50 2 3" xfId="19469"/>
    <cellStyle name="40% - Акцент6 50 3" xfId="19470"/>
    <cellStyle name="40% - Акцент6 50 3 2" xfId="19471"/>
    <cellStyle name="40% - Акцент6 50 3 2 2" xfId="19472"/>
    <cellStyle name="40% - Акцент6 50 3 3" xfId="19473"/>
    <cellStyle name="40% - Акцент6 50 4" xfId="19474"/>
    <cellStyle name="40% - Акцент6 50 4 2" xfId="19475"/>
    <cellStyle name="40% - Акцент6 50 5" xfId="19476"/>
    <cellStyle name="40% - Акцент6 51" xfId="19477"/>
    <cellStyle name="40% - Акцент6 51 2" xfId="19478"/>
    <cellStyle name="40% - Акцент6 51 2 2" xfId="19479"/>
    <cellStyle name="40% - Акцент6 51 2 2 2" xfId="19480"/>
    <cellStyle name="40% - Акцент6 51 2 3" xfId="19481"/>
    <cellStyle name="40% - Акцент6 51 3" xfId="19482"/>
    <cellStyle name="40% - Акцент6 51 3 2" xfId="19483"/>
    <cellStyle name="40% - Акцент6 51 3 2 2" xfId="19484"/>
    <cellStyle name="40% - Акцент6 51 3 3" xfId="19485"/>
    <cellStyle name="40% - Акцент6 51 4" xfId="19486"/>
    <cellStyle name="40% - Акцент6 51 4 2" xfId="19487"/>
    <cellStyle name="40% - Акцент6 51 5" xfId="19488"/>
    <cellStyle name="40% - Акцент6 52" xfId="19489"/>
    <cellStyle name="40% - Акцент6 52 2" xfId="19490"/>
    <cellStyle name="40% - Акцент6 52 2 2" xfId="19491"/>
    <cellStyle name="40% - Акцент6 52 2 2 2" xfId="19492"/>
    <cellStyle name="40% - Акцент6 52 2 3" xfId="19493"/>
    <cellStyle name="40% - Акцент6 52 3" xfId="19494"/>
    <cellStyle name="40% - Акцент6 52 3 2" xfId="19495"/>
    <cellStyle name="40% - Акцент6 52 3 2 2" xfId="19496"/>
    <cellStyle name="40% - Акцент6 52 3 3" xfId="19497"/>
    <cellStyle name="40% - Акцент6 52 4" xfId="19498"/>
    <cellStyle name="40% - Акцент6 52 4 2" xfId="19499"/>
    <cellStyle name="40% - Акцент6 52 5" xfId="19500"/>
    <cellStyle name="40% - Акцент6 53" xfId="19501"/>
    <cellStyle name="40% - Акцент6 53 2" xfId="19502"/>
    <cellStyle name="40% - Акцент6 53 2 2" xfId="19503"/>
    <cellStyle name="40% - Акцент6 53 2 2 2" xfId="19504"/>
    <cellStyle name="40% - Акцент6 53 2 3" xfId="19505"/>
    <cellStyle name="40% - Акцент6 53 3" xfId="19506"/>
    <cellStyle name="40% - Акцент6 53 3 2" xfId="19507"/>
    <cellStyle name="40% - Акцент6 53 3 2 2" xfId="19508"/>
    <cellStyle name="40% - Акцент6 53 3 3" xfId="19509"/>
    <cellStyle name="40% - Акцент6 53 4" xfId="19510"/>
    <cellStyle name="40% - Акцент6 53 4 2" xfId="19511"/>
    <cellStyle name="40% - Акцент6 53 5" xfId="19512"/>
    <cellStyle name="40% - Акцент6 54" xfId="19513"/>
    <cellStyle name="40% - Акцент6 54 2" xfId="19514"/>
    <cellStyle name="40% - Акцент6 54 2 2" xfId="19515"/>
    <cellStyle name="40% - Акцент6 54 2 2 2" xfId="19516"/>
    <cellStyle name="40% - Акцент6 54 2 3" xfId="19517"/>
    <cellStyle name="40% - Акцент6 54 3" xfId="19518"/>
    <cellStyle name="40% - Акцент6 54 3 2" xfId="19519"/>
    <cellStyle name="40% - Акцент6 54 3 2 2" xfId="19520"/>
    <cellStyle name="40% - Акцент6 54 3 3" xfId="19521"/>
    <cellStyle name="40% - Акцент6 54 4" xfId="19522"/>
    <cellStyle name="40% - Акцент6 54 4 2" xfId="19523"/>
    <cellStyle name="40% - Акцент6 54 5" xfId="19524"/>
    <cellStyle name="40% - Акцент6 55" xfId="19525"/>
    <cellStyle name="40% - Акцент6 55 2" xfId="19526"/>
    <cellStyle name="40% - Акцент6 55 2 2" xfId="19527"/>
    <cellStyle name="40% - Акцент6 55 2 2 2" xfId="19528"/>
    <cellStyle name="40% - Акцент6 55 2 3" xfId="19529"/>
    <cellStyle name="40% - Акцент6 55 3" xfId="19530"/>
    <cellStyle name="40% - Акцент6 55 3 2" xfId="19531"/>
    <cellStyle name="40% - Акцент6 55 3 2 2" xfId="19532"/>
    <cellStyle name="40% - Акцент6 55 3 3" xfId="19533"/>
    <cellStyle name="40% - Акцент6 55 4" xfId="19534"/>
    <cellStyle name="40% - Акцент6 55 4 2" xfId="19535"/>
    <cellStyle name="40% - Акцент6 55 5" xfId="19536"/>
    <cellStyle name="40% - Акцент6 56" xfId="19537"/>
    <cellStyle name="40% - Акцент6 56 2" xfId="19538"/>
    <cellStyle name="40% - Акцент6 56 2 2" xfId="19539"/>
    <cellStyle name="40% - Акцент6 56 2 2 2" xfId="19540"/>
    <cellStyle name="40% - Акцент6 56 2 3" xfId="19541"/>
    <cellStyle name="40% - Акцент6 56 3" xfId="19542"/>
    <cellStyle name="40% - Акцент6 56 3 2" xfId="19543"/>
    <cellStyle name="40% - Акцент6 56 3 2 2" xfId="19544"/>
    <cellStyle name="40% - Акцент6 56 3 3" xfId="19545"/>
    <cellStyle name="40% - Акцент6 56 4" xfId="19546"/>
    <cellStyle name="40% - Акцент6 56 4 2" xfId="19547"/>
    <cellStyle name="40% - Акцент6 56 5" xfId="19548"/>
    <cellStyle name="40% - Акцент6 57" xfId="19549"/>
    <cellStyle name="40% - Акцент6 57 2" xfId="19550"/>
    <cellStyle name="40% - Акцент6 57 2 2" xfId="19551"/>
    <cellStyle name="40% - Акцент6 57 2 2 2" xfId="19552"/>
    <cellStyle name="40% - Акцент6 57 2 3" xfId="19553"/>
    <cellStyle name="40% - Акцент6 57 3" xfId="19554"/>
    <cellStyle name="40% - Акцент6 57 3 2" xfId="19555"/>
    <cellStyle name="40% - Акцент6 57 3 2 2" xfId="19556"/>
    <cellStyle name="40% - Акцент6 57 3 3" xfId="19557"/>
    <cellStyle name="40% - Акцент6 57 4" xfId="19558"/>
    <cellStyle name="40% - Акцент6 57 4 2" xfId="19559"/>
    <cellStyle name="40% - Акцент6 57 5" xfId="19560"/>
    <cellStyle name="40% - Акцент6 58" xfId="19561"/>
    <cellStyle name="40% - Акцент6 58 2" xfId="19562"/>
    <cellStyle name="40% - Акцент6 58 2 2" xfId="19563"/>
    <cellStyle name="40% - Акцент6 58 2 2 2" xfId="19564"/>
    <cellStyle name="40% - Акцент6 58 2 3" xfId="19565"/>
    <cellStyle name="40% - Акцент6 58 3" xfId="19566"/>
    <cellStyle name="40% - Акцент6 58 3 2" xfId="19567"/>
    <cellStyle name="40% - Акцент6 58 3 2 2" xfId="19568"/>
    <cellStyle name="40% - Акцент6 58 3 3" xfId="19569"/>
    <cellStyle name="40% - Акцент6 58 4" xfId="19570"/>
    <cellStyle name="40% - Акцент6 58 4 2" xfId="19571"/>
    <cellStyle name="40% - Акцент6 58 5" xfId="19572"/>
    <cellStyle name="40% - Акцент6 59" xfId="19573"/>
    <cellStyle name="40% - Акцент6 59 2" xfId="19574"/>
    <cellStyle name="40% - Акцент6 59 2 2" xfId="19575"/>
    <cellStyle name="40% - Акцент6 59 2 2 2" xfId="19576"/>
    <cellStyle name="40% - Акцент6 59 2 3" xfId="19577"/>
    <cellStyle name="40% - Акцент6 59 3" xfId="19578"/>
    <cellStyle name="40% - Акцент6 59 3 2" xfId="19579"/>
    <cellStyle name="40% - Акцент6 59 3 2 2" xfId="19580"/>
    <cellStyle name="40% - Акцент6 59 3 3" xfId="19581"/>
    <cellStyle name="40% - Акцент6 59 4" xfId="19582"/>
    <cellStyle name="40% - Акцент6 59 4 2" xfId="19583"/>
    <cellStyle name="40% - Акцент6 59 5" xfId="19584"/>
    <cellStyle name="40% - Акцент6 6" xfId="19585"/>
    <cellStyle name="40% - Акцент6 6 2" xfId="19586"/>
    <cellStyle name="40% - Акцент6 6 2 2" xfId="19587"/>
    <cellStyle name="40% - Акцент6 6 2 2 2" xfId="19588"/>
    <cellStyle name="40% - Акцент6 6 2 2 2 2" xfId="19589"/>
    <cellStyle name="40% - Акцент6 6 2 2 3" xfId="19590"/>
    <cellStyle name="40% - Акцент6 6 2 3" xfId="19591"/>
    <cellStyle name="40% - Акцент6 6 2 3 2" xfId="19592"/>
    <cellStyle name="40% - Акцент6 6 2 3 2 2" xfId="19593"/>
    <cellStyle name="40% - Акцент6 6 2 3 3" xfId="19594"/>
    <cellStyle name="40% - Акцент6 6 2 4" xfId="19595"/>
    <cellStyle name="40% - Акцент6 6 2 4 2" xfId="19596"/>
    <cellStyle name="40% - Акцент6 6 2 5" xfId="19597"/>
    <cellStyle name="40% - Акцент6 6 3" xfId="19598"/>
    <cellStyle name="40% - Акцент6 6 3 2" xfId="19599"/>
    <cellStyle name="40% - Акцент6 6 3 2 2" xfId="19600"/>
    <cellStyle name="40% - Акцент6 6 3 2 2 2" xfId="19601"/>
    <cellStyle name="40% - Акцент6 6 3 2 3" xfId="19602"/>
    <cellStyle name="40% - Акцент6 6 3 3" xfId="19603"/>
    <cellStyle name="40% - Акцент6 6 3 3 2" xfId="19604"/>
    <cellStyle name="40% - Акцент6 6 3 3 2 2" xfId="19605"/>
    <cellStyle name="40% - Акцент6 6 3 3 3" xfId="19606"/>
    <cellStyle name="40% - Акцент6 6 3 4" xfId="19607"/>
    <cellStyle name="40% - Акцент6 6 3 4 2" xfId="19608"/>
    <cellStyle name="40% - Акцент6 6 3 5" xfId="19609"/>
    <cellStyle name="40% - Акцент6 6 4" xfId="19610"/>
    <cellStyle name="40% - Акцент6 6 4 2" xfId="19611"/>
    <cellStyle name="40% - Акцент6 6 4 2 2" xfId="19612"/>
    <cellStyle name="40% - Акцент6 6 4 2 2 2" xfId="19613"/>
    <cellStyle name="40% - Акцент6 6 4 2 3" xfId="19614"/>
    <cellStyle name="40% - Акцент6 6 4 3" xfId="19615"/>
    <cellStyle name="40% - Акцент6 6 4 3 2" xfId="19616"/>
    <cellStyle name="40% - Акцент6 6 4 3 2 2" xfId="19617"/>
    <cellStyle name="40% - Акцент6 6 4 3 3" xfId="19618"/>
    <cellStyle name="40% - Акцент6 6 4 4" xfId="19619"/>
    <cellStyle name="40% - Акцент6 6 4 4 2" xfId="19620"/>
    <cellStyle name="40% - Акцент6 6 4 5" xfId="19621"/>
    <cellStyle name="40% - Акцент6 6 5" xfId="19622"/>
    <cellStyle name="40% - Акцент6 6 5 2" xfId="19623"/>
    <cellStyle name="40% - Акцент6 6 5 2 2" xfId="19624"/>
    <cellStyle name="40% - Акцент6 6 5 2 2 2" xfId="19625"/>
    <cellStyle name="40% - Акцент6 6 5 2 3" xfId="19626"/>
    <cellStyle name="40% - Акцент6 6 5 3" xfId="19627"/>
    <cellStyle name="40% - Акцент6 6 5 3 2" xfId="19628"/>
    <cellStyle name="40% - Акцент6 6 5 3 2 2" xfId="19629"/>
    <cellStyle name="40% - Акцент6 6 5 3 3" xfId="19630"/>
    <cellStyle name="40% - Акцент6 6 5 4" xfId="19631"/>
    <cellStyle name="40% - Акцент6 6 5 4 2" xfId="19632"/>
    <cellStyle name="40% - Акцент6 6 5 5" xfId="19633"/>
    <cellStyle name="40% - Акцент6 6 6" xfId="19634"/>
    <cellStyle name="40% - Акцент6 6 6 2" xfId="19635"/>
    <cellStyle name="40% - Акцент6 6 6 2 2" xfId="19636"/>
    <cellStyle name="40% - Акцент6 6 6 3" xfId="19637"/>
    <cellStyle name="40% - Акцент6 6 7" xfId="19638"/>
    <cellStyle name="40% - Акцент6 6 7 2" xfId="19639"/>
    <cellStyle name="40% - Акцент6 6 7 2 2" xfId="19640"/>
    <cellStyle name="40% - Акцент6 6 7 3" xfId="19641"/>
    <cellStyle name="40% - Акцент6 6 8" xfId="19642"/>
    <cellStyle name="40% - Акцент6 6 8 2" xfId="19643"/>
    <cellStyle name="40% - Акцент6 6 9" xfId="19644"/>
    <cellStyle name="40% - Акцент6 60" xfId="19645"/>
    <cellStyle name="40% - Акцент6 60 2" xfId="19646"/>
    <cellStyle name="40% - Акцент6 60 2 2" xfId="19647"/>
    <cellStyle name="40% - Акцент6 60 2 2 2" xfId="19648"/>
    <cellStyle name="40% - Акцент6 60 2 3" xfId="19649"/>
    <cellStyle name="40% - Акцент6 60 3" xfId="19650"/>
    <cellStyle name="40% - Акцент6 60 3 2" xfId="19651"/>
    <cellStyle name="40% - Акцент6 60 3 2 2" xfId="19652"/>
    <cellStyle name="40% - Акцент6 60 3 3" xfId="19653"/>
    <cellStyle name="40% - Акцент6 60 4" xfId="19654"/>
    <cellStyle name="40% - Акцент6 60 4 2" xfId="19655"/>
    <cellStyle name="40% - Акцент6 60 5" xfId="19656"/>
    <cellStyle name="40% - Акцент6 61" xfId="19657"/>
    <cellStyle name="40% - Акцент6 61 2" xfId="19658"/>
    <cellStyle name="40% - Акцент6 61 2 2" xfId="19659"/>
    <cellStyle name="40% - Акцент6 61 2 2 2" xfId="19660"/>
    <cellStyle name="40% - Акцент6 61 2 3" xfId="19661"/>
    <cellStyle name="40% - Акцент6 61 3" xfId="19662"/>
    <cellStyle name="40% - Акцент6 61 3 2" xfId="19663"/>
    <cellStyle name="40% - Акцент6 61 3 2 2" xfId="19664"/>
    <cellStyle name="40% - Акцент6 61 3 3" xfId="19665"/>
    <cellStyle name="40% - Акцент6 61 4" xfId="19666"/>
    <cellStyle name="40% - Акцент6 61 4 2" xfId="19667"/>
    <cellStyle name="40% - Акцент6 61 5" xfId="19668"/>
    <cellStyle name="40% - Акцент6 62" xfId="19669"/>
    <cellStyle name="40% - Акцент6 62 2" xfId="19670"/>
    <cellStyle name="40% - Акцент6 62 2 2" xfId="19671"/>
    <cellStyle name="40% - Акцент6 62 2 2 2" xfId="19672"/>
    <cellStyle name="40% - Акцент6 62 2 3" xfId="19673"/>
    <cellStyle name="40% - Акцент6 62 3" xfId="19674"/>
    <cellStyle name="40% - Акцент6 62 3 2" xfId="19675"/>
    <cellStyle name="40% - Акцент6 62 3 2 2" xfId="19676"/>
    <cellStyle name="40% - Акцент6 62 3 3" xfId="19677"/>
    <cellStyle name="40% - Акцент6 62 4" xfId="19678"/>
    <cellStyle name="40% - Акцент6 62 4 2" xfId="19679"/>
    <cellStyle name="40% - Акцент6 62 5" xfId="19680"/>
    <cellStyle name="40% - Акцент6 63" xfId="19681"/>
    <cellStyle name="40% - Акцент6 63 2" xfId="19682"/>
    <cellStyle name="40% - Акцент6 63 2 2" xfId="19683"/>
    <cellStyle name="40% - Акцент6 63 2 2 2" xfId="19684"/>
    <cellStyle name="40% - Акцент6 63 2 3" xfId="19685"/>
    <cellStyle name="40% - Акцент6 63 3" xfId="19686"/>
    <cellStyle name="40% - Акцент6 63 3 2" xfId="19687"/>
    <cellStyle name="40% - Акцент6 63 3 2 2" xfId="19688"/>
    <cellStyle name="40% - Акцент6 63 3 3" xfId="19689"/>
    <cellStyle name="40% - Акцент6 63 4" xfId="19690"/>
    <cellStyle name="40% - Акцент6 63 4 2" xfId="19691"/>
    <cellStyle name="40% - Акцент6 63 5" xfId="19692"/>
    <cellStyle name="40% - Акцент6 64" xfId="19693"/>
    <cellStyle name="40% - Акцент6 64 2" xfId="19694"/>
    <cellStyle name="40% - Акцент6 64 2 2" xfId="19695"/>
    <cellStyle name="40% - Акцент6 64 2 2 2" xfId="19696"/>
    <cellStyle name="40% - Акцент6 64 2 3" xfId="19697"/>
    <cellStyle name="40% - Акцент6 64 3" xfId="19698"/>
    <cellStyle name="40% - Акцент6 64 3 2" xfId="19699"/>
    <cellStyle name="40% - Акцент6 64 3 2 2" xfId="19700"/>
    <cellStyle name="40% - Акцент6 64 3 3" xfId="19701"/>
    <cellStyle name="40% - Акцент6 64 4" xfId="19702"/>
    <cellStyle name="40% - Акцент6 64 4 2" xfId="19703"/>
    <cellStyle name="40% - Акцент6 64 5" xfId="19704"/>
    <cellStyle name="40% - Акцент6 65" xfId="19705"/>
    <cellStyle name="40% - Акцент6 65 2" xfId="19706"/>
    <cellStyle name="40% - Акцент6 65 2 2" xfId="19707"/>
    <cellStyle name="40% - Акцент6 65 2 2 2" xfId="19708"/>
    <cellStyle name="40% - Акцент6 65 2 3" xfId="19709"/>
    <cellStyle name="40% - Акцент6 65 3" xfId="19710"/>
    <cellStyle name="40% - Акцент6 65 3 2" xfId="19711"/>
    <cellStyle name="40% - Акцент6 65 3 2 2" xfId="19712"/>
    <cellStyle name="40% - Акцент6 65 3 3" xfId="19713"/>
    <cellStyle name="40% - Акцент6 65 4" xfId="19714"/>
    <cellStyle name="40% - Акцент6 65 4 2" xfId="19715"/>
    <cellStyle name="40% - Акцент6 65 5" xfId="19716"/>
    <cellStyle name="40% - Акцент6 66" xfId="19717"/>
    <cellStyle name="40% - Акцент6 66 2" xfId="19718"/>
    <cellStyle name="40% - Акцент6 66 2 2" xfId="19719"/>
    <cellStyle name="40% - Акцент6 66 2 2 2" xfId="19720"/>
    <cellStyle name="40% - Акцент6 66 2 3" xfId="19721"/>
    <cellStyle name="40% - Акцент6 66 3" xfId="19722"/>
    <cellStyle name="40% - Акцент6 66 3 2" xfId="19723"/>
    <cellStyle name="40% - Акцент6 66 3 2 2" xfId="19724"/>
    <cellStyle name="40% - Акцент6 66 3 3" xfId="19725"/>
    <cellStyle name="40% - Акцент6 66 4" xfId="19726"/>
    <cellStyle name="40% - Акцент6 66 4 2" xfId="19727"/>
    <cellStyle name="40% - Акцент6 66 5" xfId="19728"/>
    <cellStyle name="40% - Акцент6 67" xfId="19729"/>
    <cellStyle name="40% - Акцент6 67 2" xfId="19730"/>
    <cellStyle name="40% - Акцент6 67 2 2" xfId="19731"/>
    <cellStyle name="40% - Акцент6 67 2 2 2" xfId="19732"/>
    <cellStyle name="40% - Акцент6 67 2 3" xfId="19733"/>
    <cellStyle name="40% - Акцент6 67 3" xfId="19734"/>
    <cellStyle name="40% - Акцент6 67 3 2" xfId="19735"/>
    <cellStyle name="40% - Акцент6 67 3 2 2" xfId="19736"/>
    <cellStyle name="40% - Акцент6 67 3 3" xfId="19737"/>
    <cellStyle name="40% - Акцент6 67 4" xfId="19738"/>
    <cellStyle name="40% - Акцент6 67 4 2" xfId="19739"/>
    <cellStyle name="40% - Акцент6 67 5" xfId="19740"/>
    <cellStyle name="40% - Акцент6 68" xfId="19741"/>
    <cellStyle name="40% - Акцент6 68 2" xfId="19742"/>
    <cellStyle name="40% - Акцент6 68 2 2" xfId="19743"/>
    <cellStyle name="40% - Акцент6 68 2 2 2" xfId="19744"/>
    <cellStyle name="40% - Акцент6 68 2 3" xfId="19745"/>
    <cellStyle name="40% - Акцент6 68 3" xfId="19746"/>
    <cellStyle name="40% - Акцент6 68 3 2" xfId="19747"/>
    <cellStyle name="40% - Акцент6 68 3 2 2" xfId="19748"/>
    <cellStyle name="40% - Акцент6 68 3 3" xfId="19749"/>
    <cellStyle name="40% - Акцент6 68 4" xfId="19750"/>
    <cellStyle name="40% - Акцент6 68 4 2" xfId="19751"/>
    <cellStyle name="40% - Акцент6 68 5" xfId="19752"/>
    <cellStyle name="40% - Акцент6 69" xfId="19753"/>
    <cellStyle name="40% - Акцент6 69 2" xfId="19754"/>
    <cellStyle name="40% - Акцент6 69 2 2" xfId="19755"/>
    <cellStyle name="40% - Акцент6 69 2 2 2" xfId="19756"/>
    <cellStyle name="40% - Акцент6 69 2 3" xfId="19757"/>
    <cellStyle name="40% - Акцент6 69 3" xfId="19758"/>
    <cellStyle name="40% - Акцент6 69 3 2" xfId="19759"/>
    <cellStyle name="40% - Акцент6 69 3 2 2" xfId="19760"/>
    <cellStyle name="40% - Акцент6 69 3 3" xfId="19761"/>
    <cellStyle name="40% - Акцент6 69 4" xfId="19762"/>
    <cellStyle name="40% - Акцент6 69 4 2" xfId="19763"/>
    <cellStyle name="40% - Акцент6 69 5" xfId="19764"/>
    <cellStyle name="40% - Акцент6 7" xfId="19765"/>
    <cellStyle name="40% - Акцент6 7 2" xfId="19766"/>
    <cellStyle name="40% - Акцент6 7 2 2" xfId="19767"/>
    <cellStyle name="40% - Акцент6 7 2 2 2" xfId="19768"/>
    <cellStyle name="40% - Акцент6 7 2 2 2 2" xfId="19769"/>
    <cellStyle name="40% - Акцент6 7 2 2 3" xfId="19770"/>
    <cellStyle name="40% - Акцент6 7 2 3" xfId="19771"/>
    <cellStyle name="40% - Акцент6 7 2 3 2" xfId="19772"/>
    <cellStyle name="40% - Акцент6 7 2 3 2 2" xfId="19773"/>
    <cellStyle name="40% - Акцент6 7 2 3 3" xfId="19774"/>
    <cellStyle name="40% - Акцент6 7 2 4" xfId="19775"/>
    <cellStyle name="40% - Акцент6 7 2 4 2" xfId="19776"/>
    <cellStyle name="40% - Акцент6 7 2 5" xfId="19777"/>
    <cellStyle name="40% - Акцент6 7 3" xfId="19778"/>
    <cellStyle name="40% - Акцент6 7 3 2" xfId="19779"/>
    <cellStyle name="40% - Акцент6 7 3 2 2" xfId="19780"/>
    <cellStyle name="40% - Акцент6 7 3 2 2 2" xfId="19781"/>
    <cellStyle name="40% - Акцент6 7 3 2 3" xfId="19782"/>
    <cellStyle name="40% - Акцент6 7 3 3" xfId="19783"/>
    <cellStyle name="40% - Акцент6 7 3 3 2" xfId="19784"/>
    <cellStyle name="40% - Акцент6 7 3 3 2 2" xfId="19785"/>
    <cellStyle name="40% - Акцент6 7 3 3 3" xfId="19786"/>
    <cellStyle name="40% - Акцент6 7 3 4" xfId="19787"/>
    <cellStyle name="40% - Акцент6 7 3 4 2" xfId="19788"/>
    <cellStyle name="40% - Акцент6 7 3 5" xfId="19789"/>
    <cellStyle name="40% - Акцент6 7 4" xfId="19790"/>
    <cellStyle name="40% - Акцент6 7 4 2" xfId="19791"/>
    <cellStyle name="40% - Акцент6 7 4 2 2" xfId="19792"/>
    <cellStyle name="40% - Акцент6 7 4 2 2 2" xfId="19793"/>
    <cellStyle name="40% - Акцент6 7 4 2 3" xfId="19794"/>
    <cellStyle name="40% - Акцент6 7 4 3" xfId="19795"/>
    <cellStyle name="40% - Акцент6 7 4 3 2" xfId="19796"/>
    <cellStyle name="40% - Акцент6 7 4 3 2 2" xfId="19797"/>
    <cellStyle name="40% - Акцент6 7 4 3 3" xfId="19798"/>
    <cellStyle name="40% - Акцент6 7 4 4" xfId="19799"/>
    <cellStyle name="40% - Акцент6 7 4 4 2" xfId="19800"/>
    <cellStyle name="40% - Акцент6 7 4 5" xfId="19801"/>
    <cellStyle name="40% - Акцент6 7 5" xfId="19802"/>
    <cellStyle name="40% - Акцент6 7 5 2" xfId="19803"/>
    <cellStyle name="40% - Акцент6 7 5 2 2" xfId="19804"/>
    <cellStyle name="40% - Акцент6 7 5 2 2 2" xfId="19805"/>
    <cellStyle name="40% - Акцент6 7 5 2 3" xfId="19806"/>
    <cellStyle name="40% - Акцент6 7 5 3" xfId="19807"/>
    <cellStyle name="40% - Акцент6 7 5 3 2" xfId="19808"/>
    <cellStyle name="40% - Акцент6 7 5 3 2 2" xfId="19809"/>
    <cellStyle name="40% - Акцент6 7 5 3 3" xfId="19810"/>
    <cellStyle name="40% - Акцент6 7 5 4" xfId="19811"/>
    <cellStyle name="40% - Акцент6 7 5 4 2" xfId="19812"/>
    <cellStyle name="40% - Акцент6 7 5 5" xfId="19813"/>
    <cellStyle name="40% - Акцент6 7 6" xfId="19814"/>
    <cellStyle name="40% - Акцент6 7 6 2" xfId="19815"/>
    <cellStyle name="40% - Акцент6 7 6 2 2" xfId="19816"/>
    <cellStyle name="40% - Акцент6 7 6 3" xfId="19817"/>
    <cellStyle name="40% - Акцент6 7 7" xfId="19818"/>
    <cellStyle name="40% - Акцент6 7 7 2" xfId="19819"/>
    <cellStyle name="40% - Акцент6 7 7 2 2" xfId="19820"/>
    <cellStyle name="40% - Акцент6 7 7 3" xfId="19821"/>
    <cellStyle name="40% - Акцент6 7 8" xfId="19822"/>
    <cellStyle name="40% - Акцент6 7 8 2" xfId="19823"/>
    <cellStyle name="40% - Акцент6 7 9" xfId="19824"/>
    <cellStyle name="40% - Акцент6 70" xfId="19825"/>
    <cellStyle name="40% - Акцент6 70 2" xfId="19826"/>
    <cellStyle name="40% - Акцент6 70 2 2" xfId="19827"/>
    <cellStyle name="40% - Акцент6 70 2 2 2" xfId="19828"/>
    <cellStyle name="40% - Акцент6 70 2 3" xfId="19829"/>
    <cellStyle name="40% - Акцент6 70 3" xfId="19830"/>
    <cellStyle name="40% - Акцент6 70 3 2" xfId="19831"/>
    <cellStyle name="40% - Акцент6 70 3 2 2" xfId="19832"/>
    <cellStyle name="40% - Акцент6 70 3 3" xfId="19833"/>
    <cellStyle name="40% - Акцент6 70 4" xfId="19834"/>
    <cellStyle name="40% - Акцент6 70 4 2" xfId="19835"/>
    <cellStyle name="40% - Акцент6 70 5" xfId="19836"/>
    <cellStyle name="40% - Акцент6 71" xfId="19837"/>
    <cellStyle name="40% - Акцент6 71 2" xfId="19838"/>
    <cellStyle name="40% - Акцент6 71 2 2" xfId="19839"/>
    <cellStyle name="40% - Акцент6 71 2 2 2" xfId="19840"/>
    <cellStyle name="40% - Акцент6 71 2 3" xfId="19841"/>
    <cellStyle name="40% - Акцент6 71 3" xfId="19842"/>
    <cellStyle name="40% - Акцент6 71 3 2" xfId="19843"/>
    <cellStyle name="40% - Акцент6 71 3 2 2" xfId="19844"/>
    <cellStyle name="40% - Акцент6 71 3 3" xfId="19845"/>
    <cellStyle name="40% - Акцент6 71 4" xfId="19846"/>
    <cellStyle name="40% - Акцент6 71 4 2" xfId="19847"/>
    <cellStyle name="40% - Акцент6 71 5" xfId="19848"/>
    <cellStyle name="40% - Акцент6 72" xfId="19849"/>
    <cellStyle name="40% - Акцент6 72 2" xfId="19850"/>
    <cellStyle name="40% - Акцент6 72 2 2" xfId="19851"/>
    <cellStyle name="40% - Акцент6 72 2 2 2" xfId="19852"/>
    <cellStyle name="40% - Акцент6 72 2 3" xfId="19853"/>
    <cellStyle name="40% - Акцент6 72 3" xfId="19854"/>
    <cellStyle name="40% - Акцент6 72 3 2" xfId="19855"/>
    <cellStyle name="40% - Акцент6 72 3 2 2" xfId="19856"/>
    <cellStyle name="40% - Акцент6 72 3 3" xfId="19857"/>
    <cellStyle name="40% - Акцент6 72 4" xfId="19858"/>
    <cellStyle name="40% - Акцент6 72 4 2" xfId="19859"/>
    <cellStyle name="40% - Акцент6 72 5" xfId="19860"/>
    <cellStyle name="40% - Акцент6 73" xfId="19861"/>
    <cellStyle name="40% - Акцент6 73 2" xfId="19862"/>
    <cellStyle name="40% - Акцент6 73 2 2" xfId="19863"/>
    <cellStyle name="40% - Акцент6 73 2 2 2" xfId="19864"/>
    <cellStyle name="40% - Акцент6 73 2 3" xfId="19865"/>
    <cellStyle name="40% - Акцент6 73 3" xfId="19866"/>
    <cellStyle name="40% - Акцент6 73 3 2" xfId="19867"/>
    <cellStyle name="40% - Акцент6 73 3 2 2" xfId="19868"/>
    <cellStyle name="40% - Акцент6 73 3 3" xfId="19869"/>
    <cellStyle name="40% - Акцент6 73 4" xfId="19870"/>
    <cellStyle name="40% - Акцент6 73 4 2" xfId="19871"/>
    <cellStyle name="40% - Акцент6 73 5" xfId="19872"/>
    <cellStyle name="40% - Акцент6 74" xfId="19873"/>
    <cellStyle name="40% - Акцент6 74 2" xfId="19874"/>
    <cellStyle name="40% - Акцент6 74 2 2" xfId="19875"/>
    <cellStyle name="40% - Акцент6 74 2 2 2" xfId="19876"/>
    <cellStyle name="40% - Акцент6 74 2 3" xfId="19877"/>
    <cellStyle name="40% - Акцент6 74 3" xfId="19878"/>
    <cellStyle name="40% - Акцент6 74 3 2" xfId="19879"/>
    <cellStyle name="40% - Акцент6 74 3 2 2" xfId="19880"/>
    <cellStyle name="40% - Акцент6 74 3 3" xfId="19881"/>
    <cellStyle name="40% - Акцент6 74 4" xfId="19882"/>
    <cellStyle name="40% - Акцент6 74 4 2" xfId="19883"/>
    <cellStyle name="40% - Акцент6 74 5" xfId="19884"/>
    <cellStyle name="40% - Акцент6 75" xfId="19885"/>
    <cellStyle name="40% - Акцент6 75 2" xfId="19886"/>
    <cellStyle name="40% - Акцент6 75 2 2" xfId="19887"/>
    <cellStyle name="40% - Акцент6 75 2 2 2" xfId="19888"/>
    <cellStyle name="40% - Акцент6 75 2 3" xfId="19889"/>
    <cellStyle name="40% - Акцент6 75 3" xfId="19890"/>
    <cellStyle name="40% - Акцент6 75 3 2" xfId="19891"/>
    <cellStyle name="40% - Акцент6 75 3 2 2" xfId="19892"/>
    <cellStyle name="40% - Акцент6 75 3 3" xfId="19893"/>
    <cellStyle name="40% - Акцент6 75 4" xfId="19894"/>
    <cellStyle name="40% - Акцент6 75 4 2" xfId="19895"/>
    <cellStyle name="40% - Акцент6 75 5" xfId="19896"/>
    <cellStyle name="40% - Акцент6 76" xfId="19897"/>
    <cellStyle name="40% - Акцент6 76 2" xfId="19898"/>
    <cellStyle name="40% - Акцент6 76 2 2" xfId="19899"/>
    <cellStyle name="40% - Акцент6 76 2 2 2" xfId="19900"/>
    <cellStyle name="40% - Акцент6 76 2 3" xfId="19901"/>
    <cellStyle name="40% - Акцент6 76 3" xfId="19902"/>
    <cellStyle name="40% - Акцент6 76 3 2" xfId="19903"/>
    <cellStyle name="40% - Акцент6 76 3 2 2" xfId="19904"/>
    <cellStyle name="40% - Акцент6 76 3 3" xfId="19905"/>
    <cellStyle name="40% - Акцент6 76 4" xfId="19906"/>
    <cellStyle name="40% - Акцент6 76 4 2" xfId="19907"/>
    <cellStyle name="40% - Акцент6 76 5" xfId="19908"/>
    <cellStyle name="40% - Акцент6 77" xfId="19909"/>
    <cellStyle name="40% - Акцент6 77 2" xfId="19910"/>
    <cellStyle name="40% - Акцент6 77 2 2" xfId="19911"/>
    <cellStyle name="40% - Акцент6 77 2 2 2" xfId="19912"/>
    <cellStyle name="40% - Акцент6 77 2 3" xfId="19913"/>
    <cellStyle name="40% - Акцент6 77 3" xfId="19914"/>
    <cellStyle name="40% - Акцент6 77 3 2" xfId="19915"/>
    <cellStyle name="40% - Акцент6 77 3 2 2" xfId="19916"/>
    <cellStyle name="40% - Акцент6 77 3 3" xfId="19917"/>
    <cellStyle name="40% - Акцент6 77 4" xfId="19918"/>
    <cellStyle name="40% - Акцент6 77 4 2" xfId="19919"/>
    <cellStyle name="40% - Акцент6 77 5" xfId="19920"/>
    <cellStyle name="40% - Акцент6 78" xfId="19921"/>
    <cellStyle name="40% - Акцент6 78 2" xfId="19922"/>
    <cellStyle name="40% - Акцент6 78 2 2" xfId="19923"/>
    <cellStyle name="40% - Акцент6 78 2 2 2" xfId="19924"/>
    <cellStyle name="40% - Акцент6 78 2 3" xfId="19925"/>
    <cellStyle name="40% - Акцент6 78 3" xfId="19926"/>
    <cellStyle name="40% - Акцент6 78 3 2" xfId="19927"/>
    <cellStyle name="40% - Акцент6 78 3 2 2" xfId="19928"/>
    <cellStyle name="40% - Акцент6 78 3 3" xfId="19929"/>
    <cellStyle name="40% - Акцент6 78 4" xfId="19930"/>
    <cellStyle name="40% - Акцент6 78 4 2" xfId="19931"/>
    <cellStyle name="40% - Акцент6 78 5" xfId="19932"/>
    <cellStyle name="40% - Акцент6 79" xfId="19933"/>
    <cellStyle name="40% - Акцент6 79 2" xfId="19934"/>
    <cellStyle name="40% - Акцент6 79 2 2" xfId="19935"/>
    <cellStyle name="40% - Акцент6 79 2 2 2" xfId="19936"/>
    <cellStyle name="40% - Акцент6 79 2 3" xfId="19937"/>
    <cellStyle name="40% - Акцент6 79 3" xfId="19938"/>
    <cellStyle name="40% - Акцент6 79 3 2" xfId="19939"/>
    <cellStyle name="40% - Акцент6 79 3 2 2" xfId="19940"/>
    <cellStyle name="40% - Акцент6 79 3 3" xfId="19941"/>
    <cellStyle name="40% - Акцент6 79 4" xfId="19942"/>
    <cellStyle name="40% - Акцент6 79 4 2" xfId="19943"/>
    <cellStyle name="40% - Акцент6 79 5" xfId="19944"/>
    <cellStyle name="40% - Акцент6 8" xfId="19945"/>
    <cellStyle name="40% - Акцент6 8 2" xfId="19946"/>
    <cellStyle name="40% - Акцент6 8 2 2" xfId="19947"/>
    <cellStyle name="40% - Акцент6 8 2 2 2" xfId="19948"/>
    <cellStyle name="40% - Акцент6 8 2 2 2 2" xfId="19949"/>
    <cellStyle name="40% - Акцент6 8 2 2 3" xfId="19950"/>
    <cellStyle name="40% - Акцент6 8 2 3" xfId="19951"/>
    <cellStyle name="40% - Акцент6 8 2 3 2" xfId="19952"/>
    <cellStyle name="40% - Акцент6 8 2 3 2 2" xfId="19953"/>
    <cellStyle name="40% - Акцент6 8 2 3 3" xfId="19954"/>
    <cellStyle name="40% - Акцент6 8 2 4" xfId="19955"/>
    <cellStyle name="40% - Акцент6 8 2 4 2" xfId="19956"/>
    <cellStyle name="40% - Акцент6 8 2 5" xfId="19957"/>
    <cellStyle name="40% - Акцент6 8 3" xfId="19958"/>
    <cellStyle name="40% - Акцент6 8 3 2" xfId="19959"/>
    <cellStyle name="40% - Акцент6 8 3 2 2" xfId="19960"/>
    <cellStyle name="40% - Акцент6 8 3 2 2 2" xfId="19961"/>
    <cellStyle name="40% - Акцент6 8 3 2 3" xfId="19962"/>
    <cellStyle name="40% - Акцент6 8 3 3" xfId="19963"/>
    <cellStyle name="40% - Акцент6 8 3 3 2" xfId="19964"/>
    <cellStyle name="40% - Акцент6 8 3 3 2 2" xfId="19965"/>
    <cellStyle name="40% - Акцент6 8 3 3 3" xfId="19966"/>
    <cellStyle name="40% - Акцент6 8 3 4" xfId="19967"/>
    <cellStyle name="40% - Акцент6 8 3 4 2" xfId="19968"/>
    <cellStyle name="40% - Акцент6 8 3 5" xfId="19969"/>
    <cellStyle name="40% - Акцент6 8 4" xfId="19970"/>
    <cellStyle name="40% - Акцент6 8 4 2" xfId="19971"/>
    <cellStyle name="40% - Акцент6 8 4 2 2" xfId="19972"/>
    <cellStyle name="40% - Акцент6 8 4 2 2 2" xfId="19973"/>
    <cellStyle name="40% - Акцент6 8 4 2 3" xfId="19974"/>
    <cellStyle name="40% - Акцент6 8 4 3" xfId="19975"/>
    <cellStyle name="40% - Акцент6 8 4 3 2" xfId="19976"/>
    <cellStyle name="40% - Акцент6 8 4 3 2 2" xfId="19977"/>
    <cellStyle name="40% - Акцент6 8 4 3 3" xfId="19978"/>
    <cellStyle name="40% - Акцент6 8 4 4" xfId="19979"/>
    <cellStyle name="40% - Акцент6 8 4 4 2" xfId="19980"/>
    <cellStyle name="40% - Акцент6 8 4 5" xfId="19981"/>
    <cellStyle name="40% - Акцент6 8 5" xfId="19982"/>
    <cellStyle name="40% - Акцент6 8 5 2" xfId="19983"/>
    <cellStyle name="40% - Акцент6 8 5 2 2" xfId="19984"/>
    <cellStyle name="40% - Акцент6 8 5 2 2 2" xfId="19985"/>
    <cellStyle name="40% - Акцент6 8 5 2 3" xfId="19986"/>
    <cellStyle name="40% - Акцент6 8 5 3" xfId="19987"/>
    <cellStyle name="40% - Акцент6 8 5 3 2" xfId="19988"/>
    <cellStyle name="40% - Акцент6 8 5 3 2 2" xfId="19989"/>
    <cellStyle name="40% - Акцент6 8 5 3 3" xfId="19990"/>
    <cellStyle name="40% - Акцент6 8 5 4" xfId="19991"/>
    <cellStyle name="40% - Акцент6 8 5 4 2" xfId="19992"/>
    <cellStyle name="40% - Акцент6 8 5 5" xfId="19993"/>
    <cellStyle name="40% - Акцент6 8 6" xfId="19994"/>
    <cellStyle name="40% - Акцент6 8 6 2" xfId="19995"/>
    <cellStyle name="40% - Акцент6 8 6 2 2" xfId="19996"/>
    <cellStyle name="40% - Акцент6 8 6 3" xfId="19997"/>
    <cellStyle name="40% - Акцент6 8 7" xfId="19998"/>
    <cellStyle name="40% - Акцент6 8 7 2" xfId="19999"/>
    <cellStyle name="40% - Акцент6 8 7 2 2" xfId="20000"/>
    <cellStyle name="40% - Акцент6 8 7 3" xfId="20001"/>
    <cellStyle name="40% - Акцент6 8 8" xfId="20002"/>
    <cellStyle name="40% - Акцент6 8 8 2" xfId="20003"/>
    <cellStyle name="40% - Акцент6 8 9" xfId="20004"/>
    <cellStyle name="40% - Акцент6 80" xfId="20005"/>
    <cellStyle name="40% - Акцент6 80 2" xfId="20006"/>
    <cellStyle name="40% - Акцент6 80 2 2" xfId="20007"/>
    <cellStyle name="40% - Акцент6 80 2 2 2" xfId="20008"/>
    <cellStyle name="40% - Акцент6 80 2 3" xfId="20009"/>
    <cellStyle name="40% - Акцент6 80 3" xfId="20010"/>
    <cellStyle name="40% - Акцент6 80 3 2" xfId="20011"/>
    <cellStyle name="40% - Акцент6 80 3 2 2" xfId="20012"/>
    <cellStyle name="40% - Акцент6 80 3 3" xfId="20013"/>
    <cellStyle name="40% - Акцент6 80 4" xfId="20014"/>
    <cellStyle name="40% - Акцент6 80 4 2" xfId="20015"/>
    <cellStyle name="40% - Акцент6 80 5" xfId="20016"/>
    <cellStyle name="40% - Акцент6 81" xfId="20017"/>
    <cellStyle name="40% - Акцент6 81 2" xfId="20018"/>
    <cellStyle name="40% - Акцент6 81 2 2" xfId="20019"/>
    <cellStyle name="40% - Акцент6 81 2 2 2" xfId="20020"/>
    <cellStyle name="40% - Акцент6 81 2 3" xfId="20021"/>
    <cellStyle name="40% - Акцент6 81 3" xfId="20022"/>
    <cellStyle name="40% - Акцент6 81 3 2" xfId="20023"/>
    <cellStyle name="40% - Акцент6 81 3 2 2" xfId="20024"/>
    <cellStyle name="40% - Акцент6 81 3 3" xfId="20025"/>
    <cellStyle name="40% - Акцент6 81 4" xfId="20026"/>
    <cellStyle name="40% - Акцент6 81 4 2" xfId="20027"/>
    <cellStyle name="40% - Акцент6 81 5" xfId="20028"/>
    <cellStyle name="40% - Акцент6 82" xfId="20029"/>
    <cellStyle name="40% - Акцент6 82 2" xfId="20030"/>
    <cellStyle name="40% - Акцент6 82 2 2" xfId="20031"/>
    <cellStyle name="40% - Акцент6 82 2 2 2" xfId="20032"/>
    <cellStyle name="40% - Акцент6 82 2 3" xfId="20033"/>
    <cellStyle name="40% - Акцент6 82 3" xfId="20034"/>
    <cellStyle name="40% - Акцент6 82 3 2" xfId="20035"/>
    <cellStyle name="40% - Акцент6 82 3 2 2" xfId="20036"/>
    <cellStyle name="40% - Акцент6 82 3 3" xfId="20037"/>
    <cellStyle name="40% - Акцент6 82 4" xfId="20038"/>
    <cellStyle name="40% - Акцент6 82 4 2" xfId="20039"/>
    <cellStyle name="40% - Акцент6 82 5" xfId="20040"/>
    <cellStyle name="40% - Акцент6 83" xfId="20041"/>
    <cellStyle name="40% - Акцент6 83 2" xfId="20042"/>
    <cellStyle name="40% - Акцент6 83 2 2" xfId="20043"/>
    <cellStyle name="40% - Акцент6 83 2 2 2" xfId="20044"/>
    <cellStyle name="40% - Акцент6 83 2 3" xfId="20045"/>
    <cellStyle name="40% - Акцент6 83 3" xfId="20046"/>
    <cellStyle name="40% - Акцент6 83 3 2" xfId="20047"/>
    <cellStyle name="40% - Акцент6 83 3 2 2" xfId="20048"/>
    <cellStyle name="40% - Акцент6 83 3 3" xfId="20049"/>
    <cellStyle name="40% - Акцент6 83 4" xfId="20050"/>
    <cellStyle name="40% - Акцент6 83 4 2" xfId="20051"/>
    <cellStyle name="40% - Акцент6 83 5" xfId="20052"/>
    <cellStyle name="40% - Акцент6 84" xfId="20053"/>
    <cellStyle name="40% - Акцент6 84 2" xfId="20054"/>
    <cellStyle name="40% - Акцент6 84 2 2" xfId="20055"/>
    <cellStyle name="40% - Акцент6 84 2 2 2" xfId="20056"/>
    <cellStyle name="40% - Акцент6 84 2 3" xfId="20057"/>
    <cellStyle name="40% - Акцент6 84 3" xfId="20058"/>
    <cellStyle name="40% - Акцент6 84 3 2" xfId="20059"/>
    <cellStyle name="40% - Акцент6 84 3 2 2" xfId="20060"/>
    <cellStyle name="40% - Акцент6 84 3 3" xfId="20061"/>
    <cellStyle name="40% - Акцент6 84 4" xfId="20062"/>
    <cellStyle name="40% - Акцент6 84 4 2" xfId="20063"/>
    <cellStyle name="40% - Акцент6 84 5" xfId="20064"/>
    <cellStyle name="40% - Акцент6 85" xfId="20065"/>
    <cellStyle name="40% - Акцент6 85 2" xfId="20066"/>
    <cellStyle name="40% - Акцент6 85 2 2" xfId="20067"/>
    <cellStyle name="40% - Акцент6 85 2 2 2" xfId="20068"/>
    <cellStyle name="40% - Акцент6 85 2 3" xfId="20069"/>
    <cellStyle name="40% - Акцент6 85 3" xfId="20070"/>
    <cellStyle name="40% - Акцент6 85 3 2" xfId="20071"/>
    <cellStyle name="40% - Акцент6 85 3 2 2" xfId="20072"/>
    <cellStyle name="40% - Акцент6 85 3 3" xfId="20073"/>
    <cellStyle name="40% - Акцент6 85 4" xfId="20074"/>
    <cellStyle name="40% - Акцент6 85 4 2" xfId="20075"/>
    <cellStyle name="40% - Акцент6 85 5" xfId="20076"/>
    <cellStyle name="40% - Акцент6 86" xfId="20077"/>
    <cellStyle name="40% - Акцент6 86 2" xfId="20078"/>
    <cellStyle name="40% - Акцент6 86 2 2" xfId="20079"/>
    <cellStyle name="40% - Акцент6 86 2 2 2" xfId="20080"/>
    <cellStyle name="40% - Акцент6 86 2 3" xfId="20081"/>
    <cellStyle name="40% - Акцент6 86 3" xfId="20082"/>
    <cellStyle name="40% - Акцент6 86 3 2" xfId="20083"/>
    <cellStyle name="40% - Акцент6 86 3 2 2" xfId="20084"/>
    <cellStyle name="40% - Акцент6 86 3 3" xfId="20085"/>
    <cellStyle name="40% - Акцент6 86 4" xfId="20086"/>
    <cellStyle name="40% - Акцент6 86 4 2" xfId="20087"/>
    <cellStyle name="40% - Акцент6 86 5" xfId="20088"/>
    <cellStyle name="40% - Акцент6 87" xfId="20089"/>
    <cellStyle name="40% - Акцент6 87 2" xfId="20090"/>
    <cellStyle name="40% - Акцент6 87 2 2" xfId="20091"/>
    <cellStyle name="40% - Акцент6 87 2 2 2" xfId="20092"/>
    <cellStyle name="40% - Акцент6 87 2 3" xfId="20093"/>
    <cellStyle name="40% - Акцент6 87 3" xfId="20094"/>
    <cellStyle name="40% - Акцент6 87 3 2" xfId="20095"/>
    <cellStyle name="40% - Акцент6 87 3 2 2" xfId="20096"/>
    <cellStyle name="40% - Акцент6 87 3 3" xfId="20097"/>
    <cellStyle name="40% - Акцент6 87 4" xfId="20098"/>
    <cellStyle name="40% - Акцент6 87 4 2" xfId="20099"/>
    <cellStyle name="40% - Акцент6 87 5" xfId="20100"/>
    <cellStyle name="40% - Акцент6 88" xfId="20101"/>
    <cellStyle name="40% - Акцент6 88 2" xfId="20102"/>
    <cellStyle name="40% - Акцент6 88 2 2" xfId="20103"/>
    <cellStyle name="40% - Акцент6 88 3" xfId="20104"/>
    <cellStyle name="40% - Акцент6 89" xfId="20105"/>
    <cellStyle name="40% - Акцент6 89 2" xfId="20106"/>
    <cellStyle name="40% - Акцент6 89 2 2" xfId="20107"/>
    <cellStyle name="40% - Акцент6 89 3" xfId="20108"/>
    <cellStyle name="40% - Акцент6 9" xfId="20109"/>
    <cellStyle name="40% - Акцент6 9 2" xfId="20110"/>
    <cellStyle name="40% - Акцент6 9 2 2" xfId="20111"/>
    <cellStyle name="40% - Акцент6 9 2 2 2" xfId="20112"/>
    <cellStyle name="40% - Акцент6 9 2 2 2 2" xfId="20113"/>
    <cellStyle name="40% - Акцент6 9 2 2 3" xfId="20114"/>
    <cellStyle name="40% - Акцент6 9 2 3" xfId="20115"/>
    <cellStyle name="40% - Акцент6 9 2 3 2" xfId="20116"/>
    <cellStyle name="40% - Акцент6 9 2 3 2 2" xfId="20117"/>
    <cellStyle name="40% - Акцент6 9 2 3 3" xfId="20118"/>
    <cellStyle name="40% - Акцент6 9 2 4" xfId="20119"/>
    <cellStyle name="40% - Акцент6 9 2 4 2" xfId="20120"/>
    <cellStyle name="40% - Акцент6 9 2 5" xfId="20121"/>
    <cellStyle name="40% - Акцент6 9 3" xfId="20122"/>
    <cellStyle name="40% - Акцент6 9 3 2" xfId="20123"/>
    <cellStyle name="40% - Акцент6 9 3 2 2" xfId="20124"/>
    <cellStyle name="40% - Акцент6 9 3 2 2 2" xfId="20125"/>
    <cellStyle name="40% - Акцент6 9 3 2 3" xfId="20126"/>
    <cellStyle name="40% - Акцент6 9 3 3" xfId="20127"/>
    <cellStyle name="40% - Акцент6 9 3 3 2" xfId="20128"/>
    <cellStyle name="40% - Акцент6 9 3 3 2 2" xfId="20129"/>
    <cellStyle name="40% - Акцент6 9 3 3 3" xfId="20130"/>
    <cellStyle name="40% - Акцент6 9 3 4" xfId="20131"/>
    <cellStyle name="40% - Акцент6 9 3 4 2" xfId="20132"/>
    <cellStyle name="40% - Акцент6 9 3 5" xfId="20133"/>
    <cellStyle name="40% - Акцент6 9 4" xfId="20134"/>
    <cellStyle name="40% - Акцент6 9 4 2" xfId="20135"/>
    <cellStyle name="40% - Акцент6 9 4 2 2" xfId="20136"/>
    <cellStyle name="40% - Акцент6 9 4 2 2 2" xfId="20137"/>
    <cellStyle name="40% - Акцент6 9 4 2 3" xfId="20138"/>
    <cellStyle name="40% - Акцент6 9 4 3" xfId="20139"/>
    <cellStyle name="40% - Акцент6 9 4 3 2" xfId="20140"/>
    <cellStyle name="40% - Акцент6 9 4 3 2 2" xfId="20141"/>
    <cellStyle name="40% - Акцент6 9 4 3 3" xfId="20142"/>
    <cellStyle name="40% - Акцент6 9 4 4" xfId="20143"/>
    <cellStyle name="40% - Акцент6 9 4 4 2" xfId="20144"/>
    <cellStyle name="40% - Акцент6 9 4 5" xfId="20145"/>
    <cellStyle name="40% - Акцент6 9 5" xfId="20146"/>
    <cellStyle name="40% - Акцент6 9 5 2" xfId="20147"/>
    <cellStyle name="40% - Акцент6 9 5 2 2" xfId="20148"/>
    <cellStyle name="40% - Акцент6 9 5 2 2 2" xfId="20149"/>
    <cellStyle name="40% - Акцент6 9 5 2 3" xfId="20150"/>
    <cellStyle name="40% - Акцент6 9 5 3" xfId="20151"/>
    <cellStyle name="40% - Акцент6 9 5 3 2" xfId="20152"/>
    <cellStyle name="40% - Акцент6 9 5 3 2 2" xfId="20153"/>
    <cellStyle name="40% - Акцент6 9 5 3 3" xfId="20154"/>
    <cellStyle name="40% - Акцент6 9 5 4" xfId="20155"/>
    <cellStyle name="40% - Акцент6 9 5 4 2" xfId="20156"/>
    <cellStyle name="40% - Акцент6 9 5 5" xfId="20157"/>
    <cellStyle name="40% - Акцент6 9 6" xfId="20158"/>
    <cellStyle name="40% - Акцент6 9 6 2" xfId="20159"/>
    <cellStyle name="40% - Акцент6 9 6 2 2" xfId="20160"/>
    <cellStyle name="40% - Акцент6 9 6 3" xfId="20161"/>
    <cellStyle name="40% - Акцент6 9 7" xfId="20162"/>
    <cellStyle name="40% - Акцент6 9 7 2" xfId="20163"/>
    <cellStyle name="40% - Акцент6 9 7 2 2" xfId="20164"/>
    <cellStyle name="40% - Акцент6 9 7 3" xfId="20165"/>
    <cellStyle name="40% - Акцент6 9 8" xfId="20166"/>
    <cellStyle name="40% - Акцент6 9 8 2" xfId="20167"/>
    <cellStyle name="40% - Акцент6 9 9" xfId="20168"/>
    <cellStyle name="40% - Акцент6 90" xfId="20169"/>
    <cellStyle name="40% - Акцент6 90 2" xfId="20170"/>
    <cellStyle name="40% - Акцент6 90 2 2" xfId="20171"/>
    <cellStyle name="40% - Акцент6 90 3" xfId="20172"/>
    <cellStyle name="40% - Акцент6 91" xfId="20173"/>
    <cellStyle name="40% - Акцент6 91 2" xfId="20174"/>
    <cellStyle name="40% - Акцент6 91 2 2" xfId="20175"/>
    <cellStyle name="40% - Акцент6 91 3" xfId="20176"/>
    <cellStyle name="40% - Акцент6 92" xfId="20177"/>
    <cellStyle name="40% - Акцент6 92 2" xfId="20178"/>
    <cellStyle name="40% - Акцент6 92 2 2" xfId="20179"/>
    <cellStyle name="40% - Акцент6 92 3" xfId="20180"/>
    <cellStyle name="40% - Акцент6 93" xfId="20181"/>
    <cellStyle name="40% - Акцент6 93 2" xfId="20182"/>
    <cellStyle name="40% - Акцент6 93 2 2" xfId="20183"/>
    <cellStyle name="40% - Акцент6 93 3" xfId="20184"/>
    <cellStyle name="40% - Акцент6 94" xfId="20185"/>
    <cellStyle name="40% - Акцент6 94 2" xfId="20186"/>
    <cellStyle name="40% - Акцент6 94 2 2" xfId="20187"/>
    <cellStyle name="40% - Акцент6 94 3" xfId="20188"/>
    <cellStyle name="40% - Акцент6 95" xfId="20189"/>
    <cellStyle name="40% - Акцент6 95 2" xfId="20190"/>
    <cellStyle name="40% - Акцент6 95 2 2" xfId="20191"/>
    <cellStyle name="40% - Акцент6 95 3" xfId="20192"/>
    <cellStyle name="40% - Акцент6 96" xfId="20193"/>
    <cellStyle name="40% - Акцент6 96 2" xfId="20194"/>
    <cellStyle name="40% - Акцент6 96 2 2" xfId="20195"/>
    <cellStyle name="40% - Акцент6 96 3" xfId="20196"/>
    <cellStyle name="40% - Акцент6 97" xfId="20197"/>
    <cellStyle name="40% - Акцент6 97 2" xfId="20198"/>
    <cellStyle name="40% - Акцент6 97 2 2" xfId="20199"/>
    <cellStyle name="40% - Акцент6 97 3" xfId="20200"/>
    <cellStyle name="40% - Акцент6 98" xfId="20201"/>
    <cellStyle name="40% - Акцент6 98 2" xfId="20202"/>
    <cellStyle name="40% - Акцент6 98 2 2" xfId="20203"/>
    <cellStyle name="40% - Акцент6 98 3" xfId="20204"/>
    <cellStyle name="40% - Акцент6 99" xfId="20205"/>
    <cellStyle name="40% - Акцент6 99 2" xfId="20206"/>
    <cellStyle name="40% - Акцент6 99 2 2" xfId="20207"/>
    <cellStyle name="40% - Акцент6 99 3" xfId="20208"/>
    <cellStyle name="60% - Accent1" xfId="20209"/>
    <cellStyle name="60% - Accent2" xfId="20210"/>
    <cellStyle name="60% - Accent3" xfId="20211"/>
    <cellStyle name="60% - Accent4" xfId="20212"/>
    <cellStyle name="60% - Accent5" xfId="20213"/>
    <cellStyle name="60% - Accent6" xfId="20214"/>
    <cellStyle name="60% - Акцент1" xfId="20215" builtinId="32" customBuiltin="1"/>
    <cellStyle name="60% - Акцент1 10" xfId="20216"/>
    <cellStyle name="60% - Акцент1 100" xfId="20217"/>
    <cellStyle name="60% - Акцент1 101" xfId="20218"/>
    <cellStyle name="60% - Акцент1 102" xfId="20219"/>
    <cellStyle name="60% - Акцент1 103" xfId="20220"/>
    <cellStyle name="60% - Акцент1 104" xfId="20221"/>
    <cellStyle name="60% - Акцент1 105" xfId="20222"/>
    <cellStyle name="60% - Акцент1 106" xfId="20223"/>
    <cellStyle name="60% - Акцент1 107" xfId="20224"/>
    <cellStyle name="60% - Акцент1 108" xfId="20225"/>
    <cellStyle name="60% - Акцент1 109" xfId="20226"/>
    <cellStyle name="60% - Акцент1 11" xfId="20227"/>
    <cellStyle name="60% - Акцент1 110" xfId="20228"/>
    <cellStyle name="60% - Акцент1 111" xfId="20229"/>
    <cellStyle name="60% - Акцент1 112" xfId="20230"/>
    <cellStyle name="60% - Акцент1 113" xfId="20231"/>
    <cellStyle name="60% - Акцент1 12" xfId="20232"/>
    <cellStyle name="60% - Акцент1 13" xfId="20233"/>
    <cellStyle name="60% - Акцент1 14" xfId="20234"/>
    <cellStyle name="60% - Акцент1 15" xfId="20235"/>
    <cellStyle name="60% - Акцент1 16" xfId="20236"/>
    <cellStyle name="60% - Акцент1 17" xfId="20237"/>
    <cellStyle name="60% - Акцент1 18" xfId="20238"/>
    <cellStyle name="60% - Акцент1 19" xfId="20239"/>
    <cellStyle name="60% - Акцент1 2" xfId="20240"/>
    <cellStyle name="60% - Акцент1 2 2" xfId="20241"/>
    <cellStyle name="60% - Акцент1 2 3" xfId="20242"/>
    <cellStyle name="60% - Акцент1 2 4" xfId="20243"/>
    <cellStyle name="60% - Акцент1 2 5" xfId="20244"/>
    <cellStyle name="60% - Акцент1 20" xfId="20245"/>
    <cellStyle name="60% - Акцент1 21" xfId="20246"/>
    <cellStyle name="60% - Акцент1 22" xfId="20247"/>
    <cellStyle name="60% - Акцент1 23" xfId="20248"/>
    <cellStyle name="60% - Акцент1 24" xfId="20249"/>
    <cellStyle name="60% - Акцент1 25" xfId="20250"/>
    <cellStyle name="60% - Акцент1 26" xfId="20251"/>
    <cellStyle name="60% - Акцент1 27" xfId="20252"/>
    <cellStyle name="60% - Акцент1 28" xfId="20253"/>
    <cellStyle name="60% - Акцент1 29" xfId="20254"/>
    <cellStyle name="60% - Акцент1 3" xfId="20255"/>
    <cellStyle name="60% - Акцент1 3 2" xfId="20256"/>
    <cellStyle name="60% - Акцент1 3 3" xfId="20257"/>
    <cellStyle name="60% - Акцент1 3 4" xfId="20258"/>
    <cellStyle name="60% - Акцент1 3 5" xfId="20259"/>
    <cellStyle name="60% - Акцент1 30" xfId="20260"/>
    <cellStyle name="60% - Акцент1 31" xfId="20261"/>
    <cellStyle name="60% - Акцент1 32" xfId="20262"/>
    <cellStyle name="60% - Акцент1 33" xfId="20263"/>
    <cellStyle name="60% - Акцент1 34" xfId="20264"/>
    <cellStyle name="60% - Акцент1 35" xfId="20265"/>
    <cellStyle name="60% - Акцент1 36" xfId="20266"/>
    <cellStyle name="60% - Акцент1 37" xfId="20267"/>
    <cellStyle name="60% - Акцент1 38" xfId="20268"/>
    <cellStyle name="60% - Акцент1 39" xfId="20269"/>
    <cellStyle name="60% - Акцент1 4" xfId="20270"/>
    <cellStyle name="60% - Акцент1 4 2" xfId="20271"/>
    <cellStyle name="60% - Акцент1 4 3" xfId="20272"/>
    <cellStyle name="60% - Акцент1 4 4" xfId="20273"/>
    <cellStyle name="60% - Акцент1 4 5" xfId="20274"/>
    <cellStyle name="60% - Акцент1 40" xfId="20275"/>
    <cellStyle name="60% - Акцент1 41" xfId="20276"/>
    <cellStyle name="60% - Акцент1 42" xfId="20277"/>
    <cellStyle name="60% - Акцент1 43" xfId="20278"/>
    <cellStyle name="60% - Акцент1 44" xfId="20279"/>
    <cellStyle name="60% - Акцент1 45" xfId="20280"/>
    <cellStyle name="60% - Акцент1 46" xfId="20281"/>
    <cellStyle name="60% - Акцент1 47" xfId="20282"/>
    <cellStyle name="60% - Акцент1 48" xfId="20283"/>
    <cellStyle name="60% - Акцент1 49" xfId="20284"/>
    <cellStyle name="60% - Акцент1 5" xfId="20285"/>
    <cellStyle name="60% - Акцент1 5 2" xfId="20286"/>
    <cellStyle name="60% - Акцент1 5 3" xfId="20287"/>
    <cellStyle name="60% - Акцент1 5 4" xfId="20288"/>
    <cellStyle name="60% - Акцент1 5 5" xfId="20289"/>
    <cellStyle name="60% - Акцент1 50" xfId="20290"/>
    <cellStyle name="60% - Акцент1 51" xfId="20291"/>
    <cellStyle name="60% - Акцент1 52" xfId="20292"/>
    <cellStyle name="60% - Акцент1 53" xfId="20293"/>
    <cellStyle name="60% - Акцент1 54" xfId="20294"/>
    <cellStyle name="60% - Акцент1 55" xfId="20295"/>
    <cellStyle name="60% - Акцент1 56" xfId="20296"/>
    <cellStyle name="60% - Акцент1 57" xfId="20297"/>
    <cellStyle name="60% - Акцент1 58" xfId="20298"/>
    <cellStyle name="60% - Акцент1 59" xfId="20299"/>
    <cellStyle name="60% - Акцент1 6" xfId="20300"/>
    <cellStyle name="60% - Акцент1 6 2" xfId="20301"/>
    <cellStyle name="60% - Акцент1 6 3" xfId="20302"/>
    <cellStyle name="60% - Акцент1 6 4" xfId="20303"/>
    <cellStyle name="60% - Акцент1 6 5" xfId="20304"/>
    <cellStyle name="60% - Акцент1 60" xfId="20305"/>
    <cellStyle name="60% - Акцент1 61" xfId="20306"/>
    <cellStyle name="60% - Акцент1 62" xfId="20307"/>
    <cellStyle name="60% - Акцент1 63" xfId="20308"/>
    <cellStyle name="60% - Акцент1 64" xfId="20309"/>
    <cellStyle name="60% - Акцент1 65" xfId="20310"/>
    <cellStyle name="60% - Акцент1 66" xfId="20311"/>
    <cellStyle name="60% - Акцент1 67" xfId="20312"/>
    <cellStyle name="60% - Акцент1 68" xfId="20313"/>
    <cellStyle name="60% - Акцент1 69" xfId="20314"/>
    <cellStyle name="60% - Акцент1 7" xfId="20315"/>
    <cellStyle name="60% - Акцент1 7 2" xfId="20316"/>
    <cellStyle name="60% - Акцент1 7 3" xfId="20317"/>
    <cellStyle name="60% - Акцент1 7 4" xfId="20318"/>
    <cellStyle name="60% - Акцент1 7 5" xfId="20319"/>
    <cellStyle name="60% - Акцент1 70" xfId="20320"/>
    <cellStyle name="60% - Акцент1 71" xfId="20321"/>
    <cellStyle name="60% - Акцент1 72" xfId="20322"/>
    <cellStyle name="60% - Акцент1 73" xfId="20323"/>
    <cellStyle name="60% - Акцент1 74" xfId="20324"/>
    <cellStyle name="60% - Акцент1 75" xfId="20325"/>
    <cellStyle name="60% - Акцент1 76" xfId="20326"/>
    <cellStyle name="60% - Акцент1 77" xfId="20327"/>
    <cellStyle name="60% - Акцент1 78" xfId="20328"/>
    <cellStyle name="60% - Акцент1 79" xfId="20329"/>
    <cellStyle name="60% - Акцент1 8" xfId="20330"/>
    <cellStyle name="60% - Акцент1 8 2" xfId="20331"/>
    <cellStyle name="60% - Акцент1 8 3" xfId="20332"/>
    <cellStyle name="60% - Акцент1 8 4" xfId="20333"/>
    <cellStyle name="60% - Акцент1 8 5" xfId="20334"/>
    <cellStyle name="60% - Акцент1 80" xfId="20335"/>
    <cellStyle name="60% - Акцент1 81" xfId="20336"/>
    <cellStyle name="60% - Акцент1 82" xfId="20337"/>
    <cellStyle name="60% - Акцент1 83" xfId="20338"/>
    <cellStyle name="60% - Акцент1 84" xfId="20339"/>
    <cellStyle name="60% - Акцент1 85" xfId="20340"/>
    <cellStyle name="60% - Акцент1 86" xfId="20341"/>
    <cellStyle name="60% - Акцент1 87" xfId="20342"/>
    <cellStyle name="60% - Акцент1 88" xfId="20343"/>
    <cellStyle name="60% - Акцент1 89" xfId="20344"/>
    <cellStyle name="60% - Акцент1 9" xfId="20345"/>
    <cellStyle name="60% - Акцент1 9 2" xfId="20346"/>
    <cellStyle name="60% - Акцент1 9 3" xfId="20347"/>
    <cellStyle name="60% - Акцент1 9 4" xfId="20348"/>
    <cellStyle name="60% - Акцент1 9 5" xfId="20349"/>
    <cellStyle name="60% - Акцент1 90" xfId="20350"/>
    <cellStyle name="60% - Акцент1 91" xfId="20351"/>
    <cellStyle name="60% - Акцент1 92" xfId="20352"/>
    <cellStyle name="60% - Акцент1 93" xfId="20353"/>
    <cellStyle name="60% - Акцент1 94" xfId="20354"/>
    <cellStyle name="60% - Акцент1 95" xfId="20355"/>
    <cellStyle name="60% - Акцент1 96" xfId="20356"/>
    <cellStyle name="60% - Акцент1 97" xfId="20357"/>
    <cellStyle name="60% - Акцент1 98" xfId="20358"/>
    <cellStyle name="60% - Акцент1 99" xfId="20359"/>
    <cellStyle name="60% - Акцент2" xfId="20360" builtinId="36" customBuiltin="1"/>
    <cellStyle name="60% - Акцент2 10" xfId="20361"/>
    <cellStyle name="60% - Акцент2 100" xfId="20362"/>
    <cellStyle name="60% - Акцент2 101" xfId="20363"/>
    <cellStyle name="60% - Акцент2 102" xfId="20364"/>
    <cellStyle name="60% - Акцент2 103" xfId="20365"/>
    <cellStyle name="60% - Акцент2 104" xfId="20366"/>
    <cellStyle name="60% - Акцент2 105" xfId="20367"/>
    <cellStyle name="60% - Акцент2 106" xfId="20368"/>
    <cellStyle name="60% - Акцент2 107" xfId="20369"/>
    <cellStyle name="60% - Акцент2 108" xfId="20370"/>
    <cellStyle name="60% - Акцент2 109" xfId="20371"/>
    <cellStyle name="60% - Акцент2 11" xfId="20372"/>
    <cellStyle name="60% - Акцент2 110" xfId="20373"/>
    <cellStyle name="60% - Акцент2 111" xfId="20374"/>
    <cellStyle name="60% - Акцент2 112" xfId="20375"/>
    <cellStyle name="60% - Акцент2 113" xfId="20376"/>
    <cellStyle name="60% - Акцент2 12" xfId="20377"/>
    <cellStyle name="60% - Акцент2 13" xfId="20378"/>
    <cellStyle name="60% - Акцент2 14" xfId="20379"/>
    <cellStyle name="60% - Акцент2 15" xfId="20380"/>
    <cellStyle name="60% - Акцент2 16" xfId="20381"/>
    <cellStyle name="60% - Акцент2 17" xfId="20382"/>
    <cellStyle name="60% - Акцент2 18" xfId="20383"/>
    <cellStyle name="60% - Акцент2 19" xfId="20384"/>
    <cellStyle name="60% - Акцент2 2" xfId="20385"/>
    <cellStyle name="60% - Акцент2 2 2" xfId="20386"/>
    <cellStyle name="60% - Акцент2 2 3" xfId="20387"/>
    <cellStyle name="60% - Акцент2 2 4" xfId="20388"/>
    <cellStyle name="60% - Акцент2 2 5" xfId="20389"/>
    <cellStyle name="60% - Акцент2 20" xfId="20390"/>
    <cellStyle name="60% - Акцент2 21" xfId="20391"/>
    <cellStyle name="60% - Акцент2 22" xfId="20392"/>
    <cellStyle name="60% - Акцент2 23" xfId="20393"/>
    <cellStyle name="60% - Акцент2 24" xfId="20394"/>
    <cellStyle name="60% - Акцент2 25" xfId="20395"/>
    <cellStyle name="60% - Акцент2 26" xfId="20396"/>
    <cellStyle name="60% - Акцент2 27" xfId="20397"/>
    <cellStyle name="60% - Акцент2 28" xfId="20398"/>
    <cellStyle name="60% - Акцент2 29" xfId="20399"/>
    <cellStyle name="60% - Акцент2 3" xfId="20400"/>
    <cellStyle name="60% - Акцент2 3 2" xfId="20401"/>
    <cellStyle name="60% - Акцент2 3 3" xfId="20402"/>
    <cellStyle name="60% - Акцент2 3 4" xfId="20403"/>
    <cellStyle name="60% - Акцент2 3 5" xfId="20404"/>
    <cellStyle name="60% - Акцент2 30" xfId="20405"/>
    <cellStyle name="60% - Акцент2 31" xfId="20406"/>
    <cellStyle name="60% - Акцент2 32" xfId="20407"/>
    <cellStyle name="60% - Акцент2 33" xfId="20408"/>
    <cellStyle name="60% - Акцент2 34" xfId="20409"/>
    <cellStyle name="60% - Акцент2 35" xfId="20410"/>
    <cellStyle name="60% - Акцент2 36" xfId="20411"/>
    <cellStyle name="60% - Акцент2 37" xfId="20412"/>
    <cellStyle name="60% - Акцент2 38" xfId="20413"/>
    <cellStyle name="60% - Акцент2 39" xfId="20414"/>
    <cellStyle name="60% - Акцент2 4" xfId="20415"/>
    <cellStyle name="60% - Акцент2 4 2" xfId="20416"/>
    <cellStyle name="60% - Акцент2 4 3" xfId="20417"/>
    <cellStyle name="60% - Акцент2 4 4" xfId="20418"/>
    <cellStyle name="60% - Акцент2 4 5" xfId="20419"/>
    <cellStyle name="60% - Акцент2 40" xfId="20420"/>
    <cellStyle name="60% - Акцент2 41" xfId="20421"/>
    <cellStyle name="60% - Акцент2 42" xfId="20422"/>
    <cellStyle name="60% - Акцент2 43" xfId="20423"/>
    <cellStyle name="60% - Акцент2 44" xfId="20424"/>
    <cellStyle name="60% - Акцент2 45" xfId="20425"/>
    <cellStyle name="60% - Акцент2 46" xfId="20426"/>
    <cellStyle name="60% - Акцент2 47" xfId="20427"/>
    <cellStyle name="60% - Акцент2 48" xfId="20428"/>
    <cellStyle name="60% - Акцент2 49" xfId="20429"/>
    <cellStyle name="60% - Акцент2 5" xfId="20430"/>
    <cellStyle name="60% - Акцент2 5 2" xfId="20431"/>
    <cellStyle name="60% - Акцент2 5 3" xfId="20432"/>
    <cellStyle name="60% - Акцент2 5 4" xfId="20433"/>
    <cellStyle name="60% - Акцент2 5 5" xfId="20434"/>
    <cellStyle name="60% - Акцент2 50" xfId="20435"/>
    <cellStyle name="60% - Акцент2 51" xfId="20436"/>
    <cellStyle name="60% - Акцент2 52" xfId="20437"/>
    <cellStyle name="60% - Акцент2 53" xfId="20438"/>
    <cellStyle name="60% - Акцент2 54" xfId="20439"/>
    <cellStyle name="60% - Акцент2 55" xfId="20440"/>
    <cellStyle name="60% - Акцент2 56" xfId="20441"/>
    <cellStyle name="60% - Акцент2 57" xfId="20442"/>
    <cellStyle name="60% - Акцент2 58" xfId="20443"/>
    <cellStyle name="60% - Акцент2 59" xfId="20444"/>
    <cellStyle name="60% - Акцент2 6" xfId="20445"/>
    <cellStyle name="60% - Акцент2 6 2" xfId="20446"/>
    <cellStyle name="60% - Акцент2 6 3" xfId="20447"/>
    <cellStyle name="60% - Акцент2 6 4" xfId="20448"/>
    <cellStyle name="60% - Акцент2 6 5" xfId="20449"/>
    <cellStyle name="60% - Акцент2 60" xfId="20450"/>
    <cellStyle name="60% - Акцент2 61" xfId="20451"/>
    <cellStyle name="60% - Акцент2 62" xfId="20452"/>
    <cellStyle name="60% - Акцент2 63" xfId="20453"/>
    <cellStyle name="60% - Акцент2 64" xfId="20454"/>
    <cellStyle name="60% - Акцент2 65" xfId="20455"/>
    <cellStyle name="60% - Акцент2 66" xfId="20456"/>
    <cellStyle name="60% - Акцент2 67" xfId="20457"/>
    <cellStyle name="60% - Акцент2 68" xfId="20458"/>
    <cellStyle name="60% - Акцент2 69" xfId="20459"/>
    <cellStyle name="60% - Акцент2 7" xfId="20460"/>
    <cellStyle name="60% - Акцент2 7 2" xfId="20461"/>
    <cellStyle name="60% - Акцент2 7 3" xfId="20462"/>
    <cellStyle name="60% - Акцент2 7 4" xfId="20463"/>
    <cellStyle name="60% - Акцент2 7 5" xfId="20464"/>
    <cellStyle name="60% - Акцент2 70" xfId="20465"/>
    <cellStyle name="60% - Акцент2 71" xfId="20466"/>
    <cellStyle name="60% - Акцент2 72" xfId="20467"/>
    <cellStyle name="60% - Акцент2 73" xfId="20468"/>
    <cellStyle name="60% - Акцент2 74" xfId="20469"/>
    <cellStyle name="60% - Акцент2 75" xfId="20470"/>
    <cellStyle name="60% - Акцент2 76" xfId="20471"/>
    <cellStyle name="60% - Акцент2 77" xfId="20472"/>
    <cellStyle name="60% - Акцент2 78" xfId="20473"/>
    <cellStyle name="60% - Акцент2 79" xfId="20474"/>
    <cellStyle name="60% - Акцент2 8" xfId="20475"/>
    <cellStyle name="60% - Акцент2 8 2" xfId="20476"/>
    <cellStyle name="60% - Акцент2 8 3" xfId="20477"/>
    <cellStyle name="60% - Акцент2 8 4" xfId="20478"/>
    <cellStyle name="60% - Акцент2 8 5" xfId="20479"/>
    <cellStyle name="60% - Акцент2 80" xfId="20480"/>
    <cellStyle name="60% - Акцент2 81" xfId="20481"/>
    <cellStyle name="60% - Акцент2 82" xfId="20482"/>
    <cellStyle name="60% - Акцент2 83" xfId="20483"/>
    <cellStyle name="60% - Акцент2 84" xfId="20484"/>
    <cellStyle name="60% - Акцент2 85" xfId="20485"/>
    <cellStyle name="60% - Акцент2 86" xfId="20486"/>
    <cellStyle name="60% - Акцент2 87" xfId="20487"/>
    <cellStyle name="60% - Акцент2 88" xfId="20488"/>
    <cellStyle name="60% - Акцент2 89" xfId="20489"/>
    <cellStyle name="60% - Акцент2 9" xfId="20490"/>
    <cellStyle name="60% - Акцент2 9 2" xfId="20491"/>
    <cellStyle name="60% - Акцент2 9 3" xfId="20492"/>
    <cellStyle name="60% - Акцент2 9 4" xfId="20493"/>
    <cellStyle name="60% - Акцент2 9 5" xfId="20494"/>
    <cellStyle name="60% - Акцент2 90" xfId="20495"/>
    <cellStyle name="60% - Акцент2 91" xfId="20496"/>
    <cellStyle name="60% - Акцент2 92" xfId="20497"/>
    <cellStyle name="60% - Акцент2 93" xfId="20498"/>
    <cellStyle name="60% - Акцент2 94" xfId="20499"/>
    <cellStyle name="60% - Акцент2 95" xfId="20500"/>
    <cellStyle name="60% - Акцент2 96" xfId="20501"/>
    <cellStyle name="60% - Акцент2 97" xfId="20502"/>
    <cellStyle name="60% - Акцент2 98" xfId="20503"/>
    <cellStyle name="60% - Акцент2 99" xfId="20504"/>
    <cellStyle name="60% - Акцент3" xfId="20505" builtinId="40" customBuiltin="1"/>
    <cellStyle name="60% - Акцент3 10" xfId="20506"/>
    <cellStyle name="60% - Акцент3 100" xfId="20507"/>
    <cellStyle name="60% - Акцент3 101" xfId="20508"/>
    <cellStyle name="60% - Акцент3 102" xfId="20509"/>
    <cellStyle name="60% - Акцент3 103" xfId="20510"/>
    <cellStyle name="60% - Акцент3 104" xfId="20511"/>
    <cellStyle name="60% - Акцент3 105" xfId="20512"/>
    <cellStyle name="60% - Акцент3 106" xfId="20513"/>
    <cellStyle name="60% - Акцент3 107" xfId="20514"/>
    <cellStyle name="60% - Акцент3 108" xfId="20515"/>
    <cellStyle name="60% - Акцент3 109" xfId="20516"/>
    <cellStyle name="60% - Акцент3 11" xfId="20517"/>
    <cellStyle name="60% - Акцент3 110" xfId="20518"/>
    <cellStyle name="60% - Акцент3 111" xfId="20519"/>
    <cellStyle name="60% - Акцент3 112" xfId="20520"/>
    <cellStyle name="60% - Акцент3 113" xfId="20521"/>
    <cellStyle name="60% - Акцент3 12" xfId="20522"/>
    <cellStyle name="60% - Акцент3 13" xfId="20523"/>
    <cellStyle name="60% - Акцент3 14" xfId="20524"/>
    <cellStyle name="60% - Акцент3 15" xfId="20525"/>
    <cellStyle name="60% - Акцент3 16" xfId="20526"/>
    <cellStyle name="60% - Акцент3 17" xfId="20527"/>
    <cellStyle name="60% - Акцент3 18" xfId="20528"/>
    <cellStyle name="60% - Акцент3 19" xfId="20529"/>
    <cellStyle name="60% - Акцент3 2" xfId="20530"/>
    <cellStyle name="60% - Акцент3 2 2" xfId="20531"/>
    <cellStyle name="60% - Акцент3 2 3" xfId="20532"/>
    <cellStyle name="60% - Акцент3 2 4" xfId="20533"/>
    <cellStyle name="60% - Акцент3 2 5" xfId="20534"/>
    <cellStyle name="60% - Акцент3 20" xfId="20535"/>
    <cellStyle name="60% - Акцент3 21" xfId="20536"/>
    <cellStyle name="60% - Акцент3 22" xfId="20537"/>
    <cellStyle name="60% - Акцент3 23" xfId="20538"/>
    <cellStyle name="60% - Акцент3 24" xfId="20539"/>
    <cellStyle name="60% - Акцент3 25" xfId="20540"/>
    <cellStyle name="60% - Акцент3 26" xfId="20541"/>
    <cellStyle name="60% - Акцент3 27" xfId="20542"/>
    <cellStyle name="60% - Акцент3 28" xfId="20543"/>
    <cellStyle name="60% - Акцент3 29" xfId="20544"/>
    <cellStyle name="60% - Акцент3 3" xfId="20545"/>
    <cellStyle name="60% - Акцент3 3 2" xfId="20546"/>
    <cellStyle name="60% - Акцент3 3 3" xfId="20547"/>
    <cellStyle name="60% - Акцент3 3 4" xfId="20548"/>
    <cellStyle name="60% - Акцент3 3 5" xfId="20549"/>
    <cellStyle name="60% - Акцент3 30" xfId="20550"/>
    <cellStyle name="60% - Акцент3 31" xfId="20551"/>
    <cellStyle name="60% - Акцент3 32" xfId="20552"/>
    <cellStyle name="60% - Акцент3 33" xfId="20553"/>
    <cellStyle name="60% - Акцент3 34" xfId="20554"/>
    <cellStyle name="60% - Акцент3 35" xfId="20555"/>
    <cellStyle name="60% - Акцент3 36" xfId="20556"/>
    <cellStyle name="60% - Акцент3 37" xfId="20557"/>
    <cellStyle name="60% - Акцент3 38" xfId="20558"/>
    <cellStyle name="60% - Акцент3 39" xfId="20559"/>
    <cellStyle name="60% - Акцент3 4" xfId="20560"/>
    <cellStyle name="60% - Акцент3 4 2" xfId="20561"/>
    <cellStyle name="60% - Акцент3 4 3" xfId="20562"/>
    <cellStyle name="60% - Акцент3 4 4" xfId="20563"/>
    <cellStyle name="60% - Акцент3 4 5" xfId="20564"/>
    <cellStyle name="60% - Акцент3 40" xfId="20565"/>
    <cellStyle name="60% - Акцент3 41" xfId="20566"/>
    <cellStyle name="60% - Акцент3 42" xfId="20567"/>
    <cellStyle name="60% - Акцент3 43" xfId="20568"/>
    <cellStyle name="60% - Акцент3 44" xfId="20569"/>
    <cellStyle name="60% - Акцент3 45" xfId="20570"/>
    <cellStyle name="60% - Акцент3 46" xfId="20571"/>
    <cellStyle name="60% - Акцент3 47" xfId="20572"/>
    <cellStyle name="60% - Акцент3 48" xfId="20573"/>
    <cellStyle name="60% - Акцент3 49" xfId="20574"/>
    <cellStyle name="60% - Акцент3 5" xfId="20575"/>
    <cellStyle name="60% - Акцент3 5 2" xfId="20576"/>
    <cellStyle name="60% - Акцент3 5 3" xfId="20577"/>
    <cellStyle name="60% - Акцент3 5 4" xfId="20578"/>
    <cellStyle name="60% - Акцент3 5 5" xfId="20579"/>
    <cellStyle name="60% - Акцент3 50" xfId="20580"/>
    <cellStyle name="60% - Акцент3 51" xfId="20581"/>
    <cellStyle name="60% - Акцент3 52" xfId="20582"/>
    <cellStyle name="60% - Акцент3 53" xfId="20583"/>
    <cellStyle name="60% - Акцент3 54" xfId="20584"/>
    <cellStyle name="60% - Акцент3 55" xfId="20585"/>
    <cellStyle name="60% - Акцент3 56" xfId="20586"/>
    <cellStyle name="60% - Акцент3 57" xfId="20587"/>
    <cellStyle name="60% - Акцент3 58" xfId="20588"/>
    <cellStyle name="60% - Акцент3 59" xfId="20589"/>
    <cellStyle name="60% - Акцент3 6" xfId="20590"/>
    <cellStyle name="60% - Акцент3 6 2" xfId="20591"/>
    <cellStyle name="60% - Акцент3 6 3" xfId="20592"/>
    <cellStyle name="60% - Акцент3 6 4" xfId="20593"/>
    <cellStyle name="60% - Акцент3 6 5" xfId="20594"/>
    <cellStyle name="60% - Акцент3 60" xfId="20595"/>
    <cellStyle name="60% - Акцент3 61" xfId="20596"/>
    <cellStyle name="60% - Акцент3 62" xfId="20597"/>
    <cellStyle name="60% - Акцент3 63" xfId="20598"/>
    <cellStyle name="60% - Акцент3 64" xfId="20599"/>
    <cellStyle name="60% - Акцент3 65" xfId="20600"/>
    <cellStyle name="60% - Акцент3 66" xfId="20601"/>
    <cellStyle name="60% - Акцент3 67" xfId="20602"/>
    <cellStyle name="60% - Акцент3 68" xfId="20603"/>
    <cellStyle name="60% - Акцент3 69" xfId="20604"/>
    <cellStyle name="60% - Акцент3 7" xfId="20605"/>
    <cellStyle name="60% - Акцент3 7 2" xfId="20606"/>
    <cellStyle name="60% - Акцент3 7 3" xfId="20607"/>
    <cellStyle name="60% - Акцент3 7 4" xfId="20608"/>
    <cellStyle name="60% - Акцент3 7 5" xfId="20609"/>
    <cellStyle name="60% - Акцент3 70" xfId="20610"/>
    <cellStyle name="60% - Акцент3 71" xfId="20611"/>
    <cellStyle name="60% - Акцент3 72" xfId="20612"/>
    <cellStyle name="60% - Акцент3 73" xfId="20613"/>
    <cellStyle name="60% - Акцент3 74" xfId="20614"/>
    <cellStyle name="60% - Акцент3 75" xfId="20615"/>
    <cellStyle name="60% - Акцент3 76" xfId="20616"/>
    <cellStyle name="60% - Акцент3 77" xfId="20617"/>
    <cellStyle name="60% - Акцент3 78" xfId="20618"/>
    <cellStyle name="60% - Акцент3 79" xfId="20619"/>
    <cellStyle name="60% - Акцент3 8" xfId="20620"/>
    <cellStyle name="60% - Акцент3 8 2" xfId="20621"/>
    <cellStyle name="60% - Акцент3 8 3" xfId="20622"/>
    <cellStyle name="60% - Акцент3 8 4" xfId="20623"/>
    <cellStyle name="60% - Акцент3 8 5" xfId="20624"/>
    <cellStyle name="60% - Акцент3 80" xfId="20625"/>
    <cellStyle name="60% - Акцент3 81" xfId="20626"/>
    <cellStyle name="60% - Акцент3 82" xfId="20627"/>
    <cellStyle name="60% - Акцент3 83" xfId="20628"/>
    <cellStyle name="60% - Акцент3 84" xfId="20629"/>
    <cellStyle name="60% - Акцент3 85" xfId="20630"/>
    <cellStyle name="60% - Акцент3 86" xfId="20631"/>
    <cellStyle name="60% - Акцент3 87" xfId="20632"/>
    <cellStyle name="60% - Акцент3 88" xfId="20633"/>
    <cellStyle name="60% - Акцент3 89" xfId="20634"/>
    <cellStyle name="60% - Акцент3 9" xfId="20635"/>
    <cellStyle name="60% - Акцент3 9 2" xfId="20636"/>
    <cellStyle name="60% - Акцент3 9 3" xfId="20637"/>
    <cellStyle name="60% - Акцент3 9 4" xfId="20638"/>
    <cellStyle name="60% - Акцент3 9 5" xfId="20639"/>
    <cellStyle name="60% - Акцент3 90" xfId="20640"/>
    <cellStyle name="60% - Акцент3 91" xfId="20641"/>
    <cellStyle name="60% - Акцент3 92" xfId="20642"/>
    <cellStyle name="60% - Акцент3 93" xfId="20643"/>
    <cellStyle name="60% - Акцент3 94" xfId="20644"/>
    <cellStyle name="60% - Акцент3 95" xfId="20645"/>
    <cellStyle name="60% - Акцент3 96" xfId="20646"/>
    <cellStyle name="60% - Акцент3 97" xfId="20647"/>
    <cellStyle name="60% - Акцент3 98" xfId="20648"/>
    <cellStyle name="60% - Акцент3 99" xfId="20649"/>
    <cellStyle name="60% - Акцент4" xfId="20650" builtinId="44" customBuiltin="1"/>
    <cellStyle name="60% - Акцент4 10" xfId="20651"/>
    <cellStyle name="60% - Акцент4 100" xfId="20652"/>
    <cellStyle name="60% - Акцент4 101" xfId="20653"/>
    <cellStyle name="60% - Акцент4 102" xfId="20654"/>
    <cellStyle name="60% - Акцент4 103" xfId="20655"/>
    <cellStyle name="60% - Акцент4 104" xfId="20656"/>
    <cellStyle name="60% - Акцент4 105" xfId="20657"/>
    <cellStyle name="60% - Акцент4 106" xfId="20658"/>
    <cellStyle name="60% - Акцент4 107" xfId="20659"/>
    <cellStyle name="60% - Акцент4 108" xfId="20660"/>
    <cellStyle name="60% - Акцент4 109" xfId="20661"/>
    <cellStyle name="60% - Акцент4 11" xfId="20662"/>
    <cellStyle name="60% - Акцент4 110" xfId="20663"/>
    <cellStyle name="60% - Акцент4 111" xfId="20664"/>
    <cellStyle name="60% - Акцент4 112" xfId="20665"/>
    <cellStyle name="60% - Акцент4 113" xfId="20666"/>
    <cellStyle name="60% - Акцент4 12" xfId="20667"/>
    <cellStyle name="60% - Акцент4 13" xfId="20668"/>
    <cellStyle name="60% - Акцент4 14" xfId="20669"/>
    <cellStyle name="60% - Акцент4 15" xfId="20670"/>
    <cellStyle name="60% - Акцент4 16" xfId="20671"/>
    <cellStyle name="60% - Акцент4 17" xfId="20672"/>
    <cellStyle name="60% - Акцент4 18" xfId="20673"/>
    <cellStyle name="60% - Акцент4 19" xfId="20674"/>
    <cellStyle name="60% - Акцент4 2" xfId="20675"/>
    <cellStyle name="60% - Акцент4 2 2" xfId="20676"/>
    <cellStyle name="60% - Акцент4 2 3" xfId="20677"/>
    <cellStyle name="60% - Акцент4 2 4" xfId="20678"/>
    <cellStyle name="60% - Акцент4 2 5" xfId="20679"/>
    <cellStyle name="60% - Акцент4 20" xfId="20680"/>
    <cellStyle name="60% - Акцент4 21" xfId="20681"/>
    <cellStyle name="60% - Акцент4 22" xfId="20682"/>
    <cellStyle name="60% - Акцент4 23" xfId="20683"/>
    <cellStyle name="60% - Акцент4 24" xfId="20684"/>
    <cellStyle name="60% - Акцент4 25" xfId="20685"/>
    <cellStyle name="60% - Акцент4 26" xfId="20686"/>
    <cellStyle name="60% - Акцент4 27" xfId="20687"/>
    <cellStyle name="60% - Акцент4 28" xfId="20688"/>
    <cellStyle name="60% - Акцент4 29" xfId="20689"/>
    <cellStyle name="60% - Акцент4 3" xfId="20690"/>
    <cellStyle name="60% - Акцент4 3 2" xfId="20691"/>
    <cellStyle name="60% - Акцент4 3 3" xfId="20692"/>
    <cellStyle name="60% - Акцент4 3 4" xfId="20693"/>
    <cellStyle name="60% - Акцент4 3 5" xfId="20694"/>
    <cellStyle name="60% - Акцент4 30" xfId="20695"/>
    <cellStyle name="60% - Акцент4 31" xfId="20696"/>
    <cellStyle name="60% - Акцент4 32" xfId="20697"/>
    <cellStyle name="60% - Акцент4 33" xfId="20698"/>
    <cellStyle name="60% - Акцент4 34" xfId="20699"/>
    <cellStyle name="60% - Акцент4 35" xfId="20700"/>
    <cellStyle name="60% - Акцент4 36" xfId="20701"/>
    <cellStyle name="60% - Акцент4 37" xfId="20702"/>
    <cellStyle name="60% - Акцент4 38" xfId="20703"/>
    <cellStyle name="60% - Акцент4 39" xfId="20704"/>
    <cellStyle name="60% - Акцент4 4" xfId="20705"/>
    <cellStyle name="60% - Акцент4 4 2" xfId="20706"/>
    <cellStyle name="60% - Акцент4 4 3" xfId="20707"/>
    <cellStyle name="60% - Акцент4 4 4" xfId="20708"/>
    <cellStyle name="60% - Акцент4 4 5" xfId="20709"/>
    <cellStyle name="60% - Акцент4 40" xfId="20710"/>
    <cellStyle name="60% - Акцент4 41" xfId="20711"/>
    <cellStyle name="60% - Акцент4 42" xfId="20712"/>
    <cellStyle name="60% - Акцент4 43" xfId="20713"/>
    <cellStyle name="60% - Акцент4 44" xfId="20714"/>
    <cellStyle name="60% - Акцент4 45" xfId="20715"/>
    <cellStyle name="60% - Акцент4 46" xfId="20716"/>
    <cellStyle name="60% - Акцент4 47" xfId="20717"/>
    <cellStyle name="60% - Акцент4 48" xfId="20718"/>
    <cellStyle name="60% - Акцент4 49" xfId="20719"/>
    <cellStyle name="60% - Акцент4 5" xfId="20720"/>
    <cellStyle name="60% - Акцент4 5 2" xfId="20721"/>
    <cellStyle name="60% - Акцент4 5 3" xfId="20722"/>
    <cellStyle name="60% - Акцент4 5 4" xfId="20723"/>
    <cellStyle name="60% - Акцент4 5 5" xfId="20724"/>
    <cellStyle name="60% - Акцент4 50" xfId="20725"/>
    <cellStyle name="60% - Акцент4 51" xfId="20726"/>
    <cellStyle name="60% - Акцент4 52" xfId="20727"/>
    <cellStyle name="60% - Акцент4 53" xfId="20728"/>
    <cellStyle name="60% - Акцент4 54" xfId="20729"/>
    <cellStyle name="60% - Акцент4 55" xfId="20730"/>
    <cellStyle name="60% - Акцент4 56" xfId="20731"/>
    <cellStyle name="60% - Акцент4 57" xfId="20732"/>
    <cellStyle name="60% - Акцент4 58" xfId="20733"/>
    <cellStyle name="60% - Акцент4 59" xfId="20734"/>
    <cellStyle name="60% - Акцент4 6" xfId="20735"/>
    <cellStyle name="60% - Акцент4 6 2" xfId="20736"/>
    <cellStyle name="60% - Акцент4 6 3" xfId="20737"/>
    <cellStyle name="60% - Акцент4 6 4" xfId="20738"/>
    <cellStyle name="60% - Акцент4 6 5" xfId="20739"/>
    <cellStyle name="60% - Акцент4 60" xfId="20740"/>
    <cellStyle name="60% - Акцент4 61" xfId="20741"/>
    <cellStyle name="60% - Акцент4 62" xfId="20742"/>
    <cellStyle name="60% - Акцент4 63" xfId="20743"/>
    <cellStyle name="60% - Акцент4 64" xfId="20744"/>
    <cellStyle name="60% - Акцент4 65" xfId="20745"/>
    <cellStyle name="60% - Акцент4 66" xfId="20746"/>
    <cellStyle name="60% - Акцент4 67" xfId="20747"/>
    <cellStyle name="60% - Акцент4 68" xfId="20748"/>
    <cellStyle name="60% - Акцент4 69" xfId="20749"/>
    <cellStyle name="60% - Акцент4 7" xfId="20750"/>
    <cellStyle name="60% - Акцент4 7 2" xfId="20751"/>
    <cellStyle name="60% - Акцент4 7 3" xfId="20752"/>
    <cellStyle name="60% - Акцент4 7 4" xfId="20753"/>
    <cellStyle name="60% - Акцент4 7 5" xfId="20754"/>
    <cellStyle name="60% - Акцент4 70" xfId="20755"/>
    <cellStyle name="60% - Акцент4 71" xfId="20756"/>
    <cellStyle name="60% - Акцент4 72" xfId="20757"/>
    <cellStyle name="60% - Акцент4 73" xfId="20758"/>
    <cellStyle name="60% - Акцент4 74" xfId="20759"/>
    <cellStyle name="60% - Акцент4 75" xfId="20760"/>
    <cellStyle name="60% - Акцент4 76" xfId="20761"/>
    <cellStyle name="60% - Акцент4 77" xfId="20762"/>
    <cellStyle name="60% - Акцент4 78" xfId="20763"/>
    <cellStyle name="60% - Акцент4 79" xfId="20764"/>
    <cellStyle name="60% - Акцент4 8" xfId="20765"/>
    <cellStyle name="60% - Акцент4 8 2" xfId="20766"/>
    <cellStyle name="60% - Акцент4 8 3" xfId="20767"/>
    <cellStyle name="60% - Акцент4 8 4" xfId="20768"/>
    <cellStyle name="60% - Акцент4 8 5" xfId="20769"/>
    <cellStyle name="60% - Акцент4 80" xfId="20770"/>
    <cellStyle name="60% - Акцент4 81" xfId="20771"/>
    <cellStyle name="60% - Акцент4 82" xfId="20772"/>
    <cellStyle name="60% - Акцент4 83" xfId="20773"/>
    <cellStyle name="60% - Акцент4 84" xfId="20774"/>
    <cellStyle name="60% - Акцент4 85" xfId="20775"/>
    <cellStyle name="60% - Акцент4 86" xfId="20776"/>
    <cellStyle name="60% - Акцент4 87" xfId="20777"/>
    <cellStyle name="60% - Акцент4 88" xfId="20778"/>
    <cellStyle name="60% - Акцент4 89" xfId="20779"/>
    <cellStyle name="60% - Акцент4 9" xfId="20780"/>
    <cellStyle name="60% - Акцент4 9 2" xfId="20781"/>
    <cellStyle name="60% - Акцент4 9 3" xfId="20782"/>
    <cellStyle name="60% - Акцент4 9 4" xfId="20783"/>
    <cellStyle name="60% - Акцент4 9 5" xfId="20784"/>
    <cellStyle name="60% - Акцент4 90" xfId="20785"/>
    <cellStyle name="60% - Акцент4 91" xfId="20786"/>
    <cellStyle name="60% - Акцент4 92" xfId="20787"/>
    <cellStyle name="60% - Акцент4 93" xfId="20788"/>
    <cellStyle name="60% - Акцент4 94" xfId="20789"/>
    <cellStyle name="60% - Акцент4 95" xfId="20790"/>
    <cellStyle name="60% - Акцент4 96" xfId="20791"/>
    <cellStyle name="60% - Акцент4 97" xfId="20792"/>
    <cellStyle name="60% - Акцент4 98" xfId="20793"/>
    <cellStyle name="60% - Акцент4 99" xfId="20794"/>
    <cellStyle name="60% - Акцент5" xfId="20795" builtinId="48" customBuiltin="1"/>
    <cellStyle name="60% - Акцент5 10" xfId="20796"/>
    <cellStyle name="60% - Акцент5 100" xfId="20797"/>
    <cellStyle name="60% - Акцент5 101" xfId="20798"/>
    <cellStyle name="60% - Акцент5 102" xfId="20799"/>
    <cellStyle name="60% - Акцент5 103" xfId="20800"/>
    <cellStyle name="60% - Акцент5 104" xfId="20801"/>
    <cellStyle name="60% - Акцент5 105" xfId="20802"/>
    <cellStyle name="60% - Акцент5 106" xfId="20803"/>
    <cellStyle name="60% - Акцент5 107" xfId="20804"/>
    <cellStyle name="60% - Акцент5 108" xfId="20805"/>
    <cellStyle name="60% - Акцент5 109" xfId="20806"/>
    <cellStyle name="60% - Акцент5 11" xfId="20807"/>
    <cellStyle name="60% - Акцент5 110" xfId="20808"/>
    <cellStyle name="60% - Акцент5 111" xfId="20809"/>
    <cellStyle name="60% - Акцент5 112" xfId="20810"/>
    <cellStyle name="60% - Акцент5 113" xfId="20811"/>
    <cellStyle name="60% - Акцент5 12" xfId="20812"/>
    <cellStyle name="60% - Акцент5 13" xfId="20813"/>
    <cellStyle name="60% - Акцент5 14" xfId="20814"/>
    <cellStyle name="60% - Акцент5 15" xfId="20815"/>
    <cellStyle name="60% - Акцент5 16" xfId="20816"/>
    <cellStyle name="60% - Акцент5 17" xfId="20817"/>
    <cellStyle name="60% - Акцент5 18" xfId="20818"/>
    <cellStyle name="60% - Акцент5 19" xfId="20819"/>
    <cellStyle name="60% - Акцент5 2" xfId="20820"/>
    <cellStyle name="60% - Акцент5 2 2" xfId="20821"/>
    <cellStyle name="60% - Акцент5 2 3" xfId="20822"/>
    <cellStyle name="60% - Акцент5 2 4" xfId="20823"/>
    <cellStyle name="60% - Акцент5 2 5" xfId="20824"/>
    <cellStyle name="60% - Акцент5 20" xfId="20825"/>
    <cellStyle name="60% - Акцент5 21" xfId="20826"/>
    <cellStyle name="60% - Акцент5 22" xfId="20827"/>
    <cellStyle name="60% - Акцент5 23" xfId="20828"/>
    <cellStyle name="60% - Акцент5 24" xfId="20829"/>
    <cellStyle name="60% - Акцент5 25" xfId="20830"/>
    <cellStyle name="60% - Акцент5 26" xfId="20831"/>
    <cellStyle name="60% - Акцент5 27" xfId="20832"/>
    <cellStyle name="60% - Акцент5 28" xfId="20833"/>
    <cellStyle name="60% - Акцент5 29" xfId="20834"/>
    <cellStyle name="60% - Акцент5 3" xfId="20835"/>
    <cellStyle name="60% - Акцент5 3 2" xfId="20836"/>
    <cellStyle name="60% - Акцент5 3 3" xfId="20837"/>
    <cellStyle name="60% - Акцент5 3 4" xfId="20838"/>
    <cellStyle name="60% - Акцент5 3 5" xfId="20839"/>
    <cellStyle name="60% - Акцент5 30" xfId="20840"/>
    <cellStyle name="60% - Акцент5 31" xfId="20841"/>
    <cellStyle name="60% - Акцент5 32" xfId="20842"/>
    <cellStyle name="60% - Акцент5 33" xfId="20843"/>
    <cellStyle name="60% - Акцент5 34" xfId="20844"/>
    <cellStyle name="60% - Акцент5 35" xfId="20845"/>
    <cellStyle name="60% - Акцент5 36" xfId="20846"/>
    <cellStyle name="60% - Акцент5 37" xfId="20847"/>
    <cellStyle name="60% - Акцент5 38" xfId="20848"/>
    <cellStyle name="60% - Акцент5 39" xfId="20849"/>
    <cellStyle name="60% - Акцент5 4" xfId="20850"/>
    <cellStyle name="60% - Акцент5 4 2" xfId="20851"/>
    <cellStyle name="60% - Акцент5 4 3" xfId="20852"/>
    <cellStyle name="60% - Акцент5 4 4" xfId="20853"/>
    <cellStyle name="60% - Акцент5 4 5" xfId="20854"/>
    <cellStyle name="60% - Акцент5 40" xfId="20855"/>
    <cellStyle name="60% - Акцент5 41" xfId="20856"/>
    <cellStyle name="60% - Акцент5 42" xfId="20857"/>
    <cellStyle name="60% - Акцент5 43" xfId="20858"/>
    <cellStyle name="60% - Акцент5 44" xfId="20859"/>
    <cellStyle name="60% - Акцент5 45" xfId="20860"/>
    <cellStyle name="60% - Акцент5 46" xfId="20861"/>
    <cellStyle name="60% - Акцент5 47" xfId="20862"/>
    <cellStyle name="60% - Акцент5 48" xfId="20863"/>
    <cellStyle name="60% - Акцент5 49" xfId="20864"/>
    <cellStyle name="60% - Акцент5 5" xfId="20865"/>
    <cellStyle name="60% - Акцент5 5 2" xfId="20866"/>
    <cellStyle name="60% - Акцент5 5 3" xfId="20867"/>
    <cellStyle name="60% - Акцент5 5 4" xfId="20868"/>
    <cellStyle name="60% - Акцент5 5 5" xfId="20869"/>
    <cellStyle name="60% - Акцент5 50" xfId="20870"/>
    <cellStyle name="60% - Акцент5 51" xfId="20871"/>
    <cellStyle name="60% - Акцент5 52" xfId="20872"/>
    <cellStyle name="60% - Акцент5 53" xfId="20873"/>
    <cellStyle name="60% - Акцент5 54" xfId="20874"/>
    <cellStyle name="60% - Акцент5 55" xfId="20875"/>
    <cellStyle name="60% - Акцент5 56" xfId="20876"/>
    <cellStyle name="60% - Акцент5 57" xfId="20877"/>
    <cellStyle name="60% - Акцент5 58" xfId="20878"/>
    <cellStyle name="60% - Акцент5 59" xfId="20879"/>
    <cellStyle name="60% - Акцент5 6" xfId="20880"/>
    <cellStyle name="60% - Акцент5 6 2" xfId="20881"/>
    <cellStyle name="60% - Акцент5 6 3" xfId="20882"/>
    <cellStyle name="60% - Акцент5 6 4" xfId="20883"/>
    <cellStyle name="60% - Акцент5 6 5" xfId="20884"/>
    <cellStyle name="60% - Акцент5 60" xfId="20885"/>
    <cellStyle name="60% - Акцент5 61" xfId="20886"/>
    <cellStyle name="60% - Акцент5 62" xfId="20887"/>
    <cellStyle name="60% - Акцент5 63" xfId="20888"/>
    <cellStyle name="60% - Акцент5 64" xfId="20889"/>
    <cellStyle name="60% - Акцент5 65" xfId="20890"/>
    <cellStyle name="60% - Акцент5 66" xfId="20891"/>
    <cellStyle name="60% - Акцент5 67" xfId="20892"/>
    <cellStyle name="60% - Акцент5 68" xfId="20893"/>
    <cellStyle name="60% - Акцент5 69" xfId="20894"/>
    <cellStyle name="60% - Акцент5 7" xfId="20895"/>
    <cellStyle name="60% - Акцент5 7 2" xfId="20896"/>
    <cellStyle name="60% - Акцент5 7 3" xfId="20897"/>
    <cellStyle name="60% - Акцент5 7 4" xfId="20898"/>
    <cellStyle name="60% - Акцент5 7 5" xfId="20899"/>
    <cellStyle name="60% - Акцент5 70" xfId="20900"/>
    <cellStyle name="60% - Акцент5 71" xfId="20901"/>
    <cellStyle name="60% - Акцент5 72" xfId="20902"/>
    <cellStyle name="60% - Акцент5 73" xfId="20903"/>
    <cellStyle name="60% - Акцент5 74" xfId="20904"/>
    <cellStyle name="60% - Акцент5 75" xfId="20905"/>
    <cellStyle name="60% - Акцент5 76" xfId="20906"/>
    <cellStyle name="60% - Акцент5 77" xfId="20907"/>
    <cellStyle name="60% - Акцент5 78" xfId="20908"/>
    <cellStyle name="60% - Акцент5 79" xfId="20909"/>
    <cellStyle name="60% - Акцент5 8" xfId="20910"/>
    <cellStyle name="60% - Акцент5 8 2" xfId="20911"/>
    <cellStyle name="60% - Акцент5 8 3" xfId="20912"/>
    <cellStyle name="60% - Акцент5 8 4" xfId="20913"/>
    <cellStyle name="60% - Акцент5 8 5" xfId="20914"/>
    <cellStyle name="60% - Акцент5 80" xfId="20915"/>
    <cellStyle name="60% - Акцент5 81" xfId="20916"/>
    <cellStyle name="60% - Акцент5 82" xfId="20917"/>
    <cellStyle name="60% - Акцент5 83" xfId="20918"/>
    <cellStyle name="60% - Акцент5 84" xfId="20919"/>
    <cellStyle name="60% - Акцент5 85" xfId="20920"/>
    <cellStyle name="60% - Акцент5 86" xfId="20921"/>
    <cellStyle name="60% - Акцент5 87" xfId="20922"/>
    <cellStyle name="60% - Акцент5 88" xfId="20923"/>
    <cellStyle name="60% - Акцент5 89" xfId="20924"/>
    <cellStyle name="60% - Акцент5 9" xfId="20925"/>
    <cellStyle name="60% - Акцент5 9 2" xfId="20926"/>
    <cellStyle name="60% - Акцент5 9 3" xfId="20927"/>
    <cellStyle name="60% - Акцент5 9 4" xfId="20928"/>
    <cellStyle name="60% - Акцент5 9 5" xfId="20929"/>
    <cellStyle name="60% - Акцент5 90" xfId="20930"/>
    <cellStyle name="60% - Акцент5 91" xfId="20931"/>
    <cellStyle name="60% - Акцент5 92" xfId="20932"/>
    <cellStyle name="60% - Акцент5 93" xfId="20933"/>
    <cellStyle name="60% - Акцент5 94" xfId="20934"/>
    <cellStyle name="60% - Акцент5 95" xfId="20935"/>
    <cellStyle name="60% - Акцент5 96" xfId="20936"/>
    <cellStyle name="60% - Акцент5 97" xfId="20937"/>
    <cellStyle name="60% - Акцент5 98" xfId="20938"/>
    <cellStyle name="60% - Акцент5 99" xfId="20939"/>
    <cellStyle name="60% - Акцент6" xfId="20940" builtinId="52" customBuiltin="1"/>
    <cellStyle name="60% - Акцент6 10" xfId="20941"/>
    <cellStyle name="60% - Акцент6 100" xfId="20942"/>
    <cellStyle name="60% - Акцент6 101" xfId="20943"/>
    <cellStyle name="60% - Акцент6 102" xfId="20944"/>
    <cellStyle name="60% - Акцент6 103" xfId="20945"/>
    <cellStyle name="60% - Акцент6 104" xfId="20946"/>
    <cellStyle name="60% - Акцент6 105" xfId="20947"/>
    <cellStyle name="60% - Акцент6 106" xfId="20948"/>
    <cellStyle name="60% - Акцент6 107" xfId="20949"/>
    <cellStyle name="60% - Акцент6 108" xfId="20950"/>
    <cellStyle name="60% - Акцент6 109" xfId="20951"/>
    <cellStyle name="60% - Акцент6 11" xfId="20952"/>
    <cellStyle name="60% - Акцент6 110" xfId="20953"/>
    <cellStyle name="60% - Акцент6 111" xfId="20954"/>
    <cellStyle name="60% - Акцент6 112" xfId="20955"/>
    <cellStyle name="60% - Акцент6 113" xfId="20956"/>
    <cellStyle name="60% - Акцент6 12" xfId="20957"/>
    <cellStyle name="60% - Акцент6 13" xfId="20958"/>
    <cellStyle name="60% - Акцент6 14" xfId="20959"/>
    <cellStyle name="60% - Акцент6 15" xfId="20960"/>
    <cellStyle name="60% - Акцент6 16" xfId="20961"/>
    <cellStyle name="60% - Акцент6 17" xfId="20962"/>
    <cellStyle name="60% - Акцент6 18" xfId="20963"/>
    <cellStyle name="60% - Акцент6 19" xfId="20964"/>
    <cellStyle name="60% - Акцент6 2" xfId="20965"/>
    <cellStyle name="60% - Акцент6 2 2" xfId="20966"/>
    <cellStyle name="60% - Акцент6 2 3" xfId="20967"/>
    <cellStyle name="60% - Акцент6 2 4" xfId="20968"/>
    <cellStyle name="60% - Акцент6 2 5" xfId="20969"/>
    <cellStyle name="60% - Акцент6 20" xfId="20970"/>
    <cellStyle name="60% - Акцент6 21" xfId="20971"/>
    <cellStyle name="60% - Акцент6 22" xfId="20972"/>
    <cellStyle name="60% - Акцент6 23" xfId="20973"/>
    <cellStyle name="60% - Акцент6 24" xfId="20974"/>
    <cellStyle name="60% - Акцент6 25" xfId="20975"/>
    <cellStyle name="60% - Акцент6 26" xfId="20976"/>
    <cellStyle name="60% - Акцент6 27" xfId="20977"/>
    <cellStyle name="60% - Акцент6 28" xfId="20978"/>
    <cellStyle name="60% - Акцент6 29" xfId="20979"/>
    <cellStyle name="60% - Акцент6 3" xfId="20980"/>
    <cellStyle name="60% - Акцент6 3 2" xfId="20981"/>
    <cellStyle name="60% - Акцент6 3 3" xfId="20982"/>
    <cellStyle name="60% - Акцент6 3 4" xfId="20983"/>
    <cellStyle name="60% - Акцент6 3 5" xfId="20984"/>
    <cellStyle name="60% - Акцент6 30" xfId="20985"/>
    <cellStyle name="60% - Акцент6 31" xfId="20986"/>
    <cellStyle name="60% - Акцент6 32" xfId="20987"/>
    <cellStyle name="60% - Акцент6 33" xfId="20988"/>
    <cellStyle name="60% - Акцент6 34" xfId="20989"/>
    <cellStyle name="60% - Акцент6 35" xfId="20990"/>
    <cellStyle name="60% - Акцент6 36" xfId="20991"/>
    <cellStyle name="60% - Акцент6 37" xfId="20992"/>
    <cellStyle name="60% - Акцент6 38" xfId="20993"/>
    <cellStyle name="60% - Акцент6 39" xfId="20994"/>
    <cellStyle name="60% - Акцент6 4" xfId="20995"/>
    <cellStyle name="60% - Акцент6 4 2" xfId="20996"/>
    <cellStyle name="60% - Акцент6 4 3" xfId="20997"/>
    <cellStyle name="60% - Акцент6 4 4" xfId="20998"/>
    <cellStyle name="60% - Акцент6 4 5" xfId="20999"/>
    <cellStyle name="60% - Акцент6 40" xfId="21000"/>
    <cellStyle name="60% - Акцент6 41" xfId="21001"/>
    <cellStyle name="60% - Акцент6 42" xfId="21002"/>
    <cellStyle name="60% - Акцент6 43" xfId="21003"/>
    <cellStyle name="60% - Акцент6 44" xfId="21004"/>
    <cellStyle name="60% - Акцент6 45" xfId="21005"/>
    <cellStyle name="60% - Акцент6 46" xfId="21006"/>
    <cellStyle name="60% - Акцент6 47" xfId="21007"/>
    <cellStyle name="60% - Акцент6 48" xfId="21008"/>
    <cellStyle name="60% - Акцент6 49" xfId="21009"/>
    <cellStyle name="60% - Акцент6 5" xfId="21010"/>
    <cellStyle name="60% - Акцент6 5 2" xfId="21011"/>
    <cellStyle name="60% - Акцент6 5 3" xfId="21012"/>
    <cellStyle name="60% - Акцент6 5 4" xfId="21013"/>
    <cellStyle name="60% - Акцент6 5 5" xfId="21014"/>
    <cellStyle name="60% - Акцент6 50" xfId="21015"/>
    <cellStyle name="60% - Акцент6 51" xfId="21016"/>
    <cellStyle name="60% - Акцент6 52" xfId="21017"/>
    <cellStyle name="60% - Акцент6 53" xfId="21018"/>
    <cellStyle name="60% - Акцент6 54" xfId="21019"/>
    <cellStyle name="60% - Акцент6 55" xfId="21020"/>
    <cellStyle name="60% - Акцент6 56" xfId="21021"/>
    <cellStyle name="60% - Акцент6 57" xfId="21022"/>
    <cellStyle name="60% - Акцент6 58" xfId="21023"/>
    <cellStyle name="60% - Акцент6 59" xfId="21024"/>
    <cellStyle name="60% - Акцент6 6" xfId="21025"/>
    <cellStyle name="60% - Акцент6 6 2" xfId="21026"/>
    <cellStyle name="60% - Акцент6 6 3" xfId="21027"/>
    <cellStyle name="60% - Акцент6 6 4" xfId="21028"/>
    <cellStyle name="60% - Акцент6 6 5" xfId="21029"/>
    <cellStyle name="60% - Акцент6 60" xfId="21030"/>
    <cellStyle name="60% - Акцент6 61" xfId="21031"/>
    <cellStyle name="60% - Акцент6 62" xfId="21032"/>
    <cellStyle name="60% - Акцент6 63" xfId="21033"/>
    <cellStyle name="60% - Акцент6 64" xfId="21034"/>
    <cellStyle name="60% - Акцент6 65" xfId="21035"/>
    <cellStyle name="60% - Акцент6 66" xfId="21036"/>
    <cellStyle name="60% - Акцент6 67" xfId="21037"/>
    <cellStyle name="60% - Акцент6 68" xfId="21038"/>
    <cellStyle name="60% - Акцент6 69" xfId="21039"/>
    <cellStyle name="60% - Акцент6 7" xfId="21040"/>
    <cellStyle name="60% - Акцент6 7 2" xfId="21041"/>
    <cellStyle name="60% - Акцент6 7 3" xfId="21042"/>
    <cellStyle name="60% - Акцент6 7 4" xfId="21043"/>
    <cellStyle name="60% - Акцент6 7 5" xfId="21044"/>
    <cellStyle name="60% - Акцент6 70" xfId="21045"/>
    <cellStyle name="60% - Акцент6 71" xfId="21046"/>
    <cellStyle name="60% - Акцент6 72" xfId="21047"/>
    <cellStyle name="60% - Акцент6 73" xfId="21048"/>
    <cellStyle name="60% - Акцент6 74" xfId="21049"/>
    <cellStyle name="60% - Акцент6 75" xfId="21050"/>
    <cellStyle name="60% - Акцент6 76" xfId="21051"/>
    <cellStyle name="60% - Акцент6 77" xfId="21052"/>
    <cellStyle name="60% - Акцент6 78" xfId="21053"/>
    <cellStyle name="60% - Акцент6 79" xfId="21054"/>
    <cellStyle name="60% - Акцент6 8" xfId="21055"/>
    <cellStyle name="60% - Акцент6 8 2" xfId="21056"/>
    <cellStyle name="60% - Акцент6 8 3" xfId="21057"/>
    <cellStyle name="60% - Акцент6 8 4" xfId="21058"/>
    <cellStyle name="60% - Акцент6 8 5" xfId="21059"/>
    <cellStyle name="60% - Акцент6 80" xfId="21060"/>
    <cellStyle name="60% - Акцент6 81" xfId="21061"/>
    <cellStyle name="60% - Акцент6 82" xfId="21062"/>
    <cellStyle name="60% - Акцент6 83" xfId="21063"/>
    <cellStyle name="60% - Акцент6 84" xfId="21064"/>
    <cellStyle name="60% - Акцент6 85" xfId="21065"/>
    <cellStyle name="60% - Акцент6 86" xfId="21066"/>
    <cellStyle name="60% - Акцент6 87" xfId="21067"/>
    <cellStyle name="60% - Акцент6 88" xfId="21068"/>
    <cellStyle name="60% - Акцент6 89" xfId="21069"/>
    <cellStyle name="60% - Акцент6 9" xfId="21070"/>
    <cellStyle name="60% - Акцент6 9 2" xfId="21071"/>
    <cellStyle name="60% - Акцент6 9 3" xfId="21072"/>
    <cellStyle name="60% - Акцент6 9 4" xfId="21073"/>
    <cellStyle name="60% - Акцент6 9 5" xfId="21074"/>
    <cellStyle name="60% - Акцент6 90" xfId="21075"/>
    <cellStyle name="60% - Акцент6 91" xfId="21076"/>
    <cellStyle name="60% - Акцент6 92" xfId="21077"/>
    <cellStyle name="60% - Акцент6 93" xfId="21078"/>
    <cellStyle name="60% - Акцент6 94" xfId="21079"/>
    <cellStyle name="60% - Акцент6 95" xfId="21080"/>
    <cellStyle name="60% - Акцент6 96" xfId="21081"/>
    <cellStyle name="60% - Акцент6 97" xfId="21082"/>
    <cellStyle name="60% - Акцент6 98" xfId="21083"/>
    <cellStyle name="60% - Акцент6 99" xfId="21084"/>
    <cellStyle name="Accent1" xfId="21085"/>
    <cellStyle name="Accent2" xfId="21086"/>
    <cellStyle name="Accent3" xfId="21087"/>
    <cellStyle name="Accent4" xfId="21088"/>
    <cellStyle name="Accent5" xfId="21089"/>
    <cellStyle name="Accent6" xfId="21090"/>
    <cellStyle name="Bad" xfId="21091"/>
    <cellStyle name="br" xfId="21092"/>
    <cellStyle name="br 2" xfId="21093"/>
    <cellStyle name="br 3" xfId="21094"/>
    <cellStyle name="Calculation" xfId="21095"/>
    <cellStyle name="Check Cell" xfId="21096"/>
    <cellStyle name="col" xfId="21097"/>
    <cellStyle name="col 2" xfId="21098"/>
    <cellStyle name="col 3" xfId="21099"/>
    <cellStyle name="dtrow" xfId="21100"/>
    <cellStyle name="Excel Built-in Normal" xfId="21101"/>
    <cellStyle name="Explanatory Text" xfId="21102"/>
    <cellStyle name="Good" xfId="21103"/>
    <cellStyle name="Heading 1" xfId="21104"/>
    <cellStyle name="Heading 2" xfId="21105"/>
    <cellStyle name="Heading 3" xfId="21106"/>
    <cellStyle name="Heading 4" xfId="21107"/>
    <cellStyle name="Input" xfId="21108"/>
    <cellStyle name="Linked Cell" xfId="21109"/>
    <cellStyle name="Neutral" xfId="21110"/>
    <cellStyle name="Note" xfId="21111"/>
    <cellStyle name="Output" xfId="21112"/>
    <cellStyle name="st33" xfId="21113"/>
    <cellStyle name="style0" xfId="21114"/>
    <cellStyle name="style0 2" xfId="21115"/>
    <cellStyle name="style0 2 2" xfId="21116"/>
    <cellStyle name="style0 2 3" xfId="21117"/>
    <cellStyle name="style0 3" xfId="21118"/>
    <cellStyle name="style0 4" xfId="21119"/>
    <cellStyle name="style0 5" xfId="21120"/>
    <cellStyle name="style0 6" xfId="21121"/>
    <cellStyle name="td" xfId="21122"/>
    <cellStyle name="td 2" xfId="21123"/>
    <cellStyle name="td 2 2" xfId="21124"/>
    <cellStyle name="td 2 3" xfId="21125"/>
    <cellStyle name="td 3" xfId="21126"/>
    <cellStyle name="td 4" xfId="21127"/>
    <cellStyle name="td 5" xfId="21128"/>
    <cellStyle name="td 6" xfId="21129"/>
    <cellStyle name="Title" xfId="21130"/>
    <cellStyle name="Total" xfId="21131"/>
    <cellStyle name="tr" xfId="21132"/>
    <cellStyle name="tr 2" xfId="21133"/>
    <cellStyle name="tr 3" xfId="21134"/>
    <cellStyle name="Warning Text" xfId="21135"/>
    <cellStyle name="xl21" xfId="21136"/>
    <cellStyle name="xl21 2" xfId="21137"/>
    <cellStyle name="xl21 2 2" xfId="21138"/>
    <cellStyle name="xl21 2 3" xfId="21139"/>
    <cellStyle name="xl21 3" xfId="21140"/>
    <cellStyle name="xl21 4" xfId="21141"/>
    <cellStyle name="xl21 5" xfId="21142"/>
    <cellStyle name="xl22" xfId="21143"/>
    <cellStyle name="xl22 2" xfId="21144"/>
    <cellStyle name="xl22 2 2" xfId="21145"/>
    <cellStyle name="xl22 2 3" xfId="21146"/>
    <cellStyle name="xl22 3" xfId="21147"/>
    <cellStyle name="xl22 4" xfId="21148"/>
    <cellStyle name="xl22 5" xfId="21149"/>
    <cellStyle name="xl23" xfId="21150"/>
    <cellStyle name="xl23 2" xfId="21151"/>
    <cellStyle name="xl23 2 2" xfId="21152"/>
    <cellStyle name="xl23 3" xfId="21153"/>
    <cellStyle name="xl23 4" xfId="21154"/>
    <cellStyle name="xl23 5" xfId="21155"/>
    <cellStyle name="xl23 6" xfId="21156"/>
    <cellStyle name="xl24" xfId="21157"/>
    <cellStyle name="xl24 2" xfId="21158"/>
    <cellStyle name="xl24 2 2" xfId="21159"/>
    <cellStyle name="xl24 2 3" xfId="21160"/>
    <cellStyle name="xl24 2 4" xfId="21161"/>
    <cellStyle name="xl24 3" xfId="21162"/>
    <cellStyle name="xl24 4" xfId="21163"/>
    <cellStyle name="xl24 5" xfId="21164"/>
    <cellStyle name="xl24 6" xfId="21165"/>
    <cellStyle name="xl25" xfId="21166"/>
    <cellStyle name="xl25 2" xfId="21167"/>
    <cellStyle name="xl25 2 2" xfId="21168"/>
    <cellStyle name="xl25 2 3" xfId="21169"/>
    <cellStyle name="xl25 2 4" xfId="21170"/>
    <cellStyle name="xl25 3" xfId="21171"/>
    <cellStyle name="xl25 4" xfId="21172"/>
    <cellStyle name="xl25 5" xfId="21173"/>
    <cellStyle name="xl25 6" xfId="21174"/>
    <cellStyle name="xl25 7" xfId="21175"/>
    <cellStyle name="xl26" xfId="21176"/>
    <cellStyle name="xl26 2" xfId="21177"/>
    <cellStyle name="xl26 2 2" xfId="21178"/>
    <cellStyle name="xl26 2 3" xfId="21179"/>
    <cellStyle name="xl26 3" xfId="21180"/>
    <cellStyle name="xl26 4" xfId="21181"/>
    <cellStyle name="xl26 5" xfId="21182"/>
    <cellStyle name="xl26 6" xfId="21183"/>
    <cellStyle name="xl27" xfId="21184"/>
    <cellStyle name="xl27 2" xfId="21185"/>
    <cellStyle name="xl27 2 2" xfId="21186"/>
    <cellStyle name="xl27 2 3" xfId="21187"/>
    <cellStyle name="xl27 2 4" xfId="21188"/>
    <cellStyle name="xl27 3" xfId="21189"/>
    <cellStyle name="xl27 4" xfId="21190"/>
    <cellStyle name="xl27 5" xfId="21191"/>
    <cellStyle name="xl27 6" xfId="21192"/>
    <cellStyle name="xl27 7" xfId="21193"/>
    <cellStyle name="xl28" xfId="21194"/>
    <cellStyle name="xl28 2" xfId="21195"/>
    <cellStyle name="xl28 2 2" xfId="21196"/>
    <cellStyle name="xl28 2 3" xfId="21197"/>
    <cellStyle name="xl28 3" xfId="21198"/>
    <cellStyle name="xl28 4" xfId="21199"/>
    <cellStyle name="xl28 5" xfId="21200"/>
    <cellStyle name="xl28 6" xfId="21201"/>
    <cellStyle name="xl29" xfId="21202"/>
    <cellStyle name="xl29 2" xfId="21203"/>
    <cellStyle name="xl29 2 2" xfId="21204"/>
    <cellStyle name="xl29 2 3" xfId="21205"/>
    <cellStyle name="xl29 3" xfId="21206"/>
    <cellStyle name="xl29 4" xfId="21207"/>
    <cellStyle name="xl29 5" xfId="21208"/>
    <cellStyle name="xl29 6" xfId="21209"/>
    <cellStyle name="xl30" xfId="21210"/>
    <cellStyle name="xl30 2" xfId="21211"/>
    <cellStyle name="xl30 2 2" xfId="21212"/>
    <cellStyle name="xl30 2 3" xfId="21213"/>
    <cellStyle name="xl30 3" xfId="21214"/>
    <cellStyle name="xl30 4" xfId="21215"/>
    <cellStyle name="xl30 5" xfId="21216"/>
    <cellStyle name="xl30 6" xfId="21217"/>
    <cellStyle name="xl31" xfId="21218"/>
    <cellStyle name="xl31 2" xfId="21219"/>
    <cellStyle name="xl31 2 2" xfId="21220"/>
    <cellStyle name="xl31 2 3" xfId="21221"/>
    <cellStyle name="xl31 3" xfId="21222"/>
    <cellStyle name="xl31 4" xfId="21223"/>
    <cellStyle name="xl31 5" xfId="21224"/>
    <cellStyle name="xl31 6" xfId="21225"/>
    <cellStyle name="xl32" xfId="21226"/>
    <cellStyle name="xl32 2" xfId="21227"/>
    <cellStyle name="xl32 2 2" xfId="21228"/>
    <cellStyle name="xl32 3" xfId="21229"/>
    <cellStyle name="xl32 4" xfId="21230"/>
    <cellStyle name="xl32 5" xfId="21231"/>
    <cellStyle name="xl32 6" xfId="21232"/>
    <cellStyle name="xl33" xfId="21233"/>
    <cellStyle name="xl33 2" xfId="21234"/>
    <cellStyle name="xl33 2 2" xfId="21235"/>
    <cellStyle name="xl33 3" xfId="21236"/>
    <cellStyle name="xl33 4" xfId="21237"/>
    <cellStyle name="xl33 5" xfId="21238"/>
    <cellStyle name="xl33 6" xfId="21239"/>
    <cellStyle name="xl33 7" xfId="21240"/>
    <cellStyle name="xl34" xfId="21241"/>
    <cellStyle name="xl34 2" xfId="21242"/>
    <cellStyle name="xl34 2 2" xfId="21243"/>
    <cellStyle name="xl34 2 3" xfId="21244"/>
    <cellStyle name="xl34 2 4" xfId="21245"/>
    <cellStyle name="xl34 3" xfId="21246"/>
    <cellStyle name="xl34 4" xfId="21247"/>
    <cellStyle name="xl34 5" xfId="21248"/>
    <cellStyle name="xl34 6" xfId="21249"/>
    <cellStyle name="xl34 7" xfId="21250"/>
    <cellStyle name="xl34 8" xfId="21251"/>
    <cellStyle name="xl35" xfId="21252"/>
    <cellStyle name="xl35 2" xfId="21253"/>
    <cellStyle name="xl35 2 2" xfId="21254"/>
    <cellStyle name="xl35 2 3" xfId="21255"/>
    <cellStyle name="xl35 2 4" xfId="21256"/>
    <cellStyle name="xl35 3" xfId="21257"/>
    <cellStyle name="xl35 4" xfId="21258"/>
    <cellStyle name="xl35 5" xfId="21259"/>
    <cellStyle name="xl35 6" xfId="21260"/>
    <cellStyle name="xl35 7" xfId="21261"/>
    <cellStyle name="xl35 8" xfId="21262"/>
    <cellStyle name="xl36" xfId="21263"/>
    <cellStyle name="xl36 2" xfId="21264"/>
    <cellStyle name="xl36 2 2" xfId="21265"/>
    <cellStyle name="xl36 2 3" xfId="21266"/>
    <cellStyle name="xl36 3" xfId="21267"/>
    <cellStyle name="xl36 4" xfId="21268"/>
    <cellStyle name="xl36 5" xfId="21269"/>
    <cellStyle name="xl36 6" xfId="21270"/>
    <cellStyle name="xl36 7" xfId="21271"/>
    <cellStyle name="xl36 8" xfId="21272"/>
    <cellStyle name="xl37" xfId="21273"/>
    <cellStyle name="xl37 2" xfId="21274"/>
    <cellStyle name="xl37 2 2" xfId="21275"/>
    <cellStyle name="xl37 2 3" xfId="21276"/>
    <cellStyle name="xl37 2 4" xfId="21277"/>
    <cellStyle name="xl37 3" xfId="21278"/>
    <cellStyle name="xl37 4" xfId="21279"/>
    <cellStyle name="xl37 5" xfId="21280"/>
    <cellStyle name="xl37 6" xfId="21281"/>
    <cellStyle name="xl37 7" xfId="21282"/>
    <cellStyle name="xl38" xfId="21283"/>
    <cellStyle name="xl38 2" xfId="21284"/>
    <cellStyle name="xl38 2 2" xfId="21285"/>
    <cellStyle name="xl38 2 3" xfId="21286"/>
    <cellStyle name="xl38 3" xfId="21287"/>
    <cellStyle name="xl38 4" xfId="21288"/>
    <cellStyle name="xl38 5" xfId="21289"/>
    <cellStyle name="xl38 6" xfId="21290"/>
    <cellStyle name="xl39" xfId="21291"/>
    <cellStyle name="xl39 2" xfId="21292"/>
    <cellStyle name="xl39 2 2" xfId="21293"/>
    <cellStyle name="xl39 2 3" xfId="21294"/>
    <cellStyle name="xl39 3" xfId="21295"/>
    <cellStyle name="xl39 4" xfId="21296"/>
    <cellStyle name="xl39 5" xfId="21297"/>
    <cellStyle name="xl39 6" xfId="21298"/>
    <cellStyle name="xl39 7" xfId="21299"/>
    <cellStyle name="xl40" xfId="21300"/>
    <cellStyle name="xl40 2" xfId="21301"/>
    <cellStyle name="xl40 2 2" xfId="21302"/>
    <cellStyle name="xl40 2 3" xfId="21303"/>
    <cellStyle name="xl40 3" xfId="21304"/>
    <cellStyle name="xl40 4" xfId="21305"/>
    <cellStyle name="xl40 5" xfId="21306"/>
    <cellStyle name="xl40 6" xfId="21307"/>
    <cellStyle name="xl40 7" xfId="21308"/>
    <cellStyle name="xl40 8" xfId="21309"/>
    <cellStyle name="xl41" xfId="21310"/>
    <cellStyle name="xl41 2" xfId="21311"/>
    <cellStyle name="xl41 2 2" xfId="21312"/>
    <cellStyle name="xl41 2 3" xfId="21313"/>
    <cellStyle name="xl41 3" xfId="21314"/>
    <cellStyle name="xl41 4" xfId="21315"/>
    <cellStyle name="xl41 5" xfId="21316"/>
    <cellStyle name="xl41 6" xfId="21317"/>
    <cellStyle name="xl41 7" xfId="21318"/>
    <cellStyle name="xl41 8" xfId="21319"/>
    <cellStyle name="xl42" xfId="21320"/>
    <cellStyle name="xl42 2" xfId="21321"/>
    <cellStyle name="xl42 2 2" xfId="21322"/>
    <cellStyle name="xl42 2 3" xfId="21323"/>
    <cellStyle name="xl42 3" xfId="21324"/>
    <cellStyle name="xl42 4" xfId="21325"/>
    <cellStyle name="xl42 5" xfId="21326"/>
    <cellStyle name="xl42 6" xfId="21327"/>
    <cellStyle name="xl42 7" xfId="21328"/>
    <cellStyle name="xl43" xfId="21329"/>
    <cellStyle name="xl43 2" xfId="21330"/>
    <cellStyle name="xl43 2 2" xfId="21331"/>
    <cellStyle name="xl43 3" xfId="21332"/>
    <cellStyle name="xl43 4" xfId="21333"/>
    <cellStyle name="xl43 5" xfId="21334"/>
    <cellStyle name="xl43 6" xfId="21335"/>
    <cellStyle name="xl44" xfId="21336"/>
    <cellStyle name="xl44 2" xfId="21337"/>
    <cellStyle name="xl44 3" xfId="21338"/>
    <cellStyle name="xl44 4" xfId="21339"/>
    <cellStyle name="xl45" xfId="21340"/>
    <cellStyle name="xl46" xfId="21341"/>
    <cellStyle name="xl47" xfId="21342"/>
    <cellStyle name="xl48" xfId="21343"/>
    <cellStyle name="Акцент1" xfId="21344" builtinId="29" customBuiltin="1"/>
    <cellStyle name="Акцент1 10" xfId="21345"/>
    <cellStyle name="Акцент1 100" xfId="21346"/>
    <cellStyle name="Акцент1 101" xfId="21347"/>
    <cellStyle name="Акцент1 102" xfId="21348"/>
    <cellStyle name="Акцент1 103" xfId="21349"/>
    <cellStyle name="Акцент1 104" xfId="21350"/>
    <cellStyle name="Акцент1 105" xfId="21351"/>
    <cellStyle name="Акцент1 106" xfId="21352"/>
    <cellStyle name="Акцент1 107" xfId="21353"/>
    <cellStyle name="Акцент1 108" xfId="21354"/>
    <cellStyle name="Акцент1 109" xfId="21355"/>
    <cellStyle name="Акцент1 11" xfId="21356"/>
    <cellStyle name="Акцент1 110" xfId="21357"/>
    <cellStyle name="Акцент1 111" xfId="21358"/>
    <cellStyle name="Акцент1 112" xfId="21359"/>
    <cellStyle name="Акцент1 113" xfId="21360"/>
    <cellStyle name="Акцент1 12" xfId="21361"/>
    <cellStyle name="Акцент1 13" xfId="21362"/>
    <cellStyle name="Акцент1 14" xfId="21363"/>
    <cellStyle name="Акцент1 15" xfId="21364"/>
    <cellStyle name="Акцент1 16" xfId="21365"/>
    <cellStyle name="Акцент1 17" xfId="21366"/>
    <cellStyle name="Акцент1 18" xfId="21367"/>
    <cellStyle name="Акцент1 19" xfId="21368"/>
    <cellStyle name="Акцент1 2" xfId="21369"/>
    <cellStyle name="Акцент1 2 2" xfId="21370"/>
    <cellStyle name="Акцент1 2 3" xfId="21371"/>
    <cellStyle name="Акцент1 2 4" xfId="21372"/>
    <cellStyle name="Акцент1 2 5" xfId="21373"/>
    <cellStyle name="Акцент1 20" xfId="21374"/>
    <cellStyle name="Акцент1 21" xfId="21375"/>
    <cellStyle name="Акцент1 22" xfId="21376"/>
    <cellStyle name="Акцент1 23" xfId="21377"/>
    <cellStyle name="Акцент1 24" xfId="21378"/>
    <cellStyle name="Акцент1 25" xfId="21379"/>
    <cellStyle name="Акцент1 26" xfId="21380"/>
    <cellStyle name="Акцент1 27" xfId="21381"/>
    <cellStyle name="Акцент1 28" xfId="21382"/>
    <cellStyle name="Акцент1 29" xfId="21383"/>
    <cellStyle name="Акцент1 3" xfId="21384"/>
    <cellStyle name="Акцент1 3 2" xfId="21385"/>
    <cellStyle name="Акцент1 3 3" xfId="21386"/>
    <cellStyle name="Акцент1 3 4" xfId="21387"/>
    <cellStyle name="Акцент1 3 5" xfId="21388"/>
    <cellStyle name="Акцент1 30" xfId="21389"/>
    <cellStyle name="Акцент1 31" xfId="21390"/>
    <cellStyle name="Акцент1 32" xfId="21391"/>
    <cellStyle name="Акцент1 33" xfId="21392"/>
    <cellStyle name="Акцент1 34" xfId="21393"/>
    <cellStyle name="Акцент1 35" xfId="21394"/>
    <cellStyle name="Акцент1 36" xfId="21395"/>
    <cellStyle name="Акцент1 37" xfId="21396"/>
    <cellStyle name="Акцент1 38" xfId="21397"/>
    <cellStyle name="Акцент1 39" xfId="21398"/>
    <cellStyle name="Акцент1 4" xfId="21399"/>
    <cellStyle name="Акцент1 4 2" xfId="21400"/>
    <cellStyle name="Акцент1 4 3" xfId="21401"/>
    <cellStyle name="Акцент1 4 4" xfId="21402"/>
    <cellStyle name="Акцент1 4 5" xfId="21403"/>
    <cellStyle name="Акцент1 40" xfId="21404"/>
    <cellStyle name="Акцент1 41" xfId="21405"/>
    <cellStyle name="Акцент1 42" xfId="21406"/>
    <cellStyle name="Акцент1 43" xfId="21407"/>
    <cellStyle name="Акцент1 44" xfId="21408"/>
    <cellStyle name="Акцент1 45" xfId="21409"/>
    <cellStyle name="Акцент1 46" xfId="21410"/>
    <cellStyle name="Акцент1 47" xfId="21411"/>
    <cellStyle name="Акцент1 48" xfId="21412"/>
    <cellStyle name="Акцент1 49" xfId="21413"/>
    <cellStyle name="Акцент1 5" xfId="21414"/>
    <cellStyle name="Акцент1 5 2" xfId="21415"/>
    <cellStyle name="Акцент1 5 3" xfId="21416"/>
    <cellStyle name="Акцент1 5 4" xfId="21417"/>
    <cellStyle name="Акцент1 5 5" xfId="21418"/>
    <cellStyle name="Акцент1 50" xfId="21419"/>
    <cellStyle name="Акцент1 51" xfId="21420"/>
    <cellStyle name="Акцент1 52" xfId="21421"/>
    <cellStyle name="Акцент1 53" xfId="21422"/>
    <cellStyle name="Акцент1 54" xfId="21423"/>
    <cellStyle name="Акцент1 55" xfId="21424"/>
    <cellStyle name="Акцент1 56" xfId="21425"/>
    <cellStyle name="Акцент1 57" xfId="21426"/>
    <cellStyle name="Акцент1 58" xfId="21427"/>
    <cellStyle name="Акцент1 59" xfId="21428"/>
    <cellStyle name="Акцент1 6" xfId="21429"/>
    <cellStyle name="Акцент1 6 2" xfId="21430"/>
    <cellStyle name="Акцент1 6 3" xfId="21431"/>
    <cellStyle name="Акцент1 6 4" xfId="21432"/>
    <cellStyle name="Акцент1 6 5" xfId="21433"/>
    <cellStyle name="Акцент1 60" xfId="21434"/>
    <cellStyle name="Акцент1 61" xfId="21435"/>
    <cellStyle name="Акцент1 62" xfId="21436"/>
    <cellStyle name="Акцент1 63" xfId="21437"/>
    <cellStyle name="Акцент1 64" xfId="21438"/>
    <cellStyle name="Акцент1 65" xfId="21439"/>
    <cellStyle name="Акцент1 66" xfId="21440"/>
    <cellStyle name="Акцент1 67" xfId="21441"/>
    <cellStyle name="Акцент1 68" xfId="21442"/>
    <cellStyle name="Акцент1 69" xfId="21443"/>
    <cellStyle name="Акцент1 7" xfId="21444"/>
    <cellStyle name="Акцент1 7 2" xfId="21445"/>
    <cellStyle name="Акцент1 7 3" xfId="21446"/>
    <cellStyle name="Акцент1 7 4" xfId="21447"/>
    <cellStyle name="Акцент1 7 5" xfId="21448"/>
    <cellStyle name="Акцент1 70" xfId="21449"/>
    <cellStyle name="Акцент1 71" xfId="21450"/>
    <cellStyle name="Акцент1 72" xfId="21451"/>
    <cellStyle name="Акцент1 73" xfId="21452"/>
    <cellStyle name="Акцент1 74" xfId="21453"/>
    <cellStyle name="Акцент1 75" xfId="21454"/>
    <cellStyle name="Акцент1 76" xfId="21455"/>
    <cellStyle name="Акцент1 77" xfId="21456"/>
    <cellStyle name="Акцент1 78" xfId="21457"/>
    <cellStyle name="Акцент1 79" xfId="21458"/>
    <cellStyle name="Акцент1 8" xfId="21459"/>
    <cellStyle name="Акцент1 8 2" xfId="21460"/>
    <cellStyle name="Акцент1 8 3" xfId="21461"/>
    <cellStyle name="Акцент1 8 4" xfId="21462"/>
    <cellStyle name="Акцент1 8 5" xfId="21463"/>
    <cellStyle name="Акцент1 80" xfId="21464"/>
    <cellStyle name="Акцент1 81" xfId="21465"/>
    <cellStyle name="Акцент1 82" xfId="21466"/>
    <cellStyle name="Акцент1 83" xfId="21467"/>
    <cellStyle name="Акцент1 84" xfId="21468"/>
    <cellStyle name="Акцент1 85" xfId="21469"/>
    <cellStyle name="Акцент1 86" xfId="21470"/>
    <cellStyle name="Акцент1 87" xfId="21471"/>
    <cellStyle name="Акцент1 88" xfId="21472"/>
    <cellStyle name="Акцент1 89" xfId="21473"/>
    <cellStyle name="Акцент1 9" xfId="21474"/>
    <cellStyle name="Акцент1 9 2" xfId="21475"/>
    <cellStyle name="Акцент1 9 3" xfId="21476"/>
    <cellStyle name="Акцент1 9 4" xfId="21477"/>
    <cellStyle name="Акцент1 9 5" xfId="21478"/>
    <cellStyle name="Акцент1 90" xfId="21479"/>
    <cellStyle name="Акцент1 91" xfId="21480"/>
    <cellStyle name="Акцент1 92" xfId="21481"/>
    <cellStyle name="Акцент1 93" xfId="21482"/>
    <cellStyle name="Акцент1 94" xfId="21483"/>
    <cellStyle name="Акцент1 95" xfId="21484"/>
    <cellStyle name="Акцент1 96" xfId="21485"/>
    <cellStyle name="Акцент1 97" xfId="21486"/>
    <cellStyle name="Акцент1 98" xfId="21487"/>
    <cellStyle name="Акцент1 99" xfId="21488"/>
    <cellStyle name="Акцент2" xfId="21489" builtinId="33" customBuiltin="1"/>
    <cellStyle name="Акцент2 10" xfId="21490"/>
    <cellStyle name="Акцент2 100" xfId="21491"/>
    <cellStyle name="Акцент2 101" xfId="21492"/>
    <cellStyle name="Акцент2 102" xfId="21493"/>
    <cellStyle name="Акцент2 103" xfId="21494"/>
    <cellStyle name="Акцент2 104" xfId="21495"/>
    <cellStyle name="Акцент2 105" xfId="21496"/>
    <cellStyle name="Акцент2 106" xfId="21497"/>
    <cellStyle name="Акцент2 107" xfId="21498"/>
    <cellStyle name="Акцент2 108" xfId="21499"/>
    <cellStyle name="Акцент2 109" xfId="21500"/>
    <cellStyle name="Акцент2 11" xfId="21501"/>
    <cellStyle name="Акцент2 110" xfId="21502"/>
    <cellStyle name="Акцент2 111" xfId="21503"/>
    <cellStyle name="Акцент2 112" xfId="21504"/>
    <cellStyle name="Акцент2 113" xfId="21505"/>
    <cellStyle name="Акцент2 12" xfId="21506"/>
    <cellStyle name="Акцент2 13" xfId="21507"/>
    <cellStyle name="Акцент2 14" xfId="21508"/>
    <cellStyle name="Акцент2 15" xfId="21509"/>
    <cellStyle name="Акцент2 16" xfId="21510"/>
    <cellStyle name="Акцент2 17" xfId="21511"/>
    <cellStyle name="Акцент2 18" xfId="21512"/>
    <cellStyle name="Акцент2 19" xfId="21513"/>
    <cellStyle name="Акцент2 2" xfId="21514"/>
    <cellStyle name="Акцент2 2 2" xfId="21515"/>
    <cellStyle name="Акцент2 2 3" xfId="21516"/>
    <cellStyle name="Акцент2 2 4" xfId="21517"/>
    <cellStyle name="Акцент2 2 5" xfId="21518"/>
    <cellStyle name="Акцент2 20" xfId="21519"/>
    <cellStyle name="Акцент2 21" xfId="21520"/>
    <cellStyle name="Акцент2 22" xfId="21521"/>
    <cellStyle name="Акцент2 23" xfId="21522"/>
    <cellStyle name="Акцент2 24" xfId="21523"/>
    <cellStyle name="Акцент2 25" xfId="21524"/>
    <cellStyle name="Акцент2 26" xfId="21525"/>
    <cellStyle name="Акцент2 27" xfId="21526"/>
    <cellStyle name="Акцент2 28" xfId="21527"/>
    <cellStyle name="Акцент2 29" xfId="21528"/>
    <cellStyle name="Акцент2 3" xfId="21529"/>
    <cellStyle name="Акцент2 3 2" xfId="21530"/>
    <cellStyle name="Акцент2 3 3" xfId="21531"/>
    <cellStyle name="Акцент2 3 4" xfId="21532"/>
    <cellStyle name="Акцент2 3 5" xfId="21533"/>
    <cellStyle name="Акцент2 30" xfId="21534"/>
    <cellStyle name="Акцент2 31" xfId="21535"/>
    <cellStyle name="Акцент2 32" xfId="21536"/>
    <cellStyle name="Акцент2 33" xfId="21537"/>
    <cellStyle name="Акцент2 34" xfId="21538"/>
    <cellStyle name="Акцент2 35" xfId="21539"/>
    <cellStyle name="Акцент2 36" xfId="21540"/>
    <cellStyle name="Акцент2 37" xfId="21541"/>
    <cellStyle name="Акцент2 38" xfId="21542"/>
    <cellStyle name="Акцент2 39" xfId="21543"/>
    <cellStyle name="Акцент2 4" xfId="21544"/>
    <cellStyle name="Акцент2 4 2" xfId="21545"/>
    <cellStyle name="Акцент2 4 3" xfId="21546"/>
    <cellStyle name="Акцент2 4 4" xfId="21547"/>
    <cellStyle name="Акцент2 4 5" xfId="21548"/>
    <cellStyle name="Акцент2 40" xfId="21549"/>
    <cellStyle name="Акцент2 41" xfId="21550"/>
    <cellStyle name="Акцент2 42" xfId="21551"/>
    <cellStyle name="Акцент2 43" xfId="21552"/>
    <cellStyle name="Акцент2 44" xfId="21553"/>
    <cellStyle name="Акцент2 45" xfId="21554"/>
    <cellStyle name="Акцент2 46" xfId="21555"/>
    <cellStyle name="Акцент2 47" xfId="21556"/>
    <cellStyle name="Акцент2 48" xfId="21557"/>
    <cellStyle name="Акцент2 49" xfId="21558"/>
    <cellStyle name="Акцент2 5" xfId="21559"/>
    <cellStyle name="Акцент2 5 2" xfId="21560"/>
    <cellStyle name="Акцент2 5 3" xfId="21561"/>
    <cellStyle name="Акцент2 5 4" xfId="21562"/>
    <cellStyle name="Акцент2 5 5" xfId="21563"/>
    <cellStyle name="Акцент2 50" xfId="21564"/>
    <cellStyle name="Акцент2 51" xfId="21565"/>
    <cellStyle name="Акцент2 52" xfId="21566"/>
    <cellStyle name="Акцент2 53" xfId="21567"/>
    <cellStyle name="Акцент2 54" xfId="21568"/>
    <cellStyle name="Акцент2 55" xfId="21569"/>
    <cellStyle name="Акцент2 56" xfId="21570"/>
    <cellStyle name="Акцент2 57" xfId="21571"/>
    <cellStyle name="Акцент2 58" xfId="21572"/>
    <cellStyle name="Акцент2 59" xfId="21573"/>
    <cellStyle name="Акцент2 6" xfId="21574"/>
    <cellStyle name="Акцент2 6 2" xfId="21575"/>
    <cellStyle name="Акцент2 6 3" xfId="21576"/>
    <cellStyle name="Акцент2 6 4" xfId="21577"/>
    <cellStyle name="Акцент2 6 5" xfId="21578"/>
    <cellStyle name="Акцент2 60" xfId="21579"/>
    <cellStyle name="Акцент2 61" xfId="21580"/>
    <cellStyle name="Акцент2 62" xfId="21581"/>
    <cellStyle name="Акцент2 63" xfId="21582"/>
    <cellStyle name="Акцент2 64" xfId="21583"/>
    <cellStyle name="Акцент2 65" xfId="21584"/>
    <cellStyle name="Акцент2 66" xfId="21585"/>
    <cellStyle name="Акцент2 67" xfId="21586"/>
    <cellStyle name="Акцент2 68" xfId="21587"/>
    <cellStyle name="Акцент2 69" xfId="21588"/>
    <cellStyle name="Акцент2 7" xfId="21589"/>
    <cellStyle name="Акцент2 7 2" xfId="21590"/>
    <cellStyle name="Акцент2 7 3" xfId="21591"/>
    <cellStyle name="Акцент2 7 4" xfId="21592"/>
    <cellStyle name="Акцент2 7 5" xfId="21593"/>
    <cellStyle name="Акцент2 70" xfId="21594"/>
    <cellStyle name="Акцент2 71" xfId="21595"/>
    <cellStyle name="Акцент2 72" xfId="21596"/>
    <cellStyle name="Акцент2 73" xfId="21597"/>
    <cellStyle name="Акцент2 74" xfId="21598"/>
    <cellStyle name="Акцент2 75" xfId="21599"/>
    <cellStyle name="Акцент2 76" xfId="21600"/>
    <cellStyle name="Акцент2 77" xfId="21601"/>
    <cellStyle name="Акцент2 78" xfId="21602"/>
    <cellStyle name="Акцент2 79" xfId="21603"/>
    <cellStyle name="Акцент2 8" xfId="21604"/>
    <cellStyle name="Акцент2 8 2" xfId="21605"/>
    <cellStyle name="Акцент2 8 3" xfId="21606"/>
    <cellStyle name="Акцент2 8 4" xfId="21607"/>
    <cellStyle name="Акцент2 8 5" xfId="21608"/>
    <cellStyle name="Акцент2 80" xfId="21609"/>
    <cellStyle name="Акцент2 81" xfId="21610"/>
    <cellStyle name="Акцент2 82" xfId="21611"/>
    <cellStyle name="Акцент2 83" xfId="21612"/>
    <cellStyle name="Акцент2 84" xfId="21613"/>
    <cellStyle name="Акцент2 85" xfId="21614"/>
    <cellStyle name="Акцент2 86" xfId="21615"/>
    <cellStyle name="Акцент2 87" xfId="21616"/>
    <cellStyle name="Акцент2 88" xfId="21617"/>
    <cellStyle name="Акцент2 89" xfId="21618"/>
    <cellStyle name="Акцент2 9" xfId="21619"/>
    <cellStyle name="Акцент2 9 2" xfId="21620"/>
    <cellStyle name="Акцент2 9 3" xfId="21621"/>
    <cellStyle name="Акцент2 9 4" xfId="21622"/>
    <cellStyle name="Акцент2 9 5" xfId="21623"/>
    <cellStyle name="Акцент2 90" xfId="21624"/>
    <cellStyle name="Акцент2 91" xfId="21625"/>
    <cellStyle name="Акцент2 92" xfId="21626"/>
    <cellStyle name="Акцент2 93" xfId="21627"/>
    <cellStyle name="Акцент2 94" xfId="21628"/>
    <cellStyle name="Акцент2 95" xfId="21629"/>
    <cellStyle name="Акцент2 96" xfId="21630"/>
    <cellStyle name="Акцент2 97" xfId="21631"/>
    <cellStyle name="Акцент2 98" xfId="21632"/>
    <cellStyle name="Акцент2 99" xfId="21633"/>
    <cellStyle name="Акцент3" xfId="21634" builtinId="37" customBuiltin="1"/>
    <cellStyle name="Акцент3 10" xfId="21635"/>
    <cellStyle name="Акцент3 100" xfId="21636"/>
    <cellStyle name="Акцент3 101" xfId="21637"/>
    <cellStyle name="Акцент3 102" xfId="21638"/>
    <cellStyle name="Акцент3 103" xfId="21639"/>
    <cellStyle name="Акцент3 104" xfId="21640"/>
    <cellStyle name="Акцент3 105" xfId="21641"/>
    <cellStyle name="Акцент3 106" xfId="21642"/>
    <cellStyle name="Акцент3 107" xfId="21643"/>
    <cellStyle name="Акцент3 108" xfId="21644"/>
    <cellStyle name="Акцент3 109" xfId="21645"/>
    <cellStyle name="Акцент3 11" xfId="21646"/>
    <cellStyle name="Акцент3 110" xfId="21647"/>
    <cellStyle name="Акцент3 111" xfId="21648"/>
    <cellStyle name="Акцент3 112" xfId="21649"/>
    <cellStyle name="Акцент3 113" xfId="21650"/>
    <cellStyle name="Акцент3 12" xfId="21651"/>
    <cellStyle name="Акцент3 13" xfId="21652"/>
    <cellStyle name="Акцент3 14" xfId="21653"/>
    <cellStyle name="Акцент3 15" xfId="21654"/>
    <cellStyle name="Акцент3 16" xfId="21655"/>
    <cellStyle name="Акцент3 17" xfId="21656"/>
    <cellStyle name="Акцент3 18" xfId="21657"/>
    <cellStyle name="Акцент3 19" xfId="21658"/>
    <cellStyle name="Акцент3 2" xfId="21659"/>
    <cellStyle name="Акцент3 2 2" xfId="21660"/>
    <cellStyle name="Акцент3 2 3" xfId="21661"/>
    <cellStyle name="Акцент3 2 4" xfId="21662"/>
    <cellStyle name="Акцент3 2 5" xfId="21663"/>
    <cellStyle name="Акцент3 20" xfId="21664"/>
    <cellStyle name="Акцент3 21" xfId="21665"/>
    <cellStyle name="Акцент3 22" xfId="21666"/>
    <cellStyle name="Акцент3 23" xfId="21667"/>
    <cellStyle name="Акцент3 24" xfId="21668"/>
    <cellStyle name="Акцент3 25" xfId="21669"/>
    <cellStyle name="Акцент3 26" xfId="21670"/>
    <cellStyle name="Акцент3 27" xfId="21671"/>
    <cellStyle name="Акцент3 28" xfId="21672"/>
    <cellStyle name="Акцент3 29" xfId="21673"/>
    <cellStyle name="Акцент3 3" xfId="21674"/>
    <cellStyle name="Акцент3 3 2" xfId="21675"/>
    <cellStyle name="Акцент3 3 3" xfId="21676"/>
    <cellStyle name="Акцент3 3 4" xfId="21677"/>
    <cellStyle name="Акцент3 3 5" xfId="21678"/>
    <cellStyle name="Акцент3 30" xfId="21679"/>
    <cellStyle name="Акцент3 31" xfId="21680"/>
    <cellStyle name="Акцент3 32" xfId="21681"/>
    <cellStyle name="Акцент3 33" xfId="21682"/>
    <cellStyle name="Акцент3 34" xfId="21683"/>
    <cellStyle name="Акцент3 35" xfId="21684"/>
    <cellStyle name="Акцент3 36" xfId="21685"/>
    <cellStyle name="Акцент3 37" xfId="21686"/>
    <cellStyle name="Акцент3 38" xfId="21687"/>
    <cellStyle name="Акцент3 39" xfId="21688"/>
    <cellStyle name="Акцент3 4" xfId="21689"/>
    <cellStyle name="Акцент3 4 2" xfId="21690"/>
    <cellStyle name="Акцент3 4 3" xfId="21691"/>
    <cellStyle name="Акцент3 4 4" xfId="21692"/>
    <cellStyle name="Акцент3 4 5" xfId="21693"/>
    <cellStyle name="Акцент3 40" xfId="21694"/>
    <cellStyle name="Акцент3 41" xfId="21695"/>
    <cellStyle name="Акцент3 42" xfId="21696"/>
    <cellStyle name="Акцент3 43" xfId="21697"/>
    <cellStyle name="Акцент3 44" xfId="21698"/>
    <cellStyle name="Акцент3 45" xfId="21699"/>
    <cellStyle name="Акцент3 46" xfId="21700"/>
    <cellStyle name="Акцент3 47" xfId="21701"/>
    <cellStyle name="Акцент3 48" xfId="21702"/>
    <cellStyle name="Акцент3 49" xfId="21703"/>
    <cellStyle name="Акцент3 5" xfId="21704"/>
    <cellStyle name="Акцент3 5 2" xfId="21705"/>
    <cellStyle name="Акцент3 5 3" xfId="21706"/>
    <cellStyle name="Акцент3 5 4" xfId="21707"/>
    <cellStyle name="Акцент3 5 5" xfId="21708"/>
    <cellStyle name="Акцент3 50" xfId="21709"/>
    <cellStyle name="Акцент3 51" xfId="21710"/>
    <cellStyle name="Акцент3 52" xfId="21711"/>
    <cellStyle name="Акцент3 53" xfId="21712"/>
    <cellStyle name="Акцент3 54" xfId="21713"/>
    <cellStyle name="Акцент3 55" xfId="21714"/>
    <cellStyle name="Акцент3 56" xfId="21715"/>
    <cellStyle name="Акцент3 57" xfId="21716"/>
    <cellStyle name="Акцент3 58" xfId="21717"/>
    <cellStyle name="Акцент3 59" xfId="21718"/>
    <cellStyle name="Акцент3 6" xfId="21719"/>
    <cellStyle name="Акцент3 6 2" xfId="21720"/>
    <cellStyle name="Акцент3 6 3" xfId="21721"/>
    <cellStyle name="Акцент3 6 4" xfId="21722"/>
    <cellStyle name="Акцент3 6 5" xfId="21723"/>
    <cellStyle name="Акцент3 60" xfId="21724"/>
    <cellStyle name="Акцент3 61" xfId="21725"/>
    <cellStyle name="Акцент3 62" xfId="21726"/>
    <cellStyle name="Акцент3 63" xfId="21727"/>
    <cellStyle name="Акцент3 64" xfId="21728"/>
    <cellStyle name="Акцент3 65" xfId="21729"/>
    <cellStyle name="Акцент3 66" xfId="21730"/>
    <cellStyle name="Акцент3 67" xfId="21731"/>
    <cellStyle name="Акцент3 68" xfId="21732"/>
    <cellStyle name="Акцент3 69" xfId="21733"/>
    <cellStyle name="Акцент3 7" xfId="21734"/>
    <cellStyle name="Акцент3 7 2" xfId="21735"/>
    <cellStyle name="Акцент3 7 3" xfId="21736"/>
    <cellStyle name="Акцент3 7 4" xfId="21737"/>
    <cellStyle name="Акцент3 7 5" xfId="21738"/>
    <cellStyle name="Акцент3 70" xfId="21739"/>
    <cellStyle name="Акцент3 71" xfId="21740"/>
    <cellStyle name="Акцент3 72" xfId="21741"/>
    <cellStyle name="Акцент3 73" xfId="21742"/>
    <cellStyle name="Акцент3 74" xfId="21743"/>
    <cellStyle name="Акцент3 75" xfId="21744"/>
    <cellStyle name="Акцент3 76" xfId="21745"/>
    <cellStyle name="Акцент3 77" xfId="21746"/>
    <cellStyle name="Акцент3 78" xfId="21747"/>
    <cellStyle name="Акцент3 79" xfId="21748"/>
    <cellStyle name="Акцент3 8" xfId="21749"/>
    <cellStyle name="Акцент3 8 2" xfId="21750"/>
    <cellStyle name="Акцент3 8 3" xfId="21751"/>
    <cellStyle name="Акцент3 8 4" xfId="21752"/>
    <cellStyle name="Акцент3 8 5" xfId="21753"/>
    <cellStyle name="Акцент3 80" xfId="21754"/>
    <cellStyle name="Акцент3 81" xfId="21755"/>
    <cellStyle name="Акцент3 82" xfId="21756"/>
    <cellStyle name="Акцент3 83" xfId="21757"/>
    <cellStyle name="Акцент3 84" xfId="21758"/>
    <cellStyle name="Акцент3 85" xfId="21759"/>
    <cellStyle name="Акцент3 86" xfId="21760"/>
    <cellStyle name="Акцент3 87" xfId="21761"/>
    <cellStyle name="Акцент3 88" xfId="21762"/>
    <cellStyle name="Акцент3 89" xfId="21763"/>
    <cellStyle name="Акцент3 9" xfId="21764"/>
    <cellStyle name="Акцент3 9 2" xfId="21765"/>
    <cellStyle name="Акцент3 9 3" xfId="21766"/>
    <cellStyle name="Акцент3 9 4" xfId="21767"/>
    <cellStyle name="Акцент3 9 5" xfId="21768"/>
    <cellStyle name="Акцент3 90" xfId="21769"/>
    <cellStyle name="Акцент3 91" xfId="21770"/>
    <cellStyle name="Акцент3 92" xfId="21771"/>
    <cellStyle name="Акцент3 93" xfId="21772"/>
    <cellStyle name="Акцент3 94" xfId="21773"/>
    <cellStyle name="Акцент3 95" xfId="21774"/>
    <cellStyle name="Акцент3 96" xfId="21775"/>
    <cellStyle name="Акцент3 97" xfId="21776"/>
    <cellStyle name="Акцент3 98" xfId="21777"/>
    <cellStyle name="Акцент3 99" xfId="21778"/>
    <cellStyle name="Акцент4" xfId="21779" builtinId="41" customBuiltin="1"/>
    <cellStyle name="Акцент4 10" xfId="21780"/>
    <cellStyle name="Акцент4 100" xfId="21781"/>
    <cellStyle name="Акцент4 101" xfId="21782"/>
    <cellStyle name="Акцент4 102" xfId="21783"/>
    <cellStyle name="Акцент4 103" xfId="21784"/>
    <cellStyle name="Акцент4 104" xfId="21785"/>
    <cellStyle name="Акцент4 105" xfId="21786"/>
    <cellStyle name="Акцент4 106" xfId="21787"/>
    <cellStyle name="Акцент4 107" xfId="21788"/>
    <cellStyle name="Акцент4 108" xfId="21789"/>
    <cellStyle name="Акцент4 109" xfId="21790"/>
    <cellStyle name="Акцент4 11" xfId="21791"/>
    <cellStyle name="Акцент4 110" xfId="21792"/>
    <cellStyle name="Акцент4 111" xfId="21793"/>
    <cellStyle name="Акцент4 112" xfId="21794"/>
    <cellStyle name="Акцент4 113" xfId="21795"/>
    <cellStyle name="Акцент4 12" xfId="21796"/>
    <cellStyle name="Акцент4 13" xfId="21797"/>
    <cellStyle name="Акцент4 14" xfId="21798"/>
    <cellStyle name="Акцент4 15" xfId="21799"/>
    <cellStyle name="Акцент4 16" xfId="21800"/>
    <cellStyle name="Акцент4 17" xfId="21801"/>
    <cellStyle name="Акцент4 18" xfId="21802"/>
    <cellStyle name="Акцент4 19" xfId="21803"/>
    <cellStyle name="Акцент4 2" xfId="21804"/>
    <cellStyle name="Акцент4 2 2" xfId="21805"/>
    <cellStyle name="Акцент4 2 3" xfId="21806"/>
    <cellStyle name="Акцент4 2 4" xfId="21807"/>
    <cellStyle name="Акцент4 2 5" xfId="21808"/>
    <cellStyle name="Акцент4 20" xfId="21809"/>
    <cellStyle name="Акцент4 21" xfId="21810"/>
    <cellStyle name="Акцент4 22" xfId="21811"/>
    <cellStyle name="Акцент4 23" xfId="21812"/>
    <cellStyle name="Акцент4 24" xfId="21813"/>
    <cellStyle name="Акцент4 25" xfId="21814"/>
    <cellStyle name="Акцент4 26" xfId="21815"/>
    <cellStyle name="Акцент4 27" xfId="21816"/>
    <cellStyle name="Акцент4 28" xfId="21817"/>
    <cellStyle name="Акцент4 29" xfId="21818"/>
    <cellStyle name="Акцент4 3" xfId="21819"/>
    <cellStyle name="Акцент4 3 2" xfId="21820"/>
    <cellStyle name="Акцент4 3 3" xfId="21821"/>
    <cellStyle name="Акцент4 3 4" xfId="21822"/>
    <cellStyle name="Акцент4 3 5" xfId="21823"/>
    <cellStyle name="Акцент4 30" xfId="21824"/>
    <cellStyle name="Акцент4 31" xfId="21825"/>
    <cellStyle name="Акцент4 32" xfId="21826"/>
    <cellStyle name="Акцент4 33" xfId="21827"/>
    <cellStyle name="Акцент4 34" xfId="21828"/>
    <cellStyle name="Акцент4 35" xfId="21829"/>
    <cellStyle name="Акцент4 36" xfId="21830"/>
    <cellStyle name="Акцент4 37" xfId="21831"/>
    <cellStyle name="Акцент4 38" xfId="21832"/>
    <cellStyle name="Акцент4 39" xfId="21833"/>
    <cellStyle name="Акцент4 4" xfId="21834"/>
    <cellStyle name="Акцент4 4 2" xfId="21835"/>
    <cellStyle name="Акцент4 4 3" xfId="21836"/>
    <cellStyle name="Акцент4 4 4" xfId="21837"/>
    <cellStyle name="Акцент4 4 5" xfId="21838"/>
    <cellStyle name="Акцент4 40" xfId="21839"/>
    <cellStyle name="Акцент4 41" xfId="21840"/>
    <cellStyle name="Акцент4 42" xfId="21841"/>
    <cellStyle name="Акцент4 43" xfId="21842"/>
    <cellStyle name="Акцент4 44" xfId="21843"/>
    <cellStyle name="Акцент4 45" xfId="21844"/>
    <cellStyle name="Акцент4 46" xfId="21845"/>
    <cellStyle name="Акцент4 47" xfId="21846"/>
    <cellStyle name="Акцент4 48" xfId="21847"/>
    <cellStyle name="Акцент4 49" xfId="21848"/>
    <cellStyle name="Акцент4 5" xfId="21849"/>
    <cellStyle name="Акцент4 5 2" xfId="21850"/>
    <cellStyle name="Акцент4 5 3" xfId="21851"/>
    <cellStyle name="Акцент4 5 4" xfId="21852"/>
    <cellStyle name="Акцент4 5 5" xfId="21853"/>
    <cellStyle name="Акцент4 50" xfId="21854"/>
    <cellStyle name="Акцент4 51" xfId="21855"/>
    <cellStyle name="Акцент4 52" xfId="21856"/>
    <cellStyle name="Акцент4 53" xfId="21857"/>
    <cellStyle name="Акцент4 54" xfId="21858"/>
    <cellStyle name="Акцент4 55" xfId="21859"/>
    <cellStyle name="Акцент4 56" xfId="21860"/>
    <cellStyle name="Акцент4 57" xfId="21861"/>
    <cellStyle name="Акцент4 58" xfId="21862"/>
    <cellStyle name="Акцент4 59" xfId="21863"/>
    <cellStyle name="Акцент4 6" xfId="21864"/>
    <cellStyle name="Акцент4 6 2" xfId="21865"/>
    <cellStyle name="Акцент4 6 3" xfId="21866"/>
    <cellStyle name="Акцент4 6 4" xfId="21867"/>
    <cellStyle name="Акцент4 6 5" xfId="21868"/>
    <cellStyle name="Акцент4 60" xfId="21869"/>
    <cellStyle name="Акцент4 61" xfId="21870"/>
    <cellStyle name="Акцент4 62" xfId="21871"/>
    <cellStyle name="Акцент4 63" xfId="21872"/>
    <cellStyle name="Акцент4 64" xfId="21873"/>
    <cellStyle name="Акцент4 65" xfId="21874"/>
    <cellStyle name="Акцент4 66" xfId="21875"/>
    <cellStyle name="Акцент4 67" xfId="21876"/>
    <cellStyle name="Акцент4 68" xfId="21877"/>
    <cellStyle name="Акцент4 69" xfId="21878"/>
    <cellStyle name="Акцент4 7" xfId="21879"/>
    <cellStyle name="Акцент4 7 2" xfId="21880"/>
    <cellStyle name="Акцент4 7 3" xfId="21881"/>
    <cellStyle name="Акцент4 7 4" xfId="21882"/>
    <cellStyle name="Акцент4 7 5" xfId="21883"/>
    <cellStyle name="Акцент4 70" xfId="21884"/>
    <cellStyle name="Акцент4 71" xfId="21885"/>
    <cellStyle name="Акцент4 72" xfId="21886"/>
    <cellStyle name="Акцент4 73" xfId="21887"/>
    <cellStyle name="Акцент4 74" xfId="21888"/>
    <cellStyle name="Акцент4 75" xfId="21889"/>
    <cellStyle name="Акцент4 76" xfId="21890"/>
    <cellStyle name="Акцент4 77" xfId="21891"/>
    <cellStyle name="Акцент4 78" xfId="21892"/>
    <cellStyle name="Акцент4 79" xfId="21893"/>
    <cellStyle name="Акцент4 8" xfId="21894"/>
    <cellStyle name="Акцент4 8 2" xfId="21895"/>
    <cellStyle name="Акцент4 8 3" xfId="21896"/>
    <cellStyle name="Акцент4 8 4" xfId="21897"/>
    <cellStyle name="Акцент4 8 5" xfId="21898"/>
    <cellStyle name="Акцент4 80" xfId="21899"/>
    <cellStyle name="Акцент4 81" xfId="21900"/>
    <cellStyle name="Акцент4 82" xfId="21901"/>
    <cellStyle name="Акцент4 83" xfId="21902"/>
    <cellStyle name="Акцент4 84" xfId="21903"/>
    <cellStyle name="Акцент4 85" xfId="21904"/>
    <cellStyle name="Акцент4 86" xfId="21905"/>
    <cellStyle name="Акцент4 87" xfId="21906"/>
    <cellStyle name="Акцент4 88" xfId="21907"/>
    <cellStyle name="Акцент4 89" xfId="21908"/>
    <cellStyle name="Акцент4 9" xfId="21909"/>
    <cellStyle name="Акцент4 9 2" xfId="21910"/>
    <cellStyle name="Акцент4 9 3" xfId="21911"/>
    <cellStyle name="Акцент4 9 4" xfId="21912"/>
    <cellStyle name="Акцент4 9 5" xfId="21913"/>
    <cellStyle name="Акцент4 90" xfId="21914"/>
    <cellStyle name="Акцент4 91" xfId="21915"/>
    <cellStyle name="Акцент4 92" xfId="21916"/>
    <cellStyle name="Акцент4 93" xfId="21917"/>
    <cellStyle name="Акцент4 94" xfId="21918"/>
    <cellStyle name="Акцент4 95" xfId="21919"/>
    <cellStyle name="Акцент4 96" xfId="21920"/>
    <cellStyle name="Акцент4 97" xfId="21921"/>
    <cellStyle name="Акцент4 98" xfId="21922"/>
    <cellStyle name="Акцент4 99" xfId="21923"/>
    <cellStyle name="Акцент5" xfId="21924" builtinId="45" customBuiltin="1"/>
    <cellStyle name="Акцент5 10" xfId="21925"/>
    <cellStyle name="Акцент5 100" xfId="21926"/>
    <cellStyle name="Акцент5 101" xfId="21927"/>
    <cellStyle name="Акцент5 102" xfId="21928"/>
    <cellStyle name="Акцент5 103" xfId="21929"/>
    <cellStyle name="Акцент5 104" xfId="21930"/>
    <cellStyle name="Акцент5 105" xfId="21931"/>
    <cellStyle name="Акцент5 106" xfId="21932"/>
    <cellStyle name="Акцент5 107" xfId="21933"/>
    <cellStyle name="Акцент5 108" xfId="21934"/>
    <cellStyle name="Акцент5 109" xfId="21935"/>
    <cellStyle name="Акцент5 11" xfId="21936"/>
    <cellStyle name="Акцент5 110" xfId="21937"/>
    <cellStyle name="Акцент5 111" xfId="21938"/>
    <cellStyle name="Акцент5 112" xfId="21939"/>
    <cellStyle name="Акцент5 113" xfId="21940"/>
    <cellStyle name="Акцент5 12" xfId="21941"/>
    <cellStyle name="Акцент5 13" xfId="21942"/>
    <cellStyle name="Акцент5 14" xfId="21943"/>
    <cellStyle name="Акцент5 15" xfId="21944"/>
    <cellStyle name="Акцент5 16" xfId="21945"/>
    <cellStyle name="Акцент5 17" xfId="21946"/>
    <cellStyle name="Акцент5 18" xfId="21947"/>
    <cellStyle name="Акцент5 19" xfId="21948"/>
    <cellStyle name="Акцент5 2" xfId="21949"/>
    <cellStyle name="Акцент5 2 2" xfId="21950"/>
    <cellStyle name="Акцент5 2 3" xfId="21951"/>
    <cellStyle name="Акцент5 2 4" xfId="21952"/>
    <cellStyle name="Акцент5 2 5" xfId="21953"/>
    <cellStyle name="Акцент5 20" xfId="21954"/>
    <cellStyle name="Акцент5 21" xfId="21955"/>
    <cellStyle name="Акцент5 22" xfId="21956"/>
    <cellStyle name="Акцент5 23" xfId="21957"/>
    <cellStyle name="Акцент5 24" xfId="21958"/>
    <cellStyle name="Акцент5 25" xfId="21959"/>
    <cellStyle name="Акцент5 26" xfId="21960"/>
    <cellStyle name="Акцент5 27" xfId="21961"/>
    <cellStyle name="Акцент5 28" xfId="21962"/>
    <cellStyle name="Акцент5 29" xfId="21963"/>
    <cellStyle name="Акцент5 3" xfId="21964"/>
    <cellStyle name="Акцент5 3 2" xfId="21965"/>
    <cellStyle name="Акцент5 3 3" xfId="21966"/>
    <cellStyle name="Акцент5 3 4" xfId="21967"/>
    <cellStyle name="Акцент5 3 5" xfId="21968"/>
    <cellStyle name="Акцент5 30" xfId="21969"/>
    <cellStyle name="Акцент5 31" xfId="21970"/>
    <cellStyle name="Акцент5 32" xfId="21971"/>
    <cellStyle name="Акцент5 33" xfId="21972"/>
    <cellStyle name="Акцент5 34" xfId="21973"/>
    <cellStyle name="Акцент5 35" xfId="21974"/>
    <cellStyle name="Акцент5 36" xfId="21975"/>
    <cellStyle name="Акцент5 37" xfId="21976"/>
    <cellStyle name="Акцент5 38" xfId="21977"/>
    <cellStyle name="Акцент5 39" xfId="21978"/>
    <cellStyle name="Акцент5 4" xfId="21979"/>
    <cellStyle name="Акцент5 4 2" xfId="21980"/>
    <cellStyle name="Акцент5 4 3" xfId="21981"/>
    <cellStyle name="Акцент5 4 4" xfId="21982"/>
    <cellStyle name="Акцент5 4 5" xfId="21983"/>
    <cellStyle name="Акцент5 40" xfId="21984"/>
    <cellStyle name="Акцент5 41" xfId="21985"/>
    <cellStyle name="Акцент5 42" xfId="21986"/>
    <cellStyle name="Акцент5 43" xfId="21987"/>
    <cellStyle name="Акцент5 44" xfId="21988"/>
    <cellStyle name="Акцент5 45" xfId="21989"/>
    <cellStyle name="Акцент5 46" xfId="21990"/>
    <cellStyle name="Акцент5 47" xfId="21991"/>
    <cellStyle name="Акцент5 48" xfId="21992"/>
    <cellStyle name="Акцент5 49" xfId="21993"/>
    <cellStyle name="Акцент5 5" xfId="21994"/>
    <cellStyle name="Акцент5 5 2" xfId="21995"/>
    <cellStyle name="Акцент5 5 3" xfId="21996"/>
    <cellStyle name="Акцент5 5 4" xfId="21997"/>
    <cellStyle name="Акцент5 5 5" xfId="21998"/>
    <cellStyle name="Акцент5 50" xfId="21999"/>
    <cellStyle name="Акцент5 51" xfId="22000"/>
    <cellStyle name="Акцент5 52" xfId="22001"/>
    <cellStyle name="Акцент5 53" xfId="22002"/>
    <cellStyle name="Акцент5 54" xfId="22003"/>
    <cellStyle name="Акцент5 55" xfId="22004"/>
    <cellStyle name="Акцент5 56" xfId="22005"/>
    <cellStyle name="Акцент5 57" xfId="22006"/>
    <cellStyle name="Акцент5 58" xfId="22007"/>
    <cellStyle name="Акцент5 59" xfId="22008"/>
    <cellStyle name="Акцент5 6" xfId="22009"/>
    <cellStyle name="Акцент5 6 2" xfId="22010"/>
    <cellStyle name="Акцент5 6 3" xfId="22011"/>
    <cellStyle name="Акцент5 6 4" xfId="22012"/>
    <cellStyle name="Акцент5 6 5" xfId="22013"/>
    <cellStyle name="Акцент5 60" xfId="22014"/>
    <cellStyle name="Акцент5 61" xfId="22015"/>
    <cellStyle name="Акцент5 62" xfId="22016"/>
    <cellStyle name="Акцент5 63" xfId="22017"/>
    <cellStyle name="Акцент5 64" xfId="22018"/>
    <cellStyle name="Акцент5 65" xfId="22019"/>
    <cellStyle name="Акцент5 66" xfId="22020"/>
    <cellStyle name="Акцент5 67" xfId="22021"/>
    <cellStyle name="Акцент5 68" xfId="22022"/>
    <cellStyle name="Акцент5 69" xfId="22023"/>
    <cellStyle name="Акцент5 7" xfId="22024"/>
    <cellStyle name="Акцент5 7 2" xfId="22025"/>
    <cellStyle name="Акцент5 7 3" xfId="22026"/>
    <cellStyle name="Акцент5 7 4" xfId="22027"/>
    <cellStyle name="Акцент5 7 5" xfId="22028"/>
    <cellStyle name="Акцент5 70" xfId="22029"/>
    <cellStyle name="Акцент5 71" xfId="22030"/>
    <cellStyle name="Акцент5 72" xfId="22031"/>
    <cellStyle name="Акцент5 73" xfId="22032"/>
    <cellStyle name="Акцент5 74" xfId="22033"/>
    <cellStyle name="Акцент5 75" xfId="22034"/>
    <cellStyle name="Акцент5 76" xfId="22035"/>
    <cellStyle name="Акцент5 77" xfId="22036"/>
    <cellStyle name="Акцент5 78" xfId="22037"/>
    <cellStyle name="Акцент5 79" xfId="22038"/>
    <cellStyle name="Акцент5 8" xfId="22039"/>
    <cellStyle name="Акцент5 8 2" xfId="22040"/>
    <cellStyle name="Акцент5 8 3" xfId="22041"/>
    <cellStyle name="Акцент5 8 4" xfId="22042"/>
    <cellStyle name="Акцент5 8 5" xfId="22043"/>
    <cellStyle name="Акцент5 80" xfId="22044"/>
    <cellStyle name="Акцент5 81" xfId="22045"/>
    <cellStyle name="Акцент5 82" xfId="22046"/>
    <cellStyle name="Акцент5 83" xfId="22047"/>
    <cellStyle name="Акцент5 84" xfId="22048"/>
    <cellStyle name="Акцент5 85" xfId="22049"/>
    <cellStyle name="Акцент5 86" xfId="22050"/>
    <cellStyle name="Акцент5 87" xfId="22051"/>
    <cellStyle name="Акцент5 88" xfId="22052"/>
    <cellStyle name="Акцент5 89" xfId="22053"/>
    <cellStyle name="Акцент5 9" xfId="22054"/>
    <cellStyle name="Акцент5 9 2" xfId="22055"/>
    <cellStyle name="Акцент5 9 3" xfId="22056"/>
    <cellStyle name="Акцент5 9 4" xfId="22057"/>
    <cellStyle name="Акцент5 9 5" xfId="22058"/>
    <cellStyle name="Акцент5 90" xfId="22059"/>
    <cellStyle name="Акцент5 91" xfId="22060"/>
    <cellStyle name="Акцент5 92" xfId="22061"/>
    <cellStyle name="Акцент5 93" xfId="22062"/>
    <cellStyle name="Акцент5 94" xfId="22063"/>
    <cellStyle name="Акцент5 95" xfId="22064"/>
    <cellStyle name="Акцент5 96" xfId="22065"/>
    <cellStyle name="Акцент5 97" xfId="22066"/>
    <cellStyle name="Акцент5 98" xfId="22067"/>
    <cellStyle name="Акцент5 99" xfId="22068"/>
    <cellStyle name="Акцент6" xfId="22069" builtinId="49" customBuiltin="1"/>
    <cellStyle name="Акцент6 10" xfId="22070"/>
    <cellStyle name="Акцент6 100" xfId="22071"/>
    <cellStyle name="Акцент6 101" xfId="22072"/>
    <cellStyle name="Акцент6 102" xfId="22073"/>
    <cellStyle name="Акцент6 103" xfId="22074"/>
    <cellStyle name="Акцент6 104" xfId="22075"/>
    <cellStyle name="Акцент6 105" xfId="22076"/>
    <cellStyle name="Акцент6 106" xfId="22077"/>
    <cellStyle name="Акцент6 107" xfId="22078"/>
    <cellStyle name="Акцент6 108" xfId="22079"/>
    <cellStyle name="Акцент6 109" xfId="22080"/>
    <cellStyle name="Акцент6 11" xfId="22081"/>
    <cellStyle name="Акцент6 110" xfId="22082"/>
    <cellStyle name="Акцент6 111" xfId="22083"/>
    <cellStyle name="Акцент6 112" xfId="22084"/>
    <cellStyle name="Акцент6 113" xfId="22085"/>
    <cellStyle name="Акцент6 12" xfId="22086"/>
    <cellStyle name="Акцент6 13" xfId="22087"/>
    <cellStyle name="Акцент6 14" xfId="22088"/>
    <cellStyle name="Акцент6 15" xfId="22089"/>
    <cellStyle name="Акцент6 16" xfId="22090"/>
    <cellStyle name="Акцент6 17" xfId="22091"/>
    <cellStyle name="Акцент6 18" xfId="22092"/>
    <cellStyle name="Акцент6 19" xfId="22093"/>
    <cellStyle name="Акцент6 2" xfId="22094"/>
    <cellStyle name="Акцент6 2 2" xfId="22095"/>
    <cellStyle name="Акцент6 2 3" xfId="22096"/>
    <cellStyle name="Акцент6 2 4" xfId="22097"/>
    <cellStyle name="Акцент6 2 5" xfId="22098"/>
    <cellStyle name="Акцент6 20" xfId="22099"/>
    <cellStyle name="Акцент6 21" xfId="22100"/>
    <cellStyle name="Акцент6 22" xfId="22101"/>
    <cellStyle name="Акцент6 23" xfId="22102"/>
    <cellStyle name="Акцент6 24" xfId="22103"/>
    <cellStyle name="Акцент6 25" xfId="22104"/>
    <cellStyle name="Акцент6 26" xfId="22105"/>
    <cellStyle name="Акцент6 27" xfId="22106"/>
    <cellStyle name="Акцент6 28" xfId="22107"/>
    <cellStyle name="Акцент6 29" xfId="22108"/>
    <cellStyle name="Акцент6 3" xfId="22109"/>
    <cellStyle name="Акцент6 3 2" xfId="22110"/>
    <cellStyle name="Акцент6 3 3" xfId="22111"/>
    <cellStyle name="Акцент6 3 4" xfId="22112"/>
    <cellStyle name="Акцент6 3 5" xfId="22113"/>
    <cellStyle name="Акцент6 30" xfId="22114"/>
    <cellStyle name="Акцент6 31" xfId="22115"/>
    <cellStyle name="Акцент6 32" xfId="22116"/>
    <cellStyle name="Акцент6 33" xfId="22117"/>
    <cellStyle name="Акцент6 34" xfId="22118"/>
    <cellStyle name="Акцент6 35" xfId="22119"/>
    <cellStyle name="Акцент6 36" xfId="22120"/>
    <cellStyle name="Акцент6 37" xfId="22121"/>
    <cellStyle name="Акцент6 38" xfId="22122"/>
    <cellStyle name="Акцент6 39" xfId="22123"/>
    <cellStyle name="Акцент6 4" xfId="22124"/>
    <cellStyle name="Акцент6 4 2" xfId="22125"/>
    <cellStyle name="Акцент6 4 3" xfId="22126"/>
    <cellStyle name="Акцент6 4 4" xfId="22127"/>
    <cellStyle name="Акцент6 4 5" xfId="22128"/>
    <cellStyle name="Акцент6 40" xfId="22129"/>
    <cellStyle name="Акцент6 41" xfId="22130"/>
    <cellStyle name="Акцент6 42" xfId="22131"/>
    <cellStyle name="Акцент6 43" xfId="22132"/>
    <cellStyle name="Акцент6 44" xfId="22133"/>
    <cellStyle name="Акцент6 45" xfId="22134"/>
    <cellStyle name="Акцент6 46" xfId="22135"/>
    <cellStyle name="Акцент6 47" xfId="22136"/>
    <cellStyle name="Акцент6 48" xfId="22137"/>
    <cellStyle name="Акцент6 49" xfId="22138"/>
    <cellStyle name="Акцент6 5" xfId="22139"/>
    <cellStyle name="Акцент6 5 2" xfId="22140"/>
    <cellStyle name="Акцент6 5 3" xfId="22141"/>
    <cellStyle name="Акцент6 5 4" xfId="22142"/>
    <cellStyle name="Акцент6 5 5" xfId="22143"/>
    <cellStyle name="Акцент6 50" xfId="22144"/>
    <cellStyle name="Акцент6 51" xfId="22145"/>
    <cellStyle name="Акцент6 52" xfId="22146"/>
    <cellStyle name="Акцент6 53" xfId="22147"/>
    <cellStyle name="Акцент6 54" xfId="22148"/>
    <cellStyle name="Акцент6 55" xfId="22149"/>
    <cellStyle name="Акцент6 56" xfId="22150"/>
    <cellStyle name="Акцент6 57" xfId="22151"/>
    <cellStyle name="Акцент6 58" xfId="22152"/>
    <cellStyle name="Акцент6 59" xfId="22153"/>
    <cellStyle name="Акцент6 6" xfId="22154"/>
    <cellStyle name="Акцент6 6 2" xfId="22155"/>
    <cellStyle name="Акцент6 6 3" xfId="22156"/>
    <cellStyle name="Акцент6 6 4" xfId="22157"/>
    <cellStyle name="Акцент6 6 5" xfId="22158"/>
    <cellStyle name="Акцент6 60" xfId="22159"/>
    <cellStyle name="Акцент6 61" xfId="22160"/>
    <cellStyle name="Акцент6 62" xfId="22161"/>
    <cellStyle name="Акцент6 63" xfId="22162"/>
    <cellStyle name="Акцент6 64" xfId="22163"/>
    <cellStyle name="Акцент6 65" xfId="22164"/>
    <cellStyle name="Акцент6 66" xfId="22165"/>
    <cellStyle name="Акцент6 67" xfId="22166"/>
    <cellStyle name="Акцент6 68" xfId="22167"/>
    <cellStyle name="Акцент6 69" xfId="22168"/>
    <cellStyle name="Акцент6 7" xfId="22169"/>
    <cellStyle name="Акцент6 7 2" xfId="22170"/>
    <cellStyle name="Акцент6 7 3" xfId="22171"/>
    <cellStyle name="Акцент6 7 4" xfId="22172"/>
    <cellStyle name="Акцент6 7 5" xfId="22173"/>
    <cellStyle name="Акцент6 70" xfId="22174"/>
    <cellStyle name="Акцент6 71" xfId="22175"/>
    <cellStyle name="Акцент6 72" xfId="22176"/>
    <cellStyle name="Акцент6 73" xfId="22177"/>
    <cellStyle name="Акцент6 74" xfId="22178"/>
    <cellStyle name="Акцент6 75" xfId="22179"/>
    <cellStyle name="Акцент6 76" xfId="22180"/>
    <cellStyle name="Акцент6 77" xfId="22181"/>
    <cellStyle name="Акцент6 78" xfId="22182"/>
    <cellStyle name="Акцент6 79" xfId="22183"/>
    <cellStyle name="Акцент6 8" xfId="22184"/>
    <cellStyle name="Акцент6 8 2" xfId="22185"/>
    <cellStyle name="Акцент6 8 3" xfId="22186"/>
    <cellStyle name="Акцент6 8 4" xfId="22187"/>
    <cellStyle name="Акцент6 8 5" xfId="22188"/>
    <cellStyle name="Акцент6 80" xfId="22189"/>
    <cellStyle name="Акцент6 81" xfId="22190"/>
    <cellStyle name="Акцент6 82" xfId="22191"/>
    <cellStyle name="Акцент6 83" xfId="22192"/>
    <cellStyle name="Акцент6 84" xfId="22193"/>
    <cellStyle name="Акцент6 85" xfId="22194"/>
    <cellStyle name="Акцент6 86" xfId="22195"/>
    <cellStyle name="Акцент6 87" xfId="22196"/>
    <cellStyle name="Акцент6 88" xfId="22197"/>
    <cellStyle name="Акцент6 89" xfId="22198"/>
    <cellStyle name="Акцент6 9" xfId="22199"/>
    <cellStyle name="Акцент6 9 2" xfId="22200"/>
    <cellStyle name="Акцент6 9 3" xfId="22201"/>
    <cellStyle name="Акцент6 9 4" xfId="22202"/>
    <cellStyle name="Акцент6 9 5" xfId="22203"/>
    <cellStyle name="Акцент6 90" xfId="22204"/>
    <cellStyle name="Акцент6 91" xfId="22205"/>
    <cellStyle name="Акцент6 92" xfId="22206"/>
    <cellStyle name="Акцент6 93" xfId="22207"/>
    <cellStyle name="Акцент6 94" xfId="22208"/>
    <cellStyle name="Акцент6 95" xfId="22209"/>
    <cellStyle name="Акцент6 96" xfId="22210"/>
    <cellStyle name="Акцент6 97" xfId="22211"/>
    <cellStyle name="Акцент6 98" xfId="22212"/>
    <cellStyle name="Акцент6 99" xfId="22213"/>
    <cellStyle name="Ввод " xfId="22214" builtinId="20" customBuiltin="1"/>
    <cellStyle name="Ввод  10" xfId="22215"/>
    <cellStyle name="Ввод  100" xfId="22216"/>
    <cellStyle name="Ввод  101" xfId="22217"/>
    <cellStyle name="Ввод  102" xfId="22218"/>
    <cellStyle name="Ввод  103" xfId="22219"/>
    <cellStyle name="Ввод  104" xfId="22220"/>
    <cellStyle name="Ввод  105" xfId="22221"/>
    <cellStyle name="Ввод  106" xfId="22222"/>
    <cellStyle name="Ввод  107" xfId="22223"/>
    <cellStyle name="Ввод  108" xfId="22224"/>
    <cellStyle name="Ввод  109" xfId="22225"/>
    <cellStyle name="Ввод  11" xfId="22226"/>
    <cellStyle name="Ввод  110" xfId="22227"/>
    <cellStyle name="Ввод  111" xfId="22228"/>
    <cellStyle name="Ввод  112" xfId="22229"/>
    <cellStyle name="Ввод  112 10" xfId="22230"/>
    <cellStyle name="Ввод  112 11" xfId="22231"/>
    <cellStyle name="Ввод  112 12" xfId="22232"/>
    <cellStyle name="Ввод  112 13" xfId="22233"/>
    <cellStyle name="Ввод  112 14" xfId="22234"/>
    <cellStyle name="Ввод  112 15" xfId="22235"/>
    <cellStyle name="Ввод  112 16" xfId="22236"/>
    <cellStyle name="Ввод  112 17" xfId="22237"/>
    <cellStyle name="Ввод  112 18" xfId="22238"/>
    <cellStyle name="Ввод  112 19" xfId="22239"/>
    <cellStyle name="Ввод  112 2" xfId="22240"/>
    <cellStyle name="Ввод  112 3" xfId="22241"/>
    <cellStyle name="Ввод  112 4" xfId="22242"/>
    <cellStyle name="Ввод  112 5" xfId="22243"/>
    <cellStyle name="Ввод  112 6" xfId="22244"/>
    <cellStyle name="Ввод  112 7" xfId="22245"/>
    <cellStyle name="Ввод  112 8" xfId="22246"/>
    <cellStyle name="Ввод  112 9" xfId="22247"/>
    <cellStyle name="Ввод  113" xfId="22248"/>
    <cellStyle name="Ввод  114" xfId="22249"/>
    <cellStyle name="Ввод  115" xfId="22250"/>
    <cellStyle name="Ввод  116" xfId="22251"/>
    <cellStyle name="Ввод  117" xfId="22252"/>
    <cellStyle name="Ввод  118" xfId="22253"/>
    <cellStyle name="Ввод  119" xfId="22254"/>
    <cellStyle name="Ввод  12" xfId="22255"/>
    <cellStyle name="Ввод  120" xfId="22256"/>
    <cellStyle name="Ввод  121" xfId="22257"/>
    <cellStyle name="Ввод  122" xfId="22258"/>
    <cellStyle name="Ввод  123" xfId="22259"/>
    <cellStyle name="Ввод  124" xfId="22260"/>
    <cellStyle name="Ввод  125" xfId="22261"/>
    <cellStyle name="Ввод  126" xfId="22262"/>
    <cellStyle name="Ввод  127" xfId="22263"/>
    <cellStyle name="Ввод  128" xfId="22264"/>
    <cellStyle name="Ввод  129" xfId="22265"/>
    <cellStyle name="Ввод  13" xfId="22266"/>
    <cellStyle name="Ввод  130" xfId="22267"/>
    <cellStyle name="Ввод  131" xfId="22268"/>
    <cellStyle name="Ввод  132" xfId="22269"/>
    <cellStyle name="Ввод  133" xfId="22270"/>
    <cellStyle name="Ввод  14" xfId="22271"/>
    <cellStyle name="Ввод  15" xfId="22272"/>
    <cellStyle name="Ввод  16" xfId="22273"/>
    <cellStyle name="Ввод  17" xfId="22274"/>
    <cellStyle name="Ввод  18" xfId="22275"/>
    <cellStyle name="Ввод  19" xfId="22276"/>
    <cellStyle name="Ввод  2" xfId="22277"/>
    <cellStyle name="Ввод  2 2" xfId="22278"/>
    <cellStyle name="Ввод  2 3" xfId="22279"/>
    <cellStyle name="Ввод  2 4" xfId="22280"/>
    <cellStyle name="Ввод  2 5" xfId="22281"/>
    <cellStyle name="Ввод  20" xfId="22282"/>
    <cellStyle name="Ввод  21" xfId="22283"/>
    <cellStyle name="Ввод  22" xfId="22284"/>
    <cellStyle name="Ввод  23" xfId="22285"/>
    <cellStyle name="Ввод  24" xfId="22286"/>
    <cellStyle name="Ввод  25" xfId="22287"/>
    <cellStyle name="Ввод  26" xfId="22288"/>
    <cellStyle name="Ввод  27" xfId="22289"/>
    <cellStyle name="Ввод  28" xfId="22290"/>
    <cellStyle name="Ввод  29" xfId="22291"/>
    <cellStyle name="Ввод  3" xfId="22292"/>
    <cellStyle name="Ввод  3 2" xfId="22293"/>
    <cellStyle name="Ввод  3 3" xfId="22294"/>
    <cellStyle name="Ввод  3 4" xfId="22295"/>
    <cellStyle name="Ввод  3 5" xfId="22296"/>
    <cellStyle name="Ввод  30" xfId="22297"/>
    <cellStyle name="Ввод  31" xfId="22298"/>
    <cellStyle name="Ввод  32" xfId="22299"/>
    <cellStyle name="Ввод  33" xfId="22300"/>
    <cellStyle name="Ввод  34" xfId="22301"/>
    <cellStyle name="Ввод  35" xfId="22302"/>
    <cellStyle name="Ввод  36" xfId="22303"/>
    <cellStyle name="Ввод  37" xfId="22304"/>
    <cellStyle name="Ввод  38" xfId="22305"/>
    <cellStyle name="Ввод  39" xfId="22306"/>
    <cellStyle name="Ввод  4" xfId="22307"/>
    <cellStyle name="Ввод  4 2" xfId="22308"/>
    <cellStyle name="Ввод  4 3" xfId="22309"/>
    <cellStyle name="Ввод  4 4" xfId="22310"/>
    <cellStyle name="Ввод  4 5" xfId="22311"/>
    <cellStyle name="Ввод  40" xfId="22312"/>
    <cellStyle name="Ввод  41" xfId="22313"/>
    <cellStyle name="Ввод  42" xfId="22314"/>
    <cellStyle name="Ввод  43" xfId="22315"/>
    <cellStyle name="Ввод  44" xfId="22316"/>
    <cellStyle name="Ввод  45" xfId="22317"/>
    <cellStyle name="Ввод  46" xfId="22318"/>
    <cellStyle name="Ввод  47" xfId="22319"/>
    <cellStyle name="Ввод  48" xfId="22320"/>
    <cellStyle name="Ввод  49" xfId="22321"/>
    <cellStyle name="Ввод  5" xfId="22322"/>
    <cellStyle name="Ввод  5 2" xfId="22323"/>
    <cellStyle name="Ввод  5 3" xfId="22324"/>
    <cellStyle name="Ввод  5 4" xfId="22325"/>
    <cellStyle name="Ввод  5 5" xfId="22326"/>
    <cellStyle name="Ввод  50" xfId="22327"/>
    <cellStyle name="Ввод  51" xfId="22328"/>
    <cellStyle name="Ввод  52" xfId="22329"/>
    <cellStyle name="Ввод  53" xfId="22330"/>
    <cellStyle name="Ввод  54" xfId="22331"/>
    <cellStyle name="Ввод  55" xfId="22332"/>
    <cellStyle name="Ввод  56" xfId="22333"/>
    <cellStyle name="Ввод  57" xfId="22334"/>
    <cellStyle name="Ввод  58" xfId="22335"/>
    <cellStyle name="Ввод  59" xfId="22336"/>
    <cellStyle name="Ввод  6" xfId="22337"/>
    <cellStyle name="Ввод  6 2" xfId="22338"/>
    <cellStyle name="Ввод  6 3" xfId="22339"/>
    <cellStyle name="Ввод  6 4" xfId="22340"/>
    <cellStyle name="Ввод  6 5" xfId="22341"/>
    <cellStyle name="Ввод  60" xfId="22342"/>
    <cellStyle name="Ввод  61" xfId="22343"/>
    <cellStyle name="Ввод  62" xfId="22344"/>
    <cellStyle name="Ввод  63" xfId="22345"/>
    <cellStyle name="Ввод  64" xfId="22346"/>
    <cellStyle name="Ввод  65" xfId="22347"/>
    <cellStyle name="Ввод  66" xfId="22348"/>
    <cellStyle name="Ввод  67" xfId="22349"/>
    <cellStyle name="Ввод  68" xfId="22350"/>
    <cellStyle name="Ввод  69" xfId="22351"/>
    <cellStyle name="Ввод  7" xfId="22352"/>
    <cellStyle name="Ввод  7 2" xfId="22353"/>
    <cellStyle name="Ввод  7 3" xfId="22354"/>
    <cellStyle name="Ввод  7 4" xfId="22355"/>
    <cellStyle name="Ввод  7 5" xfId="22356"/>
    <cellStyle name="Ввод  70" xfId="22357"/>
    <cellStyle name="Ввод  71" xfId="22358"/>
    <cellStyle name="Ввод  72" xfId="22359"/>
    <cellStyle name="Ввод  73" xfId="22360"/>
    <cellStyle name="Ввод  74" xfId="22361"/>
    <cellStyle name="Ввод  75" xfId="22362"/>
    <cellStyle name="Ввод  76" xfId="22363"/>
    <cellStyle name="Ввод  77" xfId="22364"/>
    <cellStyle name="Ввод  78" xfId="22365"/>
    <cellStyle name="Ввод  79" xfId="22366"/>
    <cellStyle name="Ввод  8" xfId="22367"/>
    <cellStyle name="Ввод  8 2" xfId="22368"/>
    <cellStyle name="Ввод  8 3" xfId="22369"/>
    <cellStyle name="Ввод  8 4" xfId="22370"/>
    <cellStyle name="Ввод  8 5" xfId="22371"/>
    <cellStyle name="Ввод  80" xfId="22372"/>
    <cellStyle name="Ввод  81" xfId="22373"/>
    <cellStyle name="Ввод  82" xfId="22374"/>
    <cellStyle name="Ввод  83" xfId="22375"/>
    <cellStyle name="Ввод  84" xfId="22376"/>
    <cellStyle name="Ввод  85" xfId="22377"/>
    <cellStyle name="Ввод  86" xfId="22378"/>
    <cellStyle name="Ввод  87" xfId="22379"/>
    <cellStyle name="Ввод  88" xfId="22380"/>
    <cellStyle name="Ввод  89" xfId="22381"/>
    <cellStyle name="Ввод  9" xfId="22382"/>
    <cellStyle name="Ввод  9 2" xfId="22383"/>
    <cellStyle name="Ввод  9 3" xfId="22384"/>
    <cellStyle name="Ввод  9 4" xfId="22385"/>
    <cellStyle name="Ввод  9 5" xfId="22386"/>
    <cellStyle name="Ввод  90" xfId="22387"/>
    <cellStyle name="Ввод  91" xfId="22388"/>
    <cellStyle name="Ввод  92" xfId="22389"/>
    <cellStyle name="Ввод  93" xfId="22390"/>
    <cellStyle name="Ввод  94" xfId="22391"/>
    <cellStyle name="Ввод  95" xfId="22392"/>
    <cellStyle name="Ввод  96" xfId="22393"/>
    <cellStyle name="Ввод  97" xfId="22394"/>
    <cellStyle name="Ввод  98" xfId="22395"/>
    <cellStyle name="Ввод  99" xfId="22396"/>
    <cellStyle name="Вывод" xfId="22397" builtinId="21" customBuiltin="1"/>
    <cellStyle name="Вывод 10" xfId="22398"/>
    <cellStyle name="Вывод 100" xfId="22399"/>
    <cellStyle name="Вывод 101" xfId="22400"/>
    <cellStyle name="Вывод 102" xfId="22401"/>
    <cellStyle name="Вывод 103" xfId="22402"/>
    <cellStyle name="Вывод 104" xfId="22403"/>
    <cellStyle name="Вывод 105" xfId="22404"/>
    <cellStyle name="Вывод 106" xfId="22405"/>
    <cellStyle name="Вывод 107" xfId="22406"/>
    <cellStyle name="Вывод 108" xfId="22407"/>
    <cellStyle name="Вывод 109" xfId="22408"/>
    <cellStyle name="Вывод 11" xfId="22409"/>
    <cellStyle name="Вывод 110" xfId="22410"/>
    <cellStyle name="Вывод 111" xfId="22411"/>
    <cellStyle name="Вывод 112" xfId="22412"/>
    <cellStyle name="Вывод 112 10" xfId="22413"/>
    <cellStyle name="Вывод 112 11" xfId="22414"/>
    <cellStyle name="Вывод 112 12" xfId="22415"/>
    <cellStyle name="Вывод 112 13" xfId="22416"/>
    <cellStyle name="Вывод 112 14" xfId="22417"/>
    <cellStyle name="Вывод 112 15" xfId="22418"/>
    <cellStyle name="Вывод 112 16" xfId="22419"/>
    <cellStyle name="Вывод 112 17" xfId="22420"/>
    <cellStyle name="Вывод 112 18" xfId="22421"/>
    <cellStyle name="Вывод 112 19" xfId="22422"/>
    <cellStyle name="Вывод 112 2" xfId="22423"/>
    <cellStyle name="Вывод 112 20" xfId="22424"/>
    <cellStyle name="Вывод 112 21" xfId="22425"/>
    <cellStyle name="Вывод 112 22" xfId="22426"/>
    <cellStyle name="Вывод 112 23" xfId="22427"/>
    <cellStyle name="Вывод 112 3" xfId="22428"/>
    <cellStyle name="Вывод 112 4" xfId="22429"/>
    <cellStyle name="Вывод 112 5" xfId="22430"/>
    <cellStyle name="Вывод 112 6" xfId="22431"/>
    <cellStyle name="Вывод 112 7" xfId="22432"/>
    <cellStyle name="Вывод 112 8" xfId="22433"/>
    <cellStyle name="Вывод 112 9" xfId="22434"/>
    <cellStyle name="Вывод 113" xfId="22435"/>
    <cellStyle name="Вывод 114" xfId="22436"/>
    <cellStyle name="Вывод 115" xfId="22437"/>
    <cellStyle name="Вывод 116" xfId="22438"/>
    <cellStyle name="Вывод 117" xfId="22439"/>
    <cellStyle name="Вывод 118" xfId="22440"/>
    <cellStyle name="Вывод 119" xfId="22441"/>
    <cellStyle name="Вывод 12" xfId="22442"/>
    <cellStyle name="Вывод 120" xfId="22443"/>
    <cellStyle name="Вывод 121" xfId="22444"/>
    <cellStyle name="Вывод 122" xfId="22445"/>
    <cellStyle name="Вывод 123" xfId="22446"/>
    <cellStyle name="Вывод 124" xfId="22447"/>
    <cellStyle name="Вывод 125" xfId="22448"/>
    <cellStyle name="Вывод 126" xfId="22449"/>
    <cellStyle name="Вывод 127" xfId="22450"/>
    <cellStyle name="Вывод 128" xfId="22451"/>
    <cellStyle name="Вывод 129" xfId="22452"/>
    <cellStyle name="Вывод 13" xfId="22453"/>
    <cellStyle name="Вывод 130" xfId="22454"/>
    <cellStyle name="Вывод 131" xfId="22455"/>
    <cellStyle name="Вывод 132" xfId="22456"/>
    <cellStyle name="Вывод 133" xfId="22457"/>
    <cellStyle name="Вывод 14" xfId="22458"/>
    <cellStyle name="Вывод 15" xfId="22459"/>
    <cellStyle name="Вывод 16" xfId="22460"/>
    <cellStyle name="Вывод 17" xfId="22461"/>
    <cellStyle name="Вывод 18" xfId="22462"/>
    <cellStyle name="Вывод 19" xfId="22463"/>
    <cellStyle name="Вывод 2" xfId="22464"/>
    <cellStyle name="Вывод 2 2" xfId="22465"/>
    <cellStyle name="Вывод 2 3" xfId="22466"/>
    <cellStyle name="Вывод 2 4" xfId="22467"/>
    <cellStyle name="Вывод 2 5" xfId="22468"/>
    <cellStyle name="Вывод 20" xfId="22469"/>
    <cellStyle name="Вывод 21" xfId="22470"/>
    <cellStyle name="Вывод 22" xfId="22471"/>
    <cellStyle name="Вывод 23" xfId="22472"/>
    <cellStyle name="Вывод 24" xfId="22473"/>
    <cellStyle name="Вывод 25" xfId="22474"/>
    <cellStyle name="Вывод 26" xfId="22475"/>
    <cellStyle name="Вывод 27" xfId="22476"/>
    <cellStyle name="Вывод 28" xfId="22477"/>
    <cellStyle name="Вывод 29" xfId="22478"/>
    <cellStyle name="Вывод 3" xfId="22479"/>
    <cellStyle name="Вывод 3 2" xfId="22480"/>
    <cellStyle name="Вывод 3 3" xfId="22481"/>
    <cellStyle name="Вывод 3 4" xfId="22482"/>
    <cellStyle name="Вывод 3 5" xfId="22483"/>
    <cellStyle name="Вывод 30" xfId="22484"/>
    <cellStyle name="Вывод 31" xfId="22485"/>
    <cellStyle name="Вывод 32" xfId="22486"/>
    <cellStyle name="Вывод 33" xfId="22487"/>
    <cellStyle name="Вывод 34" xfId="22488"/>
    <cellStyle name="Вывод 35" xfId="22489"/>
    <cellStyle name="Вывод 36" xfId="22490"/>
    <cellStyle name="Вывод 37" xfId="22491"/>
    <cellStyle name="Вывод 38" xfId="22492"/>
    <cellStyle name="Вывод 39" xfId="22493"/>
    <cellStyle name="Вывод 4" xfId="22494"/>
    <cellStyle name="Вывод 4 2" xfId="22495"/>
    <cellStyle name="Вывод 4 3" xfId="22496"/>
    <cellStyle name="Вывод 4 4" xfId="22497"/>
    <cellStyle name="Вывод 4 5" xfId="22498"/>
    <cellStyle name="Вывод 40" xfId="22499"/>
    <cellStyle name="Вывод 41" xfId="22500"/>
    <cellStyle name="Вывод 42" xfId="22501"/>
    <cellStyle name="Вывод 43" xfId="22502"/>
    <cellStyle name="Вывод 44" xfId="22503"/>
    <cellStyle name="Вывод 45" xfId="22504"/>
    <cellStyle name="Вывод 46" xfId="22505"/>
    <cellStyle name="Вывод 47" xfId="22506"/>
    <cellStyle name="Вывод 48" xfId="22507"/>
    <cellStyle name="Вывод 49" xfId="22508"/>
    <cellStyle name="Вывод 5" xfId="22509"/>
    <cellStyle name="Вывод 5 2" xfId="22510"/>
    <cellStyle name="Вывод 5 3" xfId="22511"/>
    <cellStyle name="Вывод 5 4" xfId="22512"/>
    <cellStyle name="Вывод 5 5" xfId="22513"/>
    <cellStyle name="Вывод 50" xfId="22514"/>
    <cellStyle name="Вывод 51" xfId="22515"/>
    <cellStyle name="Вывод 52" xfId="22516"/>
    <cellStyle name="Вывод 53" xfId="22517"/>
    <cellStyle name="Вывод 54" xfId="22518"/>
    <cellStyle name="Вывод 55" xfId="22519"/>
    <cellStyle name="Вывод 56" xfId="22520"/>
    <cellStyle name="Вывод 57" xfId="22521"/>
    <cellStyle name="Вывод 58" xfId="22522"/>
    <cellStyle name="Вывод 59" xfId="22523"/>
    <cellStyle name="Вывод 6" xfId="22524"/>
    <cellStyle name="Вывод 6 2" xfId="22525"/>
    <cellStyle name="Вывод 6 3" xfId="22526"/>
    <cellStyle name="Вывод 6 4" xfId="22527"/>
    <cellStyle name="Вывод 6 5" xfId="22528"/>
    <cellStyle name="Вывод 60" xfId="22529"/>
    <cellStyle name="Вывод 61" xfId="22530"/>
    <cellStyle name="Вывод 62" xfId="22531"/>
    <cellStyle name="Вывод 63" xfId="22532"/>
    <cellStyle name="Вывод 64" xfId="22533"/>
    <cellStyle name="Вывод 65" xfId="22534"/>
    <cellStyle name="Вывод 66" xfId="22535"/>
    <cellStyle name="Вывод 67" xfId="22536"/>
    <cellStyle name="Вывод 68" xfId="22537"/>
    <cellStyle name="Вывод 69" xfId="22538"/>
    <cellStyle name="Вывод 7" xfId="22539"/>
    <cellStyle name="Вывод 7 2" xfId="22540"/>
    <cellStyle name="Вывод 7 3" xfId="22541"/>
    <cellStyle name="Вывод 7 4" xfId="22542"/>
    <cellStyle name="Вывод 7 5" xfId="22543"/>
    <cellStyle name="Вывод 70" xfId="22544"/>
    <cellStyle name="Вывод 71" xfId="22545"/>
    <cellStyle name="Вывод 72" xfId="22546"/>
    <cellStyle name="Вывод 73" xfId="22547"/>
    <cellStyle name="Вывод 74" xfId="22548"/>
    <cellStyle name="Вывод 75" xfId="22549"/>
    <cellStyle name="Вывод 76" xfId="22550"/>
    <cellStyle name="Вывод 77" xfId="22551"/>
    <cellStyle name="Вывод 78" xfId="22552"/>
    <cellStyle name="Вывод 79" xfId="22553"/>
    <cellStyle name="Вывод 8" xfId="22554"/>
    <cellStyle name="Вывод 8 2" xfId="22555"/>
    <cellStyle name="Вывод 8 3" xfId="22556"/>
    <cellStyle name="Вывод 8 4" xfId="22557"/>
    <cellStyle name="Вывод 8 5" xfId="22558"/>
    <cellStyle name="Вывод 80" xfId="22559"/>
    <cellStyle name="Вывод 81" xfId="22560"/>
    <cellStyle name="Вывод 82" xfId="22561"/>
    <cellStyle name="Вывод 83" xfId="22562"/>
    <cellStyle name="Вывод 84" xfId="22563"/>
    <cellStyle name="Вывод 85" xfId="22564"/>
    <cellStyle name="Вывод 86" xfId="22565"/>
    <cellStyle name="Вывод 87" xfId="22566"/>
    <cellStyle name="Вывод 88" xfId="22567"/>
    <cellStyle name="Вывод 89" xfId="22568"/>
    <cellStyle name="Вывод 9" xfId="22569"/>
    <cellStyle name="Вывод 9 2" xfId="22570"/>
    <cellStyle name="Вывод 9 3" xfId="22571"/>
    <cellStyle name="Вывод 9 4" xfId="22572"/>
    <cellStyle name="Вывод 9 5" xfId="22573"/>
    <cellStyle name="Вывод 90" xfId="22574"/>
    <cellStyle name="Вывод 91" xfId="22575"/>
    <cellStyle name="Вывод 92" xfId="22576"/>
    <cellStyle name="Вывод 93" xfId="22577"/>
    <cellStyle name="Вывод 94" xfId="22578"/>
    <cellStyle name="Вывод 95" xfId="22579"/>
    <cellStyle name="Вывод 96" xfId="22580"/>
    <cellStyle name="Вывод 97" xfId="22581"/>
    <cellStyle name="Вывод 98" xfId="22582"/>
    <cellStyle name="Вывод 99" xfId="22583"/>
    <cellStyle name="Вычисление" xfId="22584" builtinId="22" customBuiltin="1"/>
    <cellStyle name="Вычисление 10" xfId="22585"/>
    <cellStyle name="Вычисление 100" xfId="22586"/>
    <cellStyle name="Вычисление 101" xfId="22587"/>
    <cellStyle name="Вычисление 102" xfId="22588"/>
    <cellStyle name="Вычисление 103" xfId="22589"/>
    <cellStyle name="Вычисление 104" xfId="22590"/>
    <cellStyle name="Вычисление 105" xfId="22591"/>
    <cellStyle name="Вычисление 106" xfId="22592"/>
    <cellStyle name="Вычисление 107" xfId="22593"/>
    <cellStyle name="Вычисление 108" xfId="22594"/>
    <cellStyle name="Вычисление 109" xfId="22595"/>
    <cellStyle name="Вычисление 11" xfId="22596"/>
    <cellStyle name="Вычисление 110" xfId="22597"/>
    <cellStyle name="Вычисление 111" xfId="22598"/>
    <cellStyle name="Вычисление 112" xfId="22599"/>
    <cellStyle name="Вычисление 112 10" xfId="22600"/>
    <cellStyle name="Вычисление 112 11" xfId="22601"/>
    <cellStyle name="Вычисление 112 12" xfId="22602"/>
    <cellStyle name="Вычисление 112 13" xfId="22603"/>
    <cellStyle name="Вычисление 112 14" xfId="22604"/>
    <cellStyle name="Вычисление 112 15" xfId="22605"/>
    <cellStyle name="Вычисление 112 16" xfId="22606"/>
    <cellStyle name="Вычисление 112 17" xfId="22607"/>
    <cellStyle name="Вычисление 112 18" xfId="22608"/>
    <cellStyle name="Вычисление 112 19" xfId="22609"/>
    <cellStyle name="Вычисление 112 2" xfId="22610"/>
    <cellStyle name="Вычисление 112 3" xfId="22611"/>
    <cellStyle name="Вычисление 112 4" xfId="22612"/>
    <cellStyle name="Вычисление 112 5" xfId="22613"/>
    <cellStyle name="Вычисление 112 6" xfId="22614"/>
    <cellStyle name="Вычисление 112 7" xfId="22615"/>
    <cellStyle name="Вычисление 112 8" xfId="22616"/>
    <cellStyle name="Вычисление 112 9" xfId="22617"/>
    <cellStyle name="Вычисление 113" xfId="22618"/>
    <cellStyle name="Вычисление 114" xfId="22619"/>
    <cellStyle name="Вычисление 115" xfId="22620"/>
    <cellStyle name="Вычисление 116" xfId="22621"/>
    <cellStyle name="Вычисление 117" xfId="22622"/>
    <cellStyle name="Вычисление 118" xfId="22623"/>
    <cellStyle name="Вычисление 119" xfId="22624"/>
    <cellStyle name="Вычисление 12" xfId="22625"/>
    <cellStyle name="Вычисление 120" xfId="22626"/>
    <cellStyle name="Вычисление 121" xfId="22627"/>
    <cellStyle name="Вычисление 122" xfId="22628"/>
    <cellStyle name="Вычисление 123" xfId="22629"/>
    <cellStyle name="Вычисление 124" xfId="22630"/>
    <cellStyle name="Вычисление 125" xfId="22631"/>
    <cellStyle name="Вычисление 126" xfId="22632"/>
    <cellStyle name="Вычисление 127" xfId="22633"/>
    <cellStyle name="Вычисление 128" xfId="22634"/>
    <cellStyle name="Вычисление 129" xfId="22635"/>
    <cellStyle name="Вычисление 13" xfId="22636"/>
    <cellStyle name="Вычисление 130" xfId="22637"/>
    <cellStyle name="Вычисление 131" xfId="22638"/>
    <cellStyle name="Вычисление 132" xfId="22639"/>
    <cellStyle name="Вычисление 133" xfId="22640"/>
    <cellStyle name="Вычисление 14" xfId="22641"/>
    <cellStyle name="Вычисление 15" xfId="22642"/>
    <cellStyle name="Вычисление 16" xfId="22643"/>
    <cellStyle name="Вычисление 17" xfId="22644"/>
    <cellStyle name="Вычисление 18" xfId="22645"/>
    <cellStyle name="Вычисление 19" xfId="22646"/>
    <cellStyle name="Вычисление 2" xfId="22647"/>
    <cellStyle name="Вычисление 2 2" xfId="22648"/>
    <cellStyle name="Вычисление 2 3" xfId="22649"/>
    <cellStyle name="Вычисление 2 4" xfId="22650"/>
    <cellStyle name="Вычисление 2 5" xfId="22651"/>
    <cellStyle name="Вычисление 20" xfId="22652"/>
    <cellStyle name="Вычисление 21" xfId="22653"/>
    <cellStyle name="Вычисление 22" xfId="22654"/>
    <cellStyle name="Вычисление 23" xfId="22655"/>
    <cellStyle name="Вычисление 24" xfId="22656"/>
    <cellStyle name="Вычисление 25" xfId="22657"/>
    <cellStyle name="Вычисление 26" xfId="22658"/>
    <cellStyle name="Вычисление 27" xfId="22659"/>
    <cellStyle name="Вычисление 28" xfId="22660"/>
    <cellStyle name="Вычисление 29" xfId="22661"/>
    <cellStyle name="Вычисление 3" xfId="22662"/>
    <cellStyle name="Вычисление 3 2" xfId="22663"/>
    <cellStyle name="Вычисление 3 3" xfId="22664"/>
    <cellStyle name="Вычисление 3 4" xfId="22665"/>
    <cellStyle name="Вычисление 3 5" xfId="22666"/>
    <cellStyle name="Вычисление 30" xfId="22667"/>
    <cellStyle name="Вычисление 31" xfId="22668"/>
    <cellStyle name="Вычисление 32" xfId="22669"/>
    <cellStyle name="Вычисление 33" xfId="22670"/>
    <cellStyle name="Вычисление 34" xfId="22671"/>
    <cellStyle name="Вычисление 35" xfId="22672"/>
    <cellStyle name="Вычисление 36" xfId="22673"/>
    <cellStyle name="Вычисление 37" xfId="22674"/>
    <cellStyle name="Вычисление 38" xfId="22675"/>
    <cellStyle name="Вычисление 39" xfId="22676"/>
    <cellStyle name="Вычисление 4" xfId="22677"/>
    <cellStyle name="Вычисление 4 2" xfId="22678"/>
    <cellStyle name="Вычисление 4 3" xfId="22679"/>
    <cellStyle name="Вычисление 4 4" xfId="22680"/>
    <cellStyle name="Вычисление 4 5" xfId="22681"/>
    <cellStyle name="Вычисление 40" xfId="22682"/>
    <cellStyle name="Вычисление 41" xfId="22683"/>
    <cellStyle name="Вычисление 42" xfId="22684"/>
    <cellStyle name="Вычисление 43" xfId="22685"/>
    <cellStyle name="Вычисление 44" xfId="22686"/>
    <cellStyle name="Вычисление 45" xfId="22687"/>
    <cellStyle name="Вычисление 46" xfId="22688"/>
    <cellStyle name="Вычисление 47" xfId="22689"/>
    <cellStyle name="Вычисление 48" xfId="22690"/>
    <cellStyle name="Вычисление 49" xfId="22691"/>
    <cellStyle name="Вычисление 5" xfId="22692"/>
    <cellStyle name="Вычисление 5 2" xfId="22693"/>
    <cellStyle name="Вычисление 5 3" xfId="22694"/>
    <cellStyle name="Вычисление 5 4" xfId="22695"/>
    <cellStyle name="Вычисление 5 5" xfId="22696"/>
    <cellStyle name="Вычисление 50" xfId="22697"/>
    <cellStyle name="Вычисление 51" xfId="22698"/>
    <cellStyle name="Вычисление 52" xfId="22699"/>
    <cellStyle name="Вычисление 53" xfId="22700"/>
    <cellStyle name="Вычисление 54" xfId="22701"/>
    <cellStyle name="Вычисление 55" xfId="22702"/>
    <cellStyle name="Вычисление 56" xfId="22703"/>
    <cellStyle name="Вычисление 57" xfId="22704"/>
    <cellStyle name="Вычисление 58" xfId="22705"/>
    <cellStyle name="Вычисление 59" xfId="22706"/>
    <cellStyle name="Вычисление 6" xfId="22707"/>
    <cellStyle name="Вычисление 6 2" xfId="22708"/>
    <cellStyle name="Вычисление 6 3" xfId="22709"/>
    <cellStyle name="Вычисление 6 4" xfId="22710"/>
    <cellStyle name="Вычисление 6 5" xfId="22711"/>
    <cellStyle name="Вычисление 60" xfId="22712"/>
    <cellStyle name="Вычисление 61" xfId="22713"/>
    <cellStyle name="Вычисление 62" xfId="22714"/>
    <cellStyle name="Вычисление 63" xfId="22715"/>
    <cellStyle name="Вычисление 64" xfId="22716"/>
    <cellStyle name="Вычисление 65" xfId="22717"/>
    <cellStyle name="Вычисление 66" xfId="22718"/>
    <cellStyle name="Вычисление 67" xfId="22719"/>
    <cellStyle name="Вычисление 68" xfId="22720"/>
    <cellStyle name="Вычисление 69" xfId="22721"/>
    <cellStyle name="Вычисление 7" xfId="22722"/>
    <cellStyle name="Вычисление 7 2" xfId="22723"/>
    <cellStyle name="Вычисление 7 3" xfId="22724"/>
    <cellStyle name="Вычисление 7 4" xfId="22725"/>
    <cellStyle name="Вычисление 7 5" xfId="22726"/>
    <cellStyle name="Вычисление 70" xfId="22727"/>
    <cellStyle name="Вычисление 71" xfId="22728"/>
    <cellStyle name="Вычисление 72" xfId="22729"/>
    <cellStyle name="Вычисление 73" xfId="22730"/>
    <cellStyle name="Вычисление 74" xfId="22731"/>
    <cellStyle name="Вычисление 75" xfId="22732"/>
    <cellStyle name="Вычисление 76" xfId="22733"/>
    <cellStyle name="Вычисление 77" xfId="22734"/>
    <cellStyle name="Вычисление 78" xfId="22735"/>
    <cellStyle name="Вычисление 79" xfId="22736"/>
    <cellStyle name="Вычисление 8" xfId="22737"/>
    <cellStyle name="Вычисление 8 2" xfId="22738"/>
    <cellStyle name="Вычисление 8 3" xfId="22739"/>
    <cellStyle name="Вычисление 8 4" xfId="22740"/>
    <cellStyle name="Вычисление 8 5" xfId="22741"/>
    <cellStyle name="Вычисление 80" xfId="22742"/>
    <cellStyle name="Вычисление 81" xfId="22743"/>
    <cellStyle name="Вычисление 82" xfId="22744"/>
    <cellStyle name="Вычисление 83" xfId="22745"/>
    <cellStyle name="Вычисление 84" xfId="22746"/>
    <cellStyle name="Вычисление 85" xfId="22747"/>
    <cellStyle name="Вычисление 86" xfId="22748"/>
    <cellStyle name="Вычисление 87" xfId="22749"/>
    <cellStyle name="Вычисление 88" xfId="22750"/>
    <cellStyle name="Вычисление 89" xfId="22751"/>
    <cellStyle name="Вычисление 9" xfId="22752"/>
    <cellStyle name="Вычисление 9 2" xfId="22753"/>
    <cellStyle name="Вычисление 9 3" xfId="22754"/>
    <cellStyle name="Вычисление 9 4" xfId="22755"/>
    <cellStyle name="Вычисление 9 5" xfId="22756"/>
    <cellStyle name="Вычисление 90" xfId="22757"/>
    <cellStyle name="Вычисление 91" xfId="22758"/>
    <cellStyle name="Вычисление 92" xfId="22759"/>
    <cellStyle name="Вычисление 93" xfId="22760"/>
    <cellStyle name="Вычисление 94" xfId="22761"/>
    <cellStyle name="Вычисление 95" xfId="22762"/>
    <cellStyle name="Вычисление 96" xfId="22763"/>
    <cellStyle name="Вычисление 97" xfId="22764"/>
    <cellStyle name="Вычисление 98" xfId="22765"/>
    <cellStyle name="Вычисление 99" xfId="22766"/>
    <cellStyle name="Заголовок 1" xfId="22767" builtinId="16" customBuiltin="1"/>
    <cellStyle name="Заголовок 1 10" xfId="22768"/>
    <cellStyle name="Заголовок 1 100" xfId="22769"/>
    <cellStyle name="Заголовок 1 101" xfId="22770"/>
    <cellStyle name="Заголовок 1 102" xfId="22771"/>
    <cellStyle name="Заголовок 1 103" xfId="22772"/>
    <cellStyle name="Заголовок 1 104" xfId="22773"/>
    <cellStyle name="Заголовок 1 105" xfId="22774"/>
    <cellStyle name="Заголовок 1 106" xfId="22775"/>
    <cellStyle name="Заголовок 1 107" xfId="22776"/>
    <cellStyle name="Заголовок 1 108" xfId="22777"/>
    <cellStyle name="Заголовок 1 109" xfId="22778"/>
    <cellStyle name="Заголовок 1 11" xfId="22779"/>
    <cellStyle name="Заголовок 1 110" xfId="22780"/>
    <cellStyle name="Заголовок 1 111" xfId="22781"/>
    <cellStyle name="Заголовок 1 112" xfId="22782"/>
    <cellStyle name="Заголовок 1 113" xfId="22783"/>
    <cellStyle name="Заголовок 1 12" xfId="22784"/>
    <cellStyle name="Заголовок 1 13" xfId="22785"/>
    <cellStyle name="Заголовок 1 14" xfId="22786"/>
    <cellStyle name="Заголовок 1 15" xfId="22787"/>
    <cellStyle name="Заголовок 1 16" xfId="22788"/>
    <cellStyle name="Заголовок 1 17" xfId="22789"/>
    <cellStyle name="Заголовок 1 18" xfId="22790"/>
    <cellStyle name="Заголовок 1 19" xfId="22791"/>
    <cellStyle name="Заголовок 1 2" xfId="22792"/>
    <cellStyle name="Заголовок 1 2 2" xfId="22793"/>
    <cellStyle name="Заголовок 1 2 3" xfId="22794"/>
    <cellStyle name="Заголовок 1 2 4" xfId="22795"/>
    <cellStyle name="Заголовок 1 2 5" xfId="22796"/>
    <cellStyle name="Заголовок 1 20" xfId="22797"/>
    <cellStyle name="Заголовок 1 21" xfId="22798"/>
    <cellStyle name="Заголовок 1 22" xfId="22799"/>
    <cellStyle name="Заголовок 1 23" xfId="22800"/>
    <cellStyle name="Заголовок 1 24" xfId="22801"/>
    <cellStyle name="Заголовок 1 25" xfId="22802"/>
    <cellStyle name="Заголовок 1 26" xfId="22803"/>
    <cellStyle name="Заголовок 1 27" xfId="22804"/>
    <cellStyle name="Заголовок 1 28" xfId="22805"/>
    <cellStyle name="Заголовок 1 29" xfId="22806"/>
    <cellStyle name="Заголовок 1 3" xfId="22807"/>
    <cellStyle name="Заголовок 1 3 2" xfId="22808"/>
    <cellStyle name="Заголовок 1 3 3" xfId="22809"/>
    <cellStyle name="Заголовок 1 3 4" xfId="22810"/>
    <cellStyle name="Заголовок 1 3 5" xfId="22811"/>
    <cellStyle name="Заголовок 1 30" xfId="22812"/>
    <cellStyle name="Заголовок 1 31" xfId="22813"/>
    <cellStyle name="Заголовок 1 32" xfId="22814"/>
    <cellStyle name="Заголовок 1 33" xfId="22815"/>
    <cellStyle name="Заголовок 1 34" xfId="22816"/>
    <cellStyle name="Заголовок 1 35" xfId="22817"/>
    <cellStyle name="Заголовок 1 36" xfId="22818"/>
    <cellStyle name="Заголовок 1 37" xfId="22819"/>
    <cellStyle name="Заголовок 1 38" xfId="22820"/>
    <cellStyle name="Заголовок 1 39" xfId="22821"/>
    <cellStyle name="Заголовок 1 4" xfId="22822"/>
    <cellStyle name="Заголовок 1 4 2" xfId="22823"/>
    <cellStyle name="Заголовок 1 4 3" xfId="22824"/>
    <cellStyle name="Заголовок 1 4 4" xfId="22825"/>
    <cellStyle name="Заголовок 1 4 5" xfId="22826"/>
    <cellStyle name="Заголовок 1 40" xfId="22827"/>
    <cellStyle name="Заголовок 1 41" xfId="22828"/>
    <cellStyle name="Заголовок 1 42" xfId="22829"/>
    <cellStyle name="Заголовок 1 43" xfId="22830"/>
    <cellStyle name="Заголовок 1 44" xfId="22831"/>
    <cellStyle name="Заголовок 1 45" xfId="22832"/>
    <cellStyle name="Заголовок 1 46" xfId="22833"/>
    <cellStyle name="Заголовок 1 47" xfId="22834"/>
    <cellStyle name="Заголовок 1 48" xfId="22835"/>
    <cellStyle name="Заголовок 1 49" xfId="22836"/>
    <cellStyle name="Заголовок 1 5" xfId="22837"/>
    <cellStyle name="Заголовок 1 5 2" xfId="22838"/>
    <cellStyle name="Заголовок 1 5 3" xfId="22839"/>
    <cellStyle name="Заголовок 1 5 4" xfId="22840"/>
    <cellStyle name="Заголовок 1 5 5" xfId="22841"/>
    <cellStyle name="Заголовок 1 50" xfId="22842"/>
    <cellStyle name="Заголовок 1 51" xfId="22843"/>
    <cellStyle name="Заголовок 1 52" xfId="22844"/>
    <cellStyle name="Заголовок 1 53" xfId="22845"/>
    <cellStyle name="Заголовок 1 54" xfId="22846"/>
    <cellStyle name="Заголовок 1 55" xfId="22847"/>
    <cellStyle name="Заголовок 1 56" xfId="22848"/>
    <cellStyle name="Заголовок 1 57" xfId="22849"/>
    <cellStyle name="Заголовок 1 58" xfId="22850"/>
    <cellStyle name="Заголовок 1 59" xfId="22851"/>
    <cellStyle name="Заголовок 1 6" xfId="22852"/>
    <cellStyle name="Заголовок 1 6 2" xfId="22853"/>
    <cellStyle name="Заголовок 1 6 3" xfId="22854"/>
    <cellStyle name="Заголовок 1 6 4" xfId="22855"/>
    <cellStyle name="Заголовок 1 6 5" xfId="22856"/>
    <cellStyle name="Заголовок 1 60" xfId="22857"/>
    <cellStyle name="Заголовок 1 61" xfId="22858"/>
    <cellStyle name="Заголовок 1 62" xfId="22859"/>
    <cellStyle name="Заголовок 1 63" xfId="22860"/>
    <cellStyle name="Заголовок 1 64" xfId="22861"/>
    <cellStyle name="Заголовок 1 65" xfId="22862"/>
    <cellStyle name="Заголовок 1 66" xfId="22863"/>
    <cellStyle name="Заголовок 1 67" xfId="22864"/>
    <cellStyle name="Заголовок 1 68" xfId="22865"/>
    <cellStyle name="Заголовок 1 69" xfId="22866"/>
    <cellStyle name="Заголовок 1 7" xfId="22867"/>
    <cellStyle name="Заголовок 1 7 2" xfId="22868"/>
    <cellStyle name="Заголовок 1 7 3" xfId="22869"/>
    <cellStyle name="Заголовок 1 7 4" xfId="22870"/>
    <cellStyle name="Заголовок 1 7 5" xfId="22871"/>
    <cellStyle name="Заголовок 1 70" xfId="22872"/>
    <cellStyle name="Заголовок 1 71" xfId="22873"/>
    <cellStyle name="Заголовок 1 72" xfId="22874"/>
    <cellStyle name="Заголовок 1 73" xfId="22875"/>
    <cellStyle name="Заголовок 1 74" xfId="22876"/>
    <cellStyle name="Заголовок 1 75" xfId="22877"/>
    <cellStyle name="Заголовок 1 76" xfId="22878"/>
    <cellStyle name="Заголовок 1 77" xfId="22879"/>
    <cellStyle name="Заголовок 1 78" xfId="22880"/>
    <cellStyle name="Заголовок 1 79" xfId="22881"/>
    <cellStyle name="Заголовок 1 8" xfId="22882"/>
    <cellStyle name="Заголовок 1 8 2" xfId="22883"/>
    <cellStyle name="Заголовок 1 8 3" xfId="22884"/>
    <cellStyle name="Заголовок 1 8 4" xfId="22885"/>
    <cellStyle name="Заголовок 1 8 5" xfId="22886"/>
    <cellStyle name="Заголовок 1 80" xfId="22887"/>
    <cellStyle name="Заголовок 1 81" xfId="22888"/>
    <cellStyle name="Заголовок 1 82" xfId="22889"/>
    <cellStyle name="Заголовок 1 83" xfId="22890"/>
    <cellStyle name="Заголовок 1 84" xfId="22891"/>
    <cellStyle name="Заголовок 1 85" xfId="22892"/>
    <cellStyle name="Заголовок 1 86" xfId="22893"/>
    <cellStyle name="Заголовок 1 87" xfId="22894"/>
    <cellStyle name="Заголовок 1 88" xfId="22895"/>
    <cellStyle name="Заголовок 1 89" xfId="22896"/>
    <cellStyle name="Заголовок 1 9" xfId="22897"/>
    <cellStyle name="Заголовок 1 9 2" xfId="22898"/>
    <cellStyle name="Заголовок 1 9 3" xfId="22899"/>
    <cellStyle name="Заголовок 1 9 4" xfId="22900"/>
    <cellStyle name="Заголовок 1 9 5" xfId="22901"/>
    <cellStyle name="Заголовок 1 90" xfId="22902"/>
    <cellStyle name="Заголовок 1 91" xfId="22903"/>
    <cellStyle name="Заголовок 1 92" xfId="22904"/>
    <cellStyle name="Заголовок 1 93" xfId="22905"/>
    <cellStyle name="Заголовок 1 94" xfId="22906"/>
    <cellStyle name="Заголовок 1 95" xfId="22907"/>
    <cellStyle name="Заголовок 1 96" xfId="22908"/>
    <cellStyle name="Заголовок 1 97" xfId="22909"/>
    <cellStyle name="Заголовок 1 98" xfId="22910"/>
    <cellStyle name="Заголовок 1 99" xfId="22911"/>
    <cellStyle name="Заголовок 2" xfId="22912" builtinId="17" customBuiltin="1"/>
    <cellStyle name="Заголовок 2 10" xfId="22913"/>
    <cellStyle name="Заголовок 2 100" xfId="22914"/>
    <cellStyle name="Заголовок 2 101" xfId="22915"/>
    <cellStyle name="Заголовок 2 102" xfId="22916"/>
    <cellStyle name="Заголовок 2 103" xfId="22917"/>
    <cellStyle name="Заголовок 2 104" xfId="22918"/>
    <cellStyle name="Заголовок 2 105" xfId="22919"/>
    <cellStyle name="Заголовок 2 106" xfId="22920"/>
    <cellStyle name="Заголовок 2 107" xfId="22921"/>
    <cellStyle name="Заголовок 2 108" xfId="22922"/>
    <cellStyle name="Заголовок 2 109" xfId="22923"/>
    <cellStyle name="Заголовок 2 11" xfId="22924"/>
    <cellStyle name="Заголовок 2 110" xfId="22925"/>
    <cellStyle name="Заголовок 2 111" xfId="22926"/>
    <cellStyle name="Заголовок 2 112" xfId="22927"/>
    <cellStyle name="Заголовок 2 113" xfId="22928"/>
    <cellStyle name="Заголовок 2 12" xfId="22929"/>
    <cellStyle name="Заголовок 2 13" xfId="22930"/>
    <cellStyle name="Заголовок 2 14" xfId="22931"/>
    <cellStyle name="Заголовок 2 15" xfId="22932"/>
    <cellStyle name="Заголовок 2 16" xfId="22933"/>
    <cellStyle name="Заголовок 2 17" xfId="22934"/>
    <cellStyle name="Заголовок 2 18" xfId="22935"/>
    <cellStyle name="Заголовок 2 19" xfId="22936"/>
    <cellStyle name="Заголовок 2 2" xfId="22937"/>
    <cellStyle name="Заголовок 2 2 2" xfId="22938"/>
    <cellStyle name="Заголовок 2 2 3" xfId="22939"/>
    <cellStyle name="Заголовок 2 2 4" xfId="22940"/>
    <cellStyle name="Заголовок 2 2 5" xfId="22941"/>
    <cellStyle name="Заголовок 2 20" xfId="22942"/>
    <cellStyle name="Заголовок 2 21" xfId="22943"/>
    <cellStyle name="Заголовок 2 22" xfId="22944"/>
    <cellStyle name="Заголовок 2 23" xfId="22945"/>
    <cellStyle name="Заголовок 2 24" xfId="22946"/>
    <cellStyle name="Заголовок 2 25" xfId="22947"/>
    <cellStyle name="Заголовок 2 26" xfId="22948"/>
    <cellStyle name="Заголовок 2 27" xfId="22949"/>
    <cellStyle name="Заголовок 2 28" xfId="22950"/>
    <cellStyle name="Заголовок 2 29" xfId="22951"/>
    <cellStyle name="Заголовок 2 3" xfId="22952"/>
    <cellStyle name="Заголовок 2 3 2" xfId="22953"/>
    <cellStyle name="Заголовок 2 3 3" xfId="22954"/>
    <cellStyle name="Заголовок 2 3 4" xfId="22955"/>
    <cellStyle name="Заголовок 2 3 5" xfId="22956"/>
    <cellStyle name="Заголовок 2 30" xfId="22957"/>
    <cellStyle name="Заголовок 2 31" xfId="22958"/>
    <cellStyle name="Заголовок 2 32" xfId="22959"/>
    <cellStyle name="Заголовок 2 33" xfId="22960"/>
    <cellStyle name="Заголовок 2 34" xfId="22961"/>
    <cellStyle name="Заголовок 2 35" xfId="22962"/>
    <cellStyle name="Заголовок 2 36" xfId="22963"/>
    <cellStyle name="Заголовок 2 37" xfId="22964"/>
    <cellStyle name="Заголовок 2 38" xfId="22965"/>
    <cellStyle name="Заголовок 2 39" xfId="22966"/>
    <cellStyle name="Заголовок 2 4" xfId="22967"/>
    <cellStyle name="Заголовок 2 4 2" xfId="22968"/>
    <cellStyle name="Заголовок 2 4 3" xfId="22969"/>
    <cellStyle name="Заголовок 2 4 4" xfId="22970"/>
    <cellStyle name="Заголовок 2 4 5" xfId="22971"/>
    <cellStyle name="Заголовок 2 40" xfId="22972"/>
    <cellStyle name="Заголовок 2 41" xfId="22973"/>
    <cellStyle name="Заголовок 2 42" xfId="22974"/>
    <cellStyle name="Заголовок 2 43" xfId="22975"/>
    <cellStyle name="Заголовок 2 44" xfId="22976"/>
    <cellStyle name="Заголовок 2 45" xfId="22977"/>
    <cellStyle name="Заголовок 2 46" xfId="22978"/>
    <cellStyle name="Заголовок 2 47" xfId="22979"/>
    <cellStyle name="Заголовок 2 48" xfId="22980"/>
    <cellStyle name="Заголовок 2 49" xfId="22981"/>
    <cellStyle name="Заголовок 2 5" xfId="22982"/>
    <cellStyle name="Заголовок 2 5 2" xfId="22983"/>
    <cellStyle name="Заголовок 2 5 3" xfId="22984"/>
    <cellStyle name="Заголовок 2 5 4" xfId="22985"/>
    <cellStyle name="Заголовок 2 5 5" xfId="22986"/>
    <cellStyle name="Заголовок 2 50" xfId="22987"/>
    <cellStyle name="Заголовок 2 51" xfId="22988"/>
    <cellStyle name="Заголовок 2 52" xfId="22989"/>
    <cellStyle name="Заголовок 2 53" xfId="22990"/>
    <cellStyle name="Заголовок 2 54" xfId="22991"/>
    <cellStyle name="Заголовок 2 55" xfId="22992"/>
    <cellStyle name="Заголовок 2 56" xfId="22993"/>
    <cellStyle name="Заголовок 2 57" xfId="22994"/>
    <cellStyle name="Заголовок 2 58" xfId="22995"/>
    <cellStyle name="Заголовок 2 59" xfId="22996"/>
    <cellStyle name="Заголовок 2 6" xfId="22997"/>
    <cellStyle name="Заголовок 2 6 2" xfId="22998"/>
    <cellStyle name="Заголовок 2 6 3" xfId="22999"/>
    <cellStyle name="Заголовок 2 6 4" xfId="23000"/>
    <cellStyle name="Заголовок 2 6 5" xfId="23001"/>
    <cellStyle name="Заголовок 2 60" xfId="23002"/>
    <cellStyle name="Заголовок 2 61" xfId="23003"/>
    <cellStyle name="Заголовок 2 62" xfId="23004"/>
    <cellStyle name="Заголовок 2 63" xfId="23005"/>
    <cellStyle name="Заголовок 2 64" xfId="23006"/>
    <cellStyle name="Заголовок 2 65" xfId="23007"/>
    <cellStyle name="Заголовок 2 66" xfId="23008"/>
    <cellStyle name="Заголовок 2 67" xfId="23009"/>
    <cellStyle name="Заголовок 2 68" xfId="23010"/>
    <cellStyle name="Заголовок 2 69" xfId="23011"/>
    <cellStyle name="Заголовок 2 7" xfId="23012"/>
    <cellStyle name="Заголовок 2 7 2" xfId="23013"/>
    <cellStyle name="Заголовок 2 7 3" xfId="23014"/>
    <cellStyle name="Заголовок 2 7 4" xfId="23015"/>
    <cellStyle name="Заголовок 2 7 5" xfId="23016"/>
    <cellStyle name="Заголовок 2 70" xfId="23017"/>
    <cellStyle name="Заголовок 2 71" xfId="23018"/>
    <cellStyle name="Заголовок 2 72" xfId="23019"/>
    <cellStyle name="Заголовок 2 73" xfId="23020"/>
    <cellStyle name="Заголовок 2 74" xfId="23021"/>
    <cellStyle name="Заголовок 2 75" xfId="23022"/>
    <cellStyle name="Заголовок 2 76" xfId="23023"/>
    <cellStyle name="Заголовок 2 77" xfId="23024"/>
    <cellStyle name="Заголовок 2 78" xfId="23025"/>
    <cellStyle name="Заголовок 2 79" xfId="23026"/>
    <cellStyle name="Заголовок 2 8" xfId="23027"/>
    <cellStyle name="Заголовок 2 8 2" xfId="23028"/>
    <cellStyle name="Заголовок 2 8 3" xfId="23029"/>
    <cellStyle name="Заголовок 2 8 4" xfId="23030"/>
    <cellStyle name="Заголовок 2 8 5" xfId="23031"/>
    <cellStyle name="Заголовок 2 80" xfId="23032"/>
    <cellStyle name="Заголовок 2 81" xfId="23033"/>
    <cellStyle name="Заголовок 2 82" xfId="23034"/>
    <cellStyle name="Заголовок 2 83" xfId="23035"/>
    <cellStyle name="Заголовок 2 84" xfId="23036"/>
    <cellStyle name="Заголовок 2 85" xfId="23037"/>
    <cellStyle name="Заголовок 2 86" xfId="23038"/>
    <cellStyle name="Заголовок 2 87" xfId="23039"/>
    <cellStyle name="Заголовок 2 88" xfId="23040"/>
    <cellStyle name="Заголовок 2 89" xfId="23041"/>
    <cellStyle name="Заголовок 2 9" xfId="23042"/>
    <cellStyle name="Заголовок 2 9 2" xfId="23043"/>
    <cellStyle name="Заголовок 2 9 3" xfId="23044"/>
    <cellStyle name="Заголовок 2 9 4" xfId="23045"/>
    <cellStyle name="Заголовок 2 9 5" xfId="23046"/>
    <cellStyle name="Заголовок 2 90" xfId="23047"/>
    <cellStyle name="Заголовок 2 91" xfId="23048"/>
    <cellStyle name="Заголовок 2 92" xfId="23049"/>
    <cellStyle name="Заголовок 2 93" xfId="23050"/>
    <cellStyle name="Заголовок 2 94" xfId="23051"/>
    <cellStyle name="Заголовок 2 95" xfId="23052"/>
    <cellStyle name="Заголовок 2 96" xfId="23053"/>
    <cellStyle name="Заголовок 2 97" xfId="23054"/>
    <cellStyle name="Заголовок 2 98" xfId="23055"/>
    <cellStyle name="Заголовок 2 99" xfId="23056"/>
    <cellStyle name="Заголовок 3" xfId="23057" builtinId="18" customBuiltin="1"/>
    <cellStyle name="Заголовок 3 10" xfId="23058"/>
    <cellStyle name="Заголовок 3 100" xfId="23059"/>
    <cellStyle name="Заголовок 3 101" xfId="23060"/>
    <cellStyle name="Заголовок 3 102" xfId="23061"/>
    <cellStyle name="Заголовок 3 103" xfId="23062"/>
    <cellStyle name="Заголовок 3 104" xfId="23063"/>
    <cellStyle name="Заголовок 3 105" xfId="23064"/>
    <cellStyle name="Заголовок 3 106" xfId="23065"/>
    <cellStyle name="Заголовок 3 107" xfId="23066"/>
    <cellStyle name="Заголовок 3 108" xfId="23067"/>
    <cellStyle name="Заголовок 3 109" xfId="23068"/>
    <cellStyle name="Заголовок 3 11" xfId="23069"/>
    <cellStyle name="Заголовок 3 110" xfId="23070"/>
    <cellStyle name="Заголовок 3 111" xfId="23071"/>
    <cellStyle name="Заголовок 3 112" xfId="23072"/>
    <cellStyle name="Заголовок 3 113" xfId="23073"/>
    <cellStyle name="Заголовок 3 12" xfId="23074"/>
    <cellStyle name="Заголовок 3 13" xfId="23075"/>
    <cellStyle name="Заголовок 3 14" xfId="23076"/>
    <cellStyle name="Заголовок 3 15" xfId="23077"/>
    <cellStyle name="Заголовок 3 16" xfId="23078"/>
    <cellStyle name="Заголовок 3 17" xfId="23079"/>
    <cellStyle name="Заголовок 3 18" xfId="23080"/>
    <cellStyle name="Заголовок 3 19" xfId="23081"/>
    <cellStyle name="Заголовок 3 2" xfId="23082"/>
    <cellStyle name="Заголовок 3 2 2" xfId="23083"/>
    <cellStyle name="Заголовок 3 2 3" xfId="23084"/>
    <cellStyle name="Заголовок 3 2 4" xfId="23085"/>
    <cellStyle name="Заголовок 3 2 5" xfId="23086"/>
    <cellStyle name="Заголовок 3 20" xfId="23087"/>
    <cellStyle name="Заголовок 3 21" xfId="23088"/>
    <cellStyle name="Заголовок 3 22" xfId="23089"/>
    <cellStyle name="Заголовок 3 23" xfId="23090"/>
    <cellStyle name="Заголовок 3 24" xfId="23091"/>
    <cellStyle name="Заголовок 3 25" xfId="23092"/>
    <cellStyle name="Заголовок 3 26" xfId="23093"/>
    <cellStyle name="Заголовок 3 27" xfId="23094"/>
    <cellStyle name="Заголовок 3 28" xfId="23095"/>
    <cellStyle name="Заголовок 3 29" xfId="23096"/>
    <cellStyle name="Заголовок 3 3" xfId="23097"/>
    <cellStyle name="Заголовок 3 3 2" xfId="23098"/>
    <cellStyle name="Заголовок 3 3 3" xfId="23099"/>
    <cellStyle name="Заголовок 3 3 4" xfId="23100"/>
    <cellStyle name="Заголовок 3 3 5" xfId="23101"/>
    <cellStyle name="Заголовок 3 30" xfId="23102"/>
    <cellStyle name="Заголовок 3 31" xfId="23103"/>
    <cellStyle name="Заголовок 3 32" xfId="23104"/>
    <cellStyle name="Заголовок 3 33" xfId="23105"/>
    <cellStyle name="Заголовок 3 34" xfId="23106"/>
    <cellStyle name="Заголовок 3 35" xfId="23107"/>
    <cellStyle name="Заголовок 3 36" xfId="23108"/>
    <cellStyle name="Заголовок 3 37" xfId="23109"/>
    <cellStyle name="Заголовок 3 38" xfId="23110"/>
    <cellStyle name="Заголовок 3 39" xfId="23111"/>
    <cellStyle name="Заголовок 3 4" xfId="23112"/>
    <cellStyle name="Заголовок 3 4 2" xfId="23113"/>
    <cellStyle name="Заголовок 3 4 3" xfId="23114"/>
    <cellStyle name="Заголовок 3 4 4" xfId="23115"/>
    <cellStyle name="Заголовок 3 4 5" xfId="23116"/>
    <cellStyle name="Заголовок 3 40" xfId="23117"/>
    <cellStyle name="Заголовок 3 41" xfId="23118"/>
    <cellStyle name="Заголовок 3 42" xfId="23119"/>
    <cellStyle name="Заголовок 3 43" xfId="23120"/>
    <cellStyle name="Заголовок 3 44" xfId="23121"/>
    <cellStyle name="Заголовок 3 45" xfId="23122"/>
    <cellStyle name="Заголовок 3 46" xfId="23123"/>
    <cellStyle name="Заголовок 3 47" xfId="23124"/>
    <cellStyle name="Заголовок 3 48" xfId="23125"/>
    <cellStyle name="Заголовок 3 49" xfId="23126"/>
    <cellStyle name="Заголовок 3 5" xfId="23127"/>
    <cellStyle name="Заголовок 3 5 2" xfId="23128"/>
    <cellStyle name="Заголовок 3 5 3" xfId="23129"/>
    <cellStyle name="Заголовок 3 5 4" xfId="23130"/>
    <cellStyle name="Заголовок 3 5 5" xfId="23131"/>
    <cellStyle name="Заголовок 3 50" xfId="23132"/>
    <cellStyle name="Заголовок 3 51" xfId="23133"/>
    <cellStyle name="Заголовок 3 52" xfId="23134"/>
    <cellStyle name="Заголовок 3 53" xfId="23135"/>
    <cellStyle name="Заголовок 3 54" xfId="23136"/>
    <cellStyle name="Заголовок 3 55" xfId="23137"/>
    <cellStyle name="Заголовок 3 56" xfId="23138"/>
    <cellStyle name="Заголовок 3 57" xfId="23139"/>
    <cellStyle name="Заголовок 3 58" xfId="23140"/>
    <cellStyle name="Заголовок 3 59" xfId="23141"/>
    <cellStyle name="Заголовок 3 6" xfId="23142"/>
    <cellStyle name="Заголовок 3 6 2" xfId="23143"/>
    <cellStyle name="Заголовок 3 6 3" xfId="23144"/>
    <cellStyle name="Заголовок 3 6 4" xfId="23145"/>
    <cellStyle name="Заголовок 3 6 5" xfId="23146"/>
    <cellStyle name="Заголовок 3 60" xfId="23147"/>
    <cellStyle name="Заголовок 3 61" xfId="23148"/>
    <cellStyle name="Заголовок 3 62" xfId="23149"/>
    <cellStyle name="Заголовок 3 63" xfId="23150"/>
    <cellStyle name="Заголовок 3 64" xfId="23151"/>
    <cellStyle name="Заголовок 3 65" xfId="23152"/>
    <cellStyle name="Заголовок 3 66" xfId="23153"/>
    <cellStyle name="Заголовок 3 67" xfId="23154"/>
    <cellStyle name="Заголовок 3 68" xfId="23155"/>
    <cellStyle name="Заголовок 3 69" xfId="23156"/>
    <cellStyle name="Заголовок 3 7" xfId="23157"/>
    <cellStyle name="Заголовок 3 7 2" xfId="23158"/>
    <cellStyle name="Заголовок 3 7 3" xfId="23159"/>
    <cellStyle name="Заголовок 3 7 4" xfId="23160"/>
    <cellStyle name="Заголовок 3 7 5" xfId="23161"/>
    <cellStyle name="Заголовок 3 70" xfId="23162"/>
    <cellStyle name="Заголовок 3 71" xfId="23163"/>
    <cellStyle name="Заголовок 3 72" xfId="23164"/>
    <cellStyle name="Заголовок 3 73" xfId="23165"/>
    <cellStyle name="Заголовок 3 74" xfId="23166"/>
    <cellStyle name="Заголовок 3 75" xfId="23167"/>
    <cellStyle name="Заголовок 3 76" xfId="23168"/>
    <cellStyle name="Заголовок 3 77" xfId="23169"/>
    <cellStyle name="Заголовок 3 78" xfId="23170"/>
    <cellStyle name="Заголовок 3 79" xfId="23171"/>
    <cellStyle name="Заголовок 3 8" xfId="23172"/>
    <cellStyle name="Заголовок 3 8 2" xfId="23173"/>
    <cellStyle name="Заголовок 3 8 3" xfId="23174"/>
    <cellStyle name="Заголовок 3 8 4" xfId="23175"/>
    <cellStyle name="Заголовок 3 8 5" xfId="23176"/>
    <cellStyle name="Заголовок 3 80" xfId="23177"/>
    <cellStyle name="Заголовок 3 81" xfId="23178"/>
    <cellStyle name="Заголовок 3 82" xfId="23179"/>
    <cellStyle name="Заголовок 3 83" xfId="23180"/>
    <cellStyle name="Заголовок 3 84" xfId="23181"/>
    <cellStyle name="Заголовок 3 85" xfId="23182"/>
    <cellStyle name="Заголовок 3 86" xfId="23183"/>
    <cellStyle name="Заголовок 3 87" xfId="23184"/>
    <cellStyle name="Заголовок 3 88" xfId="23185"/>
    <cellStyle name="Заголовок 3 89" xfId="23186"/>
    <cellStyle name="Заголовок 3 9" xfId="23187"/>
    <cellStyle name="Заголовок 3 9 2" xfId="23188"/>
    <cellStyle name="Заголовок 3 9 3" xfId="23189"/>
    <cellStyle name="Заголовок 3 9 4" xfId="23190"/>
    <cellStyle name="Заголовок 3 9 5" xfId="23191"/>
    <cellStyle name="Заголовок 3 90" xfId="23192"/>
    <cellStyle name="Заголовок 3 91" xfId="23193"/>
    <cellStyle name="Заголовок 3 92" xfId="23194"/>
    <cellStyle name="Заголовок 3 93" xfId="23195"/>
    <cellStyle name="Заголовок 3 94" xfId="23196"/>
    <cellStyle name="Заголовок 3 95" xfId="23197"/>
    <cellStyle name="Заголовок 3 96" xfId="23198"/>
    <cellStyle name="Заголовок 3 97" xfId="23199"/>
    <cellStyle name="Заголовок 3 98" xfId="23200"/>
    <cellStyle name="Заголовок 3 99" xfId="23201"/>
    <cellStyle name="Заголовок 4" xfId="23202" builtinId="19" customBuiltin="1"/>
    <cellStyle name="Заголовок 4 10" xfId="23203"/>
    <cellStyle name="Заголовок 4 100" xfId="23204"/>
    <cellStyle name="Заголовок 4 101" xfId="23205"/>
    <cellStyle name="Заголовок 4 102" xfId="23206"/>
    <cellStyle name="Заголовок 4 103" xfId="23207"/>
    <cellStyle name="Заголовок 4 104" xfId="23208"/>
    <cellStyle name="Заголовок 4 105" xfId="23209"/>
    <cellStyle name="Заголовок 4 106" xfId="23210"/>
    <cellStyle name="Заголовок 4 107" xfId="23211"/>
    <cellStyle name="Заголовок 4 108" xfId="23212"/>
    <cellStyle name="Заголовок 4 109" xfId="23213"/>
    <cellStyle name="Заголовок 4 11" xfId="23214"/>
    <cellStyle name="Заголовок 4 110" xfId="23215"/>
    <cellStyle name="Заголовок 4 111" xfId="23216"/>
    <cellStyle name="Заголовок 4 112" xfId="23217"/>
    <cellStyle name="Заголовок 4 113" xfId="23218"/>
    <cellStyle name="Заголовок 4 12" xfId="23219"/>
    <cellStyle name="Заголовок 4 13" xfId="23220"/>
    <cellStyle name="Заголовок 4 14" xfId="23221"/>
    <cellStyle name="Заголовок 4 15" xfId="23222"/>
    <cellStyle name="Заголовок 4 16" xfId="23223"/>
    <cellStyle name="Заголовок 4 17" xfId="23224"/>
    <cellStyle name="Заголовок 4 18" xfId="23225"/>
    <cellStyle name="Заголовок 4 19" xfId="23226"/>
    <cellStyle name="Заголовок 4 2" xfId="23227"/>
    <cellStyle name="Заголовок 4 2 2" xfId="23228"/>
    <cellStyle name="Заголовок 4 2 3" xfId="23229"/>
    <cellStyle name="Заголовок 4 2 4" xfId="23230"/>
    <cellStyle name="Заголовок 4 2 5" xfId="23231"/>
    <cellStyle name="Заголовок 4 20" xfId="23232"/>
    <cellStyle name="Заголовок 4 21" xfId="23233"/>
    <cellStyle name="Заголовок 4 22" xfId="23234"/>
    <cellStyle name="Заголовок 4 23" xfId="23235"/>
    <cellStyle name="Заголовок 4 24" xfId="23236"/>
    <cellStyle name="Заголовок 4 25" xfId="23237"/>
    <cellStyle name="Заголовок 4 26" xfId="23238"/>
    <cellStyle name="Заголовок 4 27" xfId="23239"/>
    <cellStyle name="Заголовок 4 28" xfId="23240"/>
    <cellStyle name="Заголовок 4 29" xfId="23241"/>
    <cellStyle name="Заголовок 4 3" xfId="23242"/>
    <cellStyle name="Заголовок 4 3 2" xfId="23243"/>
    <cellStyle name="Заголовок 4 3 3" xfId="23244"/>
    <cellStyle name="Заголовок 4 3 4" xfId="23245"/>
    <cellStyle name="Заголовок 4 3 5" xfId="23246"/>
    <cellStyle name="Заголовок 4 30" xfId="23247"/>
    <cellStyle name="Заголовок 4 31" xfId="23248"/>
    <cellStyle name="Заголовок 4 32" xfId="23249"/>
    <cellStyle name="Заголовок 4 33" xfId="23250"/>
    <cellStyle name="Заголовок 4 34" xfId="23251"/>
    <cellStyle name="Заголовок 4 35" xfId="23252"/>
    <cellStyle name="Заголовок 4 36" xfId="23253"/>
    <cellStyle name="Заголовок 4 37" xfId="23254"/>
    <cellStyle name="Заголовок 4 38" xfId="23255"/>
    <cellStyle name="Заголовок 4 39" xfId="23256"/>
    <cellStyle name="Заголовок 4 4" xfId="23257"/>
    <cellStyle name="Заголовок 4 4 2" xfId="23258"/>
    <cellStyle name="Заголовок 4 4 3" xfId="23259"/>
    <cellStyle name="Заголовок 4 4 4" xfId="23260"/>
    <cellStyle name="Заголовок 4 4 5" xfId="23261"/>
    <cellStyle name="Заголовок 4 40" xfId="23262"/>
    <cellStyle name="Заголовок 4 41" xfId="23263"/>
    <cellStyle name="Заголовок 4 42" xfId="23264"/>
    <cellStyle name="Заголовок 4 43" xfId="23265"/>
    <cellStyle name="Заголовок 4 44" xfId="23266"/>
    <cellStyle name="Заголовок 4 45" xfId="23267"/>
    <cellStyle name="Заголовок 4 46" xfId="23268"/>
    <cellStyle name="Заголовок 4 47" xfId="23269"/>
    <cellStyle name="Заголовок 4 48" xfId="23270"/>
    <cellStyle name="Заголовок 4 49" xfId="23271"/>
    <cellStyle name="Заголовок 4 5" xfId="23272"/>
    <cellStyle name="Заголовок 4 5 2" xfId="23273"/>
    <cellStyle name="Заголовок 4 5 3" xfId="23274"/>
    <cellStyle name="Заголовок 4 5 4" xfId="23275"/>
    <cellStyle name="Заголовок 4 5 5" xfId="23276"/>
    <cellStyle name="Заголовок 4 50" xfId="23277"/>
    <cellStyle name="Заголовок 4 51" xfId="23278"/>
    <cellStyle name="Заголовок 4 52" xfId="23279"/>
    <cellStyle name="Заголовок 4 53" xfId="23280"/>
    <cellStyle name="Заголовок 4 54" xfId="23281"/>
    <cellStyle name="Заголовок 4 55" xfId="23282"/>
    <cellStyle name="Заголовок 4 56" xfId="23283"/>
    <cellStyle name="Заголовок 4 57" xfId="23284"/>
    <cellStyle name="Заголовок 4 58" xfId="23285"/>
    <cellStyle name="Заголовок 4 59" xfId="23286"/>
    <cellStyle name="Заголовок 4 6" xfId="23287"/>
    <cellStyle name="Заголовок 4 6 2" xfId="23288"/>
    <cellStyle name="Заголовок 4 6 3" xfId="23289"/>
    <cellStyle name="Заголовок 4 6 4" xfId="23290"/>
    <cellStyle name="Заголовок 4 6 5" xfId="23291"/>
    <cellStyle name="Заголовок 4 60" xfId="23292"/>
    <cellStyle name="Заголовок 4 61" xfId="23293"/>
    <cellStyle name="Заголовок 4 62" xfId="23294"/>
    <cellStyle name="Заголовок 4 63" xfId="23295"/>
    <cellStyle name="Заголовок 4 64" xfId="23296"/>
    <cellStyle name="Заголовок 4 65" xfId="23297"/>
    <cellStyle name="Заголовок 4 66" xfId="23298"/>
    <cellStyle name="Заголовок 4 67" xfId="23299"/>
    <cellStyle name="Заголовок 4 68" xfId="23300"/>
    <cellStyle name="Заголовок 4 69" xfId="23301"/>
    <cellStyle name="Заголовок 4 7" xfId="23302"/>
    <cellStyle name="Заголовок 4 7 2" xfId="23303"/>
    <cellStyle name="Заголовок 4 7 3" xfId="23304"/>
    <cellStyle name="Заголовок 4 7 4" xfId="23305"/>
    <cellStyle name="Заголовок 4 7 5" xfId="23306"/>
    <cellStyle name="Заголовок 4 70" xfId="23307"/>
    <cellStyle name="Заголовок 4 71" xfId="23308"/>
    <cellStyle name="Заголовок 4 72" xfId="23309"/>
    <cellStyle name="Заголовок 4 73" xfId="23310"/>
    <cellStyle name="Заголовок 4 74" xfId="23311"/>
    <cellStyle name="Заголовок 4 75" xfId="23312"/>
    <cellStyle name="Заголовок 4 76" xfId="23313"/>
    <cellStyle name="Заголовок 4 77" xfId="23314"/>
    <cellStyle name="Заголовок 4 78" xfId="23315"/>
    <cellStyle name="Заголовок 4 79" xfId="23316"/>
    <cellStyle name="Заголовок 4 8" xfId="23317"/>
    <cellStyle name="Заголовок 4 8 2" xfId="23318"/>
    <cellStyle name="Заголовок 4 8 3" xfId="23319"/>
    <cellStyle name="Заголовок 4 8 4" xfId="23320"/>
    <cellStyle name="Заголовок 4 8 5" xfId="23321"/>
    <cellStyle name="Заголовок 4 80" xfId="23322"/>
    <cellStyle name="Заголовок 4 81" xfId="23323"/>
    <cellStyle name="Заголовок 4 82" xfId="23324"/>
    <cellStyle name="Заголовок 4 83" xfId="23325"/>
    <cellStyle name="Заголовок 4 84" xfId="23326"/>
    <cellStyle name="Заголовок 4 85" xfId="23327"/>
    <cellStyle name="Заголовок 4 86" xfId="23328"/>
    <cellStyle name="Заголовок 4 87" xfId="23329"/>
    <cellStyle name="Заголовок 4 88" xfId="23330"/>
    <cellStyle name="Заголовок 4 89" xfId="23331"/>
    <cellStyle name="Заголовок 4 9" xfId="23332"/>
    <cellStyle name="Заголовок 4 9 2" xfId="23333"/>
    <cellStyle name="Заголовок 4 9 3" xfId="23334"/>
    <cellStyle name="Заголовок 4 9 4" xfId="23335"/>
    <cellStyle name="Заголовок 4 9 5" xfId="23336"/>
    <cellStyle name="Заголовок 4 90" xfId="23337"/>
    <cellStyle name="Заголовок 4 91" xfId="23338"/>
    <cellStyle name="Заголовок 4 92" xfId="23339"/>
    <cellStyle name="Заголовок 4 93" xfId="23340"/>
    <cellStyle name="Заголовок 4 94" xfId="23341"/>
    <cellStyle name="Заголовок 4 95" xfId="23342"/>
    <cellStyle name="Заголовок 4 96" xfId="23343"/>
    <cellStyle name="Заголовок 4 97" xfId="23344"/>
    <cellStyle name="Заголовок 4 98" xfId="23345"/>
    <cellStyle name="Заголовок 4 99" xfId="23346"/>
    <cellStyle name="Итог" xfId="23347" builtinId="25" customBuiltin="1"/>
    <cellStyle name="Итог 10" xfId="23348"/>
    <cellStyle name="Итог 100" xfId="23349"/>
    <cellStyle name="Итог 101" xfId="23350"/>
    <cellStyle name="Итог 102" xfId="23351"/>
    <cellStyle name="Итог 103" xfId="23352"/>
    <cellStyle name="Итог 104" xfId="23353"/>
    <cellStyle name="Итог 105" xfId="23354"/>
    <cellStyle name="Итог 106" xfId="23355"/>
    <cellStyle name="Итог 107" xfId="23356"/>
    <cellStyle name="Итог 108" xfId="23357"/>
    <cellStyle name="Итог 109" xfId="23358"/>
    <cellStyle name="Итог 11" xfId="23359"/>
    <cellStyle name="Итог 110" xfId="23360"/>
    <cellStyle name="Итог 111" xfId="23361"/>
    <cellStyle name="Итог 112" xfId="23362"/>
    <cellStyle name="Итог 112 10" xfId="23363"/>
    <cellStyle name="Итог 112 11" xfId="23364"/>
    <cellStyle name="Итог 112 12" xfId="23365"/>
    <cellStyle name="Итог 112 13" xfId="23366"/>
    <cellStyle name="Итог 112 14" xfId="23367"/>
    <cellStyle name="Итог 112 15" xfId="23368"/>
    <cellStyle name="Итог 112 16" xfId="23369"/>
    <cellStyle name="Итог 112 17" xfId="23370"/>
    <cellStyle name="Итог 112 18" xfId="23371"/>
    <cellStyle name="Итог 112 19" xfId="23372"/>
    <cellStyle name="Итог 112 2" xfId="23373"/>
    <cellStyle name="Итог 112 3" xfId="23374"/>
    <cellStyle name="Итог 112 4" xfId="23375"/>
    <cellStyle name="Итог 112 5" xfId="23376"/>
    <cellStyle name="Итог 112 6" xfId="23377"/>
    <cellStyle name="Итог 112 7" xfId="23378"/>
    <cellStyle name="Итог 112 8" xfId="23379"/>
    <cellStyle name="Итог 112 9" xfId="23380"/>
    <cellStyle name="Итог 113" xfId="23381"/>
    <cellStyle name="Итог 114" xfId="23382"/>
    <cellStyle name="Итог 115" xfId="23383"/>
    <cellStyle name="Итог 116" xfId="23384"/>
    <cellStyle name="Итог 117" xfId="23385"/>
    <cellStyle name="Итог 118" xfId="23386"/>
    <cellStyle name="Итог 119" xfId="23387"/>
    <cellStyle name="Итог 12" xfId="23388"/>
    <cellStyle name="Итог 120" xfId="23389"/>
    <cellStyle name="Итог 121" xfId="23390"/>
    <cellStyle name="Итог 122" xfId="23391"/>
    <cellStyle name="Итог 123" xfId="23392"/>
    <cellStyle name="Итог 124" xfId="23393"/>
    <cellStyle name="Итог 125" xfId="23394"/>
    <cellStyle name="Итог 126" xfId="23395"/>
    <cellStyle name="Итог 127" xfId="23396"/>
    <cellStyle name="Итог 128" xfId="23397"/>
    <cellStyle name="Итог 129" xfId="23398"/>
    <cellStyle name="Итог 13" xfId="23399"/>
    <cellStyle name="Итог 130" xfId="23400"/>
    <cellStyle name="Итог 131" xfId="23401"/>
    <cellStyle name="Итог 132" xfId="23402"/>
    <cellStyle name="Итог 133" xfId="23403"/>
    <cellStyle name="Итог 14" xfId="23404"/>
    <cellStyle name="Итог 15" xfId="23405"/>
    <cellStyle name="Итог 16" xfId="23406"/>
    <cellStyle name="Итог 17" xfId="23407"/>
    <cellStyle name="Итог 18" xfId="23408"/>
    <cellStyle name="Итог 19" xfId="23409"/>
    <cellStyle name="Итог 2" xfId="23410"/>
    <cellStyle name="Итог 2 2" xfId="23411"/>
    <cellStyle name="Итог 2 3" xfId="23412"/>
    <cellStyle name="Итог 2 4" xfId="23413"/>
    <cellStyle name="Итог 2 5" xfId="23414"/>
    <cellStyle name="Итог 20" xfId="23415"/>
    <cellStyle name="Итог 21" xfId="23416"/>
    <cellStyle name="Итог 22" xfId="23417"/>
    <cellStyle name="Итог 23" xfId="23418"/>
    <cellStyle name="Итог 24" xfId="23419"/>
    <cellStyle name="Итог 25" xfId="23420"/>
    <cellStyle name="Итог 26" xfId="23421"/>
    <cellStyle name="Итог 27" xfId="23422"/>
    <cellStyle name="Итог 28" xfId="23423"/>
    <cellStyle name="Итог 29" xfId="23424"/>
    <cellStyle name="Итог 3" xfId="23425"/>
    <cellStyle name="Итог 3 2" xfId="23426"/>
    <cellStyle name="Итог 3 3" xfId="23427"/>
    <cellStyle name="Итог 3 4" xfId="23428"/>
    <cellStyle name="Итог 3 5" xfId="23429"/>
    <cellStyle name="Итог 30" xfId="23430"/>
    <cellStyle name="Итог 31" xfId="23431"/>
    <cellStyle name="Итог 32" xfId="23432"/>
    <cellStyle name="Итог 33" xfId="23433"/>
    <cellStyle name="Итог 34" xfId="23434"/>
    <cellStyle name="Итог 35" xfId="23435"/>
    <cellStyle name="Итог 36" xfId="23436"/>
    <cellStyle name="Итог 37" xfId="23437"/>
    <cellStyle name="Итог 38" xfId="23438"/>
    <cellStyle name="Итог 39" xfId="23439"/>
    <cellStyle name="Итог 4" xfId="23440"/>
    <cellStyle name="Итог 4 2" xfId="23441"/>
    <cellStyle name="Итог 4 3" xfId="23442"/>
    <cellStyle name="Итог 4 4" xfId="23443"/>
    <cellStyle name="Итог 4 5" xfId="23444"/>
    <cellStyle name="Итог 40" xfId="23445"/>
    <cellStyle name="Итог 41" xfId="23446"/>
    <cellStyle name="Итог 42" xfId="23447"/>
    <cellStyle name="Итог 43" xfId="23448"/>
    <cellStyle name="Итог 44" xfId="23449"/>
    <cellStyle name="Итог 45" xfId="23450"/>
    <cellStyle name="Итог 46" xfId="23451"/>
    <cellStyle name="Итог 47" xfId="23452"/>
    <cellStyle name="Итог 48" xfId="23453"/>
    <cellStyle name="Итог 49" xfId="23454"/>
    <cellStyle name="Итог 5" xfId="23455"/>
    <cellStyle name="Итог 5 2" xfId="23456"/>
    <cellStyle name="Итог 5 3" xfId="23457"/>
    <cellStyle name="Итог 5 4" xfId="23458"/>
    <cellStyle name="Итог 5 5" xfId="23459"/>
    <cellStyle name="Итог 50" xfId="23460"/>
    <cellStyle name="Итог 51" xfId="23461"/>
    <cellStyle name="Итог 52" xfId="23462"/>
    <cellStyle name="Итог 53" xfId="23463"/>
    <cellStyle name="Итог 54" xfId="23464"/>
    <cellStyle name="Итог 55" xfId="23465"/>
    <cellStyle name="Итог 56" xfId="23466"/>
    <cellStyle name="Итог 57" xfId="23467"/>
    <cellStyle name="Итог 58" xfId="23468"/>
    <cellStyle name="Итог 59" xfId="23469"/>
    <cellStyle name="Итог 6" xfId="23470"/>
    <cellStyle name="Итог 6 2" xfId="23471"/>
    <cellStyle name="Итог 6 3" xfId="23472"/>
    <cellStyle name="Итог 6 4" xfId="23473"/>
    <cellStyle name="Итог 6 5" xfId="23474"/>
    <cellStyle name="Итог 60" xfId="23475"/>
    <cellStyle name="Итог 61" xfId="23476"/>
    <cellStyle name="Итог 62" xfId="23477"/>
    <cellStyle name="Итог 63" xfId="23478"/>
    <cellStyle name="Итог 64" xfId="23479"/>
    <cellStyle name="Итог 65" xfId="23480"/>
    <cellStyle name="Итог 66" xfId="23481"/>
    <cellStyle name="Итог 67" xfId="23482"/>
    <cellStyle name="Итог 68" xfId="23483"/>
    <cellStyle name="Итог 69" xfId="23484"/>
    <cellStyle name="Итог 7" xfId="23485"/>
    <cellStyle name="Итог 7 2" xfId="23486"/>
    <cellStyle name="Итог 7 3" xfId="23487"/>
    <cellStyle name="Итог 7 4" xfId="23488"/>
    <cellStyle name="Итог 7 5" xfId="23489"/>
    <cellStyle name="Итог 70" xfId="23490"/>
    <cellStyle name="Итог 71" xfId="23491"/>
    <cellStyle name="Итог 72" xfId="23492"/>
    <cellStyle name="Итог 73" xfId="23493"/>
    <cellStyle name="Итог 74" xfId="23494"/>
    <cellStyle name="Итог 75" xfId="23495"/>
    <cellStyle name="Итог 76" xfId="23496"/>
    <cellStyle name="Итог 77" xfId="23497"/>
    <cellStyle name="Итог 78" xfId="23498"/>
    <cellStyle name="Итог 79" xfId="23499"/>
    <cellStyle name="Итог 8" xfId="23500"/>
    <cellStyle name="Итог 8 2" xfId="23501"/>
    <cellStyle name="Итог 8 3" xfId="23502"/>
    <cellStyle name="Итог 8 4" xfId="23503"/>
    <cellStyle name="Итог 8 5" xfId="23504"/>
    <cellStyle name="Итог 80" xfId="23505"/>
    <cellStyle name="Итог 81" xfId="23506"/>
    <cellStyle name="Итог 82" xfId="23507"/>
    <cellStyle name="Итог 83" xfId="23508"/>
    <cellStyle name="Итог 84" xfId="23509"/>
    <cellStyle name="Итог 85" xfId="23510"/>
    <cellStyle name="Итог 86" xfId="23511"/>
    <cellStyle name="Итог 87" xfId="23512"/>
    <cellStyle name="Итог 88" xfId="23513"/>
    <cellStyle name="Итог 89" xfId="23514"/>
    <cellStyle name="Итог 9" xfId="23515"/>
    <cellStyle name="Итог 9 2" xfId="23516"/>
    <cellStyle name="Итог 9 3" xfId="23517"/>
    <cellStyle name="Итог 9 4" xfId="23518"/>
    <cellStyle name="Итог 9 5" xfId="23519"/>
    <cellStyle name="Итог 90" xfId="23520"/>
    <cellStyle name="Итог 91" xfId="23521"/>
    <cellStyle name="Итог 92" xfId="23522"/>
    <cellStyle name="Итог 93" xfId="23523"/>
    <cellStyle name="Итог 94" xfId="23524"/>
    <cellStyle name="Итог 95" xfId="23525"/>
    <cellStyle name="Итог 96" xfId="23526"/>
    <cellStyle name="Итог 97" xfId="23527"/>
    <cellStyle name="Итог 98" xfId="23528"/>
    <cellStyle name="Итог 99" xfId="23529"/>
    <cellStyle name="Контрольная ячейка" xfId="23530" builtinId="23" customBuiltin="1"/>
    <cellStyle name="Контрольная ячейка 10" xfId="23531"/>
    <cellStyle name="Контрольная ячейка 100" xfId="23532"/>
    <cellStyle name="Контрольная ячейка 101" xfId="23533"/>
    <cellStyle name="Контрольная ячейка 102" xfId="23534"/>
    <cellStyle name="Контрольная ячейка 103" xfId="23535"/>
    <cellStyle name="Контрольная ячейка 104" xfId="23536"/>
    <cellStyle name="Контрольная ячейка 105" xfId="23537"/>
    <cellStyle name="Контрольная ячейка 106" xfId="23538"/>
    <cellStyle name="Контрольная ячейка 107" xfId="23539"/>
    <cellStyle name="Контрольная ячейка 108" xfId="23540"/>
    <cellStyle name="Контрольная ячейка 109" xfId="23541"/>
    <cellStyle name="Контрольная ячейка 11" xfId="23542"/>
    <cellStyle name="Контрольная ячейка 110" xfId="23543"/>
    <cellStyle name="Контрольная ячейка 111" xfId="23544"/>
    <cellStyle name="Контрольная ячейка 112" xfId="23545"/>
    <cellStyle name="Контрольная ячейка 113" xfId="23546"/>
    <cellStyle name="Контрольная ячейка 12" xfId="23547"/>
    <cellStyle name="Контрольная ячейка 13" xfId="23548"/>
    <cellStyle name="Контрольная ячейка 14" xfId="23549"/>
    <cellStyle name="Контрольная ячейка 15" xfId="23550"/>
    <cellStyle name="Контрольная ячейка 16" xfId="23551"/>
    <cellStyle name="Контрольная ячейка 17" xfId="23552"/>
    <cellStyle name="Контрольная ячейка 18" xfId="23553"/>
    <cellStyle name="Контрольная ячейка 19" xfId="23554"/>
    <cellStyle name="Контрольная ячейка 2" xfId="23555"/>
    <cellStyle name="Контрольная ячейка 2 2" xfId="23556"/>
    <cellStyle name="Контрольная ячейка 2 3" xfId="23557"/>
    <cellStyle name="Контрольная ячейка 2 4" xfId="23558"/>
    <cellStyle name="Контрольная ячейка 2 5" xfId="23559"/>
    <cellStyle name="Контрольная ячейка 20" xfId="23560"/>
    <cellStyle name="Контрольная ячейка 21" xfId="23561"/>
    <cellStyle name="Контрольная ячейка 22" xfId="23562"/>
    <cellStyle name="Контрольная ячейка 23" xfId="23563"/>
    <cellStyle name="Контрольная ячейка 24" xfId="23564"/>
    <cellStyle name="Контрольная ячейка 25" xfId="23565"/>
    <cellStyle name="Контрольная ячейка 26" xfId="23566"/>
    <cellStyle name="Контрольная ячейка 27" xfId="23567"/>
    <cellStyle name="Контрольная ячейка 28" xfId="23568"/>
    <cellStyle name="Контрольная ячейка 29" xfId="23569"/>
    <cellStyle name="Контрольная ячейка 3" xfId="23570"/>
    <cellStyle name="Контрольная ячейка 3 2" xfId="23571"/>
    <cellStyle name="Контрольная ячейка 3 3" xfId="23572"/>
    <cellStyle name="Контрольная ячейка 3 4" xfId="23573"/>
    <cellStyle name="Контрольная ячейка 3 5" xfId="23574"/>
    <cellStyle name="Контрольная ячейка 30" xfId="23575"/>
    <cellStyle name="Контрольная ячейка 31" xfId="23576"/>
    <cellStyle name="Контрольная ячейка 32" xfId="23577"/>
    <cellStyle name="Контрольная ячейка 33" xfId="23578"/>
    <cellStyle name="Контрольная ячейка 34" xfId="23579"/>
    <cellStyle name="Контрольная ячейка 35" xfId="23580"/>
    <cellStyle name="Контрольная ячейка 36" xfId="23581"/>
    <cellStyle name="Контрольная ячейка 37" xfId="23582"/>
    <cellStyle name="Контрольная ячейка 38" xfId="23583"/>
    <cellStyle name="Контрольная ячейка 39" xfId="23584"/>
    <cellStyle name="Контрольная ячейка 4" xfId="23585"/>
    <cellStyle name="Контрольная ячейка 4 2" xfId="23586"/>
    <cellStyle name="Контрольная ячейка 4 3" xfId="23587"/>
    <cellStyle name="Контрольная ячейка 4 4" xfId="23588"/>
    <cellStyle name="Контрольная ячейка 4 5" xfId="23589"/>
    <cellStyle name="Контрольная ячейка 40" xfId="23590"/>
    <cellStyle name="Контрольная ячейка 41" xfId="23591"/>
    <cellStyle name="Контрольная ячейка 42" xfId="23592"/>
    <cellStyle name="Контрольная ячейка 43" xfId="23593"/>
    <cellStyle name="Контрольная ячейка 44" xfId="23594"/>
    <cellStyle name="Контрольная ячейка 45" xfId="23595"/>
    <cellStyle name="Контрольная ячейка 46" xfId="23596"/>
    <cellStyle name="Контрольная ячейка 47" xfId="23597"/>
    <cellStyle name="Контрольная ячейка 48" xfId="23598"/>
    <cellStyle name="Контрольная ячейка 49" xfId="23599"/>
    <cellStyle name="Контрольная ячейка 5" xfId="23600"/>
    <cellStyle name="Контрольная ячейка 5 2" xfId="23601"/>
    <cellStyle name="Контрольная ячейка 5 3" xfId="23602"/>
    <cellStyle name="Контрольная ячейка 5 4" xfId="23603"/>
    <cellStyle name="Контрольная ячейка 5 5" xfId="23604"/>
    <cellStyle name="Контрольная ячейка 50" xfId="23605"/>
    <cellStyle name="Контрольная ячейка 51" xfId="23606"/>
    <cellStyle name="Контрольная ячейка 52" xfId="23607"/>
    <cellStyle name="Контрольная ячейка 53" xfId="23608"/>
    <cellStyle name="Контрольная ячейка 54" xfId="23609"/>
    <cellStyle name="Контрольная ячейка 55" xfId="23610"/>
    <cellStyle name="Контрольная ячейка 56" xfId="23611"/>
    <cellStyle name="Контрольная ячейка 57" xfId="23612"/>
    <cellStyle name="Контрольная ячейка 58" xfId="23613"/>
    <cellStyle name="Контрольная ячейка 59" xfId="23614"/>
    <cellStyle name="Контрольная ячейка 6" xfId="23615"/>
    <cellStyle name="Контрольная ячейка 6 2" xfId="23616"/>
    <cellStyle name="Контрольная ячейка 6 3" xfId="23617"/>
    <cellStyle name="Контрольная ячейка 6 4" xfId="23618"/>
    <cellStyle name="Контрольная ячейка 6 5" xfId="23619"/>
    <cellStyle name="Контрольная ячейка 60" xfId="23620"/>
    <cellStyle name="Контрольная ячейка 61" xfId="23621"/>
    <cellStyle name="Контрольная ячейка 62" xfId="23622"/>
    <cellStyle name="Контрольная ячейка 63" xfId="23623"/>
    <cellStyle name="Контрольная ячейка 64" xfId="23624"/>
    <cellStyle name="Контрольная ячейка 65" xfId="23625"/>
    <cellStyle name="Контрольная ячейка 66" xfId="23626"/>
    <cellStyle name="Контрольная ячейка 67" xfId="23627"/>
    <cellStyle name="Контрольная ячейка 68" xfId="23628"/>
    <cellStyle name="Контрольная ячейка 69" xfId="23629"/>
    <cellStyle name="Контрольная ячейка 7" xfId="23630"/>
    <cellStyle name="Контрольная ячейка 7 2" xfId="23631"/>
    <cellStyle name="Контрольная ячейка 7 3" xfId="23632"/>
    <cellStyle name="Контрольная ячейка 7 4" xfId="23633"/>
    <cellStyle name="Контрольная ячейка 7 5" xfId="23634"/>
    <cellStyle name="Контрольная ячейка 70" xfId="23635"/>
    <cellStyle name="Контрольная ячейка 71" xfId="23636"/>
    <cellStyle name="Контрольная ячейка 72" xfId="23637"/>
    <cellStyle name="Контрольная ячейка 73" xfId="23638"/>
    <cellStyle name="Контрольная ячейка 74" xfId="23639"/>
    <cellStyle name="Контрольная ячейка 75" xfId="23640"/>
    <cellStyle name="Контрольная ячейка 76" xfId="23641"/>
    <cellStyle name="Контрольная ячейка 77" xfId="23642"/>
    <cellStyle name="Контрольная ячейка 78" xfId="23643"/>
    <cellStyle name="Контрольная ячейка 79" xfId="23644"/>
    <cellStyle name="Контрольная ячейка 8" xfId="23645"/>
    <cellStyle name="Контрольная ячейка 8 2" xfId="23646"/>
    <cellStyle name="Контрольная ячейка 8 3" xfId="23647"/>
    <cellStyle name="Контрольная ячейка 8 4" xfId="23648"/>
    <cellStyle name="Контрольная ячейка 8 5" xfId="23649"/>
    <cellStyle name="Контрольная ячейка 80" xfId="23650"/>
    <cellStyle name="Контрольная ячейка 81" xfId="23651"/>
    <cellStyle name="Контрольная ячейка 82" xfId="23652"/>
    <cellStyle name="Контрольная ячейка 83" xfId="23653"/>
    <cellStyle name="Контрольная ячейка 84" xfId="23654"/>
    <cellStyle name="Контрольная ячейка 85" xfId="23655"/>
    <cellStyle name="Контрольная ячейка 86" xfId="23656"/>
    <cellStyle name="Контрольная ячейка 87" xfId="23657"/>
    <cellStyle name="Контрольная ячейка 88" xfId="23658"/>
    <cellStyle name="Контрольная ячейка 89" xfId="23659"/>
    <cellStyle name="Контрольная ячейка 9" xfId="23660"/>
    <cellStyle name="Контрольная ячейка 9 2" xfId="23661"/>
    <cellStyle name="Контрольная ячейка 9 3" xfId="23662"/>
    <cellStyle name="Контрольная ячейка 9 4" xfId="23663"/>
    <cellStyle name="Контрольная ячейка 9 5" xfId="23664"/>
    <cellStyle name="Контрольная ячейка 90" xfId="23665"/>
    <cellStyle name="Контрольная ячейка 91" xfId="23666"/>
    <cellStyle name="Контрольная ячейка 92" xfId="23667"/>
    <cellStyle name="Контрольная ячейка 93" xfId="23668"/>
    <cellStyle name="Контрольная ячейка 94" xfId="23669"/>
    <cellStyle name="Контрольная ячейка 95" xfId="23670"/>
    <cellStyle name="Контрольная ячейка 96" xfId="23671"/>
    <cellStyle name="Контрольная ячейка 97" xfId="23672"/>
    <cellStyle name="Контрольная ячейка 98" xfId="23673"/>
    <cellStyle name="Контрольная ячейка 99" xfId="23674"/>
    <cellStyle name="Название" xfId="23675" builtinId="15" customBuiltin="1"/>
    <cellStyle name="Название 10" xfId="23676"/>
    <cellStyle name="Название 100" xfId="23677"/>
    <cellStyle name="Название 101" xfId="23678"/>
    <cellStyle name="Название 102" xfId="23679"/>
    <cellStyle name="Название 103" xfId="23680"/>
    <cellStyle name="Название 104" xfId="23681"/>
    <cellStyle name="Название 105" xfId="23682"/>
    <cellStyle name="Название 106" xfId="23683"/>
    <cellStyle name="Название 107" xfId="23684"/>
    <cellStyle name="Название 108" xfId="23685"/>
    <cellStyle name="Название 109" xfId="23686"/>
    <cellStyle name="Название 11" xfId="23687"/>
    <cellStyle name="Название 110" xfId="23688"/>
    <cellStyle name="Название 111" xfId="23689"/>
    <cellStyle name="Название 112" xfId="23690"/>
    <cellStyle name="Название 113" xfId="23691"/>
    <cellStyle name="Название 12" xfId="23692"/>
    <cellStyle name="Название 13" xfId="23693"/>
    <cellStyle name="Название 14" xfId="23694"/>
    <cellStyle name="Название 15" xfId="23695"/>
    <cellStyle name="Название 16" xfId="23696"/>
    <cellStyle name="Название 17" xfId="23697"/>
    <cellStyle name="Название 18" xfId="23698"/>
    <cellStyle name="Название 19" xfId="23699"/>
    <cellStyle name="Название 2" xfId="23700"/>
    <cellStyle name="Название 2 2" xfId="23701"/>
    <cellStyle name="Название 2 3" xfId="23702"/>
    <cellStyle name="Название 2 4" xfId="23703"/>
    <cellStyle name="Название 2 5" xfId="23704"/>
    <cellStyle name="Название 20" xfId="23705"/>
    <cellStyle name="Название 21" xfId="23706"/>
    <cellStyle name="Название 22" xfId="23707"/>
    <cellStyle name="Название 23" xfId="23708"/>
    <cellStyle name="Название 24" xfId="23709"/>
    <cellStyle name="Название 25" xfId="23710"/>
    <cellStyle name="Название 26" xfId="23711"/>
    <cellStyle name="Название 27" xfId="23712"/>
    <cellStyle name="Название 28" xfId="23713"/>
    <cellStyle name="Название 29" xfId="23714"/>
    <cellStyle name="Название 3" xfId="23715"/>
    <cellStyle name="Название 3 2" xfId="23716"/>
    <cellStyle name="Название 3 3" xfId="23717"/>
    <cellStyle name="Название 3 4" xfId="23718"/>
    <cellStyle name="Название 3 5" xfId="23719"/>
    <cellStyle name="Название 30" xfId="23720"/>
    <cellStyle name="Название 31" xfId="23721"/>
    <cellStyle name="Название 32" xfId="23722"/>
    <cellStyle name="Название 33" xfId="23723"/>
    <cellStyle name="Название 34" xfId="23724"/>
    <cellStyle name="Название 35" xfId="23725"/>
    <cellStyle name="Название 36" xfId="23726"/>
    <cellStyle name="Название 37" xfId="23727"/>
    <cellStyle name="Название 38" xfId="23728"/>
    <cellStyle name="Название 39" xfId="23729"/>
    <cellStyle name="Название 4" xfId="23730"/>
    <cellStyle name="Название 4 2" xfId="23731"/>
    <cellStyle name="Название 4 3" xfId="23732"/>
    <cellStyle name="Название 4 4" xfId="23733"/>
    <cellStyle name="Название 4 5" xfId="23734"/>
    <cellStyle name="Название 40" xfId="23735"/>
    <cellStyle name="Название 41" xfId="23736"/>
    <cellStyle name="Название 42" xfId="23737"/>
    <cellStyle name="Название 43" xfId="23738"/>
    <cellStyle name="Название 44" xfId="23739"/>
    <cellStyle name="Название 45" xfId="23740"/>
    <cellStyle name="Название 46" xfId="23741"/>
    <cellStyle name="Название 47" xfId="23742"/>
    <cellStyle name="Название 48" xfId="23743"/>
    <cellStyle name="Название 49" xfId="23744"/>
    <cellStyle name="Название 5" xfId="23745"/>
    <cellStyle name="Название 5 2" xfId="23746"/>
    <cellStyle name="Название 5 3" xfId="23747"/>
    <cellStyle name="Название 5 4" xfId="23748"/>
    <cellStyle name="Название 5 5" xfId="23749"/>
    <cellStyle name="Название 50" xfId="23750"/>
    <cellStyle name="Название 51" xfId="23751"/>
    <cellStyle name="Название 52" xfId="23752"/>
    <cellStyle name="Название 53" xfId="23753"/>
    <cellStyle name="Название 54" xfId="23754"/>
    <cellStyle name="Название 55" xfId="23755"/>
    <cellStyle name="Название 56" xfId="23756"/>
    <cellStyle name="Название 57" xfId="23757"/>
    <cellStyle name="Название 58" xfId="23758"/>
    <cellStyle name="Название 59" xfId="23759"/>
    <cellStyle name="Название 6" xfId="23760"/>
    <cellStyle name="Название 6 2" xfId="23761"/>
    <cellStyle name="Название 6 3" xfId="23762"/>
    <cellStyle name="Название 6 4" xfId="23763"/>
    <cellStyle name="Название 6 5" xfId="23764"/>
    <cellStyle name="Название 60" xfId="23765"/>
    <cellStyle name="Название 61" xfId="23766"/>
    <cellStyle name="Название 62" xfId="23767"/>
    <cellStyle name="Название 63" xfId="23768"/>
    <cellStyle name="Название 64" xfId="23769"/>
    <cellStyle name="Название 65" xfId="23770"/>
    <cellStyle name="Название 66" xfId="23771"/>
    <cellStyle name="Название 67" xfId="23772"/>
    <cellStyle name="Название 68" xfId="23773"/>
    <cellStyle name="Название 69" xfId="23774"/>
    <cellStyle name="Название 7" xfId="23775"/>
    <cellStyle name="Название 7 2" xfId="23776"/>
    <cellStyle name="Название 7 3" xfId="23777"/>
    <cellStyle name="Название 7 4" xfId="23778"/>
    <cellStyle name="Название 7 5" xfId="23779"/>
    <cellStyle name="Название 70" xfId="23780"/>
    <cellStyle name="Название 71" xfId="23781"/>
    <cellStyle name="Название 72" xfId="23782"/>
    <cellStyle name="Название 73" xfId="23783"/>
    <cellStyle name="Название 74" xfId="23784"/>
    <cellStyle name="Название 75" xfId="23785"/>
    <cellStyle name="Название 76" xfId="23786"/>
    <cellStyle name="Название 77" xfId="23787"/>
    <cellStyle name="Название 78" xfId="23788"/>
    <cellStyle name="Название 79" xfId="23789"/>
    <cellStyle name="Название 8" xfId="23790"/>
    <cellStyle name="Название 8 2" xfId="23791"/>
    <cellStyle name="Название 8 3" xfId="23792"/>
    <cellStyle name="Название 8 4" xfId="23793"/>
    <cellStyle name="Название 8 5" xfId="23794"/>
    <cellStyle name="Название 80" xfId="23795"/>
    <cellStyle name="Название 81" xfId="23796"/>
    <cellStyle name="Название 82" xfId="23797"/>
    <cellStyle name="Название 83" xfId="23798"/>
    <cellStyle name="Название 84" xfId="23799"/>
    <cellStyle name="Название 85" xfId="23800"/>
    <cellStyle name="Название 86" xfId="23801"/>
    <cellStyle name="Название 87" xfId="23802"/>
    <cellStyle name="Название 88" xfId="23803"/>
    <cellStyle name="Название 89" xfId="23804"/>
    <cellStyle name="Название 9" xfId="23805"/>
    <cellStyle name="Название 9 2" xfId="23806"/>
    <cellStyle name="Название 9 3" xfId="23807"/>
    <cellStyle name="Название 9 4" xfId="23808"/>
    <cellStyle name="Название 9 5" xfId="23809"/>
    <cellStyle name="Название 90" xfId="23810"/>
    <cellStyle name="Название 91" xfId="23811"/>
    <cellStyle name="Название 92" xfId="23812"/>
    <cellStyle name="Название 93" xfId="23813"/>
    <cellStyle name="Название 94" xfId="23814"/>
    <cellStyle name="Название 95" xfId="23815"/>
    <cellStyle name="Название 96" xfId="23816"/>
    <cellStyle name="Название 97" xfId="23817"/>
    <cellStyle name="Название 98" xfId="23818"/>
    <cellStyle name="Название 99" xfId="23819"/>
    <cellStyle name="Нейтральный" xfId="23820" builtinId="28" customBuiltin="1"/>
    <cellStyle name="Нейтральный 10" xfId="23821"/>
    <cellStyle name="Нейтральный 100" xfId="23822"/>
    <cellStyle name="Нейтральный 101" xfId="23823"/>
    <cellStyle name="Нейтральный 102" xfId="23824"/>
    <cellStyle name="Нейтральный 103" xfId="23825"/>
    <cellStyle name="Нейтральный 104" xfId="23826"/>
    <cellStyle name="Нейтральный 105" xfId="23827"/>
    <cellStyle name="Нейтральный 106" xfId="23828"/>
    <cellStyle name="Нейтральный 107" xfId="23829"/>
    <cellStyle name="Нейтральный 108" xfId="23830"/>
    <cellStyle name="Нейтральный 109" xfId="23831"/>
    <cellStyle name="Нейтральный 11" xfId="23832"/>
    <cellStyle name="Нейтральный 110" xfId="23833"/>
    <cellStyle name="Нейтральный 111" xfId="23834"/>
    <cellStyle name="Нейтральный 112" xfId="23835"/>
    <cellStyle name="Нейтральный 113" xfId="23836"/>
    <cellStyle name="Нейтральный 12" xfId="23837"/>
    <cellStyle name="Нейтральный 13" xfId="23838"/>
    <cellStyle name="Нейтральный 14" xfId="23839"/>
    <cellStyle name="Нейтральный 15" xfId="23840"/>
    <cellStyle name="Нейтральный 16" xfId="23841"/>
    <cellStyle name="Нейтральный 17" xfId="23842"/>
    <cellStyle name="Нейтральный 18" xfId="23843"/>
    <cellStyle name="Нейтральный 19" xfId="23844"/>
    <cellStyle name="Нейтральный 2" xfId="23845"/>
    <cellStyle name="Нейтральный 2 2" xfId="23846"/>
    <cellStyle name="Нейтральный 2 3" xfId="23847"/>
    <cellStyle name="Нейтральный 2 4" xfId="23848"/>
    <cellStyle name="Нейтральный 2 5" xfId="23849"/>
    <cellStyle name="Нейтральный 20" xfId="23850"/>
    <cellStyle name="Нейтральный 21" xfId="23851"/>
    <cellStyle name="Нейтральный 22" xfId="23852"/>
    <cellStyle name="Нейтральный 23" xfId="23853"/>
    <cellStyle name="Нейтральный 24" xfId="23854"/>
    <cellStyle name="Нейтральный 25" xfId="23855"/>
    <cellStyle name="Нейтральный 26" xfId="23856"/>
    <cellStyle name="Нейтральный 27" xfId="23857"/>
    <cellStyle name="Нейтральный 28" xfId="23858"/>
    <cellStyle name="Нейтральный 29" xfId="23859"/>
    <cellStyle name="Нейтральный 3" xfId="23860"/>
    <cellStyle name="Нейтральный 3 2" xfId="23861"/>
    <cellStyle name="Нейтральный 3 3" xfId="23862"/>
    <cellStyle name="Нейтральный 3 4" xfId="23863"/>
    <cellStyle name="Нейтральный 3 5" xfId="23864"/>
    <cellStyle name="Нейтральный 30" xfId="23865"/>
    <cellStyle name="Нейтральный 31" xfId="23866"/>
    <cellStyle name="Нейтральный 32" xfId="23867"/>
    <cellStyle name="Нейтральный 33" xfId="23868"/>
    <cellStyle name="Нейтральный 34" xfId="23869"/>
    <cellStyle name="Нейтральный 35" xfId="23870"/>
    <cellStyle name="Нейтральный 36" xfId="23871"/>
    <cellStyle name="Нейтральный 37" xfId="23872"/>
    <cellStyle name="Нейтральный 38" xfId="23873"/>
    <cellStyle name="Нейтральный 39" xfId="23874"/>
    <cellStyle name="Нейтральный 4" xfId="23875"/>
    <cellStyle name="Нейтральный 4 2" xfId="23876"/>
    <cellStyle name="Нейтральный 4 3" xfId="23877"/>
    <cellStyle name="Нейтральный 4 4" xfId="23878"/>
    <cellStyle name="Нейтральный 4 5" xfId="23879"/>
    <cellStyle name="Нейтральный 40" xfId="23880"/>
    <cellStyle name="Нейтральный 41" xfId="23881"/>
    <cellStyle name="Нейтральный 42" xfId="23882"/>
    <cellStyle name="Нейтральный 43" xfId="23883"/>
    <cellStyle name="Нейтральный 44" xfId="23884"/>
    <cellStyle name="Нейтральный 45" xfId="23885"/>
    <cellStyle name="Нейтральный 46" xfId="23886"/>
    <cellStyle name="Нейтральный 47" xfId="23887"/>
    <cellStyle name="Нейтральный 48" xfId="23888"/>
    <cellStyle name="Нейтральный 49" xfId="23889"/>
    <cellStyle name="Нейтральный 5" xfId="23890"/>
    <cellStyle name="Нейтральный 5 2" xfId="23891"/>
    <cellStyle name="Нейтральный 5 3" xfId="23892"/>
    <cellStyle name="Нейтральный 5 4" xfId="23893"/>
    <cellStyle name="Нейтральный 5 5" xfId="23894"/>
    <cellStyle name="Нейтральный 50" xfId="23895"/>
    <cellStyle name="Нейтральный 51" xfId="23896"/>
    <cellStyle name="Нейтральный 52" xfId="23897"/>
    <cellStyle name="Нейтральный 53" xfId="23898"/>
    <cellStyle name="Нейтральный 54" xfId="23899"/>
    <cellStyle name="Нейтральный 55" xfId="23900"/>
    <cellStyle name="Нейтральный 56" xfId="23901"/>
    <cellStyle name="Нейтральный 57" xfId="23902"/>
    <cellStyle name="Нейтральный 58" xfId="23903"/>
    <cellStyle name="Нейтральный 59" xfId="23904"/>
    <cellStyle name="Нейтральный 6" xfId="23905"/>
    <cellStyle name="Нейтральный 6 2" xfId="23906"/>
    <cellStyle name="Нейтральный 6 3" xfId="23907"/>
    <cellStyle name="Нейтральный 6 4" xfId="23908"/>
    <cellStyle name="Нейтральный 6 5" xfId="23909"/>
    <cellStyle name="Нейтральный 60" xfId="23910"/>
    <cellStyle name="Нейтральный 61" xfId="23911"/>
    <cellStyle name="Нейтральный 62" xfId="23912"/>
    <cellStyle name="Нейтральный 63" xfId="23913"/>
    <cellStyle name="Нейтральный 64" xfId="23914"/>
    <cellStyle name="Нейтральный 65" xfId="23915"/>
    <cellStyle name="Нейтральный 66" xfId="23916"/>
    <cellStyle name="Нейтральный 67" xfId="23917"/>
    <cellStyle name="Нейтральный 68" xfId="23918"/>
    <cellStyle name="Нейтральный 69" xfId="23919"/>
    <cellStyle name="Нейтральный 7" xfId="23920"/>
    <cellStyle name="Нейтральный 7 2" xfId="23921"/>
    <cellStyle name="Нейтральный 7 3" xfId="23922"/>
    <cellStyle name="Нейтральный 7 4" xfId="23923"/>
    <cellStyle name="Нейтральный 7 5" xfId="23924"/>
    <cellStyle name="Нейтральный 70" xfId="23925"/>
    <cellStyle name="Нейтральный 71" xfId="23926"/>
    <cellStyle name="Нейтральный 72" xfId="23927"/>
    <cellStyle name="Нейтральный 73" xfId="23928"/>
    <cellStyle name="Нейтральный 74" xfId="23929"/>
    <cellStyle name="Нейтральный 75" xfId="23930"/>
    <cellStyle name="Нейтральный 76" xfId="23931"/>
    <cellStyle name="Нейтральный 77" xfId="23932"/>
    <cellStyle name="Нейтральный 78" xfId="23933"/>
    <cellStyle name="Нейтральный 79" xfId="23934"/>
    <cellStyle name="Нейтральный 8" xfId="23935"/>
    <cellStyle name="Нейтральный 8 2" xfId="23936"/>
    <cellStyle name="Нейтральный 8 3" xfId="23937"/>
    <cellStyle name="Нейтральный 8 4" xfId="23938"/>
    <cellStyle name="Нейтральный 8 5" xfId="23939"/>
    <cellStyle name="Нейтральный 80" xfId="23940"/>
    <cellStyle name="Нейтральный 81" xfId="23941"/>
    <cellStyle name="Нейтральный 82" xfId="23942"/>
    <cellStyle name="Нейтральный 83" xfId="23943"/>
    <cellStyle name="Нейтральный 84" xfId="23944"/>
    <cellStyle name="Нейтральный 85" xfId="23945"/>
    <cellStyle name="Нейтральный 86" xfId="23946"/>
    <cellStyle name="Нейтральный 87" xfId="23947"/>
    <cellStyle name="Нейтральный 88" xfId="23948"/>
    <cellStyle name="Нейтральный 89" xfId="23949"/>
    <cellStyle name="Нейтральный 9" xfId="23950"/>
    <cellStyle name="Нейтральный 9 2" xfId="23951"/>
    <cellStyle name="Нейтральный 9 3" xfId="23952"/>
    <cellStyle name="Нейтральный 9 4" xfId="23953"/>
    <cellStyle name="Нейтральный 9 5" xfId="23954"/>
    <cellStyle name="Нейтральный 90" xfId="23955"/>
    <cellStyle name="Нейтральный 91" xfId="23956"/>
    <cellStyle name="Нейтральный 92" xfId="23957"/>
    <cellStyle name="Нейтральный 93" xfId="23958"/>
    <cellStyle name="Нейтральный 94" xfId="23959"/>
    <cellStyle name="Нейтральный 95" xfId="23960"/>
    <cellStyle name="Нейтральный 96" xfId="23961"/>
    <cellStyle name="Нейтральный 97" xfId="23962"/>
    <cellStyle name="Нейтральный 98" xfId="23963"/>
    <cellStyle name="Нейтральный 99" xfId="23964"/>
    <cellStyle name="Обычный" xfId="0" builtinId="0"/>
    <cellStyle name="Обычный 10" xfId="23965"/>
    <cellStyle name="Обычный 10 2" xfId="23966"/>
    <cellStyle name="Обычный 10 2 2" xfId="23967"/>
    <cellStyle name="Обычный 10 3" xfId="23968"/>
    <cellStyle name="Обычный 11" xfId="23969"/>
    <cellStyle name="Обычный 11 2" xfId="23970"/>
    <cellStyle name="Обычный 11 2 2" xfId="23971"/>
    <cellStyle name="Обычный 11 3" xfId="23972"/>
    <cellStyle name="Обычный 12" xfId="23973"/>
    <cellStyle name="Обычный 12 2" xfId="23974"/>
    <cellStyle name="Обычный 12 2 2" xfId="23975"/>
    <cellStyle name="Обычный 12 3" xfId="23976"/>
    <cellStyle name="Обычный 13" xfId="23977"/>
    <cellStyle name="Обычный 13 2" xfId="23978"/>
    <cellStyle name="Обычный 13 2 2" xfId="23979"/>
    <cellStyle name="Обычный 13 3" xfId="23980"/>
    <cellStyle name="Обычный 14" xfId="23981"/>
    <cellStyle name="Обычный 14 2" xfId="23982"/>
    <cellStyle name="Обычный 14 2 2" xfId="23983"/>
    <cellStyle name="Обычный 14 3" xfId="23984"/>
    <cellStyle name="Обычный 15" xfId="23985"/>
    <cellStyle name="Обычный 15 2" xfId="23986"/>
    <cellStyle name="Обычный 15 2 2" xfId="23987"/>
    <cellStyle name="Обычный 15 3" xfId="23988"/>
    <cellStyle name="Обычный 16" xfId="23989"/>
    <cellStyle name="Обычный 16 2" xfId="23990"/>
    <cellStyle name="Обычный 16 2 2" xfId="23991"/>
    <cellStyle name="Обычный 16 3" xfId="23992"/>
    <cellStyle name="Обычный 17" xfId="23993"/>
    <cellStyle name="Обычный 17 2" xfId="23994"/>
    <cellStyle name="Обычный 17 2 2" xfId="23995"/>
    <cellStyle name="Обычный 17 3" xfId="23996"/>
    <cellStyle name="Обычный 18" xfId="23997"/>
    <cellStyle name="Обычный 18 2" xfId="23998"/>
    <cellStyle name="Обычный 18 2 2" xfId="23999"/>
    <cellStyle name="Обычный 18 3" xfId="24000"/>
    <cellStyle name="Обычный 19" xfId="24001"/>
    <cellStyle name="Обычный 19 2" xfId="24002"/>
    <cellStyle name="Обычный 19 2 2" xfId="24003"/>
    <cellStyle name="Обычный 19 3" xfId="24004"/>
    <cellStyle name="Обычный 2" xfId="24005"/>
    <cellStyle name="Обычный 2 10" xfId="24006"/>
    <cellStyle name="Обычный 2 2" xfId="24007"/>
    <cellStyle name="Обычный 2 3" xfId="24008"/>
    <cellStyle name="Обычный 2 4" xfId="24009"/>
    <cellStyle name="Обычный 2 5" xfId="24010"/>
    <cellStyle name="Обычный 2 6" xfId="24011"/>
    <cellStyle name="Обычный 2 6 2" xfId="24012"/>
    <cellStyle name="Обычный 2 6 2 2" xfId="24013"/>
    <cellStyle name="Обычный 2 6 3" xfId="24014"/>
    <cellStyle name="Обычный 2 7" xfId="24015"/>
    <cellStyle name="Обычный 2 7 2" xfId="24016"/>
    <cellStyle name="Обычный 2 7 2 2" xfId="24017"/>
    <cellStyle name="Обычный 2 7 3" xfId="24018"/>
    <cellStyle name="Обычный 2 8" xfId="24019"/>
    <cellStyle name="Обычный 2 9" xfId="24020"/>
    <cellStyle name="Обычный 2 9 2" xfId="24021"/>
    <cellStyle name="Обычный 20" xfId="24022"/>
    <cellStyle name="Обычный 20 2" xfId="24023"/>
    <cellStyle name="Обычный 20 2 2" xfId="24024"/>
    <cellStyle name="Обычный 20 3" xfId="24025"/>
    <cellStyle name="Обычный 21" xfId="24026"/>
    <cellStyle name="Обычный 21 2" xfId="24027"/>
    <cellStyle name="Обычный 21 2 2" xfId="24028"/>
    <cellStyle name="Обычный 21 3" xfId="24029"/>
    <cellStyle name="Обычный 22" xfId="24030"/>
    <cellStyle name="Обычный 22 2" xfId="24031"/>
    <cellStyle name="Обычный 22 2 2" xfId="24032"/>
    <cellStyle name="Обычный 22 3" xfId="24033"/>
    <cellStyle name="Обычный 23" xfId="24034"/>
    <cellStyle name="Обычный 23 2" xfId="24035"/>
    <cellStyle name="Обычный 23 2 2" xfId="24036"/>
    <cellStyle name="Обычный 23 3" xfId="24037"/>
    <cellStyle name="Обычный 24" xfId="24038"/>
    <cellStyle name="Обычный 24 2" xfId="24039"/>
    <cellStyle name="Обычный 24 2 2" xfId="24040"/>
    <cellStyle name="Обычный 24 3" xfId="24041"/>
    <cellStyle name="Обычный 25" xfId="24042"/>
    <cellStyle name="Обычный 25 2" xfId="24043"/>
    <cellStyle name="Обычный 25 2 2" xfId="24044"/>
    <cellStyle name="Обычный 25 3" xfId="24045"/>
    <cellStyle name="Обычный 26" xfId="24046"/>
    <cellStyle name="Обычный 27" xfId="24047"/>
    <cellStyle name="Обычный 28" xfId="24048"/>
    <cellStyle name="Обычный 29" xfId="24049"/>
    <cellStyle name="Обычный 3" xfId="24050"/>
    <cellStyle name="Обычный 3 10" xfId="24051"/>
    <cellStyle name="Обычный 3 2" xfId="24052"/>
    <cellStyle name="Обычный 3 3" xfId="24053"/>
    <cellStyle name="Обычный 3 4" xfId="24054"/>
    <cellStyle name="Обычный 3 5" xfId="24055"/>
    <cellStyle name="Обычный 3 6" xfId="24056"/>
    <cellStyle name="Обычный 3 6 2" xfId="24057"/>
    <cellStyle name="Обычный 3 6 2 2" xfId="24058"/>
    <cellStyle name="Обычный 3 6 3" xfId="24059"/>
    <cellStyle name="Обычный 3 7" xfId="24060"/>
    <cellStyle name="Обычный 3 7 2" xfId="24061"/>
    <cellStyle name="Обычный 3 7 2 2" xfId="24062"/>
    <cellStyle name="Обычный 3 7 3" xfId="24063"/>
    <cellStyle name="Обычный 3 8" xfId="24064"/>
    <cellStyle name="Обычный 3 9" xfId="24065"/>
    <cellStyle name="Обычный 3 9 2" xfId="24066"/>
    <cellStyle name="Обычный 30" xfId="24067"/>
    <cellStyle name="Обычный 31" xfId="24068"/>
    <cellStyle name="Обычный 32" xfId="24069"/>
    <cellStyle name="Обычный 33" xfId="24070"/>
    <cellStyle name="Обычный 34" xfId="24071"/>
    <cellStyle name="Обычный 35" xfId="24072"/>
    <cellStyle name="Обычный 36" xfId="24073"/>
    <cellStyle name="Обычный 37" xfId="24074"/>
    <cellStyle name="Обычный 38" xfId="24075"/>
    <cellStyle name="Обычный 39" xfId="24076"/>
    <cellStyle name="Обычный 4" xfId="24077"/>
    <cellStyle name="Обычный 4 10" xfId="24078"/>
    <cellStyle name="Обычный 4 2" xfId="24079"/>
    <cellStyle name="Обычный 4 3" xfId="24080"/>
    <cellStyle name="Обычный 4 4" xfId="24081"/>
    <cellStyle name="Обычный 4 5" xfId="24082"/>
    <cellStyle name="Обычный 4 6" xfId="24083"/>
    <cellStyle name="Обычный 4 6 2" xfId="24084"/>
    <cellStyle name="Обычный 4 6 2 2" xfId="24085"/>
    <cellStyle name="Обычный 4 6 3" xfId="24086"/>
    <cellStyle name="Обычный 4 7" xfId="24087"/>
    <cellStyle name="Обычный 4 7 2" xfId="24088"/>
    <cellStyle name="Обычный 4 7 2 2" xfId="24089"/>
    <cellStyle name="Обычный 4 7 3" xfId="24090"/>
    <cellStyle name="Обычный 4 8" xfId="24091"/>
    <cellStyle name="Обычный 4 9" xfId="24092"/>
    <cellStyle name="Обычный 4 9 2" xfId="24093"/>
    <cellStyle name="Обычный 40" xfId="24094"/>
    <cellStyle name="Обычный 41" xfId="24095"/>
    <cellStyle name="Обычный 42" xfId="24096"/>
    <cellStyle name="Обычный 43" xfId="24097"/>
    <cellStyle name="Обычный 44" xfId="24098"/>
    <cellStyle name="Обычный 45" xfId="24099"/>
    <cellStyle name="Обычный 46" xfId="24100"/>
    <cellStyle name="Обычный 47" xfId="24101"/>
    <cellStyle name="Обычный 48" xfId="24102"/>
    <cellStyle name="Обычный 49" xfId="24103"/>
    <cellStyle name="Обычный 5" xfId="24104"/>
    <cellStyle name="Обычный 5 2" xfId="24105"/>
    <cellStyle name="Обычный 5 2 2" xfId="24106"/>
    <cellStyle name="Обычный 5 2 2 2" xfId="24107"/>
    <cellStyle name="Обычный 5 2 3" xfId="24108"/>
    <cellStyle name="Обычный 5 3" xfId="24109"/>
    <cellStyle name="Обычный 5 3 2" xfId="24110"/>
    <cellStyle name="Обычный 5 3 2 2" xfId="24111"/>
    <cellStyle name="Обычный 5 3 3" xfId="24112"/>
    <cellStyle name="Обычный 5 4" xfId="24113"/>
    <cellStyle name="Обычный 5 4 2" xfId="24114"/>
    <cellStyle name="Обычный 5 5" xfId="24115"/>
    <cellStyle name="Обычный 50" xfId="24116"/>
    <cellStyle name="Обычный 51" xfId="24117"/>
    <cellStyle name="Обычный 52" xfId="24118"/>
    <cellStyle name="Обычный 53" xfId="24119"/>
    <cellStyle name="Обычный 54" xfId="24120"/>
    <cellStyle name="Обычный 55" xfId="24121"/>
    <cellStyle name="Обычный 56" xfId="24122"/>
    <cellStyle name="Обычный 57" xfId="24123"/>
    <cellStyle name="Обычный 58" xfId="24124"/>
    <cellStyle name="Обычный 59" xfId="24125"/>
    <cellStyle name="Обычный 6" xfId="24126"/>
    <cellStyle name="Обычный 6 2" xfId="24127"/>
    <cellStyle name="Обычный 6 3" xfId="24128"/>
    <cellStyle name="Обычный 6 4" xfId="24129"/>
    <cellStyle name="Обычный 6 5" xfId="24130"/>
    <cellStyle name="Обычный 6 6" xfId="24131"/>
    <cellStyle name="Обычный 6 6 2" xfId="24132"/>
    <cellStyle name="Обычный 6 7" xfId="24133"/>
    <cellStyle name="Обычный 60" xfId="24134"/>
    <cellStyle name="Обычный 61" xfId="24135"/>
    <cellStyle name="Обычный 62" xfId="24136"/>
    <cellStyle name="Обычный 63" xfId="24137"/>
    <cellStyle name="Обычный 64" xfId="24138"/>
    <cellStyle name="Обычный 65" xfId="24139"/>
    <cellStyle name="Обычный 66" xfId="24140"/>
    <cellStyle name="Обычный 67" xfId="24141"/>
    <cellStyle name="Обычный 68" xfId="24142"/>
    <cellStyle name="Обычный 69" xfId="24143"/>
    <cellStyle name="Обычный 7" xfId="24144"/>
    <cellStyle name="Обычный 7 2" xfId="24145"/>
    <cellStyle name="Обычный 7 3" xfId="24146"/>
    <cellStyle name="Обычный 7 4" xfId="24147"/>
    <cellStyle name="Обычный 7 5" xfId="24148"/>
    <cellStyle name="Обычный 7 6" xfId="24149"/>
    <cellStyle name="Обычный 7 6 2" xfId="24150"/>
    <cellStyle name="Обычный 7 7" xfId="24151"/>
    <cellStyle name="Обычный 70" xfId="24152"/>
    <cellStyle name="Обычный 71" xfId="24153"/>
    <cellStyle name="Обычный 72" xfId="24154"/>
    <cellStyle name="Обычный 73" xfId="24155"/>
    <cellStyle name="Обычный 8" xfId="24156"/>
    <cellStyle name="Обычный 8 2" xfId="24157"/>
    <cellStyle name="Обычный 8 2 2" xfId="24158"/>
    <cellStyle name="Обычный 8 3" xfId="24159"/>
    <cellStyle name="Обычный 9" xfId="24160"/>
    <cellStyle name="Обычный 9 2" xfId="24161"/>
    <cellStyle name="Обычный 9 3" xfId="24162"/>
    <cellStyle name="Обычный 9 4" xfId="24163"/>
    <cellStyle name="Обычный 9 5" xfId="24164"/>
    <cellStyle name="Обычный 9 6" xfId="24165"/>
    <cellStyle name="Обычный 9 6 2" xfId="24166"/>
    <cellStyle name="Обычный 9 7" xfId="24167"/>
    <cellStyle name="Плохой" xfId="24168" builtinId="27" customBuiltin="1"/>
    <cellStyle name="Плохой 10" xfId="24169"/>
    <cellStyle name="Плохой 100" xfId="24170"/>
    <cellStyle name="Плохой 101" xfId="24171"/>
    <cellStyle name="Плохой 102" xfId="24172"/>
    <cellStyle name="Плохой 103" xfId="24173"/>
    <cellStyle name="Плохой 104" xfId="24174"/>
    <cellStyle name="Плохой 105" xfId="24175"/>
    <cellStyle name="Плохой 106" xfId="24176"/>
    <cellStyle name="Плохой 107" xfId="24177"/>
    <cellStyle name="Плохой 108" xfId="24178"/>
    <cellStyle name="Плохой 109" xfId="24179"/>
    <cellStyle name="Плохой 11" xfId="24180"/>
    <cellStyle name="Плохой 110" xfId="24181"/>
    <cellStyle name="Плохой 111" xfId="24182"/>
    <cellStyle name="Плохой 112" xfId="24183"/>
    <cellStyle name="Плохой 113" xfId="24184"/>
    <cellStyle name="Плохой 12" xfId="24185"/>
    <cellStyle name="Плохой 13" xfId="24186"/>
    <cellStyle name="Плохой 14" xfId="24187"/>
    <cellStyle name="Плохой 15" xfId="24188"/>
    <cellStyle name="Плохой 16" xfId="24189"/>
    <cellStyle name="Плохой 17" xfId="24190"/>
    <cellStyle name="Плохой 18" xfId="24191"/>
    <cellStyle name="Плохой 19" xfId="24192"/>
    <cellStyle name="Плохой 2" xfId="24193"/>
    <cellStyle name="Плохой 2 2" xfId="24194"/>
    <cellStyle name="Плохой 2 3" xfId="24195"/>
    <cellStyle name="Плохой 2 4" xfId="24196"/>
    <cellStyle name="Плохой 2 5" xfId="24197"/>
    <cellStyle name="Плохой 20" xfId="24198"/>
    <cellStyle name="Плохой 21" xfId="24199"/>
    <cellStyle name="Плохой 22" xfId="24200"/>
    <cellStyle name="Плохой 23" xfId="24201"/>
    <cellStyle name="Плохой 24" xfId="24202"/>
    <cellStyle name="Плохой 25" xfId="24203"/>
    <cellStyle name="Плохой 26" xfId="24204"/>
    <cellStyle name="Плохой 27" xfId="24205"/>
    <cellStyle name="Плохой 28" xfId="24206"/>
    <cellStyle name="Плохой 29" xfId="24207"/>
    <cellStyle name="Плохой 3" xfId="24208"/>
    <cellStyle name="Плохой 3 2" xfId="24209"/>
    <cellStyle name="Плохой 3 3" xfId="24210"/>
    <cellStyle name="Плохой 3 4" xfId="24211"/>
    <cellStyle name="Плохой 3 5" xfId="24212"/>
    <cellStyle name="Плохой 30" xfId="24213"/>
    <cellStyle name="Плохой 31" xfId="24214"/>
    <cellStyle name="Плохой 32" xfId="24215"/>
    <cellStyle name="Плохой 33" xfId="24216"/>
    <cellStyle name="Плохой 34" xfId="24217"/>
    <cellStyle name="Плохой 35" xfId="24218"/>
    <cellStyle name="Плохой 36" xfId="24219"/>
    <cellStyle name="Плохой 37" xfId="24220"/>
    <cellStyle name="Плохой 38" xfId="24221"/>
    <cellStyle name="Плохой 39" xfId="24222"/>
    <cellStyle name="Плохой 4" xfId="24223"/>
    <cellStyle name="Плохой 4 2" xfId="24224"/>
    <cellStyle name="Плохой 4 3" xfId="24225"/>
    <cellStyle name="Плохой 4 4" xfId="24226"/>
    <cellStyle name="Плохой 4 5" xfId="24227"/>
    <cellStyle name="Плохой 40" xfId="24228"/>
    <cellStyle name="Плохой 41" xfId="24229"/>
    <cellStyle name="Плохой 42" xfId="24230"/>
    <cellStyle name="Плохой 43" xfId="24231"/>
    <cellStyle name="Плохой 44" xfId="24232"/>
    <cellStyle name="Плохой 45" xfId="24233"/>
    <cellStyle name="Плохой 46" xfId="24234"/>
    <cellStyle name="Плохой 47" xfId="24235"/>
    <cellStyle name="Плохой 48" xfId="24236"/>
    <cellStyle name="Плохой 49" xfId="24237"/>
    <cellStyle name="Плохой 5" xfId="24238"/>
    <cellStyle name="Плохой 5 2" xfId="24239"/>
    <cellStyle name="Плохой 5 3" xfId="24240"/>
    <cellStyle name="Плохой 5 4" xfId="24241"/>
    <cellStyle name="Плохой 5 5" xfId="24242"/>
    <cellStyle name="Плохой 50" xfId="24243"/>
    <cellStyle name="Плохой 51" xfId="24244"/>
    <cellStyle name="Плохой 52" xfId="24245"/>
    <cellStyle name="Плохой 53" xfId="24246"/>
    <cellStyle name="Плохой 54" xfId="24247"/>
    <cellStyle name="Плохой 55" xfId="24248"/>
    <cellStyle name="Плохой 56" xfId="24249"/>
    <cellStyle name="Плохой 57" xfId="24250"/>
    <cellStyle name="Плохой 58" xfId="24251"/>
    <cellStyle name="Плохой 59" xfId="24252"/>
    <cellStyle name="Плохой 6" xfId="24253"/>
    <cellStyle name="Плохой 6 2" xfId="24254"/>
    <cellStyle name="Плохой 6 3" xfId="24255"/>
    <cellStyle name="Плохой 6 4" xfId="24256"/>
    <cellStyle name="Плохой 6 5" xfId="24257"/>
    <cellStyle name="Плохой 60" xfId="24258"/>
    <cellStyle name="Плохой 61" xfId="24259"/>
    <cellStyle name="Плохой 62" xfId="24260"/>
    <cellStyle name="Плохой 63" xfId="24261"/>
    <cellStyle name="Плохой 64" xfId="24262"/>
    <cellStyle name="Плохой 65" xfId="24263"/>
    <cellStyle name="Плохой 66" xfId="24264"/>
    <cellStyle name="Плохой 67" xfId="24265"/>
    <cellStyle name="Плохой 68" xfId="24266"/>
    <cellStyle name="Плохой 69" xfId="24267"/>
    <cellStyle name="Плохой 7" xfId="24268"/>
    <cellStyle name="Плохой 7 2" xfId="24269"/>
    <cellStyle name="Плохой 7 3" xfId="24270"/>
    <cellStyle name="Плохой 7 4" xfId="24271"/>
    <cellStyle name="Плохой 7 5" xfId="24272"/>
    <cellStyle name="Плохой 70" xfId="24273"/>
    <cellStyle name="Плохой 71" xfId="24274"/>
    <cellStyle name="Плохой 72" xfId="24275"/>
    <cellStyle name="Плохой 73" xfId="24276"/>
    <cellStyle name="Плохой 74" xfId="24277"/>
    <cellStyle name="Плохой 75" xfId="24278"/>
    <cellStyle name="Плохой 76" xfId="24279"/>
    <cellStyle name="Плохой 77" xfId="24280"/>
    <cellStyle name="Плохой 78" xfId="24281"/>
    <cellStyle name="Плохой 79" xfId="24282"/>
    <cellStyle name="Плохой 8" xfId="24283"/>
    <cellStyle name="Плохой 8 2" xfId="24284"/>
    <cellStyle name="Плохой 8 3" xfId="24285"/>
    <cellStyle name="Плохой 8 4" xfId="24286"/>
    <cellStyle name="Плохой 8 5" xfId="24287"/>
    <cellStyle name="Плохой 80" xfId="24288"/>
    <cellStyle name="Плохой 81" xfId="24289"/>
    <cellStyle name="Плохой 82" xfId="24290"/>
    <cellStyle name="Плохой 83" xfId="24291"/>
    <cellStyle name="Плохой 84" xfId="24292"/>
    <cellStyle name="Плохой 85" xfId="24293"/>
    <cellStyle name="Плохой 86" xfId="24294"/>
    <cellStyle name="Плохой 87" xfId="24295"/>
    <cellStyle name="Плохой 88" xfId="24296"/>
    <cellStyle name="Плохой 89" xfId="24297"/>
    <cellStyle name="Плохой 9" xfId="24298"/>
    <cellStyle name="Плохой 9 2" xfId="24299"/>
    <cellStyle name="Плохой 9 3" xfId="24300"/>
    <cellStyle name="Плохой 9 4" xfId="24301"/>
    <cellStyle name="Плохой 9 5" xfId="24302"/>
    <cellStyle name="Плохой 90" xfId="24303"/>
    <cellStyle name="Плохой 91" xfId="24304"/>
    <cellStyle name="Плохой 92" xfId="24305"/>
    <cellStyle name="Плохой 93" xfId="24306"/>
    <cellStyle name="Плохой 94" xfId="24307"/>
    <cellStyle name="Плохой 95" xfId="24308"/>
    <cellStyle name="Плохой 96" xfId="24309"/>
    <cellStyle name="Плохой 97" xfId="24310"/>
    <cellStyle name="Плохой 98" xfId="24311"/>
    <cellStyle name="Плохой 99" xfId="24312"/>
    <cellStyle name="Пояснение" xfId="24313" builtinId="53" customBuiltin="1"/>
    <cellStyle name="Пояснение 10" xfId="24314"/>
    <cellStyle name="Пояснение 100" xfId="24315"/>
    <cellStyle name="Пояснение 101" xfId="24316"/>
    <cellStyle name="Пояснение 102" xfId="24317"/>
    <cellStyle name="Пояснение 103" xfId="24318"/>
    <cellStyle name="Пояснение 104" xfId="24319"/>
    <cellStyle name="Пояснение 105" xfId="24320"/>
    <cellStyle name="Пояснение 106" xfId="24321"/>
    <cellStyle name="Пояснение 107" xfId="24322"/>
    <cellStyle name="Пояснение 108" xfId="24323"/>
    <cellStyle name="Пояснение 109" xfId="24324"/>
    <cellStyle name="Пояснение 11" xfId="24325"/>
    <cellStyle name="Пояснение 110" xfId="24326"/>
    <cellStyle name="Пояснение 111" xfId="24327"/>
    <cellStyle name="Пояснение 112" xfId="24328"/>
    <cellStyle name="Пояснение 113" xfId="24329"/>
    <cellStyle name="Пояснение 12" xfId="24330"/>
    <cellStyle name="Пояснение 13" xfId="24331"/>
    <cellStyle name="Пояснение 14" xfId="24332"/>
    <cellStyle name="Пояснение 15" xfId="24333"/>
    <cellStyle name="Пояснение 16" xfId="24334"/>
    <cellStyle name="Пояснение 17" xfId="24335"/>
    <cellStyle name="Пояснение 18" xfId="24336"/>
    <cellStyle name="Пояснение 19" xfId="24337"/>
    <cellStyle name="Пояснение 2" xfId="24338"/>
    <cellStyle name="Пояснение 2 2" xfId="24339"/>
    <cellStyle name="Пояснение 2 3" xfId="24340"/>
    <cellStyle name="Пояснение 2 4" xfId="24341"/>
    <cellStyle name="Пояснение 2 5" xfId="24342"/>
    <cellStyle name="Пояснение 20" xfId="24343"/>
    <cellStyle name="Пояснение 21" xfId="24344"/>
    <cellStyle name="Пояснение 22" xfId="24345"/>
    <cellStyle name="Пояснение 23" xfId="24346"/>
    <cellStyle name="Пояснение 24" xfId="24347"/>
    <cellStyle name="Пояснение 25" xfId="24348"/>
    <cellStyle name="Пояснение 26" xfId="24349"/>
    <cellStyle name="Пояснение 27" xfId="24350"/>
    <cellStyle name="Пояснение 28" xfId="24351"/>
    <cellStyle name="Пояснение 29" xfId="24352"/>
    <cellStyle name="Пояснение 3" xfId="24353"/>
    <cellStyle name="Пояснение 3 2" xfId="24354"/>
    <cellStyle name="Пояснение 3 3" xfId="24355"/>
    <cellStyle name="Пояснение 3 4" xfId="24356"/>
    <cellStyle name="Пояснение 3 5" xfId="24357"/>
    <cellStyle name="Пояснение 30" xfId="24358"/>
    <cellStyle name="Пояснение 31" xfId="24359"/>
    <cellStyle name="Пояснение 32" xfId="24360"/>
    <cellStyle name="Пояснение 33" xfId="24361"/>
    <cellStyle name="Пояснение 34" xfId="24362"/>
    <cellStyle name="Пояснение 35" xfId="24363"/>
    <cellStyle name="Пояснение 36" xfId="24364"/>
    <cellStyle name="Пояснение 37" xfId="24365"/>
    <cellStyle name="Пояснение 38" xfId="24366"/>
    <cellStyle name="Пояснение 39" xfId="24367"/>
    <cellStyle name="Пояснение 4" xfId="24368"/>
    <cellStyle name="Пояснение 4 2" xfId="24369"/>
    <cellStyle name="Пояснение 4 3" xfId="24370"/>
    <cellStyle name="Пояснение 4 4" xfId="24371"/>
    <cellStyle name="Пояснение 4 5" xfId="24372"/>
    <cellStyle name="Пояснение 40" xfId="24373"/>
    <cellStyle name="Пояснение 41" xfId="24374"/>
    <cellStyle name="Пояснение 42" xfId="24375"/>
    <cellStyle name="Пояснение 43" xfId="24376"/>
    <cellStyle name="Пояснение 44" xfId="24377"/>
    <cellStyle name="Пояснение 45" xfId="24378"/>
    <cellStyle name="Пояснение 46" xfId="24379"/>
    <cellStyle name="Пояснение 47" xfId="24380"/>
    <cellStyle name="Пояснение 48" xfId="24381"/>
    <cellStyle name="Пояснение 49" xfId="24382"/>
    <cellStyle name="Пояснение 5" xfId="24383"/>
    <cellStyle name="Пояснение 5 2" xfId="24384"/>
    <cellStyle name="Пояснение 5 3" xfId="24385"/>
    <cellStyle name="Пояснение 5 4" xfId="24386"/>
    <cellStyle name="Пояснение 5 5" xfId="24387"/>
    <cellStyle name="Пояснение 50" xfId="24388"/>
    <cellStyle name="Пояснение 51" xfId="24389"/>
    <cellStyle name="Пояснение 52" xfId="24390"/>
    <cellStyle name="Пояснение 53" xfId="24391"/>
    <cellStyle name="Пояснение 54" xfId="24392"/>
    <cellStyle name="Пояснение 55" xfId="24393"/>
    <cellStyle name="Пояснение 56" xfId="24394"/>
    <cellStyle name="Пояснение 57" xfId="24395"/>
    <cellStyle name="Пояснение 58" xfId="24396"/>
    <cellStyle name="Пояснение 59" xfId="24397"/>
    <cellStyle name="Пояснение 6" xfId="24398"/>
    <cellStyle name="Пояснение 6 2" xfId="24399"/>
    <cellStyle name="Пояснение 6 3" xfId="24400"/>
    <cellStyle name="Пояснение 6 4" xfId="24401"/>
    <cellStyle name="Пояснение 6 5" xfId="24402"/>
    <cellStyle name="Пояснение 60" xfId="24403"/>
    <cellStyle name="Пояснение 61" xfId="24404"/>
    <cellStyle name="Пояснение 62" xfId="24405"/>
    <cellStyle name="Пояснение 63" xfId="24406"/>
    <cellStyle name="Пояснение 64" xfId="24407"/>
    <cellStyle name="Пояснение 65" xfId="24408"/>
    <cellStyle name="Пояснение 66" xfId="24409"/>
    <cellStyle name="Пояснение 67" xfId="24410"/>
    <cellStyle name="Пояснение 68" xfId="24411"/>
    <cellStyle name="Пояснение 69" xfId="24412"/>
    <cellStyle name="Пояснение 7" xfId="24413"/>
    <cellStyle name="Пояснение 7 2" xfId="24414"/>
    <cellStyle name="Пояснение 7 3" xfId="24415"/>
    <cellStyle name="Пояснение 7 4" xfId="24416"/>
    <cellStyle name="Пояснение 7 5" xfId="24417"/>
    <cellStyle name="Пояснение 70" xfId="24418"/>
    <cellStyle name="Пояснение 71" xfId="24419"/>
    <cellStyle name="Пояснение 72" xfId="24420"/>
    <cellStyle name="Пояснение 73" xfId="24421"/>
    <cellStyle name="Пояснение 74" xfId="24422"/>
    <cellStyle name="Пояснение 75" xfId="24423"/>
    <cellStyle name="Пояснение 76" xfId="24424"/>
    <cellStyle name="Пояснение 77" xfId="24425"/>
    <cellStyle name="Пояснение 78" xfId="24426"/>
    <cellStyle name="Пояснение 79" xfId="24427"/>
    <cellStyle name="Пояснение 8" xfId="24428"/>
    <cellStyle name="Пояснение 8 2" xfId="24429"/>
    <cellStyle name="Пояснение 8 3" xfId="24430"/>
    <cellStyle name="Пояснение 8 4" xfId="24431"/>
    <cellStyle name="Пояснение 8 5" xfId="24432"/>
    <cellStyle name="Пояснение 80" xfId="24433"/>
    <cellStyle name="Пояснение 81" xfId="24434"/>
    <cellStyle name="Пояснение 82" xfId="24435"/>
    <cellStyle name="Пояснение 83" xfId="24436"/>
    <cellStyle name="Пояснение 84" xfId="24437"/>
    <cellStyle name="Пояснение 85" xfId="24438"/>
    <cellStyle name="Пояснение 86" xfId="24439"/>
    <cellStyle name="Пояснение 87" xfId="24440"/>
    <cellStyle name="Пояснение 88" xfId="24441"/>
    <cellStyle name="Пояснение 89" xfId="24442"/>
    <cellStyle name="Пояснение 9" xfId="24443"/>
    <cellStyle name="Пояснение 9 2" xfId="24444"/>
    <cellStyle name="Пояснение 9 3" xfId="24445"/>
    <cellStyle name="Пояснение 9 4" xfId="24446"/>
    <cellStyle name="Пояснение 9 5" xfId="24447"/>
    <cellStyle name="Пояснение 90" xfId="24448"/>
    <cellStyle name="Пояснение 91" xfId="24449"/>
    <cellStyle name="Пояснение 92" xfId="24450"/>
    <cellStyle name="Пояснение 93" xfId="24451"/>
    <cellStyle name="Пояснение 94" xfId="24452"/>
    <cellStyle name="Пояснение 95" xfId="24453"/>
    <cellStyle name="Пояснение 96" xfId="24454"/>
    <cellStyle name="Пояснение 97" xfId="24455"/>
    <cellStyle name="Пояснение 98" xfId="24456"/>
    <cellStyle name="Пояснение 99" xfId="24457"/>
    <cellStyle name="Примечание" xfId="24458" builtinId="10" customBuiltin="1"/>
    <cellStyle name="Примечание 10" xfId="24459"/>
    <cellStyle name="Примечание 100" xfId="24460"/>
    <cellStyle name="Примечание 100 2" xfId="24461"/>
    <cellStyle name="Примечание 100 2 2" xfId="24462"/>
    <cellStyle name="Примечание 100 3" xfId="24463"/>
    <cellStyle name="Примечание 101" xfId="24464"/>
    <cellStyle name="Примечание 101 2" xfId="24465"/>
    <cellStyle name="Примечание 101 2 2" xfId="24466"/>
    <cellStyle name="Примечание 101 3" xfId="24467"/>
    <cellStyle name="Примечание 102" xfId="24468"/>
    <cellStyle name="Примечание 102 2" xfId="24469"/>
    <cellStyle name="Примечание 102 2 2" xfId="24470"/>
    <cellStyle name="Примечание 102 3" xfId="24471"/>
    <cellStyle name="Примечание 103" xfId="24472"/>
    <cellStyle name="Примечание 103 2" xfId="24473"/>
    <cellStyle name="Примечание 103 2 2" xfId="24474"/>
    <cellStyle name="Примечание 103 3" xfId="24475"/>
    <cellStyle name="Примечание 104" xfId="24476"/>
    <cellStyle name="Примечание 104 2" xfId="24477"/>
    <cellStyle name="Примечание 104 2 2" xfId="24478"/>
    <cellStyle name="Примечание 104 3" xfId="24479"/>
    <cellStyle name="Примечание 105" xfId="24480"/>
    <cellStyle name="Примечание 105 2" xfId="24481"/>
    <cellStyle name="Примечание 105 2 2" xfId="24482"/>
    <cellStyle name="Примечание 105 3" xfId="24483"/>
    <cellStyle name="Примечание 106" xfId="24484"/>
    <cellStyle name="Примечание 106 2" xfId="24485"/>
    <cellStyle name="Примечание 106 2 2" xfId="24486"/>
    <cellStyle name="Примечание 106 3" xfId="24487"/>
    <cellStyle name="Примечание 107" xfId="24488"/>
    <cellStyle name="Примечание 107 2" xfId="24489"/>
    <cellStyle name="Примечание 107 2 2" xfId="24490"/>
    <cellStyle name="Примечание 107 3" xfId="24491"/>
    <cellStyle name="Примечание 108" xfId="24492"/>
    <cellStyle name="Примечание 108 2" xfId="24493"/>
    <cellStyle name="Примечание 108 2 2" xfId="24494"/>
    <cellStyle name="Примечание 108 3" xfId="24495"/>
    <cellStyle name="Примечание 109" xfId="24496"/>
    <cellStyle name="Примечание 109 2" xfId="24497"/>
    <cellStyle name="Примечание 109 2 2" xfId="24498"/>
    <cellStyle name="Примечание 109 3" xfId="24499"/>
    <cellStyle name="Примечание 11" xfId="24500"/>
    <cellStyle name="Примечание 110" xfId="24501"/>
    <cellStyle name="Примечание 110 2" xfId="24502"/>
    <cellStyle name="Примечание 110 2 2" xfId="24503"/>
    <cellStyle name="Примечание 110 3" xfId="24504"/>
    <cellStyle name="Примечание 111" xfId="24505"/>
    <cellStyle name="Примечание 111 2" xfId="24506"/>
    <cellStyle name="Примечание 111 2 2" xfId="24507"/>
    <cellStyle name="Примечание 111 3" xfId="24508"/>
    <cellStyle name="Примечание 112" xfId="24509"/>
    <cellStyle name="Примечание 112 2" xfId="24510"/>
    <cellStyle name="Примечание 112 2 2" xfId="24511"/>
    <cellStyle name="Примечание 112 3" xfId="24512"/>
    <cellStyle name="Примечание 113" xfId="24513"/>
    <cellStyle name="Примечание 113 2" xfId="24514"/>
    <cellStyle name="Примечание 113 2 2" xfId="24515"/>
    <cellStyle name="Примечание 113 3" xfId="24516"/>
    <cellStyle name="Примечание 114" xfId="24517"/>
    <cellStyle name="Примечание 114 2" xfId="24518"/>
    <cellStyle name="Примечание 114 2 2" xfId="24519"/>
    <cellStyle name="Примечание 114 3" xfId="24520"/>
    <cellStyle name="Примечание 115" xfId="24521"/>
    <cellStyle name="Примечание 115 2" xfId="24522"/>
    <cellStyle name="Примечание 115 2 2" xfId="24523"/>
    <cellStyle name="Примечание 115 3" xfId="24524"/>
    <cellStyle name="Примечание 116" xfId="24525"/>
    <cellStyle name="Примечание 116 2" xfId="24526"/>
    <cellStyle name="Примечание 116 2 2" xfId="24527"/>
    <cellStyle name="Примечание 116 3" xfId="24528"/>
    <cellStyle name="Примечание 117" xfId="24529"/>
    <cellStyle name="Примечание 117 2" xfId="24530"/>
    <cellStyle name="Примечание 117 2 2" xfId="24531"/>
    <cellStyle name="Примечание 117 3" xfId="24532"/>
    <cellStyle name="Примечание 118" xfId="24533"/>
    <cellStyle name="Примечание 118 2" xfId="24534"/>
    <cellStyle name="Примечание 118 2 2" xfId="24535"/>
    <cellStyle name="Примечание 118 3" xfId="24536"/>
    <cellStyle name="Примечание 119" xfId="24537"/>
    <cellStyle name="Примечание 119 2" xfId="24538"/>
    <cellStyle name="Примечание 119 2 2" xfId="24539"/>
    <cellStyle name="Примечание 119 3" xfId="24540"/>
    <cellStyle name="Примечание 12" xfId="24541"/>
    <cellStyle name="Примечание 120" xfId="24542"/>
    <cellStyle name="Примечание 120 2" xfId="24543"/>
    <cellStyle name="Примечание 120 2 2" xfId="24544"/>
    <cellStyle name="Примечание 120 3" xfId="24545"/>
    <cellStyle name="Примечание 121" xfId="24546"/>
    <cellStyle name="Примечание 121 2" xfId="24547"/>
    <cellStyle name="Примечание 121 2 2" xfId="24548"/>
    <cellStyle name="Примечание 121 3" xfId="24549"/>
    <cellStyle name="Примечание 122" xfId="24550"/>
    <cellStyle name="Примечание 122 2" xfId="24551"/>
    <cellStyle name="Примечание 122 2 2" xfId="24552"/>
    <cellStyle name="Примечание 122 3" xfId="24553"/>
    <cellStyle name="Примечание 123" xfId="24554"/>
    <cellStyle name="Примечание 123 2" xfId="24555"/>
    <cellStyle name="Примечание 123 2 2" xfId="24556"/>
    <cellStyle name="Примечание 123 3" xfId="24557"/>
    <cellStyle name="Примечание 124" xfId="24558"/>
    <cellStyle name="Примечание 124 2" xfId="24559"/>
    <cellStyle name="Примечание 124 2 2" xfId="24560"/>
    <cellStyle name="Примечание 124 3" xfId="24561"/>
    <cellStyle name="Примечание 125" xfId="24562"/>
    <cellStyle name="Примечание 125 2" xfId="24563"/>
    <cellStyle name="Примечание 125 2 2" xfId="24564"/>
    <cellStyle name="Примечание 125 3" xfId="24565"/>
    <cellStyle name="Примечание 126" xfId="24566"/>
    <cellStyle name="Примечание 126 2" xfId="24567"/>
    <cellStyle name="Примечание 126 2 2" xfId="24568"/>
    <cellStyle name="Примечание 126 3" xfId="24569"/>
    <cellStyle name="Примечание 127" xfId="24570"/>
    <cellStyle name="Примечание 127 2" xfId="24571"/>
    <cellStyle name="Примечание 127 2 2" xfId="24572"/>
    <cellStyle name="Примечание 127 3" xfId="24573"/>
    <cellStyle name="Примечание 128" xfId="24574"/>
    <cellStyle name="Примечание 128 2" xfId="24575"/>
    <cellStyle name="Примечание 128 2 2" xfId="24576"/>
    <cellStyle name="Примечание 128 3" xfId="24577"/>
    <cellStyle name="Примечание 129" xfId="24578"/>
    <cellStyle name="Примечание 129 2" xfId="24579"/>
    <cellStyle name="Примечание 129 2 2" xfId="24580"/>
    <cellStyle name="Примечание 129 3" xfId="24581"/>
    <cellStyle name="Примечание 13" xfId="24582"/>
    <cellStyle name="Примечание 130" xfId="24583"/>
    <cellStyle name="Примечание 130 2" xfId="24584"/>
    <cellStyle name="Примечание 130 2 2" xfId="24585"/>
    <cellStyle name="Примечание 130 3" xfId="24586"/>
    <cellStyle name="Примечание 131" xfId="24587"/>
    <cellStyle name="Примечание 131 2" xfId="24588"/>
    <cellStyle name="Примечание 131 2 2" xfId="24589"/>
    <cellStyle name="Примечание 131 3" xfId="24590"/>
    <cellStyle name="Примечание 132" xfId="24591"/>
    <cellStyle name="Примечание 132 2" xfId="24592"/>
    <cellStyle name="Примечание 132 2 2" xfId="24593"/>
    <cellStyle name="Примечание 132 3" xfId="24594"/>
    <cellStyle name="Примечание 133" xfId="24595"/>
    <cellStyle name="Примечание 133 2" xfId="24596"/>
    <cellStyle name="Примечание 133 2 2" xfId="24597"/>
    <cellStyle name="Примечание 133 3" xfId="24598"/>
    <cellStyle name="Примечание 134" xfId="24599"/>
    <cellStyle name="Примечание 134 2" xfId="24600"/>
    <cellStyle name="Примечание 134 2 2" xfId="24601"/>
    <cellStyle name="Примечание 134 3" xfId="24602"/>
    <cellStyle name="Примечание 135" xfId="24603"/>
    <cellStyle name="Примечание 135 2" xfId="24604"/>
    <cellStyle name="Примечание 135 2 2" xfId="24605"/>
    <cellStyle name="Примечание 135 3" xfId="24606"/>
    <cellStyle name="Примечание 136" xfId="24607"/>
    <cellStyle name="Примечание 136 2" xfId="24608"/>
    <cellStyle name="Примечание 136 2 2" xfId="24609"/>
    <cellStyle name="Примечание 136 3" xfId="24610"/>
    <cellStyle name="Примечание 137" xfId="24611"/>
    <cellStyle name="Примечание 137 2" xfId="24612"/>
    <cellStyle name="Примечание 137 2 2" xfId="24613"/>
    <cellStyle name="Примечание 137 3" xfId="24614"/>
    <cellStyle name="Примечание 138" xfId="24615"/>
    <cellStyle name="Примечание 138 2" xfId="24616"/>
    <cellStyle name="Примечание 138 2 2" xfId="24617"/>
    <cellStyle name="Примечание 138 3" xfId="24618"/>
    <cellStyle name="Примечание 139" xfId="24619"/>
    <cellStyle name="Примечание 139 2" xfId="24620"/>
    <cellStyle name="Примечание 139 2 2" xfId="24621"/>
    <cellStyle name="Примечание 139 3" xfId="24622"/>
    <cellStyle name="Примечание 14" xfId="24623"/>
    <cellStyle name="Примечание 140" xfId="24624"/>
    <cellStyle name="Примечание 140 2" xfId="24625"/>
    <cellStyle name="Примечание 140 2 2" xfId="24626"/>
    <cellStyle name="Примечание 140 3" xfId="24627"/>
    <cellStyle name="Примечание 141" xfId="24628"/>
    <cellStyle name="Примечание 142" xfId="24629"/>
    <cellStyle name="Примечание 15" xfId="24630"/>
    <cellStyle name="Примечание 16" xfId="24631"/>
    <cellStyle name="Примечание 17" xfId="24632"/>
    <cellStyle name="Примечание 18" xfId="24633"/>
    <cellStyle name="Примечание 19" xfId="24634"/>
    <cellStyle name="Примечание 2" xfId="24635"/>
    <cellStyle name="Примечание 2 10" xfId="24636"/>
    <cellStyle name="Примечание 2 10 2" xfId="24637"/>
    <cellStyle name="Примечание 2 10 2 2" xfId="24638"/>
    <cellStyle name="Примечание 2 10 3" xfId="24639"/>
    <cellStyle name="Примечание 2 11" xfId="24640"/>
    <cellStyle name="Примечание 2 11 2" xfId="24641"/>
    <cellStyle name="Примечание 2 11 2 2" xfId="24642"/>
    <cellStyle name="Примечание 2 11 3" xfId="24643"/>
    <cellStyle name="Примечание 2 12" xfId="24644"/>
    <cellStyle name="Примечание 2 12 2" xfId="24645"/>
    <cellStyle name="Примечание 2 12 2 2" xfId="24646"/>
    <cellStyle name="Примечание 2 12 3" xfId="24647"/>
    <cellStyle name="Примечание 2 13" xfId="24648"/>
    <cellStyle name="Примечание 2 13 2" xfId="24649"/>
    <cellStyle name="Примечание 2 13 2 2" xfId="24650"/>
    <cellStyle name="Примечание 2 13 3" xfId="24651"/>
    <cellStyle name="Примечание 2 14" xfId="24652"/>
    <cellStyle name="Примечание 2 14 2" xfId="24653"/>
    <cellStyle name="Примечание 2 14 2 2" xfId="24654"/>
    <cellStyle name="Примечание 2 14 3" xfId="24655"/>
    <cellStyle name="Примечание 2 15" xfId="24656"/>
    <cellStyle name="Примечание 2 15 2" xfId="24657"/>
    <cellStyle name="Примечание 2 15 2 2" xfId="24658"/>
    <cellStyle name="Примечание 2 15 3" xfId="24659"/>
    <cellStyle name="Примечание 2 16" xfId="24660"/>
    <cellStyle name="Примечание 2 16 2" xfId="24661"/>
    <cellStyle name="Примечание 2 16 2 2" xfId="24662"/>
    <cellStyle name="Примечание 2 16 3" xfId="24663"/>
    <cellStyle name="Примечание 2 17" xfId="24664"/>
    <cellStyle name="Примечание 2 17 2" xfId="24665"/>
    <cellStyle name="Примечание 2 17 2 2" xfId="24666"/>
    <cellStyle name="Примечание 2 17 3" xfId="24667"/>
    <cellStyle name="Примечание 2 18" xfId="24668"/>
    <cellStyle name="Примечание 2 18 2" xfId="24669"/>
    <cellStyle name="Примечание 2 18 2 2" xfId="24670"/>
    <cellStyle name="Примечание 2 18 3" xfId="24671"/>
    <cellStyle name="Примечание 2 19" xfId="24672"/>
    <cellStyle name="Примечание 2 19 2" xfId="24673"/>
    <cellStyle name="Примечание 2 19 2 2" xfId="24674"/>
    <cellStyle name="Примечание 2 19 3" xfId="24675"/>
    <cellStyle name="Примечание 2 2" xfId="24676"/>
    <cellStyle name="Примечание 2 20" xfId="24677"/>
    <cellStyle name="Примечание 2 20 2" xfId="24678"/>
    <cellStyle name="Примечание 2 20 2 2" xfId="24679"/>
    <cellStyle name="Примечание 2 20 3" xfId="24680"/>
    <cellStyle name="Примечание 2 21" xfId="24681"/>
    <cellStyle name="Примечание 2 21 2" xfId="24682"/>
    <cellStyle name="Примечание 2 21 2 2" xfId="24683"/>
    <cellStyle name="Примечание 2 21 3" xfId="24684"/>
    <cellStyle name="Примечание 2 22" xfId="24685"/>
    <cellStyle name="Примечание 2 22 2" xfId="24686"/>
    <cellStyle name="Примечание 2 22 2 2" xfId="24687"/>
    <cellStyle name="Примечание 2 22 3" xfId="24688"/>
    <cellStyle name="Примечание 2 3" xfId="24689"/>
    <cellStyle name="Примечание 2 4" xfId="24690"/>
    <cellStyle name="Примечание 2 5" xfId="24691"/>
    <cellStyle name="Примечание 2 6" xfId="24692"/>
    <cellStyle name="Примечание 2 6 2" xfId="24693"/>
    <cellStyle name="Примечание 2 6 2 2" xfId="24694"/>
    <cellStyle name="Примечание 2 6 3" xfId="24695"/>
    <cellStyle name="Примечание 2 7" xfId="24696"/>
    <cellStyle name="Примечание 2 7 2" xfId="24697"/>
    <cellStyle name="Примечание 2 7 2 2" xfId="24698"/>
    <cellStyle name="Примечание 2 7 3" xfId="24699"/>
    <cellStyle name="Примечание 2 8" xfId="24700"/>
    <cellStyle name="Примечание 2 8 2" xfId="24701"/>
    <cellStyle name="Примечание 2 8 2 2" xfId="24702"/>
    <cellStyle name="Примечание 2 8 3" xfId="24703"/>
    <cellStyle name="Примечание 2 9" xfId="24704"/>
    <cellStyle name="Примечание 2 9 2" xfId="24705"/>
    <cellStyle name="Примечание 2 9 2 2" xfId="24706"/>
    <cellStyle name="Примечание 2 9 3" xfId="24707"/>
    <cellStyle name="Примечание 20" xfId="24708"/>
    <cellStyle name="Примечание 21" xfId="24709"/>
    <cellStyle name="Примечание 22" xfId="24710"/>
    <cellStyle name="Примечание 23" xfId="24711"/>
    <cellStyle name="Примечание 24" xfId="24712"/>
    <cellStyle name="Примечание 25" xfId="24713"/>
    <cellStyle name="Примечание 26" xfId="24714"/>
    <cellStyle name="Примечание 27" xfId="24715"/>
    <cellStyle name="Примечание 28" xfId="24716"/>
    <cellStyle name="Примечание 29" xfId="24717"/>
    <cellStyle name="Примечание 3" xfId="24718"/>
    <cellStyle name="Примечание 3 2" xfId="24719"/>
    <cellStyle name="Примечание 3 3" xfId="24720"/>
    <cellStyle name="Примечание 3 4" xfId="24721"/>
    <cellStyle name="Примечание 3 5" xfId="24722"/>
    <cellStyle name="Примечание 30" xfId="24723"/>
    <cellStyle name="Примечание 31" xfId="24724"/>
    <cellStyle name="Примечание 32" xfId="24725"/>
    <cellStyle name="Примечание 33" xfId="24726"/>
    <cellStyle name="Примечание 34" xfId="24727"/>
    <cellStyle name="Примечание 35" xfId="24728"/>
    <cellStyle name="Примечание 36" xfId="24729"/>
    <cellStyle name="Примечание 37" xfId="24730"/>
    <cellStyle name="Примечание 38" xfId="24731"/>
    <cellStyle name="Примечание 39" xfId="24732"/>
    <cellStyle name="Примечание 4" xfId="24733"/>
    <cellStyle name="Примечание 4 2" xfId="24734"/>
    <cellStyle name="Примечание 4 3" xfId="24735"/>
    <cellStyle name="Примечание 4 4" xfId="24736"/>
    <cellStyle name="Примечание 4 5" xfId="24737"/>
    <cellStyle name="Примечание 40" xfId="24738"/>
    <cellStyle name="Примечание 41" xfId="24739"/>
    <cellStyle name="Примечание 42" xfId="24740"/>
    <cellStyle name="Примечание 43" xfId="24741"/>
    <cellStyle name="Примечание 44" xfId="24742"/>
    <cellStyle name="Примечание 45" xfId="24743"/>
    <cellStyle name="Примечание 46" xfId="24744"/>
    <cellStyle name="Примечание 47" xfId="24745"/>
    <cellStyle name="Примечание 48" xfId="24746"/>
    <cellStyle name="Примечание 49" xfId="24747"/>
    <cellStyle name="Примечание 5" xfId="24748"/>
    <cellStyle name="Примечание 5 2" xfId="24749"/>
    <cellStyle name="Примечание 5 3" xfId="24750"/>
    <cellStyle name="Примечание 5 4" xfId="24751"/>
    <cellStyle name="Примечание 5 5" xfId="24752"/>
    <cellStyle name="Примечание 50" xfId="24753"/>
    <cellStyle name="Примечание 51" xfId="24754"/>
    <cellStyle name="Примечание 52" xfId="24755"/>
    <cellStyle name="Примечание 53" xfId="24756"/>
    <cellStyle name="Примечание 54" xfId="24757"/>
    <cellStyle name="Примечание 55" xfId="24758"/>
    <cellStyle name="Примечание 56" xfId="24759"/>
    <cellStyle name="Примечание 57" xfId="24760"/>
    <cellStyle name="Примечание 58" xfId="24761"/>
    <cellStyle name="Примечание 59" xfId="24762"/>
    <cellStyle name="Примечание 6" xfId="24763"/>
    <cellStyle name="Примечание 6 2" xfId="24764"/>
    <cellStyle name="Примечание 6 3" xfId="24765"/>
    <cellStyle name="Примечание 6 4" xfId="24766"/>
    <cellStyle name="Примечание 6 5" xfId="24767"/>
    <cellStyle name="Примечание 60" xfId="24768"/>
    <cellStyle name="Примечание 61" xfId="24769"/>
    <cellStyle name="Примечание 62" xfId="24770"/>
    <cellStyle name="Примечание 63" xfId="24771"/>
    <cellStyle name="Примечание 64" xfId="24772"/>
    <cellStyle name="Примечание 65" xfId="24773"/>
    <cellStyle name="Примечание 66" xfId="24774"/>
    <cellStyle name="Примечание 67" xfId="24775"/>
    <cellStyle name="Примечание 68" xfId="24776"/>
    <cellStyle name="Примечание 69" xfId="24777"/>
    <cellStyle name="Примечание 7" xfId="24778"/>
    <cellStyle name="Примечание 7 2" xfId="24779"/>
    <cellStyle name="Примечание 7 3" xfId="24780"/>
    <cellStyle name="Примечание 7 4" xfId="24781"/>
    <cellStyle name="Примечание 7 5" xfId="24782"/>
    <cellStyle name="Примечание 70" xfId="24783"/>
    <cellStyle name="Примечание 71" xfId="24784"/>
    <cellStyle name="Примечание 72" xfId="24785"/>
    <cellStyle name="Примечание 73" xfId="24786"/>
    <cellStyle name="Примечание 74" xfId="24787"/>
    <cellStyle name="Примечание 75" xfId="24788"/>
    <cellStyle name="Примечание 76" xfId="24789"/>
    <cellStyle name="Примечание 77" xfId="24790"/>
    <cellStyle name="Примечание 78" xfId="24791"/>
    <cellStyle name="Примечание 79" xfId="24792"/>
    <cellStyle name="Примечание 8" xfId="24793"/>
    <cellStyle name="Примечание 8 2" xfId="24794"/>
    <cellStyle name="Примечание 8 3" xfId="24795"/>
    <cellStyle name="Примечание 8 4" xfId="24796"/>
    <cellStyle name="Примечание 8 5" xfId="24797"/>
    <cellStyle name="Примечание 80" xfId="24798"/>
    <cellStyle name="Примечание 81" xfId="24799"/>
    <cellStyle name="Примечание 82" xfId="24800"/>
    <cellStyle name="Примечание 83" xfId="24801"/>
    <cellStyle name="Примечание 84" xfId="24802"/>
    <cellStyle name="Примечание 85" xfId="24803"/>
    <cellStyle name="Примечание 86" xfId="24804"/>
    <cellStyle name="Примечание 87" xfId="24805"/>
    <cellStyle name="Примечание 88" xfId="24806"/>
    <cellStyle name="Примечание 88 2" xfId="24807"/>
    <cellStyle name="Примечание 88 2 2" xfId="24808"/>
    <cellStyle name="Примечание 88 2 2 2" xfId="24809"/>
    <cellStyle name="Примечание 88 2 3" xfId="24810"/>
    <cellStyle name="Примечание 88 3" xfId="24811"/>
    <cellStyle name="Примечание 88 3 2" xfId="24812"/>
    <cellStyle name="Примечание 88 3 2 2" xfId="24813"/>
    <cellStyle name="Примечание 88 3 3" xfId="24814"/>
    <cellStyle name="Примечание 88 4" xfId="24815"/>
    <cellStyle name="Примечание 88 4 2" xfId="24816"/>
    <cellStyle name="Примечание 88 5" xfId="24817"/>
    <cellStyle name="Примечание 89" xfId="24818"/>
    <cellStyle name="Примечание 89 2" xfId="24819"/>
    <cellStyle name="Примечание 89 2 2" xfId="24820"/>
    <cellStyle name="Примечание 89 2 2 2" xfId="24821"/>
    <cellStyle name="Примечание 89 2 3" xfId="24822"/>
    <cellStyle name="Примечание 89 3" xfId="24823"/>
    <cellStyle name="Примечание 89 3 2" xfId="24824"/>
    <cellStyle name="Примечание 89 3 2 2" xfId="24825"/>
    <cellStyle name="Примечание 89 3 3" xfId="24826"/>
    <cellStyle name="Примечание 89 4" xfId="24827"/>
    <cellStyle name="Примечание 89 4 2" xfId="24828"/>
    <cellStyle name="Примечание 89 5" xfId="24829"/>
    <cellStyle name="Примечание 9" xfId="24830"/>
    <cellStyle name="Примечание 9 2" xfId="24831"/>
    <cellStyle name="Примечание 9 3" xfId="24832"/>
    <cellStyle name="Примечание 9 4" xfId="24833"/>
    <cellStyle name="Примечание 9 5" xfId="24834"/>
    <cellStyle name="Примечание 90" xfId="24835"/>
    <cellStyle name="Примечание 90 2" xfId="24836"/>
    <cellStyle name="Примечание 90 2 2" xfId="24837"/>
    <cellStyle name="Примечание 90 2 2 2" xfId="24838"/>
    <cellStyle name="Примечание 90 2 3" xfId="24839"/>
    <cellStyle name="Примечание 90 3" xfId="24840"/>
    <cellStyle name="Примечание 90 3 2" xfId="24841"/>
    <cellStyle name="Примечание 90 3 2 2" xfId="24842"/>
    <cellStyle name="Примечание 90 3 3" xfId="24843"/>
    <cellStyle name="Примечание 90 4" xfId="24844"/>
    <cellStyle name="Примечание 90 4 2" xfId="24845"/>
    <cellStyle name="Примечание 90 5" xfId="24846"/>
    <cellStyle name="Примечание 91" xfId="24847"/>
    <cellStyle name="Примечание 91 2" xfId="24848"/>
    <cellStyle name="Примечание 91 2 2" xfId="24849"/>
    <cellStyle name="Примечание 91 2 2 2" xfId="24850"/>
    <cellStyle name="Примечание 91 2 3" xfId="24851"/>
    <cellStyle name="Примечание 91 3" xfId="24852"/>
    <cellStyle name="Примечание 91 3 2" xfId="24853"/>
    <cellStyle name="Примечание 91 3 2 2" xfId="24854"/>
    <cellStyle name="Примечание 91 3 3" xfId="24855"/>
    <cellStyle name="Примечание 91 4" xfId="24856"/>
    <cellStyle name="Примечание 91 4 2" xfId="24857"/>
    <cellStyle name="Примечание 91 5" xfId="24858"/>
    <cellStyle name="Примечание 92" xfId="24859"/>
    <cellStyle name="Примечание 92 2" xfId="24860"/>
    <cellStyle name="Примечание 92 2 2" xfId="24861"/>
    <cellStyle name="Примечание 92 3" xfId="24862"/>
    <cellStyle name="Примечание 93" xfId="24863"/>
    <cellStyle name="Примечание 93 2" xfId="24864"/>
    <cellStyle name="Примечание 93 2 2" xfId="24865"/>
    <cellStyle name="Примечание 93 3" xfId="24866"/>
    <cellStyle name="Примечание 94" xfId="24867"/>
    <cellStyle name="Примечание 94 2" xfId="24868"/>
    <cellStyle name="Примечание 94 2 2" xfId="24869"/>
    <cellStyle name="Примечание 94 3" xfId="24870"/>
    <cellStyle name="Примечание 95" xfId="24871"/>
    <cellStyle name="Примечание 95 2" xfId="24872"/>
    <cellStyle name="Примечание 95 2 2" xfId="24873"/>
    <cellStyle name="Примечание 95 3" xfId="24874"/>
    <cellStyle name="Примечание 96" xfId="24875"/>
    <cellStyle name="Примечание 96 2" xfId="24876"/>
    <cellStyle name="Примечание 96 2 2" xfId="24877"/>
    <cellStyle name="Примечание 96 3" xfId="24878"/>
    <cellStyle name="Примечание 97" xfId="24879"/>
    <cellStyle name="Примечание 97 2" xfId="24880"/>
    <cellStyle name="Примечание 97 2 2" xfId="24881"/>
    <cellStyle name="Примечание 97 3" xfId="24882"/>
    <cellStyle name="Примечание 98" xfId="24883"/>
    <cellStyle name="Примечание 98 2" xfId="24884"/>
    <cellStyle name="Примечание 98 2 2" xfId="24885"/>
    <cellStyle name="Примечание 98 3" xfId="24886"/>
    <cellStyle name="Примечание 99" xfId="24887"/>
    <cellStyle name="Примечание 99 2" xfId="24888"/>
    <cellStyle name="Примечание 99 2 2" xfId="24889"/>
    <cellStyle name="Примечание 99 3" xfId="24890"/>
    <cellStyle name="Процентный" xfId="25333" builtinId="5"/>
    <cellStyle name="Связанная ячейка" xfId="24891" builtinId="24" customBuiltin="1"/>
    <cellStyle name="Связанная ячейка 10" xfId="24892"/>
    <cellStyle name="Связанная ячейка 100" xfId="24893"/>
    <cellStyle name="Связанная ячейка 101" xfId="24894"/>
    <cellStyle name="Связанная ячейка 102" xfId="24895"/>
    <cellStyle name="Связанная ячейка 103" xfId="24896"/>
    <cellStyle name="Связанная ячейка 104" xfId="24897"/>
    <cellStyle name="Связанная ячейка 105" xfId="24898"/>
    <cellStyle name="Связанная ячейка 106" xfId="24899"/>
    <cellStyle name="Связанная ячейка 107" xfId="24900"/>
    <cellStyle name="Связанная ячейка 108" xfId="24901"/>
    <cellStyle name="Связанная ячейка 109" xfId="24902"/>
    <cellStyle name="Связанная ячейка 11" xfId="24903"/>
    <cellStyle name="Связанная ячейка 110" xfId="24904"/>
    <cellStyle name="Связанная ячейка 111" xfId="24905"/>
    <cellStyle name="Связанная ячейка 112" xfId="24906"/>
    <cellStyle name="Связанная ячейка 113" xfId="24907"/>
    <cellStyle name="Связанная ячейка 12" xfId="24908"/>
    <cellStyle name="Связанная ячейка 13" xfId="24909"/>
    <cellStyle name="Связанная ячейка 14" xfId="24910"/>
    <cellStyle name="Связанная ячейка 15" xfId="24911"/>
    <cellStyle name="Связанная ячейка 16" xfId="24912"/>
    <cellStyle name="Связанная ячейка 17" xfId="24913"/>
    <cellStyle name="Связанная ячейка 18" xfId="24914"/>
    <cellStyle name="Связанная ячейка 19" xfId="24915"/>
    <cellStyle name="Связанная ячейка 2" xfId="24916"/>
    <cellStyle name="Связанная ячейка 2 2" xfId="24917"/>
    <cellStyle name="Связанная ячейка 2 3" xfId="24918"/>
    <cellStyle name="Связанная ячейка 2 4" xfId="24919"/>
    <cellStyle name="Связанная ячейка 2 5" xfId="24920"/>
    <cellStyle name="Связанная ячейка 20" xfId="24921"/>
    <cellStyle name="Связанная ячейка 21" xfId="24922"/>
    <cellStyle name="Связанная ячейка 22" xfId="24923"/>
    <cellStyle name="Связанная ячейка 23" xfId="24924"/>
    <cellStyle name="Связанная ячейка 24" xfId="24925"/>
    <cellStyle name="Связанная ячейка 25" xfId="24926"/>
    <cellStyle name="Связанная ячейка 26" xfId="24927"/>
    <cellStyle name="Связанная ячейка 27" xfId="24928"/>
    <cellStyle name="Связанная ячейка 28" xfId="24929"/>
    <cellStyle name="Связанная ячейка 29" xfId="24930"/>
    <cellStyle name="Связанная ячейка 3" xfId="24931"/>
    <cellStyle name="Связанная ячейка 3 2" xfId="24932"/>
    <cellStyle name="Связанная ячейка 3 3" xfId="24933"/>
    <cellStyle name="Связанная ячейка 3 4" xfId="24934"/>
    <cellStyle name="Связанная ячейка 3 5" xfId="24935"/>
    <cellStyle name="Связанная ячейка 30" xfId="24936"/>
    <cellStyle name="Связанная ячейка 31" xfId="24937"/>
    <cellStyle name="Связанная ячейка 32" xfId="24938"/>
    <cellStyle name="Связанная ячейка 33" xfId="24939"/>
    <cellStyle name="Связанная ячейка 34" xfId="24940"/>
    <cellStyle name="Связанная ячейка 35" xfId="24941"/>
    <cellStyle name="Связанная ячейка 36" xfId="24942"/>
    <cellStyle name="Связанная ячейка 37" xfId="24943"/>
    <cellStyle name="Связанная ячейка 38" xfId="24944"/>
    <cellStyle name="Связанная ячейка 39" xfId="24945"/>
    <cellStyle name="Связанная ячейка 4" xfId="24946"/>
    <cellStyle name="Связанная ячейка 4 2" xfId="24947"/>
    <cellStyle name="Связанная ячейка 4 3" xfId="24948"/>
    <cellStyle name="Связанная ячейка 4 4" xfId="24949"/>
    <cellStyle name="Связанная ячейка 4 5" xfId="24950"/>
    <cellStyle name="Связанная ячейка 40" xfId="24951"/>
    <cellStyle name="Связанная ячейка 41" xfId="24952"/>
    <cellStyle name="Связанная ячейка 42" xfId="24953"/>
    <cellStyle name="Связанная ячейка 43" xfId="24954"/>
    <cellStyle name="Связанная ячейка 44" xfId="24955"/>
    <cellStyle name="Связанная ячейка 45" xfId="24956"/>
    <cellStyle name="Связанная ячейка 46" xfId="24957"/>
    <cellStyle name="Связанная ячейка 47" xfId="24958"/>
    <cellStyle name="Связанная ячейка 48" xfId="24959"/>
    <cellStyle name="Связанная ячейка 49" xfId="24960"/>
    <cellStyle name="Связанная ячейка 5" xfId="24961"/>
    <cellStyle name="Связанная ячейка 5 2" xfId="24962"/>
    <cellStyle name="Связанная ячейка 5 3" xfId="24963"/>
    <cellStyle name="Связанная ячейка 5 4" xfId="24964"/>
    <cellStyle name="Связанная ячейка 5 5" xfId="24965"/>
    <cellStyle name="Связанная ячейка 50" xfId="24966"/>
    <cellStyle name="Связанная ячейка 51" xfId="24967"/>
    <cellStyle name="Связанная ячейка 52" xfId="24968"/>
    <cellStyle name="Связанная ячейка 53" xfId="24969"/>
    <cellStyle name="Связанная ячейка 54" xfId="24970"/>
    <cellStyle name="Связанная ячейка 55" xfId="24971"/>
    <cellStyle name="Связанная ячейка 56" xfId="24972"/>
    <cellStyle name="Связанная ячейка 57" xfId="24973"/>
    <cellStyle name="Связанная ячейка 58" xfId="24974"/>
    <cellStyle name="Связанная ячейка 59" xfId="24975"/>
    <cellStyle name="Связанная ячейка 6" xfId="24976"/>
    <cellStyle name="Связанная ячейка 6 2" xfId="24977"/>
    <cellStyle name="Связанная ячейка 6 3" xfId="24978"/>
    <cellStyle name="Связанная ячейка 6 4" xfId="24979"/>
    <cellStyle name="Связанная ячейка 6 5" xfId="24980"/>
    <cellStyle name="Связанная ячейка 60" xfId="24981"/>
    <cellStyle name="Связанная ячейка 61" xfId="24982"/>
    <cellStyle name="Связанная ячейка 62" xfId="24983"/>
    <cellStyle name="Связанная ячейка 63" xfId="24984"/>
    <cellStyle name="Связанная ячейка 64" xfId="24985"/>
    <cellStyle name="Связанная ячейка 65" xfId="24986"/>
    <cellStyle name="Связанная ячейка 66" xfId="24987"/>
    <cellStyle name="Связанная ячейка 67" xfId="24988"/>
    <cellStyle name="Связанная ячейка 68" xfId="24989"/>
    <cellStyle name="Связанная ячейка 69" xfId="24990"/>
    <cellStyle name="Связанная ячейка 7" xfId="24991"/>
    <cellStyle name="Связанная ячейка 7 2" xfId="24992"/>
    <cellStyle name="Связанная ячейка 7 3" xfId="24993"/>
    <cellStyle name="Связанная ячейка 7 4" xfId="24994"/>
    <cellStyle name="Связанная ячейка 7 5" xfId="24995"/>
    <cellStyle name="Связанная ячейка 70" xfId="24996"/>
    <cellStyle name="Связанная ячейка 71" xfId="24997"/>
    <cellStyle name="Связанная ячейка 72" xfId="24998"/>
    <cellStyle name="Связанная ячейка 73" xfId="24999"/>
    <cellStyle name="Связанная ячейка 74" xfId="25000"/>
    <cellStyle name="Связанная ячейка 75" xfId="25001"/>
    <cellStyle name="Связанная ячейка 76" xfId="25002"/>
    <cellStyle name="Связанная ячейка 77" xfId="25003"/>
    <cellStyle name="Связанная ячейка 78" xfId="25004"/>
    <cellStyle name="Связанная ячейка 79" xfId="25005"/>
    <cellStyle name="Связанная ячейка 8" xfId="25006"/>
    <cellStyle name="Связанная ячейка 8 2" xfId="25007"/>
    <cellStyle name="Связанная ячейка 8 3" xfId="25008"/>
    <cellStyle name="Связанная ячейка 8 4" xfId="25009"/>
    <cellStyle name="Связанная ячейка 8 5" xfId="25010"/>
    <cellStyle name="Связанная ячейка 80" xfId="25011"/>
    <cellStyle name="Связанная ячейка 81" xfId="25012"/>
    <cellStyle name="Связанная ячейка 82" xfId="25013"/>
    <cellStyle name="Связанная ячейка 83" xfId="25014"/>
    <cellStyle name="Связанная ячейка 84" xfId="25015"/>
    <cellStyle name="Связанная ячейка 85" xfId="25016"/>
    <cellStyle name="Связанная ячейка 86" xfId="25017"/>
    <cellStyle name="Связанная ячейка 87" xfId="25018"/>
    <cellStyle name="Связанная ячейка 88" xfId="25019"/>
    <cellStyle name="Связанная ячейка 89" xfId="25020"/>
    <cellStyle name="Связанная ячейка 9" xfId="25021"/>
    <cellStyle name="Связанная ячейка 9 2" xfId="25022"/>
    <cellStyle name="Связанная ячейка 9 3" xfId="25023"/>
    <cellStyle name="Связанная ячейка 9 4" xfId="25024"/>
    <cellStyle name="Связанная ячейка 9 5" xfId="25025"/>
    <cellStyle name="Связанная ячейка 90" xfId="25026"/>
    <cellStyle name="Связанная ячейка 91" xfId="25027"/>
    <cellStyle name="Связанная ячейка 92" xfId="25028"/>
    <cellStyle name="Связанная ячейка 93" xfId="25029"/>
    <cellStyle name="Связанная ячейка 94" xfId="25030"/>
    <cellStyle name="Связанная ячейка 95" xfId="25031"/>
    <cellStyle name="Связанная ячейка 96" xfId="25032"/>
    <cellStyle name="Связанная ячейка 97" xfId="25033"/>
    <cellStyle name="Связанная ячейка 98" xfId="25034"/>
    <cellStyle name="Связанная ячейка 99" xfId="25035"/>
    <cellStyle name="Текст предупреждения" xfId="25036" builtinId="11" customBuiltin="1"/>
    <cellStyle name="Текст предупреждения 10" xfId="25037"/>
    <cellStyle name="Текст предупреждения 100" xfId="25038"/>
    <cellStyle name="Текст предупреждения 101" xfId="25039"/>
    <cellStyle name="Текст предупреждения 102" xfId="25040"/>
    <cellStyle name="Текст предупреждения 103" xfId="25041"/>
    <cellStyle name="Текст предупреждения 104" xfId="25042"/>
    <cellStyle name="Текст предупреждения 105" xfId="25043"/>
    <cellStyle name="Текст предупреждения 106" xfId="25044"/>
    <cellStyle name="Текст предупреждения 107" xfId="25045"/>
    <cellStyle name="Текст предупреждения 108" xfId="25046"/>
    <cellStyle name="Текст предупреждения 109" xfId="25047"/>
    <cellStyle name="Текст предупреждения 11" xfId="25048"/>
    <cellStyle name="Текст предупреждения 110" xfId="25049"/>
    <cellStyle name="Текст предупреждения 111" xfId="25050"/>
    <cellStyle name="Текст предупреждения 112" xfId="25051"/>
    <cellStyle name="Текст предупреждения 113" xfId="25052"/>
    <cellStyle name="Текст предупреждения 12" xfId="25053"/>
    <cellStyle name="Текст предупреждения 13" xfId="25054"/>
    <cellStyle name="Текст предупреждения 14" xfId="25055"/>
    <cellStyle name="Текст предупреждения 15" xfId="25056"/>
    <cellStyle name="Текст предупреждения 16" xfId="25057"/>
    <cellStyle name="Текст предупреждения 17" xfId="25058"/>
    <cellStyle name="Текст предупреждения 18" xfId="25059"/>
    <cellStyle name="Текст предупреждения 19" xfId="25060"/>
    <cellStyle name="Текст предупреждения 2" xfId="25061"/>
    <cellStyle name="Текст предупреждения 2 2" xfId="25062"/>
    <cellStyle name="Текст предупреждения 2 3" xfId="25063"/>
    <cellStyle name="Текст предупреждения 2 4" xfId="25064"/>
    <cellStyle name="Текст предупреждения 2 5" xfId="25065"/>
    <cellStyle name="Текст предупреждения 20" xfId="25066"/>
    <cellStyle name="Текст предупреждения 21" xfId="25067"/>
    <cellStyle name="Текст предупреждения 22" xfId="25068"/>
    <cellStyle name="Текст предупреждения 23" xfId="25069"/>
    <cellStyle name="Текст предупреждения 24" xfId="25070"/>
    <cellStyle name="Текст предупреждения 25" xfId="25071"/>
    <cellStyle name="Текст предупреждения 26" xfId="25072"/>
    <cellStyle name="Текст предупреждения 27" xfId="25073"/>
    <cellStyle name="Текст предупреждения 28" xfId="25074"/>
    <cellStyle name="Текст предупреждения 29" xfId="25075"/>
    <cellStyle name="Текст предупреждения 3" xfId="25076"/>
    <cellStyle name="Текст предупреждения 3 2" xfId="25077"/>
    <cellStyle name="Текст предупреждения 3 3" xfId="25078"/>
    <cellStyle name="Текст предупреждения 3 4" xfId="25079"/>
    <cellStyle name="Текст предупреждения 3 5" xfId="25080"/>
    <cellStyle name="Текст предупреждения 30" xfId="25081"/>
    <cellStyle name="Текст предупреждения 31" xfId="25082"/>
    <cellStyle name="Текст предупреждения 32" xfId="25083"/>
    <cellStyle name="Текст предупреждения 33" xfId="25084"/>
    <cellStyle name="Текст предупреждения 34" xfId="25085"/>
    <cellStyle name="Текст предупреждения 35" xfId="25086"/>
    <cellStyle name="Текст предупреждения 36" xfId="25087"/>
    <cellStyle name="Текст предупреждения 37" xfId="25088"/>
    <cellStyle name="Текст предупреждения 38" xfId="25089"/>
    <cellStyle name="Текст предупреждения 39" xfId="25090"/>
    <cellStyle name="Текст предупреждения 4" xfId="25091"/>
    <cellStyle name="Текст предупреждения 4 2" xfId="25092"/>
    <cellStyle name="Текст предупреждения 4 3" xfId="25093"/>
    <cellStyle name="Текст предупреждения 4 4" xfId="25094"/>
    <cellStyle name="Текст предупреждения 4 5" xfId="25095"/>
    <cellStyle name="Текст предупреждения 40" xfId="25096"/>
    <cellStyle name="Текст предупреждения 41" xfId="25097"/>
    <cellStyle name="Текст предупреждения 42" xfId="25098"/>
    <cellStyle name="Текст предупреждения 43" xfId="25099"/>
    <cellStyle name="Текст предупреждения 44" xfId="25100"/>
    <cellStyle name="Текст предупреждения 45" xfId="25101"/>
    <cellStyle name="Текст предупреждения 46" xfId="25102"/>
    <cellStyle name="Текст предупреждения 47" xfId="25103"/>
    <cellStyle name="Текст предупреждения 48" xfId="25104"/>
    <cellStyle name="Текст предупреждения 49" xfId="25105"/>
    <cellStyle name="Текст предупреждения 5" xfId="25106"/>
    <cellStyle name="Текст предупреждения 5 2" xfId="25107"/>
    <cellStyle name="Текст предупреждения 5 3" xfId="25108"/>
    <cellStyle name="Текст предупреждения 5 4" xfId="25109"/>
    <cellStyle name="Текст предупреждения 5 5" xfId="25110"/>
    <cellStyle name="Текст предупреждения 50" xfId="25111"/>
    <cellStyle name="Текст предупреждения 51" xfId="25112"/>
    <cellStyle name="Текст предупреждения 52" xfId="25113"/>
    <cellStyle name="Текст предупреждения 53" xfId="25114"/>
    <cellStyle name="Текст предупреждения 54" xfId="25115"/>
    <cellStyle name="Текст предупреждения 55" xfId="25116"/>
    <cellStyle name="Текст предупреждения 56" xfId="25117"/>
    <cellStyle name="Текст предупреждения 57" xfId="25118"/>
    <cellStyle name="Текст предупреждения 58" xfId="25119"/>
    <cellStyle name="Текст предупреждения 59" xfId="25120"/>
    <cellStyle name="Текст предупреждения 6" xfId="25121"/>
    <cellStyle name="Текст предупреждения 6 2" xfId="25122"/>
    <cellStyle name="Текст предупреждения 6 3" xfId="25123"/>
    <cellStyle name="Текст предупреждения 6 4" xfId="25124"/>
    <cellStyle name="Текст предупреждения 6 5" xfId="25125"/>
    <cellStyle name="Текст предупреждения 60" xfId="25126"/>
    <cellStyle name="Текст предупреждения 61" xfId="25127"/>
    <cellStyle name="Текст предупреждения 62" xfId="25128"/>
    <cellStyle name="Текст предупреждения 63" xfId="25129"/>
    <cellStyle name="Текст предупреждения 64" xfId="25130"/>
    <cellStyle name="Текст предупреждения 65" xfId="25131"/>
    <cellStyle name="Текст предупреждения 66" xfId="25132"/>
    <cellStyle name="Текст предупреждения 67" xfId="25133"/>
    <cellStyle name="Текст предупреждения 68" xfId="25134"/>
    <cellStyle name="Текст предупреждения 69" xfId="25135"/>
    <cellStyle name="Текст предупреждения 7" xfId="25136"/>
    <cellStyle name="Текст предупреждения 7 2" xfId="25137"/>
    <cellStyle name="Текст предупреждения 7 3" xfId="25138"/>
    <cellStyle name="Текст предупреждения 7 4" xfId="25139"/>
    <cellStyle name="Текст предупреждения 7 5" xfId="25140"/>
    <cellStyle name="Текст предупреждения 70" xfId="25141"/>
    <cellStyle name="Текст предупреждения 71" xfId="25142"/>
    <cellStyle name="Текст предупреждения 72" xfId="25143"/>
    <cellStyle name="Текст предупреждения 73" xfId="25144"/>
    <cellStyle name="Текст предупреждения 74" xfId="25145"/>
    <cellStyle name="Текст предупреждения 75" xfId="25146"/>
    <cellStyle name="Текст предупреждения 76" xfId="25147"/>
    <cellStyle name="Текст предупреждения 77" xfId="25148"/>
    <cellStyle name="Текст предупреждения 78" xfId="25149"/>
    <cellStyle name="Текст предупреждения 79" xfId="25150"/>
    <cellStyle name="Текст предупреждения 8" xfId="25151"/>
    <cellStyle name="Текст предупреждения 8 2" xfId="25152"/>
    <cellStyle name="Текст предупреждения 8 3" xfId="25153"/>
    <cellStyle name="Текст предупреждения 8 4" xfId="25154"/>
    <cellStyle name="Текст предупреждения 8 5" xfId="25155"/>
    <cellStyle name="Текст предупреждения 80" xfId="25156"/>
    <cellStyle name="Текст предупреждения 81" xfId="25157"/>
    <cellStyle name="Текст предупреждения 82" xfId="25158"/>
    <cellStyle name="Текст предупреждения 83" xfId="25159"/>
    <cellStyle name="Текст предупреждения 84" xfId="25160"/>
    <cellStyle name="Текст предупреждения 85" xfId="25161"/>
    <cellStyle name="Текст предупреждения 86" xfId="25162"/>
    <cellStyle name="Текст предупреждения 87" xfId="25163"/>
    <cellStyle name="Текст предупреждения 88" xfId="25164"/>
    <cellStyle name="Текст предупреждения 89" xfId="25165"/>
    <cellStyle name="Текст предупреждения 9" xfId="25166"/>
    <cellStyle name="Текст предупреждения 9 2" xfId="25167"/>
    <cellStyle name="Текст предупреждения 9 3" xfId="25168"/>
    <cellStyle name="Текст предупреждения 9 4" xfId="25169"/>
    <cellStyle name="Текст предупреждения 9 5" xfId="25170"/>
    <cellStyle name="Текст предупреждения 90" xfId="25171"/>
    <cellStyle name="Текст предупреждения 91" xfId="25172"/>
    <cellStyle name="Текст предупреждения 92" xfId="25173"/>
    <cellStyle name="Текст предупреждения 93" xfId="25174"/>
    <cellStyle name="Текст предупреждения 94" xfId="25175"/>
    <cellStyle name="Текст предупреждения 95" xfId="25176"/>
    <cellStyle name="Текст предупреждения 96" xfId="25177"/>
    <cellStyle name="Текст предупреждения 97" xfId="25178"/>
    <cellStyle name="Текст предупреждения 98" xfId="25179"/>
    <cellStyle name="Текст предупреждения 99" xfId="25180"/>
    <cellStyle name="Финансовый" xfId="25332" builtinId="3"/>
    <cellStyle name="Финансовый 10" xfId="25181"/>
    <cellStyle name="Финансовый 2" xfId="25182"/>
    <cellStyle name="Финансовый 4 2" xfId="25183"/>
    <cellStyle name="Финансовый 4 3" xfId="25184"/>
    <cellStyle name="Финансовый 4 4" xfId="25185"/>
    <cellStyle name="Финансовый 4 5" xfId="25186"/>
    <cellStyle name="Хороший" xfId="25187" builtinId="26" customBuiltin="1"/>
    <cellStyle name="Хороший 10" xfId="25188"/>
    <cellStyle name="Хороший 100" xfId="25189"/>
    <cellStyle name="Хороший 101" xfId="25190"/>
    <cellStyle name="Хороший 102" xfId="25191"/>
    <cellStyle name="Хороший 103" xfId="25192"/>
    <cellStyle name="Хороший 104" xfId="25193"/>
    <cellStyle name="Хороший 105" xfId="25194"/>
    <cellStyle name="Хороший 106" xfId="25195"/>
    <cellStyle name="Хороший 107" xfId="25196"/>
    <cellStyle name="Хороший 108" xfId="25197"/>
    <cellStyle name="Хороший 109" xfId="25198"/>
    <cellStyle name="Хороший 11" xfId="25199"/>
    <cellStyle name="Хороший 110" xfId="25200"/>
    <cellStyle name="Хороший 111" xfId="25201"/>
    <cellStyle name="Хороший 112" xfId="25202"/>
    <cellStyle name="Хороший 113" xfId="25203"/>
    <cellStyle name="Хороший 12" xfId="25204"/>
    <cellStyle name="Хороший 13" xfId="25205"/>
    <cellStyle name="Хороший 14" xfId="25206"/>
    <cellStyle name="Хороший 15" xfId="25207"/>
    <cellStyle name="Хороший 16" xfId="25208"/>
    <cellStyle name="Хороший 17" xfId="25209"/>
    <cellStyle name="Хороший 18" xfId="25210"/>
    <cellStyle name="Хороший 19" xfId="25211"/>
    <cellStyle name="Хороший 2" xfId="25212"/>
    <cellStyle name="Хороший 2 2" xfId="25213"/>
    <cellStyle name="Хороший 2 3" xfId="25214"/>
    <cellStyle name="Хороший 2 4" xfId="25215"/>
    <cellStyle name="Хороший 2 5" xfId="25216"/>
    <cellStyle name="Хороший 20" xfId="25217"/>
    <cellStyle name="Хороший 21" xfId="25218"/>
    <cellStyle name="Хороший 22" xfId="25219"/>
    <cellStyle name="Хороший 23" xfId="25220"/>
    <cellStyle name="Хороший 24" xfId="25221"/>
    <cellStyle name="Хороший 25" xfId="25222"/>
    <cellStyle name="Хороший 26" xfId="25223"/>
    <cellStyle name="Хороший 27" xfId="25224"/>
    <cellStyle name="Хороший 28" xfId="25225"/>
    <cellStyle name="Хороший 29" xfId="25226"/>
    <cellStyle name="Хороший 3" xfId="25227"/>
    <cellStyle name="Хороший 3 2" xfId="25228"/>
    <cellStyle name="Хороший 3 3" xfId="25229"/>
    <cellStyle name="Хороший 3 4" xfId="25230"/>
    <cellStyle name="Хороший 3 5" xfId="25231"/>
    <cellStyle name="Хороший 30" xfId="25232"/>
    <cellStyle name="Хороший 31" xfId="25233"/>
    <cellStyle name="Хороший 32" xfId="25234"/>
    <cellStyle name="Хороший 33" xfId="25235"/>
    <cellStyle name="Хороший 34" xfId="25236"/>
    <cellStyle name="Хороший 35" xfId="25237"/>
    <cellStyle name="Хороший 36" xfId="25238"/>
    <cellStyle name="Хороший 37" xfId="25239"/>
    <cellStyle name="Хороший 38" xfId="25240"/>
    <cellStyle name="Хороший 39" xfId="25241"/>
    <cellStyle name="Хороший 4" xfId="25242"/>
    <cellStyle name="Хороший 4 2" xfId="25243"/>
    <cellStyle name="Хороший 4 3" xfId="25244"/>
    <cellStyle name="Хороший 4 4" xfId="25245"/>
    <cellStyle name="Хороший 4 5" xfId="25246"/>
    <cellStyle name="Хороший 40" xfId="25247"/>
    <cellStyle name="Хороший 41" xfId="25248"/>
    <cellStyle name="Хороший 42" xfId="25249"/>
    <cellStyle name="Хороший 43" xfId="25250"/>
    <cellStyle name="Хороший 44" xfId="25251"/>
    <cellStyle name="Хороший 45" xfId="25252"/>
    <cellStyle name="Хороший 46" xfId="25253"/>
    <cellStyle name="Хороший 47" xfId="25254"/>
    <cellStyle name="Хороший 48" xfId="25255"/>
    <cellStyle name="Хороший 49" xfId="25256"/>
    <cellStyle name="Хороший 5" xfId="25257"/>
    <cellStyle name="Хороший 5 2" xfId="25258"/>
    <cellStyle name="Хороший 5 3" xfId="25259"/>
    <cellStyle name="Хороший 5 4" xfId="25260"/>
    <cellStyle name="Хороший 5 5" xfId="25261"/>
    <cellStyle name="Хороший 50" xfId="25262"/>
    <cellStyle name="Хороший 51" xfId="25263"/>
    <cellStyle name="Хороший 52" xfId="25264"/>
    <cellStyle name="Хороший 53" xfId="25265"/>
    <cellStyle name="Хороший 54" xfId="25266"/>
    <cellStyle name="Хороший 55" xfId="25267"/>
    <cellStyle name="Хороший 56" xfId="25268"/>
    <cellStyle name="Хороший 57" xfId="25269"/>
    <cellStyle name="Хороший 58" xfId="25270"/>
    <cellStyle name="Хороший 59" xfId="25271"/>
    <cellStyle name="Хороший 6" xfId="25272"/>
    <cellStyle name="Хороший 6 2" xfId="25273"/>
    <cellStyle name="Хороший 6 3" xfId="25274"/>
    <cellStyle name="Хороший 6 4" xfId="25275"/>
    <cellStyle name="Хороший 6 5" xfId="25276"/>
    <cellStyle name="Хороший 60" xfId="25277"/>
    <cellStyle name="Хороший 61" xfId="25278"/>
    <cellStyle name="Хороший 62" xfId="25279"/>
    <cellStyle name="Хороший 63" xfId="25280"/>
    <cellStyle name="Хороший 64" xfId="25281"/>
    <cellStyle name="Хороший 65" xfId="25282"/>
    <cellStyle name="Хороший 66" xfId="25283"/>
    <cellStyle name="Хороший 67" xfId="25284"/>
    <cellStyle name="Хороший 68" xfId="25285"/>
    <cellStyle name="Хороший 69" xfId="25286"/>
    <cellStyle name="Хороший 7" xfId="25287"/>
    <cellStyle name="Хороший 7 2" xfId="25288"/>
    <cellStyle name="Хороший 7 3" xfId="25289"/>
    <cellStyle name="Хороший 7 4" xfId="25290"/>
    <cellStyle name="Хороший 7 5" xfId="25291"/>
    <cellStyle name="Хороший 70" xfId="25292"/>
    <cellStyle name="Хороший 71" xfId="25293"/>
    <cellStyle name="Хороший 72" xfId="25294"/>
    <cellStyle name="Хороший 73" xfId="25295"/>
    <cellStyle name="Хороший 74" xfId="25296"/>
    <cellStyle name="Хороший 75" xfId="25297"/>
    <cellStyle name="Хороший 76" xfId="25298"/>
    <cellStyle name="Хороший 77" xfId="25299"/>
    <cellStyle name="Хороший 78" xfId="25300"/>
    <cellStyle name="Хороший 79" xfId="25301"/>
    <cellStyle name="Хороший 8" xfId="25302"/>
    <cellStyle name="Хороший 8 2" xfId="25303"/>
    <cellStyle name="Хороший 8 3" xfId="25304"/>
    <cellStyle name="Хороший 8 4" xfId="25305"/>
    <cellStyle name="Хороший 8 5" xfId="25306"/>
    <cellStyle name="Хороший 80" xfId="25307"/>
    <cellStyle name="Хороший 81" xfId="25308"/>
    <cellStyle name="Хороший 82" xfId="25309"/>
    <cellStyle name="Хороший 83" xfId="25310"/>
    <cellStyle name="Хороший 84" xfId="25311"/>
    <cellStyle name="Хороший 85" xfId="25312"/>
    <cellStyle name="Хороший 86" xfId="25313"/>
    <cellStyle name="Хороший 87" xfId="25314"/>
    <cellStyle name="Хороший 88" xfId="25315"/>
    <cellStyle name="Хороший 89" xfId="25316"/>
    <cellStyle name="Хороший 9" xfId="25317"/>
    <cellStyle name="Хороший 9 2" xfId="25318"/>
    <cellStyle name="Хороший 9 3" xfId="25319"/>
    <cellStyle name="Хороший 9 4" xfId="25320"/>
    <cellStyle name="Хороший 9 5" xfId="25321"/>
    <cellStyle name="Хороший 90" xfId="25322"/>
    <cellStyle name="Хороший 91" xfId="25323"/>
    <cellStyle name="Хороший 92" xfId="25324"/>
    <cellStyle name="Хороший 93" xfId="25325"/>
    <cellStyle name="Хороший 94" xfId="25326"/>
    <cellStyle name="Хороший 95" xfId="25327"/>
    <cellStyle name="Хороший 96" xfId="25328"/>
    <cellStyle name="Хороший 97" xfId="25329"/>
    <cellStyle name="Хороший 98" xfId="25330"/>
    <cellStyle name="Хороший 99" xfId="25331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68" sqref="D68"/>
    </sheetView>
  </sheetViews>
  <sheetFormatPr defaultRowHeight="13.5" customHeight="1"/>
  <cols>
    <col min="1" max="1" width="21.5703125" style="16" customWidth="1"/>
    <col min="2" max="2" width="14.28515625" style="16" customWidth="1"/>
    <col min="3" max="3" width="14.7109375" style="16" customWidth="1"/>
    <col min="4" max="4" width="10.7109375" style="16" customWidth="1"/>
    <col min="5" max="5" width="13.7109375" style="16" customWidth="1"/>
    <col min="6" max="6" width="13.28515625" style="16" customWidth="1"/>
    <col min="7" max="7" width="10.7109375" style="16" customWidth="1"/>
    <col min="8" max="8" width="14.42578125" style="16" customWidth="1"/>
    <col min="9" max="9" width="14.7109375" style="16" customWidth="1"/>
    <col min="10" max="10" width="10.7109375" style="16" customWidth="1"/>
    <col min="11" max="11" width="13.85546875" style="16" customWidth="1"/>
    <col min="12" max="13" width="14.140625" style="16" customWidth="1"/>
    <col min="14" max="14" width="13.28515625" style="16" hidden="1" customWidth="1"/>
    <col min="15" max="15" width="14.7109375" style="16" hidden="1" customWidth="1"/>
    <col min="16" max="16" width="14.140625" style="16" hidden="1" customWidth="1"/>
    <col min="17" max="17" width="13.28515625" style="16" hidden="1" customWidth="1"/>
    <col min="18" max="18" width="14.7109375" style="16" hidden="1" customWidth="1"/>
    <col min="19" max="20" width="14.140625" style="16" hidden="1" customWidth="1"/>
    <col min="21" max="21" width="14.7109375" style="16" hidden="1" customWidth="1"/>
    <col min="22" max="23" width="14.140625" style="16" hidden="1" customWidth="1"/>
    <col min="24" max="24" width="14.7109375" style="16" hidden="1" customWidth="1"/>
    <col min="25" max="25" width="14.140625" style="16" hidden="1" customWidth="1"/>
    <col min="26" max="26" width="16.85546875" style="31" customWidth="1"/>
    <col min="27" max="27" width="20.42578125" style="31" customWidth="1"/>
    <col min="28" max="28" width="16.85546875" style="31" customWidth="1"/>
    <col min="29" max="29" width="19.7109375" style="130" customWidth="1"/>
    <col min="30" max="30" width="16" style="31" customWidth="1"/>
    <col min="31" max="31" width="6.42578125" style="31" customWidth="1"/>
    <col min="32" max="32" width="22.140625" style="32" customWidth="1"/>
    <col min="33" max="33" width="18.5703125" style="32" customWidth="1"/>
    <col min="34" max="34" width="21" style="32" customWidth="1"/>
    <col min="35" max="35" width="21.42578125" style="32" customWidth="1"/>
    <col min="36" max="16384" width="9.140625" style="32"/>
  </cols>
  <sheetData>
    <row r="1" spans="1:35" ht="20.25" customHeight="1">
      <c r="A1" s="225" t="s">
        <v>495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35" s="34" customFormat="1" ht="15.75" customHeight="1">
      <c r="A2" s="218"/>
      <c r="B2" s="212" t="s">
        <v>218</v>
      </c>
      <c r="C2" s="213"/>
      <c r="D2" s="214"/>
      <c r="E2" s="212" t="s">
        <v>219</v>
      </c>
      <c r="F2" s="213"/>
      <c r="G2" s="214"/>
      <c r="H2" s="212" t="s">
        <v>215</v>
      </c>
      <c r="I2" s="213"/>
      <c r="J2" s="214"/>
      <c r="K2" s="212" t="s">
        <v>216</v>
      </c>
      <c r="L2" s="213"/>
      <c r="M2" s="214"/>
      <c r="N2" s="223" t="s">
        <v>397</v>
      </c>
      <c r="O2" s="223"/>
      <c r="P2" s="223"/>
      <c r="Q2" s="223" t="s">
        <v>397</v>
      </c>
      <c r="R2" s="223"/>
      <c r="S2" s="223"/>
      <c r="T2" s="223" t="s">
        <v>409</v>
      </c>
      <c r="U2" s="223"/>
      <c r="V2" s="223"/>
      <c r="W2" s="223" t="s">
        <v>407</v>
      </c>
      <c r="X2" s="223"/>
      <c r="Y2" s="223"/>
      <c r="Z2" s="33"/>
      <c r="AA2" s="33"/>
      <c r="AB2" s="33"/>
      <c r="AC2" s="131"/>
      <c r="AD2" s="33"/>
      <c r="AE2" s="33"/>
    </row>
    <row r="3" spans="1:35" s="34" customFormat="1" ht="36.75" customHeight="1">
      <c r="A3" s="226"/>
      <c r="B3" s="215"/>
      <c r="C3" s="216"/>
      <c r="D3" s="217"/>
      <c r="E3" s="215"/>
      <c r="F3" s="216"/>
      <c r="G3" s="217"/>
      <c r="H3" s="215"/>
      <c r="I3" s="216"/>
      <c r="J3" s="217"/>
      <c r="K3" s="215"/>
      <c r="L3" s="216"/>
      <c r="M3" s="217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33"/>
      <c r="AA3" s="33"/>
      <c r="AB3" s="33"/>
      <c r="AC3" s="131"/>
      <c r="AD3" s="33"/>
      <c r="AE3" s="33"/>
    </row>
    <row r="4" spans="1:35" s="34" customFormat="1" ht="15.75" customHeight="1">
      <c r="A4" s="219"/>
      <c r="B4" s="28" t="s">
        <v>220</v>
      </c>
      <c r="C4" s="28" t="s">
        <v>221</v>
      </c>
      <c r="D4" s="28" t="s">
        <v>222</v>
      </c>
      <c r="E4" s="28" t="s">
        <v>220</v>
      </c>
      <c r="F4" s="28" t="s">
        <v>221</v>
      </c>
      <c r="G4" s="28" t="s">
        <v>222</v>
      </c>
      <c r="H4" s="28" t="s">
        <v>220</v>
      </c>
      <c r="I4" s="28" t="s">
        <v>221</v>
      </c>
      <c r="J4" s="28" t="s">
        <v>222</v>
      </c>
      <c r="K4" s="28" t="s">
        <v>220</v>
      </c>
      <c r="L4" s="28" t="s">
        <v>221</v>
      </c>
      <c r="M4" s="28" t="s">
        <v>222</v>
      </c>
      <c r="N4" s="28" t="s">
        <v>220</v>
      </c>
      <c r="O4" s="28" t="s">
        <v>221</v>
      </c>
      <c r="P4" s="28" t="s">
        <v>222</v>
      </c>
      <c r="Q4" s="44" t="s">
        <v>220</v>
      </c>
      <c r="R4" s="44" t="s">
        <v>221</v>
      </c>
      <c r="S4" s="44" t="s">
        <v>222</v>
      </c>
      <c r="T4" s="50" t="s">
        <v>220</v>
      </c>
      <c r="U4" s="50" t="s">
        <v>221</v>
      </c>
      <c r="V4" s="50" t="s">
        <v>222</v>
      </c>
      <c r="W4" s="53" t="s">
        <v>220</v>
      </c>
      <c r="X4" s="53" t="s">
        <v>221</v>
      </c>
      <c r="Y4" s="53" t="s">
        <v>222</v>
      </c>
      <c r="Z4" s="33"/>
      <c r="AA4" s="33"/>
      <c r="AB4" s="33"/>
      <c r="AC4" s="131"/>
      <c r="AD4" s="33"/>
      <c r="AE4" s="33"/>
    </row>
    <row r="5" spans="1:35" s="34" customFormat="1" ht="15.75" customHeight="1">
      <c r="A5" s="218"/>
      <c r="B5" s="212"/>
      <c r="C5" s="213"/>
      <c r="D5" s="214"/>
      <c r="E5" s="212" t="s">
        <v>478</v>
      </c>
      <c r="F5" s="213"/>
      <c r="G5" s="214"/>
      <c r="H5" s="220" t="s">
        <v>284</v>
      </c>
      <c r="I5" s="221"/>
      <c r="J5" s="222"/>
      <c r="K5" s="220" t="s">
        <v>285</v>
      </c>
      <c r="L5" s="221"/>
      <c r="M5" s="222"/>
      <c r="N5" s="220" t="s">
        <v>398</v>
      </c>
      <c r="O5" s="221"/>
      <c r="P5" s="222"/>
      <c r="Q5" s="220" t="s">
        <v>398</v>
      </c>
      <c r="R5" s="221"/>
      <c r="S5" s="222"/>
      <c r="T5" s="220" t="s">
        <v>410</v>
      </c>
      <c r="U5" s="221"/>
      <c r="V5" s="222"/>
      <c r="W5" s="220" t="s">
        <v>408</v>
      </c>
      <c r="X5" s="221"/>
      <c r="Y5" s="222"/>
      <c r="Z5" s="33"/>
      <c r="AA5" s="33"/>
      <c r="AB5" s="33"/>
      <c r="AC5" s="131"/>
      <c r="AD5" s="33"/>
      <c r="AE5" s="33"/>
    </row>
    <row r="6" spans="1:35" s="34" customFormat="1" ht="15.75" customHeight="1">
      <c r="A6" s="219"/>
      <c r="B6" s="215"/>
      <c r="C6" s="216"/>
      <c r="D6" s="217"/>
      <c r="E6" s="215"/>
      <c r="F6" s="216"/>
      <c r="G6" s="217"/>
      <c r="H6" s="220" t="s">
        <v>11</v>
      </c>
      <c r="I6" s="221"/>
      <c r="J6" s="222"/>
      <c r="K6" s="220" t="s">
        <v>12</v>
      </c>
      <c r="L6" s="221"/>
      <c r="M6" s="222"/>
      <c r="N6" s="223" t="s">
        <v>12</v>
      </c>
      <c r="O6" s="223"/>
      <c r="P6" s="223"/>
      <c r="Q6" s="223" t="s">
        <v>405</v>
      </c>
      <c r="R6" s="223"/>
      <c r="S6" s="223"/>
      <c r="T6" s="223" t="s">
        <v>406</v>
      </c>
      <c r="U6" s="223"/>
      <c r="V6" s="223"/>
      <c r="W6" s="224" t="s">
        <v>412</v>
      </c>
      <c r="X6" s="224"/>
      <c r="Y6" s="224"/>
      <c r="Z6" s="33"/>
      <c r="AA6" s="33"/>
      <c r="AB6" s="33"/>
      <c r="AC6" s="131"/>
      <c r="AD6" s="33"/>
      <c r="AE6" s="33"/>
      <c r="AF6" s="33"/>
      <c r="AG6" s="33"/>
      <c r="AH6" s="33"/>
      <c r="AI6" s="33"/>
    </row>
    <row r="7" spans="1:35" ht="13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AA7" s="211"/>
      <c r="AB7" s="211"/>
      <c r="AC7" s="211"/>
      <c r="AD7" s="211"/>
      <c r="AE7" s="89"/>
      <c r="AF7" s="211"/>
      <c r="AG7" s="211"/>
      <c r="AH7" s="211"/>
      <c r="AI7" s="211"/>
    </row>
    <row r="8" spans="1:35" s="37" customFormat="1" ht="13.5" customHeight="1">
      <c r="A8" s="13" t="s">
        <v>195</v>
      </c>
      <c r="B8" s="170">
        <f>B9+B10</f>
        <v>8405515.2585999984</v>
      </c>
      <c r="C8" s="170">
        <f>C9+C10</f>
        <v>2129628.4124200004</v>
      </c>
      <c r="D8" s="170">
        <f t="shared" ref="D8:D43" si="0">C8/B8*100</f>
        <v>25.336084069814728</v>
      </c>
      <c r="E8" s="170">
        <f>E9+E10</f>
        <v>963744.80000000028</v>
      </c>
      <c r="F8" s="170">
        <f>F9+F10</f>
        <v>403179.34672999999</v>
      </c>
      <c r="G8" s="170">
        <f>F8/E8*100</f>
        <v>41.834658587003517</v>
      </c>
      <c r="H8" s="170">
        <f>H9+H10</f>
        <v>794422.2</v>
      </c>
      <c r="I8" s="170">
        <f>I9+I10</f>
        <v>327440.42300000001</v>
      </c>
      <c r="J8" s="170">
        <f>I8/H8*100</f>
        <v>41.217431109050082</v>
      </c>
      <c r="K8" s="170">
        <f>K9+K10</f>
        <v>169322.59999999998</v>
      </c>
      <c r="L8" s="170">
        <f>L9+L10</f>
        <v>75738.923729999995</v>
      </c>
      <c r="M8" s="170">
        <f>L8/K8*100</f>
        <v>44.730546146822697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 t="s">
        <v>262</v>
      </c>
      <c r="AA8" s="89"/>
      <c r="AB8" s="89"/>
      <c r="AC8" s="89"/>
      <c r="AD8" s="89"/>
      <c r="AE8" s="89"/>
      <c r="AF8" s="89"/>
      <c r="AG8" s="89"/>
      <c r="AH8" s="89"/>
      <c r="AI8" s="89"/>
    </row>
    <row r="9" spans="1:35" s="37" customFormat="1" ht="13.5" customHeight="1">
      <c r="A9" s="13" t="s">
        <v>197</v>
      </c>
      <c r="B9" s="170">
        <f>B12+B15+B18+B21+B24+B27+B30+B33+B36+B39+B42+B45+B48+B51</f>
        <v>7981863.7087599989</v>
      </c>
      <c r="C9" s="170">
        <f>C12+C15+C18+C21+C24+C27+C30+C33+C36+C39+C42+C45+C48+C51</f>
        <v>2061130.9681400002</v>
      </c>
      <c r="D9" s="170">
        <f t="shared" si="0"/>
        <v>25.822678052970687</v>
      </c>
      <c r="E9" s="170">
        <f>E12+E15+E18+E21+E24+E27+E30+E33+E36+E39+E42+E45+E48+E51</f>
        <v>963744.80000000028</v>
      </c>
      <c r="F9" s="170">
        <f>F12+F15+F18+F21+F24+F27+F30+F33+F36+F39+F42+F45+F48+F51</f>
        <v>403179.34672999999</v>
      </c>
      <c r="G9" s="170">
        <f>F9/E9*100</f>
        <v>41.834658587003517</v>
      </c>
      <c r="H9" s="170">
        <f>H12+H15+H18+H21+H24+H27+H30+H33+H36+H39+H42+H45+H48+H51</f>
        <v>794422.2</v>
      </c>
      <c r="I9" s="170">
        <f>I12+I15+I18+I21+I24+I27+I30+I33+I36+I39+I42+I45+I48+I51</f>
        <v>327440.42300000001</v>
      </c>
      <c r="J9" s="170">
        <f>I9/H9*100</f>
        <v>41.217431109050082</v>
      </c>
      <c r="K9" s="170">
        <f>K12+K15+K18+K21+K24+K27+K30+K33+K36+K39+K42+K45+K48+K51</f>
        <v>169322.59999999998</v>
      </c>
      <c r="L9" s="170">
        <f>L12+L15+L18+L21+L24+L27+L30+L33+L36+L39+L42+L45+L48+L51</f>
        <v>75738.923729999995</v>
      </c>
      <c r="M9" s="170">
        <f>L9/K9*100</f>
        <v>44.730546146822697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6"/>
      <c r="AA9" s="211"/>
      <c r="AB9" s="211"/>
      <c r="AC9" s="211"/>
      <c r="AD9" s="89"/>
      <c r="AE9" s="89"/>
      <c r="AF9" s="89"/>
      <c r="AG9" s="89"/>
      <c r="AH9" s="89"/>
      <c r="AI9" s="89"/>
    </row>
    <row r="10" spans="1:35" s="37" customFormat="1" ht="13.5" customHeight="1">
      <c r="A10" s="13" t="s">
        <v>198</v>
      </c>
      <c r="B10" s="170">
        <f>B13+B16+B19+B22+B25+B28+B31+B34+B37+B40+B43+B46+B49+B52</f>
        <v>423651.54984000005</v>
      </c>
      <c r="C10" s="170">
        <f>C13+C16+C19+C22+C25+C28+C31+C34+C37+C40+C43+C46+C49+C52</f>
        <v>68497.444280000011</v>
      </c>
      <c r="D10" s="170">
        <f t="shared" si="0"/>
        <v>16.168345024553634</v>
      </c>
      <c r="E10" s="170">
        <f>E13+E16+E19+E22+E25+E28+E31+E34+E37+E40+E43+E46+E49+E52</f>
        <v>0</v>
      </c>
      <c r="F10" s="170">
        <f>F13+F16+F19+F22+F25+F28+F31+F34+F37+F40+F43+F46+F49+F52</f>
        <v>0</v>
      </c>
      <c r="G10" s="170"/>
      <c r="H10" s="170">
        <f>H13+H16+H19+H22+H25+H28+H31+H34+H37+H40+H43+H46+H49+H52</f>
        <v>0</v>
      </c>
      <c r="I10" s="170">
        <f>I13+I16+I19+I22+I25+I28+I31+I34+I37+I40+I43+I46+I49+I52</f>
        <v>0</v>
      </c>
      <c r="J10" s="170"/>
      <c r="K10" s="170">
        <f>K13+K16+K19+K22+K25+K28+K31+K34+K37+K40+K43+K46+K49+K52</f>
        <v>0</v>
      </c>
      <c r="L10" s="170">
        <f>L13+L16+L19+L22+L25+L28+L31+L34+L37+L40+L43+L46+L49+L52</f>
        <v>0</v>
      </c>
      <c r="M10" s="170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8"/>
      <c r="AA10" s="145"/>
      <c r="AB10" s="145"/>
      <c r="AC10" s="145"/>
      <c r="AD10" s="89"/>
      <c r="AE10" s="89"/>
      <c r="AF10" s="89"/>
      <c r="AG10" s="89"/>
      <c r="AH10" s="89"/>
      <c r="AI10" s="89"/>
    </row>
    <row r="11" spans="1:35" s="37" customFormat="1" ht="13.5" customHeight="1">
      <c r="A11" s="13" t="s">
        <v>177</v>
      </c>
      <c r="B11" s="170">
        <f>B12+B13</f>
        <v>633222.61274000013</v>
      </c>
      <c r="C11" s="170">
        <f>C12+C13</f>
        <v>139061.58220999996</v>
      </c>
      <c r="D11" s="170">
        <f t="shared" si="0"/>
        <v>21.960931181574583</v>
      </c>
      <c r="E11" s="170">
        <f>E12+E13</f>
        <v>62740.600000000006</v>
      </c>
      <c r="F11" s="170">
        <f>F12+F13</f>
        <v>24792.699999999997</v>
      </c>
      <c r="G11" s="170">
        <f>F11/E11*100</f>
        <v>39.516198442475833</v>
      </c>
      <c r="H11" s="170">
        <f>H12+H13</f>
        <v>51429.8</v>
      </c>
      <c r="I11" s="170">
        <f>I12+I13</f>
        <v>13481.9</v>
      </c>
      <c r="J11" s="170">
        <f>I11/H11*100</f>
        <v>26.214179327938275</v>
      </c>
      <c r="K11" s="170">
        <f>K12+K13</f>
        <v>11310.8</v>
      </c>
      <c r="L11" s="170">
        <f>L12+L13</f>
        <v>11310.8</v>
      </c>
      <c r="M11" s="170">
        <f>L11/K11*100</f>
        <v>100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6"/>
      <c r="AA11" s="154"/>
      <c r="AB11" s="89"/>
      <c r="AC11" s="132"/>
      <c r="AD11" s="89"/>
      <c r="AE11" s="89"/>
      <c r="AF11" s="134"/>
      <c r="AG11" s="89"/>
      <c r="AH11" s="154"/>
      <c r="AI11" s="89"/>
    </row>
    <row r="12" spans="1:35" ht="13.5" customHeight="1">
      <c r="A12" s="11" t="s">
        <v>163</v>
      </c>
      <c r="B12" s="171">
        <f>E12+'субсидии '!B11+субвенции!B11+' иные '!B12</f>
        <v>621158.35745000013</v>
      </c>
      <c r="C12" s="171">
        <f>F12+'субсидии '!C11+субвенции!C11+' иные '!C12</f>
        <v>138694.56014999998</v>
      </c>
      <c r="D12" s="171">
        <f t="shared" si="0"/>
        <v>22.328373833586252</v>
      </c>
      <c r="E12" s="171">
        <f>H12+K12+N12+Q12+T12+W12</f>
        <v>62740.600000000006</v>
      </c>
      <c r="F12" s="171">
        <f>I12+L12</f>
        <v>24792.699999999997</v>
      </c>
      <c r="G12" s="171">
        <f>F12/E12*100</f>
        <v>39.516198442475833</v>
      </c>
      <c r="H12" s="171">
        <v>51429.8</v>
      </c>
      <c r="I12" s="171">
        <v>13481.9</v>
      </c>
      <c r="J12" s="171">
        <f>I12/H12*100</f>
        <v>26.214179327938275</v>
      </c>
      <c r="K12" s="172">
        <v>11310.8</v>
      </c>
      <c r="L12" s="171">
        <v>11310.8</v>
      </c>
      <c r="M12" s="171">
        <f>L12/K12*100</f>
        <v>100</v>
      </c>
      <c r="N12" s="157"/>
      <c r="O12" s="12"/>
      <c r="P12" s="12"/>
      <c r="Q12" s="157"/>
      <c r="R12" s="12"/>
      <c r="S12" s="12"/>
      <c r="T12" s="157"/>
      <c r="U12" s="12"/>
      <c r="V12" s="12"/>
      <c r="W12" s="157"/>
      <c r="X12" s="12"/>
      <c r="Y12" s="12"/>
      <c r="Z12" s="36"/>
      <c r="AA12" s="89"/>
      <c r="AB12" s="89"/>
      <c r="AC12" s="89"/>
      <c r="AD12" s="89"/>
      <c r="AE12" s="89"/>
      <c r="AF12" s="89"/>
      <c r="AG12" s="89"/>
      <c r="AH12" s="89"/>
      <c r="AI12" s="89"/>
    </row>
    <row r="13" spans="1:35" s="37" customFormat="1" ht="13.5" customHeight="1">
      <c r="A13" s="13" t="s">
        <v>193</v>
      </c>
      <c r="B13" s="170">
        <f>E13+'субсидии '!B12+субвенции!B12+' иные '!B13</f>
        <v>12064.255289999999</v>
      </c>
      <c r="C13" s="171">
        <f>F13+'субсидии '!C12+субвенции!C12+' иные '!C13</f>
        <v>367.02206000000001</v>
      </c>
      <c r="D13" s="170">
        <f t="shared" si="0"/>
        <v>3.0422272339033043</v>
      </c>
      <c r="E13" s="170">
        <f>H13+K13</f>
        <v>0</v>
      </c>
      <c r="F13" s="170">
        <f>I13+L13</f>
        <v>0</v>
      </c>
      <c r="G13" s="170"/>
      <c r="H13" s="170"/>
      <c r="I13" s="170"/>
      <c r="J13" s="170"/>
      <c r="K13" s="170"/>
      <c r="L13" s="170"/>
      <c r="M13" s="170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6"/>
      <c r="AA13" s="89"/>
      <c r="AB13" s="89"/>
      <c r="AC13" s="89"/>
      <c r="AD13" s="89"/>
      <c r="AE13" s="89"/>
      <c r="AF13" s="89"/>
      <c r="AG13" s="89"/>
      <c r="AH13" s="89"/>
      <c r="AI13" s="89"/>
    </row>
    <row r="14" spans="1:35" s="37" customFormat="1" ht="13.5" customHeight="1">
      <c r="A14" s="13" t="s">
        <v>178</v>
      </c>
      <c r="B14" s="170">
        <f>B15+B16</f>
        <v>603327.24103000003</v>
      </c>
      <c r="C14" s="170">
        <f>C15+C16</f>
        <v>141555.63952000003</v>
      </c>
      <c r="D14" s="170">
        <f t="shared" si="0"/>
        <v>23.46249761213107</v>
      </c>
      <c r="E14" s="170">
        <f>E15+E16</f>
        <v>144122.6</v>
      </c>
      <c r="F14" s="170">
        <f>F15+F16</f>
        <v>52922.504999999997</v>
      </c>
      <c r="G14" s="170">
        <f>F14/E14*100</f>
        <v>36.720476177920744</v>
      </c>
      <c r="H14" s="170">
        <f>H15+H16</f>
        <v>133391.5</v>
      </c>
      <c r="I14" s="170">
        <f>I15+I16</f>
        <v>42191.404999999999</v>
      </c>
      <c r="J14" s="170">
        <f>I14/H14*100</f>
        <v>31.629755269263782</v>
      </c>
      <c r="K14" s="170">
        <f>K15+K16</f>
        <v>10731.1</v>
      </c>
      <c r="L14" s="170">
        <f>L15+L16</f>
        <v>10731.1</v>
      </c>
      <c r="M14" s="170">
        <f>L14/K14*100</f>
        <v>100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6"/>
      <c r="AA14" s="154"/>
      <c r="AB14" s="89"/>
      <c r="AC14" s="132"/>
      <c r="AD14" s="89"/>
      <c r="AE14" s="89"/>
      <c r="AF14" s="154"/>
      <c r="AG14" s="89"/>
      <c r="AH14" s="154"/>
      <c r="AI14" s="89"/>
    </row>
    <row r="15" spans="1:35" ht="13.5" customHeight="1">
      <c r="A15" s="11" t="s">
        <v>164</v>
      </c>
      <c r="B15" s="171">
        <f>E15+'субсидии '!B22+субвенции!B22+' иные '!B19</f>
        <v>600119.74604</v>
      </c>
      <c r="C15" s="171">
        <f>F15+'субсидии '!C22+субвенции!C22+' иные '!C19</f>
        <v>141225.54964000001</v>
      </c>
      <c r="D15" s="171">
        <f t="shared" si="0"/>
        <v>23.532894988359015</v>
      </c>
      <c r="E15" s="171">
        <f>H15+K15+N15+Q15+T15+W15</f>
        <v>144122.6</v>
      </c>
      <c r="F15" s="171">
        <f>I15+L15+O15+R15+U15+X15</f>
        <v>52922.504999999997</v>
      </c>
      <c r="G15" s="171">
        <f>F15/E15*100</f>
        <v>36.720476177920744</v>
      </c>
      <c r="H15" s="171">
        <v>133391.5</v>
      </c>
      <c r="I15" s="171">
        <v>42191.404999999999</v>
      </c>
      <c r="J15" s="171">
        <f>I15/H15*100</f>
        <v>31.629755269263782</v>
      </c>
      <c r="K15" s="171">
        <v>10731.1</v>
      </c>
      <c r="L15" s="171">
        <v>10731.1</v>
      </c>
      <c r="M15" s="171">
        <f>L15/K15*100</f>
        <v>100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36"/>
      <c r="AA15" s="89"/>
      <c r="AB15" s="89"/>
      <c r="AC15" s="89"/>
      <c r="AD15" s="89"/>
      <c r="AE15" s="89"/>
      <c r="AF15" s="89"/>
      <c r="AG15" s="89"/>
      <c r="AH15" s="89"/>
      <c r="AI15" s="89"/>
    </row>
    <row r="16" spans="1:35" s="37" customFormat="1" ht="13.5" customHeight="1">
      <c r="A16" s="13" t="s">
        <v>193</v>
      </c>
      <c r="B16" s="170">
        <f>E16+'субсидии '!B23+субвенции!B23+' иные '!B20</f>
        <v>3207.4949900000001</v>
      </c>
      <c r="C16" s="170">
        <f>F16+'субсидии '!C23+субвенции!C23+' иные '!C20</f>
        <v>330.08987999999999</v>
      </c>
      <c r="D16" s="170">
        <f t="shared" si="0"/>
        <v>10.291204850798536</v>
      </c>
      <c r="E16" s="170">
        <f>H16+K16</f>
        <v>0</v>
      </c>
      <c r="F16" s="170">
        <f>I16+L16</f>
        <v>0</v>
      </c>
      <c r="G16" s="170"/>
      <c r="H16" s="170"/>
      <c r="I16" s="170"/>
      <c r="J16" s="170"/>
      <c r="K16" s="170"/>
      <c r="L16" s="170"/>
      <c r="M16" s="170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  <c r="AA16" s="89"/>
      <c r="AB16" s="89"/>
      <c r="AC16" s="89"/>
      <c r="AD16" s="89"/>
      <c r="AE16" s="89"/>
      <c r="AF16" s="89"/>
      <c r="AG16" s="89"/>
      <c r="AH16" s="89"/>
      <c r="AI16" s="89"/>
    </row>
    <row r="17" spans="1:35" s="37" customFormat="1" ht="13.5" customHeight="1">
      <c r="A17" s="13" t="s">
        <v>179</v>
      </c>
      <c r="B17" s="170">
        <f>B18+B19</f>
        <v>1190555.5880100001</v>
      </c>
      <c r="C17" s="170">
        <f>C18+C19</f>
        <v>353592.52996999997</v>
      </c>
      <c r="D17" s="170">
        <f t="shared" si="0"/>
        <v>29.699791721697416</v>
      </c>
      <c r="E17" s="170">
        <f>E18+E19</f>
        <v>57356.100000000006</v>
      </c>
      <c r="F17" s="170">
        <f>F18+F19</f>
        <v>25721.53</v>
      </c>
      <c r="G17" s="170">
        <f>F17/E17*100</f>
        <v>44.845325954867917</v>
      </c>
      <c r="H17" s="170">
        <f>H18+H19</f>
        <v>38536.300000000003</v>
      </c>
      <c r="I17" s="170">
        <f>I18+I19</f>
        <v>19450.53</v>
      </c>
      <c r="J17" s="170">
        <f>I17/H17*100</f>
        <v>50.473268061541965</v>
      </c>
      <c r="K17" s="170">
        <f>K18+K19</f>
        <v>18819.8</v>
      </c>
      <c r="L17" s="170">
        <f>L18+L19</f>
        <v>6271</v>
      </c>
      <c r="M17" s="170">
        <f>L17/K17*100</f>
        <v>33.321289280438684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6"/>
      <c r="AA17" s="154"/>
      <c r="AB17" s="89"/>
      <c r="AC17" s="132"/>
      <c r="AD17" s="89"/>
      <c r="AE17" s="89"/>
      <c r="AF17" s="154"/>
      <c r="AG17" s="89"/>
      <c r="AH17" s="154"/>
      <c r="AI17" s="89"/>
    </row>
    <row r="18" spans="1:35" ht="13.5" customHeight="1">
      <c r="A18" s="11" t="s">
        <v>166</v>
      </c>
      <c r="B18" s="171">
        <f>E18+'субсидии '!B32+субвенции!B35+' иные '!B31</f>
        <v>1115679.4977600002</v>
      </c>
      <c r="C18" s="171">
        <f>F18+'субсидии '!C32+субвенции!C35+' иные '!C31</f>
        <v>314466.23690999998</v>
      </c>
      <c r="D18" s="171">
        <f t="shared" si="0"/>
        <v>28.186072930565448</v>
      </c>
      <c r="E18" s="171">
        <f>H18+K18+N18+Q18+T18+W18</f>
        <v>57356.100000000006</v>
      </c>
      <c r="F18" s="171">
        <f>I18+L18+O18+R18+U18+X18</f>
        <v>25721.53</v>
      </c>
      <c r="G18" s="171">
        <f>F18/E18*100</f>
        <v>44.845325954867917</v>
      </c>
      <c r="H18" s="171">
        <v>38536.300000000003</v>
      </c>
      <c r="I18" s="171">
        <v>19450.53</v>
      </c>
      <c r="J18" s="171">
        <f>I18/H18*100</f>
        <v>50.473268061541965</v>
      </c>
      <c r="K18" s="172">
        <v>18819.8</v>
      </c>
      <c r="L18" s="171">
        <v>6271</v>
      </c>
      <c r="M18" s="171">
        <f>L18/K18*100</f>
        <v>33.321289280438684</v>
      </c>
      <c r="N18" s="157"/>
      <c r="O18" s="12"/>
      <c r="P18" s="12"/>
      <c r="Q18" s="157"/>
      <c r="R18" s="12"/>
      <c r="S18" s="12"/>
      <c r="T18" s="157"/>
      <c r="U18" s="12"/>
      <c r="V18" s="12"/>
      <c r="W18" s="157"/>
      <c r="X18" s="12"/>
      <c r="Y18" s="12"/>
      <c r="Z18" s="36"/>
      <c r="AA18" s="89"/>
      <c r="AB18" s="89"/>
      <c r="AC18" s="89"/>
      <c r="AD18" s="89"/>
      <c r="AE18" s="89"/>
      <c r="AF18" s="89"/>
      <c r="AG18" s="89"/>
      <c r="AH18" s="89"/>
      <c r="AI18" s="89"/>
    </row>
    <row r="19" spans="1:35" s="37" customFormat="1" ht="12" customHeight="1">
      <c r="A19" s="13" t="s">
        <v>193</v>
      </c>
      <c r="B19" s="170">
        <f>E19+'субсидии '!B33+субвенции!B36+' иные '!B32</f>
        <v>74876.090250000008</v>
      </c>
      <c r="C19" s="170">
        <f>F19+'субсидии '!C33+субвенции!C36+' иные '!C32</f>
        <v>39126.293059999996</v>
      </c>
      <c r="D19" s="170">
        <f t="shared" si="0"/>
        <v>52.254722341088033</v>
      </c>
      <c r="E19" s="170">
        <f>H19+K19</f>
        <v>0</v>
      </c>
      <c r="F19" s="170">
        <f>I19+L19</f>
        <v>0</v>
      </c>
      <c r="G19" s="170"/>
      <c r="H19" s="170"/>
      <c r="I19" s="170"/>
      <c r="J19" s="170"/>
      <c r="K19" s="170"/>
      <c r="L19" s="170"/>
      <c r="M19" s="170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89"/>
      <c r="AB19" s="89"/>
      <c r="AC19" s="89"/>
      <c r="AD19" s="89"/>
      <c r="AE19" s="89"/>
      <c r="AF19" s="89"/>
      <c r="AG19" s="89"/>
      <c r="AH19" s="89"/>
      <c r="AI19" s="89"/>
    </row>
    <row r="20" spans="1:35" s="37" customFormat="1" ht="13.5" customHeight="1">
      <c r="A20" s="13" t="s">
        <v>180</v>
      </c>
      <c r="B20" s="170">
        <f>B21+B22</f>
        <v>327260.96888000006</v>
      </c>
      <c r="C20" s="170">
        <f>C21+C22</f>
        <v>104332.24890000001</v>
      </c>
      <c r="D20" s="170">
        <f t="shared" si="0"/>
        <v>31.880443689041488</v>
      </c>
      <c r="E20" s="170">
        <f>E21+E22</f>
        <v>88967.400000000009</v>
      </c>
      <c r="F20" s="170">
        <f>F21+F22</f>
        <v>35007.593730000001</v>
      </c>
      <c r="G20" s="170">
        <f>F20/E20*100</f>
        <v>39.348788129134938</v>
      </c>
      <c r="H20" s="170">
        <f>H21+H22</f>
        <v>79321.3</v>
      </c>
      <c r="I20" s="170">
        <f>I21+I22</f>
        <v>31549.8</v>
      </c>
      <c r="J20" s="170">
        <f>I20/H20*100</f>
        <v>39.774688513677916</v>
      </c>
      <c r="K20" s="170">
        <f>K21+K22</f>
        <v>9646.1</v>
      </c>
      <c r="L20" s="170">
        <f>L21+L22</f>
        <v>3457.7937299999999</v>
      </c>
      <c r="M20" s="170">
        <f>L20/K20*100</f>
        <v>35.846546583593366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6"/>
      <c r="AA20" s="154"/>
      <c r="AB20" s="89"/>
      <c r="AC20" s="132"/>
      <c r="AD20" s="89"/>
      <c r="AE20" s="89"/>
      <c r="AF20" s="154"/>
      <c r="AG20" s="89"/>
      <c r="AH20" s="154"/>
      <c r="AI20" s="89"/>
    </row>
    <row r="21" spans="1:35" ht="13.5" customHeight="1">
      <c r="A21" s="11" t="s">
        <v>165</v>
      </c>
      <c r="B21" s="171">
        <f>E21+'субсидии '!B44+субвенции!B47+' иные '!B41</f>
        <v>302427.54023000004</v>
      </c>
      <c r="C21" s="171">
        <f>F21+'субсидии '!C44+субвенции!C47+' иные '!C41</f>
        <v>95613.187149999998</v>
      </c>
      <c r="D21" s="171">
        <f t="shared" si="0"/>
        <v>31.615238174831873</v>
      </c>
      <c r="E21" s="171">
        <f>H21+K21+N21+Q21+T21+W21</f>
        <v>88967.400000000009</v>
      </c>
      <c r="F21" s="171">
        <f>I21+L21+O21+R21+U21+X21</f>
        <v>35007.593730000001</v>
      </c>
      <c r="G21" s="171">
        <f>F21/E21*100</f>
        <v>39.348788129134938</v>
      </c>
      <c r="H21" s="171">
        <v>79321.3</v>
      </c>
      <c r="I21" s="171">
        <v>31549.8</v>
      </c>
      <c r="J21" s="171">
        <f>I21/H21*100</f>
        <v>39.774688513677916</v>
      </c>
      <c r="K21" s="171">
        <v>9646.1</v>
      </c>
      <c r="L21" s="171">
        <v>3457.7937299999999</v>
      </c>
      <c r="M21" s="171">
        <f>L21/K21*100</f>
        <v>35.846546583593366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36"/>
      <c r="AA21" s="89"/>
      <c r="AB21" s="89"/>
      <c r="AC21" s="89"/>
      <c r="AD21" s="89"/>
      <c r="AE21" s="89"/>
      <c r="AF21" s="89"/>
      <c r="AG21" s="89"/>
      <c r="AH21" s="89"/>
      <c r="AI21" s="89"/>
    </row>
    <row r="22" spans="1:35" s="37" customFormat="1" ht="13.5" customHeight="1">
      <c r="A22" s="13" t="s">
        <v>193</v>
      </c>
      <c r="B22" s="170">
        <f>E22+'субсидии '!B45+субвенции!B48+' иные '!B42</f>
        <v>24833.428650000002</v>
      </c>
      <c r="C22" s="170">
        <f>F22+'субсидии '!C45+субвенции!C48+' иные '!C42</f>
        <v>8719.0617500000008</v>
      </c>
      <c r="D22" s="170">
        <f t="shared" si="0"/>
        <v>35.110181009983087</v>
      </c>
      <c r="E22" s="170">
        <f>H22+K22</f>
        <v>0</v>
      </c>
      <c r="F22" s="170">
        <f>I22+L22</f>
        <v>0</v>
      </c>
      <c r="G22" s="170"/>
      <c r="H22" s="170"/>
      <c r="I22" s="170"/>
      <c r="J22" s="170"/>
      <c r="K22" s="170"/>
      <c r="L22" s="170"/>
      <c r="M22" s="170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6"/>
      <c r="AA22" s="89"/>
      <c r="AB22" s="89"/>
      <c r="AC22" s="89"/>
      <c r="AD22" s="89"/>
      <c r="AE22" s="89"/>
      <c r="AF22" s="89"/>
      <c r="AG22" s="89"/>
      <c r="AH22" s="89"/>
      <c r="AI22" s="89"/>
    </row>
    <row r="23" spans="1:35" s="37" customFormat="1" ht="13.5" customHeight="1">
      <c r="A23" s="13" t="s">
        <v>184</v>
      </c>
      <c r="B23" s="170">
        <f>B24+B25</f>
        <v>298723.19418999995</v>
      </c>
      <c r="C23" s="170">
        <f>C24+C25</f>
        <v>79568.16816999999</v>
      </c>
      <c r="D23" s="170">
        <f t="shared" si="0"/>
        <v>26.636086423001835</v>
      </c>
      <c r="E23" s="170">
        <f>E24+E25</f>
        <v>44976.9</v>
      </c>
      <c r="F23" s="170">
        <f>F24+F25</f>
        <v>17430.73</v>
      </c>
      <c r="G23" s="170">
        <f>F23/E23*100</f>
        <v>38.75484971174091</v>
      </c>
      <c r="H23" s="170">
        <f>H24+H25</f>
        <v>34862.400000000001</v>
      </c>
      <c r="I23" s="170">
        <f>I24+I25</f>
        <v>17430.73</v>
      </c>
      <c r="J23" s="170">
        <f>I23/H23*100</f>
        <v>49.998651842672906</v>
      </c>
      <c r="K23" s="170">
        <f>K24+K25</f>
        <v>10114.5</v>
      </c>
      <c r="L23" s="170">
        <f>L24+L25</f>
        <v>0</v>
      </c>
      <c r="M23" s="170">
        <f>L23/K23*100</f>
        <v>0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6"/>
      <c r="AA23" s="134"/>
      <c r="AB23" s="89"/>
      <c r="AC23" s="132"/>
      <c r="AD23" s="89"/>
      <c r="AE23" s="89"/>
      <c r="AF23" s="154"/>
      <c r="AG23" s="89"/>
      <c r="AH23" s="154"/>
      <c r="AI23" s="89"/>
    </row>
    <row r="24" spans="1:35" ht="13.5" customHeight="1">
      <c r="A24" s="11" t="s">
        <v>185</v>
      </c>
      <c r="B24" s="171">
        <f>E24+'субсидии '!B55+субвенции!B59+' иные '!B47</f>
        <v>281559.02622999996</v>
      </c>
      <c r="C24" s="171">
        <f>F24+'субсидии '!C55+субвенции!C59</f>
        <v>79420.910559999989</v>
      </c>
      <c r="D24" s="171">
        <f t="shared" si="0"/>
        <v>28.207552648346862</v>
      </c>
      <c r="E24" s="171">
        <f>H24+K24+N24+Q24+T24+W24</f>
        <v>44976.9</v>
      </c>
      <c r="F24" s="171">
        <f>I24+L24+O24+R24+U24+X24</f>
        <v>17430.73</v>
      </c>
      <c r="G24" s="171">
        <f>F24/E24*100</f>
        <v>38.75484971174091</v>
      </c>
      <c r="H24" s="171">
        <v>34862.400000000001</v>
      </c>
      <c r="I24" s="171">
        <v>17430.73</v>
      </c>
      <c r="J24" s="171">
        <f>I24/H24*100</f>
        <v>49.998651842672906</v>
      </c>
      <c r="K24" s="171">
        <v>10114.5</v>
      </c>
      <c r="L24" s="171"/>
      <c r="M24" s="171">
        <f>L24/K24*100</f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36"/>
      <c r="AA24" s="89"/>
      <c r="AB24" s="89"/>
      <c r="AC24" s="89"/>
      <c r="AD24" s="89"/>
      <c r="AE24" s="89"/>
      <c r="AF24" s="89"/>
      <c r="AG24" s="89"/>
      <c r="AH24" s="89"/>
      <c r="AI24" s="89"/>
    </row>
    <row r="25" spans="1:35" s="37" customFormat="1" ht="13.5" customHeight="1">
      <c r="A25" s="13" t="s">
        <v>193</v>
      </c>
      <c r="B25" s="170">
        <f>E25+'субсидии '!B56+субвенции!B60+' иные '!B48</f>
        <v>17164.167959999999</v>
      </c>
      <c r="C25" s="170">
        <f>F25+'субсидии '!C56+субвенции!C60+' иные '!C48</f>
        <v>147.25760999999997</v>
      </c>
      <c r="D25" s="170">
        <f t="shared" si="0"/>
        <v>0.85793619791634801</v>
      </c>
      <c r="E25" s="170">
        <f>H25+K25</f>
        <v>0</v>
      </c>
      <c r="F25" s="170">
        <f>I25+L25</f>
        <v>0</v>
      </c>
      <c r="G25" s="170"/>
      <c r="H25" s="170"/>
      <c r="I25" s="170"/>
      <c r="J25" s="170"/>
      <c r="K25" s="170"/>
      <c r="L25" s="170"/>
      <c r="M25" s="170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6"/>
      <c r="AA25" s="89"/>
      <c r="AB25" s="89"/>
      <c r="AC25" s="89"/>
      <c r="AD25" s="89"/>
      <c r="AE25" s="89"/>
      <c r="AF25" s="89"/>
      <c r="AG25" s="89"/>
      <c r="AH25" s="89"/>
      <c r="AI25" s="89"/>
    </row>
    <row r="26" spans="1:35" s="37" customFormat="1" ht="13.5" customHeight="1">
      <c r="A26" s="13" t="s">
        <v>181</v>
      </c>
      <c r="B26" s="170">
        <f>B27+B28</f>
        <v>606342.5152299999</v>
      </c>
      <c r="C26" s="170">
        <f>C27+C28</f>
        <v>163772.84319999997</v>
      </c>
      <c r="D26" s="170">
        <f t="shared" si="0"/>
        <v>27.009955443727563</v>
      </c>
      <c r="E26" s="170">
        <f>E27+E28</f>
        <v>90202.400000000009</v>
      </c>
      <c r="F26" s="170">
        <f>F27+F28</f>
        <v>35540.300000000003</v>
      </c>
      <c r="G26" s="170">
        <f>F26/E26*100</f>
        <v>39.400614617792876</v>
      </c>
      <c r="H26" s="170">
        <f>H27+H28</f>
        <v>77304.100000000006</v>
      </c>
      <c r="I26" s="170">
        <f>I27+I28</f>
        <v>31593</v>
      </c>
      <c r="J26" s="170">
        <f>I26/H26*100</f>
        <v>40.868466226241559</v>
      </c>
      <c r="K26" s="170">
        <f>K27+K28</f>
        <v>12898.3</v>
      </c>
      <c r="L26" s="170">
        <f>L27+L28</f>
        <v>3947.3</v>
      </c>
      <c r="M26" s="170">
        <f>L26/K26*100</f>
        <v>30.603257793662735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6"/>
      <c r="AA26" s="134"/>
      <c r="AB26" s="89"/>
      <c r="AC26" s="132"/>
      <c r="AD26" s="89"/>
      <c r="AE26" s="89"/>
      <c r="AF26" s="154"/>
      <c r="AG26" s="89"/>
      <c r="AH26" s="154"/>
      <c r="AI26" s="89"/>
    </row>
    <row r="27" spans="1:35" ht="13.5" customHeight="1">
      <c r="A27" s="11" t="s">
        <v>186</v>
      </c>
      <c r="B27" s="171">
        <f>E27+'субсидии '!B67+субвенции!B70+' иные '!B54</f>
        <v>589285.80594999995</v>
      </c>
      <c r="C27" s="171">
        <f>F27+'субсидии '!C67+субвенции!C70+' иные '!C54</f>
        <v>163524.41389999999</v>
      </c>
      <c r="D27" s="171">
        <f t="shared" si="0"/>
        <v>27.749593193811762</v>
      </c>
      <c r="E27" s="171">
        <f>H27+K27+N27+Q27+T27+W27</f>
        <v>90202.400000000009</v>
      </c>
      <c r="F27" s="171">
        <f>I27+L27</f>
        <v>35540.300000000003</v>
      </c>
      <c r="G27" s="171">
        <f>F27/E27*100</f>
        <v>39.400614617792876</v>
      </c>
      <c r="H27" s="171">
        <v>77304.100000000006</v>
      </c>
      <c r="I27" s="171">
        <v>31593</v>
      </c>
      <c r="J27" s="171">
        <f>I27/H27*100</f>
        <v>40.868466226241559</v>
      </c>
      <c r="K27" s="171">
        <v>12898.3</v>
      </c>
      <c r="L27" s="171">
        <v>3947.3</v>
      </c>
      <c r="M27" s="171">
        <f>L27/K27*100</f>
        <v>30.603257793662735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36"/>
      <c r="AA27" s="89"/>
      <c r="AB27" s="89"/>
      <c r="AC27" s="89"/>
      <c r="AD27" s="89"/>
      <c r="AE27" s="89"/>
      <c r="AF27" s="89"/>
      <c r="AG27" s="89"/>
      <c r="AH27" s="89"/>
      <c r="AI27" s="89"/>
    </row>
    <row r="28" spans="1:35" s="37" customFormat="1" ht="13.5" customHeight="1">
      <c r="A28" s="13" t="s">
        <v>193</v>
      </c>
      <c r="B28" s="170">
        <f>E28+'субсидии '!B68+субвенции!B71+' иные '!B55</f>
        <v>17056.709279999999</v>
      </c>
      <c r="C28" s="170">
        <f>F28+'субсидии '!C68+субвенции!C71+' иные '!C55</f>
        <v>248.42930000000001</v>
      </c>
      <c r="D28" s="170">
        <f t="shared" si="0"/>
        <v>1.4564902052431536</v>
      </c>
      <c r="E28" s="170">
        <f>H28+K28</f>
        <v>0</v>
      </c>
      <c r="F28" s="170">
        <f>I28+L28</f>
        <v>0</v>
      </c>
      <c r="G28" s="170"/>
      <c r="H28" s="170"/>
      <c r="I28" s="170"/>
      <c r="J28" s="170"/>
      <c r="K28" s="170"/>
      <c r="L28" s="170"/>
      <c r="M28" s="170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A28" s="89"/>
      <c r="AB28" s="89"/>
      <c r="AC28" s="89"/>
      <c r="AD28" s="89"/>
      <c r="AE28" s="89"/>
      <c r="AF28" s="89"/>
      <c r="AG28" s="89"/>
      <c r="AH28" s="89"/>
      <c r="AI28" s="89"/>
    </row>
    <row r="29" spans="1:35" s="37" customFormat="1" ht="13.5" customHeight="1">
      <c r="A29" s="13" t="s">
        <v>182</v>
      </c>
      <c r="B29" s="170">
        <f>B30+B31</f>
        <v>1428036.1065700001</v>
      </c>
      <c r="C29" s="170">
        <f>C30+C31</f>
        <v>390141.81174999994</v>
      </c>
      <c r="D29" s="170">
        <f t="shared" si="0"/>
        <v>27.320164382053449</v>
      </c>
      <c r="E29" s="170">
        <f>E30+E31</f>
        <v>64677.9</v>
      </c>
      <c r="F29" s="170">
        <f>F30+F31</f>
        <v>48202.33</v>
      </c>
      <c r="G29" s="170">
        <f>F29/E29*100</f>
        <v>74.526739427223205</v>
      </c>
      <c r="H29" s="170">
        <f>H30+H31</f>
        <v>37956.300000000003</v>
      </c>
      <c r="I29" s="170">
        <f>I30+I31</f>
        <v>33579</v>
      </c>
      <c r="J29" s="170">
        <f>I29/H29*100</f>
        <v>88.467527129883578</v>
      </c>
      <c r="K29" s="170">
        <f>K30+K31</f>
        <v>26721.599999999999</v>
      </c>
      <c r="L29" s="170">
        <f>L30+L31</f>
        <v>14623.33</v>
      </c>
      <c r="M29" s="170">
        <f>L29/K29*100</f>
        <v>54.724754505718224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134"/>
      <c r="AB29" s="89"/>
      <c r="AC29" s="132"/>
      <c r="AD29" s="89"/>
      <c r="AE29" s="89"/>
      <c r="AF29" s="133"/>
      <c r="AG29" s="89"/>
      <c r="AH29" s="154"/>
      <c r="AI29" s="89"/>
    </row>
    <row r="30" spans="1:35" ht="13.5" customHeight="1">
      <c r="A30" s="11" t="s">
        <v>187</v>
      </c>
      <c r="B30" s="171">
        <f>E30+'субсидии '!B76+субвенции!B78+' иные '!B60</f>
        <v>1351204.02211</v>
      </c>
      <c r="C30" s="171">
        <f>F30+'субсидии '!C76+субвенции!C78+' иные '!C60</f>
        <v>389103.77054999996</v>
      </c>
      <c r="D30" s="171">
        <f t="shared" si="0"/>
        <v>28.796818554638925</v>
      </c>
      <c r="E30" s="171">
        <f>H30+K30+N30+Q30+T30+W30</f>
        <v>64677.9</v>
      </c>
      <c r="F30" s="171">
        <f>I30+L30+O30+R30+U30+X30</f>
        <v>48202.33</v>
      </c>
      <c r="G30" s="171">
        <f>F30/E30*100</f>
        <v>74.526739427223205</v>
      </c>
      <c r="H30" s="171">
        <v>37956.300000000003</v>
      </c>
      <c r="I30" s="171">
        <v>33579</v>
      </c>
      <c r="J30" s="171">
        <f>I30/H30*100</f>
        <v>88.467527129883578</v>
      </c>
      <c r="K30" s="171">
        <v>26721.599999999999</v>
      </c>
      <c r="L30" s="171">
        <v>14623.33</v>
      </c>
      <c r="M30" s="171">
        <f>L30/K30*100</f>
        <v>54.724754505718224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36"/>
      <c r="AA30" s="89"/>
      <c r="AB30" s="89"/>
      <c r="AC30" s="89"/>
      <c r="AD30" s="89"/>
      <c r="AE30" s="89"/>
      <c r="AF30" s="89"/>
      <c r="AG30" s="89"/>
      <c r="AH30" s="89"/>
      <c r="AI30" s="89"/>
    </row>
    <row r="31" spans="1:35" s="37" customFormat="1" ht="13.5" customHeight="1">
      <c r="A31" s="13" t="s">
        <v>193</v>
      </c>
      <c r="B31" s="170">
        <f>E31+'субсидии '!B77+субвенции!B79+' иные '!B61</f>
        <v>76832.084460000013</v>
      </c>
      <c r="C31" s="170">
        <f>F31+'субсидии '!C77+субвенции!C79+' иные '!C61</f>
        <v>1038.0412000000001</v>
      </c>
      <c r="D31" s="170">
        <f t="shared" si="0"/>
        <v>1.3510517218108544</v>
      </c>
      <c r="E31" s="170">
        <f>H31+K31</f>
        <v>0</v>
      </c>
      <c r="F31" s="170">
        <f>I31+L31</f>
        <v>0</v>
      </c>
      <c r="G31" s="170"/>
      <c r="H31" s="170"/>
      <c r="I31" s="170"/>
      <c r="J31" s="170"/>
      <c r="K31" s="170"/>
      <c r="L31" s="170"/>
      <c r="M31" s="170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/>
      <c r="AA31" s="89"/>
      <c r="AB31" s="89"/>
      <c r="AC31" s="89"/>
      <c r="AD31" s="89"/>
      <c r="AE31" s="89"/>
      <c r="AF31" s="89"/>
      <c r="AG31" s="89"/>
      <c r="AH31" s="89"/>
      <c r="AI31" s="89"/>
    </row>
    <row r="32" spans="1:35" s="37" customFormat="1" ht="13.5" customHeight="1">
      <c r="A32" s="13" t="s">
        <v>183</v>
      </c>
      <c r="B32" s="170">
        <f>B33+B34</f>
        <v>715772.05598000006</v>
      </c>
      <c r="C32" s="170">
        <f>C33+C34</f>
        <v>158489.93752000001</v>
      </c>
      <c r="D32" s="170">
        <f t="shared" si="0"/>
        <v>22.142515371461847</v>
      </c>
      <c r="E32" s="170">
        <f>E33+E34</f>
        <v>99389.3</v>
      </c>
      <c r="F32" s="170">
        <f>I32+L32+O32</f>
        <v>39822.79</v>
      </c>
      <c r="G32" s="170">
        <f>F32/E32*100</f>
        <v>40.067482113265712</v>
      </c>
      <c r="H32" s="170">
        <f>H33+H34</f>
        <v>85218.3</v>
      </c>
      <c r="I32" s="170">
        <f>I33+I34</f>
        <v>33245.29</v>
      </c>
      <c r="J32" s="170">
        <f>I32/H32*100</f>
        <v>39.011914107650583</v>
      </c>
      <c r="K32" s="170">
        <f>K33+K34</f>
        <v>14171</v>
      </c>
      <c r="L32" s="170">
        <f>L33+L34</f>
        <v>6577.5</v>
      </c>
      <c r="M32" s="170">
        <f>L32/K32*100</f>
        <v>46.415214169783361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6"/>
      <c r="AA32" s="134"/>
      <c r="AB32" s="89"/>
      <c r="AC32" s="132"/>
      <c r="AD32" s="89"/>
      <c r="AE32" s="89"/>
      <c r="AF32" s="154"/>
      <c r="AG32" s="89"/>
      <c r="AH32" s="154"/>
      <c r="AI32" s="89"/>
    </row>
    <row r="33" spans="1:35" ht="13.5" customHeight="1">
      <c r="A33" s="11" t="s">
        <v>188</v>
      </c>
      <c r="B33" s="171">
        <f>E33+'субсидии '!B97+субвенции!B98+' иные '!B74</f>
        <v>703261.72869000002</v>
      </c>
      <c r="C33" s="171">
        <f>F33+'субсидии '!C97+субвенции!C98+' иные '!C74</f>
        <v>158234.81544999999</v>
      </c>
      <c r="D33" s="171">
        <f t="shared" si="0"/>
        <v>22.500131742523756</v>
      </c>
      <c r="E33" s="171">
        <f>H33+K33+N33+Q33+T33+W33</f>
        <v>99389.3</v>
      </c>
      <c r="F33" s="171">
        <f>I33+L33+O33+R33+U33+X33</f>
        <v>39822.79</v>
      </c>
      <c r="G33" s="171">
        <f>F33/E33*100</f>
        <v>40.067482113265712</v>
      </c>
      <c r="H33" s="171">
        <v>85218.3</v>
      </c>
      <c r="I33" s="171">
        <v>33245.29</v>
      </c>
      <c r="J33" s="171">
        <f>I33/H33*100</f>
        <v>39.011914107650583</v>
      </c>
      <c r="K33" s="171">
        <v>14171</v>
      </c>
      <c r="L33" s="171">
        <v>6577.5</v>
      </c>
      <c r="M33" s="171">
        <f>L33/K33*100</f>
        <v>46.415214169783361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36"/>
      <c r="AA33" s="89"/>
      <c r="AB33" s="89"/>
      <c r="AC33" s="89"/>
      <c r="AD33" s="89"/>
      <c r="AE33" s="89"/>
      <c r="AF33" s="89"/>
      <c r="AG33" s="89"/>
      <c r="AH33" s="89"/>
      <c r="AI33" s="89"/>
    </row>
    <row r="34" spans="1:35" s="37" customFormat="1" ht="13.5" customHeight="1">
      <c r="A34" s="13" t="s">
        <v>193</v>
      </c>
      <c r="B34" s="170">
        <f>E34+'субсидии '!B98+субвенции!B99+' иные '!B75</f>
        <v>12510.327290000001</v>
      </c>
      <c r="C34" s="170">
        <f>F34+'субсидии '!C98+субвенции!C99+' иные '!C75</f>
        <v>255.12207000000004</v>
      </c>
      <c r="D34" s="170">
        <f t="shared" si="0"/>
        <v>2.0392917314315926</v>
      </c>
      <c r="E34" s="170">
        <f>H34+K34</f>
        <v>0</v>
      </c>
      <c r="F34" s="170">
        <f>I34+L34</f>
        <v>0</v>
      </c>
      <c r="G34" s="170"/>
      <c r="H34" s="170"/>
      <c r="I34" s="170"/>
      <c r="J34" s="170"/>
      <c r="K34" s="170"/>
      <c r="L34" s="170"/>
      <c r="M34" s="170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6"/>
      <c r="AA34" s="89"/>
      <c r="AB34" s="89"/>
      <c r="AC34" s="89"/>
      <c r="AD34" s="89"/>
      <c r="AE34" s="89"/>
      <c r="AF34" s="89"/>
      <c r="AG34" s="89"/>
      <c r="AH34" s="89"/>
      <c r="AI34" s="89"/>
    </row>
    <row r="35" spans="1:35" s="37" customFormat="1" ht="13.5" customHeight="1">
      <c r="A35" s="13" t="s">
        <v>192</v>
      </c>
      <c r="B35" s="170">
        <f>B36+B37</f>
        <v>409504.01424999995</v>
      </c>
      <c r="C35" s="170">
        <f>C36+C37</f>
        <v>107009.11832000001</v>
      </c>
      <c r="D35" s="170">
        <f t="shared" si="0"/>
        <v>26.131396664324647</v>
      </c>
      <c r="E35" s="170">
        <f>E36+E37</f>
        <v>92419.5</v>
      </c>
      <c r="F35" s="170">
        <f>F36+F37</f>
        <v>34182.368000000002</v>
      </c>
      <c r="G35" s="170">
        <f>F35/E35*100</f>
        <v>36.986099253945326</v>
      </c>
      <c r="H35" s="170">
        <f>H36+H37</f>
        <v>81758.7</v>
      </c>
      <c r="I35" s="170">
        <f>I36+I37</f>
        <v>34182.368000000002</v>
      </c>
      <c r="J35" s="170">
        <f>I35/H35*100</f>
        <v>41.808844807953164</v>
      </c>
      <c r="K35" s="170">
        <f>K36+K37</f>
        <v>10660.8</v>
      </c>
      <c r="L35" s="170">
        <f>L36+L37</f>
        <v>0</v>
      </c>
      <c r="M35" s="170">
        <f>L35/K35*100</f>
        <v>0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6"/>
      <c r="AA35" s="134"/>
      <c r="AB35" s="89"/>
      <c r="AC35" s="132"/>
      <c r="AD35" s="89"/>
      <c r="AE35" s="89"/>
      <c r="AF35" s="154"/>
      <c r="AG35" s="89"/>
      <c r="AH35" s="154"/>
      <c r="AI35" s="89"/>
    </row>
    <row r="36" spans="1:35" ht="13.5" customHeight="1">
      <c r="A36" s="11" t="s">
        <v>168</v>
      </c>
      <c r="B36" s="171">
        <f>E36+'субсидии '!B109+субвенции!B110+' иные '!B80</f>
        <v>394520.21496999997</v>
      </c>
      <c r="C36" s="171">
        <f>F36+'субсидии '!C109+субвенции!C110+' иные '!C80</f>
        <v>106919.77994000001</v>
      </c>
      <c r="D36" s="171">
        <f t="shared" si="0"/>
        <v>27.101217094320599</v>
      </c>
      <c r="E36" s="171">
        <f>H36+K36+N36+Q36+T36+W36</f>
        <v>92419.5</v>
      </c>
      <c r="F36" s="171">
        <f>I36+L36+O36+R36+U36+X36</f>
        <v>34182.368000000002</v>
      </c>
      <c r="G36" s="171">
        <f>F36/E36*100</f>
        <v>36.986099253945326</v>
      </c>
      <c r="H36" s="171">
        <v>81758.7</v>
      </c>
      <c r="I36" s="171">
        <v>34182.368000000002</v>
      </c>
      <c r="J36" s="171">
        <f>I36/H36*100</f>
        <v>41.808844807953164</v>
      </c>
      <c r="K36" s="171">
        <v>10660.8</v>
      </c>
      <c r="L36" s="171"/>
      <c r="M36" s="171">
        <f>L36/K36*100</f>
        <v>0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36"/>
      <c r="AA36" s="89"/>
      <c r="AB36" s="89"/>
      <c r="AC36" s="89"/>
      <c r="AD36" s="89"/>
      <c r="AE36" s="89"/>
      <c r="AF36" s="89"/>
      <c r="AG36" s="89"/>
      <c r="AH36" s="89"/>
      <c r="AI36" s="89"/>
    </row>
    <row r="37" spans="1:35" s="37" customFormat="1" ht="13.5" customHeight="1">
      <c r="A37" s="13" t="s">
        <v>193</v>
      </c>
      <c r="B37" s="170">
        <f>E37+'субсидии '!B110+субвенции!B111+' иные '!B81</f>
        <v>14983.799279999999</v>
      </c>
      <c r="C37" s="170">
        <f>F37+'субсидии '!C110+субвенции!C111+' иные '!C81</f>
        <v>89.338380000000001</v>
      </c>
      <c r="D37" s="170">
        <f t="shared" si="0"/>
        <v>0.59623316043245878</v>
      </c>
      <c r="E37" s="170">
        <f>H37+K37</f>
        <v>0</v>
      </c>
      <c r="F37" s="170">
        <f>I37+L37</f>
        <v>0</v>
      </c>
      <c r="G37" s="170"/>
      <c r="H37" s="170"/>
      <c r="I37" s="170"/>
      <c r="J37" s="170"/>
      <c r="K37" s="170"/>
      <c r="L37" s="170"/>
      <c r="M37" s="170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6"/>
      <c r="AA37" s="89"/>
      <c r="AB37" s="89"/>
      <c r="AC37" s="89"/>
      <c r="AD37" s="89"/>
      <c r="AE37" s="89"/>
      <c r="AF37" s="89"/>
      <c r="AG37" s="89"/>
      <c r="AH37" s="89"/>
      <c r="AI37" s="89"/>
    </row>
    <row r="38" spans="1:35" s="37" customFormat="1" ht="13.5" customHeight="1">
      <c r="A38" s="13" t="s">
        <v>170</v>
      </c>
      <c r="B38" s="170">
        <f>B39+B40</f>
        <v>406295.30670000002</v>
      </c>
      <c r="C38" s="170">
        <f>C39+C40</f>
        <v>110446.54379000001</v>
      </c>
      <c r="D38" s="170">
        <f t="shared" si="0"/>
        <v>27.183809896074294</v>
      </c>
      <c r="E38" s="170">
        <f>E39+E40</f>
        <v>38746</v>
      </c>
      <c r="F38" s="170">
        <f>F39+F40</f>
        <v>16448.8</v>
      </c>
      <c r="G38" s="170">
        <f>F38/E38*100</f>
        <v>42.452898363702054</v>
      </c>
      <c r="H38" s="170">
        <f>H39+H40</f>
        <v>31810.2</v>
      </c>
      <c r="I38" s="170">
        <f>I39+I40</f>
        <v>14251.3</v>
      </c>
      <c r="J38" s="170">
        <f>I38/H38*100</f>
        <v>44.801038660555413</v>
      </c>
      <c r="K38" s="170">
        <f>K39+K40</f>
        <v>6935.8</v>
      </c>
      <c r="L38" s="170">
        <f>L39+L40</f>
        <v>2197.5</v>
      </c>
      <c r="M38" s="170">
        <f>L38/K38*100</f>
        <v>31.683439545546292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6"/>
      <c r="AA38" s="134"/>
      <c r="AB38" s="89"/>
      <c r="AC38" s="132"/>
      <c r="AD38" s="89"/>
      <c r="AE38" s="89"/>
      <c r="AF38" s="154"/>
      <c r="AG38" s="89"/>
      <c r="AH38" s="154"/>
      <c r="AI38" s="89"/>
    </row>
    <row r="39" spans="1:35" ht="13.5" customHeight="1">
      <c r="A39" s="11" t="s">
        <v>169</v>
      </c>
      <c r="B39" s="171">
        <f>E39+'субсидии '!B117+субвенции!B117+' иные '!B85</f>
        <v>347819.56377000001</v>
      </c>
      <c r="C39" s="171">
        <f>F39+'субсидии '!C117+субвенции!C117+' иные '!C85</f>
        <v>94667.488550000009</v>
      </c>
      <c r="D39" s="171">
        <f t="shared" si="0"/>
        <v>27.21741339788467</v>
      </c>
      <c r="E39" s="171">
        <f>H39+K39+N39+Q39+T39+W39</f>
        <v>38746</v>
      </c>
      <c r="F39" s="171">
        <f>I39+L39+O39+R39+U39+X39</f>
        <v>16448.8</v>
      </c>
      <c r="G39" s="171">
        <f>F39/E39*100</f>
        <v>42.452898363702054</v>
      </c>
      <c r="H39" s="171">
        <v>31810.2</v>
      </c>
      <c r="I39" s="171">
        <v>14251.3</v>
      </c>
      <c r="J39" s="171">
        <f>I39/H39*100</f>
        <v>44.801038660555413</v>
      </c>
      <c r="K39" s="172">
        <v>6935.8</v>
      </c>
      <c r="L39" s="171">
        <v>2197.5</v>
      </c>
      <c r="M39" s="171">
        <f>L39/K39*100</f>
        <v>31.683439545546292</v>
      </c>
      <c r="N39" s="157"/>
      <c r="O39" s="12"/>
      <c r="P39" s="12"/>
      <c r="Q39" s="157"/>
      <c r="R39" s="12"/>
      <c r="S39" s="12"/>
      <c r="T39" s="157"/>
      <c r="U39" s="12"/>
      <c r="V39" s="12"/>
      <c r="W39" s="157"/>
      <c r="X39" s="12"/>
      <c r="Y39" s="12"/>
      <c r="Z39" s="36"/>
      <c r="AA39" s="89"/>
      <c r="AB39" s="89"/>
      <c r="AC39" s="89"/>
      <c r="AD39" s="89"/>
      <c r="AE39" s="89"/>
      <c r="AF39" s="89"/>
      <c r="AG39" s="89"/>
      <c r="AH39" s="89"/>
      <c r="AI39" s="89"/>
    </row>
    <row r="40" spans="1:35" s="37" customFormat="1" ht="13.5" customHeight="1">
      <c r="A40" s="13" t="s">
        <v>193</v>
      </c>
      <c r="B40" s="170">
        <f>E40+'субсидии '!B118+субвенции!B118+' иные '!B86</f>
        <v>58475.74293</v>
      </c>
      <c r="C40" s="170">
        <f>F40+'субсидии '!C118+субвенции!C118+' иные '!C86</f>
        <v>15779.055240000002</v>
      </c>
      <c r="D40" s="170">
        <f t="shared" si="0"/>
        <v>26.983932908537401</v>
      </c>
      <c r="E40" s="170">
        <f>H40+K40</f>
        <v>0</v>
      </c>
      <c r="F40" s="170">
        <f>I40+L40</f>
        <v>0</v>
      </c>
      <c r="G40" s="170"/>
      <c r="H40" s="170"/>
      <c r="I40" s="170"/>
      <c r="J40" s="170"/>
      <c r="K40" s="170"/>
      <c r="L40" s="170"/>
      <c r="M40" s="170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6"/>
      <c r="AA40" s="89"/>
      <c r="AB40" s="89"/>
      <c r="AC40" s="89"/>
      <c r="AD40" s="89"/>
      <c r="AE40" s="89"/>
      <c r="AF40" s="89"/>
      <c r="AG40" s="89"/>
      <c r="AH40" s="89"/>
      <c r="AI40" s="89"/>
    </row>
    <row r="41" spans="1:35" s="37" customFormat="1" ht="13.5" customHeight="1">
      <c r="A41" s="13" t="s">
        <v>190</v>
      </c>
      <c r="B41" s="170">
        <f>B42+B43</f>
        <v>455596.02681000001</v>
      </c>
      <c r="C41" s="170">
        <f>C42+C43</f>
        <v>82504.662169999996</v>
      </c>
      <c r="D41" s="170">
        <f t="shared" si="0"/>
        <v>18.109170693976971</v>
      </c>
      <c r="E41" s="170">
        <f>E42+E43</f>
        <v>61732.899999999994</v>
      </c>
      <c r="F41" s="170">
        <f>F42+F43</f>
        <v>26060.9</v>
      </c>
      <c r="G41" s="170">
        <f>F41/E41*100</f>
        <v>42.215577107182725</v>
      </c>
      <c r="H41" s="170">
        <f>H42+H43</f>
        <v>53479.1</v>
      </c>
      <c r="I41" s="170">
        <f>I42+I43</f>
        <v>22358.9</v>
      </c>
      <c r="J41" s="170">
        <f>I41/H41*100</f>
        <v>41.808669181044564</v>
      </c>
      <c r="K41" s="170">
        <f>K42+K43</f>
        <v>8253.7999999999993</v>
      </c>
      <c r="L41" s="170">
        <f>L42+L43</f>
        <v>3702</v>
      </c>
      <c r="M41" s="170">
        <f>L41/K41*100</f>
        <v>44.852068138312056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6"/>
      <c r="AA41" s="134"/>
      <c r="AB41" s="89"/>
      <c r="AC41" s="132"/>
      <c r="AD41" s="89"/>
      <c r="AE41" s="89"/>
      <c r="AF41" s="154"/>
      <c r="AG41" s="89"/>
      <c r="AH41" s="154"/>
      <c r="AI41" s="89"/>
    </row>
    <row r="42" spans="1:35" ht="13.5" customHeight="1">
      <c r="A42" s="11" t="s">
        <v>189</v>
      </c>
      <c r="B42" s="171">
        <f>E42+'субсидии '!B124+субвенции!B123+' иные '!B92</f>
        <v>435538.06117</v>
      </c>
      <c r="C42" s="171">
        <f>F42+'субсидии '!C124+субвенции!C123+' иные '!C92</f>
        <v>82328.446509999994</v>
      </c>
      <c r="D42" s="171">
        <f t="shared" si="0"/>
        <v>18.902698489504779</v>
      </c>
      <c r="E42" s="171">
        <f>H42+K42+N42+Q42+T42+W42</f>
        <v>61732.899999999994</v>
      </c>
      <c r="F42" s="171">
        <f>I42+L42+O42+R42+U42+X42</f>
        <v>26060.9</v>
      </c>
      <c r="G42" s="171">
        <f>F42/E42*100</f>
        <v>42.215577107182725</v>
      </c>
      <c r="H42" s="171">
        <v>53479.1</v>
      </c>
      <c r="I42" s="171">
        <v>22358.9</v>
      </c>
      <c r="J42" s="171">
        <f>I42/H42*100</f>
        <v>41.808669181044564</v>
      </c>
      <c r="K42" s="172">
        <v>8253.7999999999993</v>
      </c>
      <c r="L42" s="171">
        <v>3702</v>
      </c>
      <c r="M42" s="171">
        <f>L42/K42*100</f>
        <v>44.852068138312056</v>
      </c>
      <c r="N42" s="157"/>
      <c r="O42" s="12"/>
      <c r="P42" s="12"/>
      <c r="Q42" s="157"/>
      <c r="R42" s="12"/>
      <c r="S42" s="12"/>
      <c r="T42" s="157"/>
      <c r="U42" s="12"/>
      <c r="V42" s="12"/>
      <c r="W42" s="157"/>
      <c r="X42" s="12"/>
      <c r="Y42" s="12"/>
      <c r="Z42" s="36"/>
      <c r="AA42" s="89"/>
      <c r="AB42" s="89"/>
      <c r="AC42" s="89"/>
      <c r="AD42" s="89"/>
      <c r="AE42" s="89"/>
      <c r="AF42" s="134"/>
      <c r="AG42" s="89"/>
      <c r="AH42" s="89"/>
      <c r="AI42" s="89"/>
    </row>
    <row r="43" spans="1:35" s="37" customFormat="1" ht="13.5" customHeight="1">
      <c r="A43" s="13" t="s">
        <v>193</v>
      </c>
      <c r="B43" s="170">
        <f>E43+'субсидии '!B125+субвенции!B124+' иные '!B93</f>
        <v>20057.965640000002</v>
      </c>
      <c r="C43" s="170">
        <f>F43+'субсидии '!C125+субвенции!C124+' иные '!C93</f>
        <v>176.21565999999999</v>
      </c>
      <c r="D43" s="170">
        <f t="shared" si="0"/>
        <v>0.87853206632574521</v>
      </c>
      <c r="E43" s="170">
        <f>H43+K43</f>
        <v>0</v>
      </c>
      <c r="F43" s="170">
        <f>I43+L43</f>
        <v>0</v>
      </c>
      <c r="G43" s="170"/>
      <c r="H43" s="170"/>
      <c r="I43" s="170"/>
      <c r="J43" s="170"/>
      <c r="K43" s="170"/>
      <c r="L43" s="170"/>
      <c r="M43" s="170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89"/>
      <c r="AB43" s="89"/>
      <c r="AC43" s="89"/>
      <c r="AD43" s="89"/>
      <c r="AE43" s="89"/>
      <c r="AF43" s="134"/>
      <c r="AG43" s="89"/>
      <c r="AH43" s="89"/>
      <c r="AI43" s="89"/>
    </row>
    <row r="44" spans="1:35" s="37" customFormat="1" ht="13.5" customHeight="1">
      <c r="A44" s="13" t="s">
        <v>171</v>
      </c>
      <c r="B44" s="170">
        <f>B45+B46</f>
        <v>602059.42145999987</v>
      </c>
      <c r="C44" s="170">
        <f>C45+C46</f>
        <v>103856.39783999998</v>
      </c>
      <c r="D44" s="170">
        <f t="shared" ref="D44:D57" si="1">C44/B44*100</f>
        <v>17.250190618751088</v>
      </c>
      <c r="E44" s="170">
        <f>E45+E46</f>
        <v>25958.1</v>
      </c>
      <c r="F44" s="170">
        <f>F45+F46</f>
        <v>10530.4</v>
      </c>
      <c r="G44" s="170">
        <f>F44/E44*100</f>
        <v>40.566913603075726</v>
      </c>
      <c r="H44" s="170">
        <f>H45+H46</f>
        <v>15366.3</v>
      </c>
      <c r="I44" s="170">
        <f>I45+I46</f>
        <v>833</v>
      </c>
      <c r="J44" s="170">
        <f>I44/H44*100</f>
        <v>5.4209536453147473</v>
      </c>
      <c r="K44" s="170">
        <f>K45+K46</f>
        <v>10591.8</v>
      </c>
      <c r="L44" s="170">
        <f>L45+L46</f>
        <v>9697.4</v>
      </c>
      <c r="M44" s="170">
        <f>L44/K44*100</f>
        <v>91.555731792518742</v>
      </c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134"/>
      <c r="AB44" s="89"/>
      <c r="AC44" s="132"/>
      <c r="AD44" s="89"/>
      <c r="AE44" s="89"/>
      <c r="AF44" s="154"/>
      <c r="AG44" s="89"/>
      <c r="AH44" s="154"/>
      <c r="AI44" s="89"/>
    </row>
    <row r="45" spans="1:35" ht="13.5" customHeight="1">
      <c r="A45" s="11" t="s">
        <v>172</v>
      </c>
      <c r="B45" s="171">
        <f>E45+'субсидии '!B136+субвенции!B135+' иные '!B103</f>
        <v>594619.14212999982</v>
      </c>
      <c r="C45" s="171">
        <f>F45+'субсидии '!C136+субвенции!C135+' иные '!C103</f>
        <v>103512.51583999998</v>
      </c>
      <c r="D45" s="171">
        <f t="shared" si="1"/>
        <v>17.408204429680023</v>
      </c>
      <c r="E45" s="171">
        <f>H45+K45+N45+Q45+T45+W45</f>
        <v>25958.1</v>
      </c>
      <c r="F45" s="171">
        <f>I45+L45+O45+R45+U45+X45</f>
        <v>10530.4</v>
      </c>
      <c r="G45" s="171">
        <f>F45/E45*100</f>
        <v>40.566913603075726</v>
      </c>
      <c r="H45" s="171">
        <v>15366.3</v>
      </c>
      <c r="I45" s="171">
        <v>833</v>
      </c>
      <c r="J45" s="171">
        <f>I45/H45*100</f>
        <v>5.4209536453147473</v>
      </c>
      <c r="K45" s="172">
        <v>10591.8</v>
      </c>
      <c r="L45" s="173">
        <v>9697.4</v>
      </c>
      <c r="M45" s="171">
        <f>L45/K45*100</f>
        <v>91.555731792518742</v>
      </c>
      <c r="N45" s="157"/>
      <c r="O45" s="12"/>
      <c r="P45" s="12"/>
      <c r="Q45" s="157"/>
      <c r="R45" s="12"/>
      <c r="S45" s="12"/>
      <c r="T45" s="157"/>
      <c r="U45" s="12"/>
      <c r="V45" s="12"/>
      <c r="W45" s="157"/>
      <c r="X45" s="12"/>
      <c r="Y45" s="12"/>
      <c r="Z45" s="36"/>
      <c r="AA45" s="89"/>
      <c r="AB45" s="89"/>
      <c r="AC45" s="89"/>
      <c r="AD45" s="89"/>
      <c r="AE45" s="89"/>
      <c r="AF45" s="89"/>
      <c r="AG45" s="89"/>
      <c r="AH45" s="89"/>
      <c r="AI45" s="89"/>
    </row>
    <row r="46" spans="1:35" s="37" customFormat="1" ht="13.5" customHeight="1">
      <c r="A46" s="13" t="s">
        <v>193</v>
      </c>
      <c r="B46" s="170">
        <f>E46+'субсидии '!B137+субвенции!B136+' иные '!B104</f>
        <v>7440.2793300000003</v>
      </c>
      <c r="C46" s="170">
        <f>F46+'субсидии '!C137+субвенции!C136+' иные '!C104</f>
        <v>343.88200000000001</v>
      </c>
      <c r="D46" s="170">
        <f t="shared" si="1"/>
        <v>4.6218963663559123</v>
      </c>
      <c r="E46" s="170">
        <f>H46+K46</f>
        <v>0</v>
      </c>
      <c r="F46" s="170">
        <f>I46+L46</f>
        <v>0</v>
      </c>
      <c r="G46" s="170"/>
      <c r="H46" s="170"/>
      <c r="I46" s="170"/>
      <c r="J46" s="170"/>
      <c r="K46" s="170"/>
      <c r="L46" s="170"/>
      <c r="M46" s="170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89"/>
      <c r="AB46" s="89"/>
      <c r="AC46" s="89"/>
      <c r="AD46" s="89"/>
      <c r="AE46" s="89"/>
      <c r="AF46" s="89"/>
      <c r="AG46" s="89"/>
      <c r="AH46" s="89"/>
      <c r="AI46" s="89"/>
    </row>
    <row r="47" spans="1:35" s="37" customFormat="1" ht="13.5" customHeight="1">
      <c r="A47" s="13" t="s">
        <v>191</v>
      </c>
      <c r="B47" s="170">
        <f>B48+B49</f>
        <v>574324.49138000002</v>
      </c>
      <c r="C47" s="170">
        <f>C48+C49</f>
        <v>145788.07371000003</v>
      </c>
      <c r="D47" s="170">
        <f t="shared" si="1"/>
        <v>25.384268980014607</v>
      </c>
      <c r="E47" s="170">
        <f>E48+E49</f>
        <v>59184.3</v>
      </c>
      <c r="F47" s="170">
        <f>F48+F49</f>
        <v>23028.600000000002</v>
      </c>
      <c r="G47" s="170">
        <f>F47/E47*100</f>
        <v>38.909981194337014</v>
      </c>
      <c r="H47" s="170">
        <f>H48+H49</f>
        <v>45045.1</v>
      </c>
      <c r="I47" s="170">
        <f>I48+I49</f>
        <v>21521.4</v>
      </c>
      <c r="J47" s="170">
        <f>I47/H47*100</f>
        <v>47.777449711511352</v>
      </c>
      <c r="K47" s="170">
        <f>K48+K49</f>
        <v>14139.2</v>
      </c>
      <c r="L47" s="170">
        <f>L48+L49</f>
        <v>1507.2</v>
      </c>
      <c r="M47" s="170">
        <f>L47/K47*100</f>
        <v>10.659726151408849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134"/>
      <c r="AB47" s="89"/>
      <c r="AC47" s="132"/>
      <c r="AD47" s="89"/>
      <c r="AE47" s="89"/>
      <c r="AF47" s="154"/>
      <c r="AG47" s="89"/>
      <c r="AH47" s="154"/>
      <c r="AI47" s="89"/>
    </row>
    <row r="48" spans="1:35" ht="13.5" customHeight="1">
      <c r="A48" s="11" t="s">
        <v>174</v>
      </c>
      <c r="B48" s="171">
        <f>E48+'субсидии '!B146+субвенции!B146+' иные '!B114</f>
        <v>495531.46651000006</v>
      </c>
      <c r="C48" s="171">
        <f>F48+'субсидии '!C146+субвенции!C146+' иные '!C114</f>
        <v>144090.26609000002</v>
      </c>
      <c r="D48" s="171">
        <f>C48/B48*100</f>
        <v>29.077924577589304</v>
      </c>
      <c r="E48" s="171">
        <f>H48+K48+N48+Q48+T48+W48</f>
        <v>59184.3</v>
      </c>
      <c r="F48" s="171">
        <f>I48+L48</f>
        <v>23028.600000000002</v>
      </c>
      <c r="G48" s="171">
        <f>F48/E48*100</f>
        <v>38.909981194337014</v>
      </c>
      <c r="H48" s="171">
        <v>45045.1</v>
      </c>
      <c r="I48" s="171">
        <v>21521.4</v>
      </c>
      <c r="J48" s="171">
        <f>I48/H48*100</f>
        <v>47.777449711511352</v>
      </c>
      <c r="K48" s="172">
        <v>14139.2</v>
      </c>
      <c r="L48" s="171">
        <v>1507.2</v>
      </c>
      <c r="M48" s="171">
        <f>L48/K48*100</f>
        <v>10.659726151408849</v>
      </c>
      <c r="N48" s="157"/>
      <c r="O48" s="12"/>
      <c r="P48" s="12"/>
      <c r="Q48" s="157"/>
      <c r="R48" s="12"/>
      <c r="S48" s="12"/>
      <c r="T48" s="157"/>
      <c r="U48" s="12"/>
      <c r="V48" s="12"/>
      <c r="W48" s="157"/>
      <c r="X48" s="12"/>
      <c r="Y48" s="12"/>
      <c r="Z48" s="36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1:35" s="37" customFormat="1" ht="13.5" customHeight="1">
      <c r="A49" s="13" t="s">
        <v>193</v>
      </c>
      <c r="B49" s="170">
        <f>E49+'субсидии '!B147+субвенции!B147+' иные '!B115</f>
        <v>78793.024869999994</v>
      </c>
      <c r="C49" s="170">
        <f>F49+'субсидии '!C147+субвенции!C147+' иные '!C115</f>
        <v>1697.80762</v>
      </c>
      <c r="D49" s="170">
        <f t="shared" si="1"/>
        <v>2.1547689313885332</v>
      </c>
      <c r="E49" s="170">
        <f>H49+K49</f>
        <v>0</v>
      </c>
      <c r="F49" s="170">
        <f>I49+L49</f>
        <v>0</v>
      </c>
      <c r="G49" s="170"/>
      <c r="H49" s="170"/>
      <c r="I49" s="170"/>
      <c r="J49" s="170"/>
      <c r="K49" s="170"/>
      <c r="L49" s="170"/>
      <c r="M49" s="170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89"/>
      <c r="AB49" s="89"/>
      <c r="AC49" s="89"/>
      <c r="AD49" s="89"/>
      <c r="AE49" s="89"/>
      <c r="AF49" s="89"/>
      <c r="AG49" s="89"/>
      <c r="AH49" s="89"/>
      <c r="AI49" s="89"/>
    </row>
    <row r="50" spans="1:35" s="37" customFormat="1" ht="13.5" customHeight="1">
      <c r="A50" s="13" t="s">
        <v>175</v>
      </c>
      <c r="B50" s="170">
        <f>B51+B52</f>
        <v>154495.71536999999</v>
      </c>
      <c r="C50" s="170">
        <f>C51+C52</f>
        <v>49508.855350000005</v>
      </c>
      <c r="D50" s="170">
        <f t="shared" si="1"/>
        <v>32.045455261611508</v>
      </c>
      <c r="E50" s="170">
        <f>E51+E52</f>
        <v>33270.800000000003</v>
      </c>
      <c r="F50" s="170">
        <f>F51+F52</f>
        <v>13487.8</v>
      </c>
      <c r="G50" s="170">
        <f>F50/E50*100</f>
        <v>40.539452011974461</v>
      </c>
      <c r="H50" s="170">
        <f>H51+H52</f>
        <v>28942.799999999999</v>
      </c>
      <c r="I50" s="170">
        <f>I51+I52</f>
        <v>11771.8</v>
      </c>
      <c r="J50" s="170">
        <f>I50/H50*100</f>
        <v>40.672637063449287</v>
      </c>
      <c r="K50" s="170">
        <f>K51+K52</f>
        <v>4328</v>
      </c>
      <c r="L50" s="170">
        <f>L51+L52</f>
        <v>1716</v>
      </c>
      <c r="M50" s="170">
        <f>L50/K50*100</f>
        <v>39.648798521256936</v>
      </c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134"/>
      <c r="AB50" s="89"/>
      <c r="AC50" s="132"/>
      <c r="AD50" s="89"/>
      <c r="AE50" s="89"/>
      <c r="AF50" s="154"/>
      <c r="AG50" s="89"/>
      <c r="AH50" s="154"/>
      <c r="AI50" s="89"/>
    </row>
    <row r="51" spans="1:35" ht="13.5" customHeight="1">
      <c r="A51" s="11" t="s">
        <v>176</v>
      </c>
      <c r="B51" s="171">
        <f>E51+'субсидии '!B157+субвенции!B156+' иные '!B123</f>
        <v>149139.53574999998</v>
      </c>
      <c r="C51" s="171">
        <f>F51+'субсидии '!C157+субвенции!C156+' иные '!C123</f>
        <v>49329.026900000004</v>
      </c>
      <c r="D51" s="171">
        <f t="shared" si="1"/>
        <v>33.075754629335442</v>
      </c>
      <c r="E51" s="171">
        <f>H51+K51+N51+Q51+T51+W51</f>
        <v>33270.800000000003</v>
      </c>
      <c r="F51" s="171">
        <f>I51+L51+O51+R51+U51+X51</f>
        <v>13487.8</v>
      </c>
      <c r="G51" s="171">
        <f>F51/E51*100</f>
        <v>40.539452011974461</v>
      </c>
      <c r="H51" s="171">
        <v>28942.799999999999</v>
      </c>
      <c r="I51" s="171">
        <v>11771.8</v>
      </c>
      <c r="J51" s="171">
        <f>I51/H51*100</f>
        <v>40.672637063449287</v>
      </c>
      <c r="K51" s="172">
        <v>4328</v>
      </c>
      <c r="L51" s="171">
        <v>1716</v>
      </c>
      <c r="M51" s="171">
        <f>L51/K51*100</f>
        <v>39.648798521256936</v>
      </c>
      <c r="N51" s="157"/>
      <c r="O51" s="12"/>
      <c r="P51" s="12"/>
      <c r="Q51" s="157"/>
      <c r="R51" s="12"/>
      <c r="S51" s="12"/>
      <c r="T51" s="157"/>
      <c r="U51" s="12"/>
      <c r="V51" s="12"/>
      <c r="W51" s="157"/>
      <c r="X51" s="12"/>
      <c r="Y51" s="12"/>
      <c r="Z51" s="36"/>
      <c r="AA51" s="89"/>
      <c r="AB51" s="89"/>
      <c r="AC51" s="89"/>
      <c r="AD51" s="89"/>
      <c r="AE51" s="89"/>
      <c r="AF51" s="89"/>
      <c r="AG51" s="89"/>
      <c r="AH51" s="134"/>
      <c r="AI51" s="89"/>
    </row>
    <row r="52" spans="1:35" s="37" customFormat="1" ht="13.5" customHeight="1">
      <c r="A52" s="13" t="s">
        <v>193</v>
      </c>
      <c r="B52" s="170">
        <f>E52+'субсидии '!B158+субвенции!B157+' иные '!B124</f>
        <v>5356.1796199999999</v>
      </c>
      <c r="C52" s="170">
        <f>F52+'субсидии '!C158+субвенции!C157+' иные '!C124</f>
        <v>179.82845000000003</v>
      </c>
      <c r="D52" s="170">
        <f t="shared" si="1"/>
        <v>3.3574014084314827</v>
      </c>
      <c r="E52" s="170">
        <f>H52+K52</f>
        <v>0</v>
      </c>
      <c r="F52" s="170">
        <f>I52+L52</f>
        <v>0</v>
      </c>
      <c r="G52" s="170"/>
      <c r="H52" s="170"/>
      <c r="I52" s="170"/>
      <c r="J52" s="170"/>
      <c r="K52" s="170"/>
      <c r="L52" s="170"/>
      <c r="M52" s="170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89"/>
      <c r="AB52" s="89"/>
      <c r="AC52" s="89"/>
      <c r="AD52" s="89"/>
      <c r="AE52" s="89"/>
      <c r="AF52" s="89"/>
      <c r="AG52" s="89"/>
      <c r="AH52" s="134"/>
      <c r="AI52" s="89"/>
    </row>
    <row r="53" spans="1:35" s="37" customFormat="1" ht="13.5" customHeight="1">
      <c r="A53" s="13" t="s">
        <v>7</v>
      </c>
      <c r="B53" s="170">
        <f>B54+B55+B56</f>
        <v>6673278.5551900007</v>
      </c>
      <c r="C53" s="170">
        <f>SUM(C54:C56)</f>
        <v>1301974.7241699998</v>
      </c>
      <c r="D53" s="170">
        <f t="shared" si="1"/>
        <v>19.510270902110278</v>
      </c>
      <c r="E53" s="170">
        <f>SUM(E54:E56)</f>
        <v>167151.40000000002</v>
      </c>
      <c r="F53" s="170">
        <f>SUM(F54:F56)</f>
        <v>66034</v>
      </c>
      <c r="G53" s="170">
        <f>F53/E53*100</f>
        <v>39.505502197409051</v>
      </c>
      <c r="H53" s="170">
        <f>SUM(H54:H56)</f>
        <v>122218.79999999999</v>
      </c>
      <c r="I53" s="170">
        <f>SUM(I54:I56)</f>
        <v>63534</v>
      </c>
      <c r="J53" s="170">
        <f>I53/H53*100</f>
        <v>51.983819183300774</v>
      </c>
      <c r="K53" s="170">
        <f>SUM(K54:K56)</f>
        <v>44932.600000000006</v>
      </c>
      <c r="L53" s="170">
        <f>SUM(L54:L56)</f>
        <v>2500</v>
      </c>
      <c r="M53" s="170">
        <f>L53/K53*100</f>
        <v>5.5638890248950643</v>
      </c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89"/>
      <c r="AB53" s="89"/>
      <c r="AC53" s="89"/>
      <c r="AD53" s="89"/>
      <c r="AE53" s="89"/>
      <c r="AF53" s="89"/>
      <c r="AG53" s="89"/>
      <c r="AH53" s="134"/>
      <c r="AI53" s="89"/>
    </row>
    <row r="54" spans="1:35" ht="14.25" customHeight="1">
      <c r="A54" s="11" t="s">
        <v>2</v>
      </c>
      <c r="B54" s="171">
        <f>E54+'субсидии '!B165+субвенции!B165+' иные '!B126</f>
        <v>4584055.2775100004</v>
      </c>
      <c r="C54" s="171">
        <f>F54+'субсидии '!C165+субвенции!C165+' иные '!C126</f>
        <v>897120.60691999993</v>
      </c>
      <c r="D54" s="171">
        <f t="shared" si="1"/>
        <v>19.570457872124621</v>
      </c>
      <c r="E54" s="171">
        <f t="shared" ref="E54:F56" si="2">H54+K54+N54+Q54+T54+W54</f>
        <v>0</v>
      </c>
      <c r="F54" s="171">
        <f t="shared" si="2"/>
        <v>0</v>
      </c>
      <c r="G54" s="171"/>
      <c r="H54" s="171"/>
      <c r="I54" s="171"/>
      <c r="J54" s="171"/>
      <c r="K54" s="172"/>
      <c r="L54" s="171"/>
      <c r="M54" s="171"/>
      <c r="N54" s="157"/>
      <c r="O54" s="12"/>
      <c r="P54" s="12"/>
      <c r="Q54" s="157"/>
      <c r="R54" s="12"/>
      <c r="S54" s="12"/>
      <c r="T54" s="157"/>
      <c r="U54" s="12"/>
      <c r="V54" s="12"/>
      <c r="W54" s="157"/>
      <c r="X54" s="12"/>
      <c r="Y54" s="12"/>
      <c r="Z54" s="36"/>
      <c r="AA54" s="134"/>
      <c r="AB54" s="89"/>
      <c r="AC54" s="134"/>
      <c r="AD54" s="89"/>
      <c r="AE54" s="89"/>
      <c r="AF54" s="154"/>
      <c r="AG54" s="89"/>
      <c r="AH54" s="154"/>
      <c r="AI54" s="89"/>
    </row>
    <row r="55" spans="1:35" ht="13.5" customHeight="1">
      <c r="A55" s="11" t="s">
        <v>3</v>
      </c>
      <c r="B55" s="171">
        <f>E55+'субсидии '!B166+субвенции!B166+' иные '!B127</f>
        <v>1638398.53785</v>
      </c>
      <c r="C55" s="171">
        <f>F55+'субсидии '!C166+субвенции!C166+' иные '!C127</f>
        <v>275736.33751000004</v>
      </c>
      <c r="D55" s="171">
        <f t="shared" si="1"/>
        <v>16.829625462913132</v>
      </c>
      <c r="E55" s="171">
        <f t="shared" si="2"/>
        <v>105755.6</v>
      </c>
      <c r="F55" s="171">
        <f t="shared" si="2"/>
        <v>40845</v>
      </c>
      <c r="G55" s="171">
        <f>F55/E55*100</f>
        <v>38.622068240357954</v>
      </c>
      <c r="H55" s="171">
        <v>81958.2</v>
      </c>
      <c r="I55" s="171">
        <v>38345</v>
      </c>
      <c r="J55" s="171">
        <f>I55/H55*100</f>
        <v>46.786044593463501</v>
      </c>
      <c r="K55" s="172">
        <v>23797.4</v>
      </c>
      <c r="L55" s="171">
        <v>2500</v>
      </c>
      <c r="M55" s="171">
        <f>L55/K55*100</f>
        <v>10.505349323875716</v>
      </c>
      <c r="N55" s="157"/>
      <c r="O55" s="12"/>
      <c r="P55" s="12"/>
      <c r="Q55" s="157"/>
      <c r="R55" s="12"/>
      <c r="S55" s="12"/>
      <c r="T55" s="157"/>
      <c r="U55" s="12"/>
      <c r="V55" s="12"/>
      <c r="W55" s="157"/>
      <c r="X55" s="12"/>
      <c r="Y55" s="12"/>
      <c r="Z55" s="36"/>
      <c r="AA55" s="134"/>
      <c r="AB55" s="89"/>
      <c r="AC55" s="132"/>
      <c r="AD55" s="89"/>
      <c r="AE55" s="89"/>
      <c r="AF55" s="154"/>
      <c r="AG55" s="89"/>
      <c r="AH55" s="154"/>
      <c r="AI55" s="89"/>
    </row>
    <row r="56" spans="1:35" ht="13.5" customHeight="1">
      <c r="A56" s="11" t="s">
        <v>4</v>
      </c>
      <c r="B56" s="171">
        <f>E56+'субсидии '!B167+субвенции!B167+' иные '!B128</f>
        <v>450824.73982999998</v>
      </c>
      <c r="C56" s="171">
        <f>F56+'субсидии '!C167+субвенции!C167+' иные '!C128</f>
        <v>129117.77974</v>
      </c>
      <c r="D56" s="171">
        <f t="shared" si="1"/>
        <v>28.64034919394366</v>
      </c>
      <c r="E56" s="171">
        <f t="shared" si="2"/>
        <v>61395.8</v>
      </c>
      <c r="F56" s="171">
        <f t="shared" si="2"/>
        <v>25189</v>
      </c>
      <c r="G56" s="171">
        <f>F56/E56*100</f>
        <v>41.02723639076288</v>
      </c>
      <c r="H56" s="171">
        <v>40260.6</v>
      </c>
      <c r="I56" s="171">
        <v>25189</v>
      </c>
      <c r="J56" s="171">
        <f>I56/H56*100</f>
        <v>62.564889743322261</v>
      </c>
      <c r="K56" s="171">
        <v>21135.200000000001</v>
      </c>
      <c r="L56" s="171">
        <v>0</v>
      </c>
      <c r="M56" s="171">
        <f>L56/K56*100</f>
        <v>0</v>
      </c>
      <c r="N56" s="12"/>
      <c r="O56" s="11"/>
      <c r="P56" s="12"/>
      <c r="Q56" s="12"/>
      <c r="R56" s="11"/>
      <c r="S56" s="12"/>
      <c r="T56" s="12"/>
      <c r="U56" s="11"/>
      <c r="V56" s="12"/>
      <c r="W56" s="12"/>
      <c r="X56" s="11"/>
      <c r="Y56" s="12"/>
      <c r="Z56" s="36"/>
      <c r="AA56" s="134"/>
      <c r="AB56" s="89"/>
      <c r="AC56" s="132"/>
      <c r="AD56" s="89"/>
      <c r="AE56" s="89"/>
      <c r="AF56" s="154"/>
      <c r="AG56" s="89"/>
      <c r="AH56" s="154"/>
      <c r="AI56" s="89"/>
    </row>
    <row r="57" spans="1:35" s="37" customFormat="1" ht="13.5" customHeight="1">
      <c r="A57" s="13" t="s">
        <v>6</v>
      </c>
      <c r="B57" s="170">
        <f>B53+B8</f>
        <v>15078793.813789999</v>
      </c>
      <c r="C57" s="170">
        <f>C8+C53</f>
        <v>3431603.1365900002</v>
      </c>
      <c r="D57" s="170">
        <f t="shared" si="1"/>
        <v>22.757809271532704</v>
      </c>
      <c r="E57" s="170">
        <f>E53+E50+E47+E44+E41+E38+E35+E32+E29+E26+E23+E20+E17+E14+E11</f>
        <v>1130896.2000000002</v>
      </c>
      <c r="F57" s="170">
        <f>F53+F8</f>
        <v>469213.34672999999</v>
      </c>
      <c r="G57" s="170">
        <f>F57/E57*100</f>
        <v>41.490399094983246</v>
      </c>
      <c r="H57" s="170">
        <f>H8+H53</f>
        <v>916641</v>
      </c>
      <c r="I57" s="170">
        <f>I8+I53</f>
        <v>390974.42300000001</v>
      </c>
      <c r="J57" s="170">
        <f>I57/H57*100</f>
        <v>42.652949518950166</v>
      </c>
      <c r="K57" s="170">
        <f>K8+K53</f>
        <v>214255.19999999998</v>
      </c>
      <c r="L57" s="170">
        <f>L8+L53</f>
        <v>78238.923729999995</v>
      </c>
      <c r="M57" s="170">
        <f>L57/K57*100</f>
        <v>36.516697718421767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134"/>
      <c r="AB57" s="134"/>
      <c r="AC57" s="134"/>
      <c r="AD57" s="134"/>
      <c r="AE57" s="89"/>
      <c r="AF57" s="134"/>
      <c r="AG57" s="134"/>
      <c r="AH57" s="134"/>
      <c r="AI57" s="89"/>
    </row>
    <row r="58" spans="1:35" ht="13.5" customHeight="1">
      <c r="B58" s="16" t="s">
        <v>262</v>
      </c>
    </row>
    <row r="59" spans="1:35" ht="13.5" customHeight="1">
      <c r="B59" s="139"/>
      <c r="C59" s="139"/>
      <c r="E59" s="138"/>
      <c r="F59" s="138"/>
      <c r="I59" s="30"/>
      <c r="K59" s="30"/>
      <c r="L59" s="30"/>
    </row>
    <row r="60" spans="1:35" ht="13.5" customHeight="1">
      <c r="E60" s="30"/>
      <c r="F60" s="30"/>
      <c r="K60" s="30"/>
      <c r="L60" s="30"/>
    </row>
    <row r="61" spans="1:35" ht="13.5" customHeight="1">
      <c r="E61" s="30"/>
      <c r="F61" s="41"/>
      <c r="K61" s="30"/>
      <c r="L61" s="30"/>
    </row>
    <row r="62" spans="1:35" s="31" customFormat="1" ht="13.5" customHeight="1">
      <c r="A62" s="30"/>
      <c r="B62" s="30"/>
      <c r="C62" s="41"/>
      <c r="D62" s="30"/>
      <c r="E62" s="30"/>
      <c r="F62" s="41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AC62" s="130"/>
    </row>
    <row r="63" spans="1:35" s="31" customFormat="1" ht="13.5" customHeight="1">
      <c r="A63" s="30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AC63" s="130"/>
    </row>
    <row r="64" spans="1:35" s="31" customFormat="1" ht="13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AC64" s="130"/>
      <c r="AF64" s="31" t="s">
        <v>262</v>
      </c>
    </row>
    <row r="65" spans="1:29" s="31" customFormat="1" ht="13.5" customHeight="1">
      <c r="A65" s="30"/>
      <c r="B65" s="30"/>
      <c r="C65" s="30"/>
      <c r="D65" s="30"/>
      <c r="E65" s="30"/>
      <c r="F65" s="43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AC65" s="130"/>
    </row>
    <row r="66" spans="1:29" s="31" customFormat="1" ht="13.5" customHeight="1">
      <c r="A66" s="30"/>
      <c r="C66" s="30"/>
      <c r="D66" s="30"/>
      <c r="E66" s="30"/>
      <c r="F66" s="43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AC66" s="130"/>
    </row>
    <row r="67" spans="1:29" s="31" customFormat="1" ht="13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AC67" s="130"/>
    </row>
    <row r="68" spans="1:29" s="31" customFormat="1" ht="13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AC68" s="130"/>
    </row>
    <row r="76" spans="1:29" ht="13.5" customHeight="1">
      <c r="A76" s="16" t="s">
        <v>262</v>
      </c>
    </row>
  </sheetData>
  <mergeCells count="28">
    <mergeCell ref="AF7:AI7"/>
    <mergeCell ref="A1:M1"/>
    <mergeCell ref="K5:M5"/>
    <mergeCell ref="K6:M6"/>
    <mergeCell ref="H6:J6"/>
    <mergeCell ref="B5:D6"/>
    <mergeCell ref="K2:M3"/>
    <mergeCell ref="B2:D3"/>
    <mergeCell ref="E2:G3"/>
    <mergeCell ref="A2:A4"/>
    <mergeCell ref="H2:J3"/>
    <mergeCell ref="Q2:S3"/>
    <mergeCell ref="Q5:S5"/>
    <mergeCell ref="Q6:S6"/>
    <mergeCell ref="T2:V3"/>
    <mergeCell ref="T5:V5"/>
    <mergeCell ref="AA9:AC9"/>
    <mergeCell ref="E5:G6"/>
    <mergeCell ref="A5:A6"/>
    <mergeCell ref="H5:J5"/>
    <mergeCell ref="N2:P3"/>
    <mergeCell ref="N5:P5"/>
    <mergeCell ref="N6:P6"/>
    <mergeCell ref="AA7:AD7"/>
    <mergeCell ref="T6:V6"/>
    <mergeCell ref="W2:Y3"/>
    <mergeCell ref="W5:Y5"/>
    <mergeCell ref="W6:Y6"/>
  </mergeCells>
  <pageMargins left="0.31496062992125984" right="0.19685039370078741" top="0.19685039370078741" bottom="0" header="0.19685039370078741" footer="0.19685039370078741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G190"/>
  <sheetViews>
    <sheetView zoomScale="80" zoomScaleNormal="80" workbookViewId="0">
      <pane xSplit="4" ySplit="7" topLeftCell="F8" activePane="bottomRight" state="frozen"/>
      <selection pane="topRight" activeCell="E1" sqref="E1"/>
      <selection pane="bottomLeft" activeCell="A8" sqref="A8"/>
      <selection pane="bottomRight" activeCell="B1" sqref="B1:D2"/>
    </sheetView>
  </sheetViews>
  <sheetFormatPr defaultRowHeight="18.75"/>
  <cols>
    <col min="1" max="1" width="20.7109375" style="16" customWidth="1"/>
    <col min="2" max="2" width="17.5703125" style="16" customWidth="1"/>
    <col min="3" max="3" width="16.5703125" style="16" customWidth="1"/>
    <col min="4" max="4" width="11" style="16" customWidth="1"/>
    <col min="5" max="5" width="15.5703125" style="27" hidden="1" customWidth="1"/>
    <col min="6" max="14" width="15.5703125" style="16" customWidth="1"/>
    <col min="15" max="15" width="15.7109375" style="16" customWidth="1"/>
    <col min="16" max="20" width="15.5703125" style="16" customWidth="1"/>
    <col min="21" max="21" width="17" style="27" hidden="1" customWidth="1"/>
    <col min="22" max="22" width="17.42578125" style="16" customWidth="1"/>
    <col min="23" max="29" width="15.5703125" style="16" customWidth="1"/>
    <col min="30" max="30" width="16.140625" style="16" customWidth="1"/>
    <col min="31" max="31" width="15.5703125" style="27" hidden="1" customWidth="1"/>
    <col min="32" max="32" width="17" style="16" customWidth="1"/>
    <col min="33" max="34" width="15.5703125" style="16" customWidth="1"/>
    <col min="35" max="35" width="18.7109375" style="16" customWidth="1"/>
    <col min="36" max="43" width="15.5703125" style="16" customWidth="1"/>
    <col min="44" max="44" width="15.5703125" style="27" hidden="1" customWidth="1"/>
    <col min="45" max="53" width="15.5703125" style="16" customWidth="1"/>
    <col min="54" max="54" width="15.5703125" style="27" hidden="1" customWidth="1"/>
    <col min="55" max="55" width="18.5703125" style="16" customWidth="1"/>
    <col min="56" max="57" width="15.5703125" style="16" customWidth="1"/>
    <col min="58" max="58" width="19.42578125" style="16" customWidth="1"/>
    <col min="59" max="84" width="15.5703125" style="16" customWidth="1"/>
    <col min="85" max="85" width="15.5703125" style="27" hidden="1" customWidth="1"/>
    <col min="86" max="94" width="15.5703125" style="16" customWidth="1"/>
    <col min="95" max="95" width="15.5703125" style="27" hidden="1" customWidth="1"/>
    <col min="96" max="102" width="15.5703125" style="16" customWidth="1"/>
    <col min="103" max="103" width="13.140625" style="16" customWidth="1"/>
    <col min="104" max="104" width="15.5703125" style="16" customWidth="1"/>
    <col min="105" max="105" width="15.5703125" style="27" hidden="1" customWidth="1"/>
    <col min="106" max="106" width="20.140625" style="16" customWidth="1"/>
    <col min="107" max="108" width="15.5703125" style="16" customWidth="1"/>
    <col min="109" max="109" width="18" style="16" customWidth="1"/>
    <col min="110" max="111" width="15.5703125" style="16" customWidth="1"/>
    <col min="112" max="112" width="19.85546875" style="16" customWidth="1"/>
    <col min="113" max="114" width="15.5703125" style="16" customWidth="1"/>
    <col min="115" max="115" width="15.5703125" style="27" hidden="1" customWidth="1"/>
    <col min="116" max="133" width="15.5703125" style="16" customWidth="1"/>
    <col min="134" max="134" width="15.5703125" style="27" hidden="1" customWidth="1"/>
    <col min="135" max="146" width="15.5703125" style="16" customWidth="1"/>
    <col min="147" max="147" width="15.5703125" style="27" hidden="1" customWidth="1"/>
    <col min="148" max="155" width="15.5703125" style="16" customWidth="1"/>
    <col min="156" max="156" width="13.5703125" style="16" customWidth="1"/>
    <col min="157" max="195" width="15.5703125" style="16" customWidth="1"/>
    <col min="196" max="197" width="16.85546875" style="16" customWidth="1"/>
    <col min="198" max="204" width="16.85546875" style="30" customWidth="1"/>
    <col min="205" max="205" width="24.85546875" style="80" customWidth="1"/>
    <col min="206" max="206" width="24.85546875" style="120" customWidth="1"/>
    <col min="207" max="208" width="24.85546875" style="121" customWidth="1"/>
    <col min="209" max="209" width="25.5703125" style="120" customWidth="1"/>
    <col min="210" max="210" width="24.28515625" style="120" customWidth="1"/>
    <col min="211" max="211" width="28.28515625" style="120" customWidth="1"/>
    <col min="212" max="16384" width="9.140625" style="16"/>
  </cols>
  <sheetData>
    <row r="1" spans="1:215" s="23" customFormat="1" ht="21" customHeight="1">
      <c r="A1" s="223"/>
      <c r="B1" s="212" t="s">
        <v>229</v>
      </c>
      <c r="C1" s="213"/>
      <c r="D1" s="214"/>
      <c r="E1" s="228" t="s">
        <v>223</v>
      </c>
      <c r="F1" s="223" t="s">
        <v>355</v>
      </c>
      <c r="G1" s="223"/>
      <c r="H1" s="223"/>
      <c r="I1" s="223" t="s">
        <v>8</v>
      </c>
      <c r="J1" s="223"/>
      <c r="K1" s="223"/>
      <c r="L1" s="223"/>
      <c r="M1" s="223"/>
      <c r="N1" s="223"/>
      <c r="O1" s="223" t="s">
        <v>356</v>
      </c>
      <c r="P1" s="223"/>
      <c r="Q1" s="223"/>
      <c r="R1" s="223" t="s">
        <v>357</v>
      </c>
      <c r="S1" s="223"/>
      <c r="T1" s="223"/>
      <c r="U1" s="228" t="s">
        <v>223</v>
      </c>
      <c r="V1" s="223" t="s">
        <v>358</v>
      </c>
      <c r="W1" s="223"/>
      <c r="X1" s="223"/>
      <c r="Y1" s="223" t="s">
        <v>8</v>
      </c>
      <c r="Z1" s="223"/>
      <c r="AA1" s="223"/>
      <c r="AB1" s="223"/>
      <c r="AC1" s="223"/>
      <c r="AD1" s="223"/>
      <c r="AE1" s="228" t="s">
        <v>223</v>
      </c>
      <c r="AF1" s="223" t="s">
        <v>359</v>
      </c>
      <c r="AG1" s="223"/>
      <c r="AH1" s="223"/>
      <c r="AI1" s="223" t="s">
        <v>8</v>
      </c>
      <c r="AJ1" s="223"/>
      <c r="AK1" s="223"/>
      <c r="AL1" s="223"/>
      <c r="AM1" s="223"/>
      <c r="AN1" s="223"/>
      <c r="AO1" s="223" t="s">
        <v>263</v>
      </c>
      <c r="AP1" s="223"/>
      <c r="AQ1" s="223"/>
      <c r="AR1" s="228" t="s">
        <v>223</v>
      </c>
      <c r="AS1" s="223" t="s">
        <v>360</v>
      </c>
      <c r="AT1" s="223"/>
      <c r="AU1" s="223"/>
      <c r="AV1" s="223" t="s">
        <v>8</v>
      </c>
      <c r="AW1" s="223"/>
      <c r="AX1" s="223"/>
      <c r="AY1" s="223"/>
      <c r="AZ1" s="223"/>
      <c r="BA1" s="223"/>
      <c r="BB1" s="228" t="s">
        <v>223</v>
      </c>
      <c r="BC1" s="223" t="s">
        <v>361</v>
      </c>
      <c r="BD1" s="223"/>
      <c r="BE1" s="223"/>
      <c r="BF1" s="223" t="s">
        <v>8</v>
      </c>
      <c r="BG1" s="223"/>
      <c r="BH1" s="223"/>
      <c r="BI1" s="223"/>
      <c r="BJ1" s="223"/>
      <c r="BK1" s="223"/>
      <c r="BL1" s="223" t="s">
        <v>362</v>
      </c>
      <c r="BM1" s="223"/>
      <c r="BN1" s="223"/>
      <c r="BO1" s="223" t="s">
        <v>363</v>
      </c>
      <c r="BP1" s="223"/>
      <c r="BQ1" s="223"/>
      <c r="BR1" s="223" t="s">
        <v>8</v>
      </c>
      <c r="BS1" s="223"/>
      <c r="BT1" s="223"/>
      <c r="BU1" s="223"/>
      <c r="BV1" s="223"/>
      <c r="BW1" s="223"/>
      <c r="BX1" s="223" t="s">
        <v>364</v>
      </c>
      <c r="BY1" s="223"/>
      <c r="BZ1" s="223"/>
      <c r="CA1" s="223" t="s">
        <v>8</v>
      </c>
      <c r="CB1" s="223"/>
      <c r="CC1" s="223"/>
      <c r="CD1" s="223"/>
      <c r="CE1" s="223"/>
      <c r="CF1" s="223"/>
      <c r="CG1" s="228" t="s">
        <v>223</v>
      </c>
      <c r="CH1" s="223" t="s">
        <v>365</v>
      </c>
      <c r="CI1" s="223"/>
      <c r="CJ1" s="223"/>
      <c r="CK1" s="223" t="s">
        <v>8</v>
      </c>
      <c r="CL1" s="223"/>
      <c r="CM1" s="223"/>
      <c r="CN1" s="223"/>
      <c r="CO1" s="223"/>
      <c r="CP1" s="223"/>
      <c r="CQ1" s="228" t="s">
        <v>223</v>
      </c>
      <c r="CR1" s="223" t="s">
        <v>366</v>
      </c>
      <c r="CS1" s="223"/>
      <c r="CT1" s="223"/>
      <c r="CU1" s="223" t="s">
        <v>8</v>
      </c>
      <c r="CV1" s="223"/>
      <c r="CW1" s="223"/>
      <c r="CX1" s="223"/>
      <c r="CY1" s="223"/>
      <c r="CZ1" s="223"/>
      <c r="DA1" s="228" t="s">
        <v>223</v>
      </c>
      <c r="DB1" s="223" t="s">
        <v>367</v>
      </c>
      <c r="DC1" s="223"/>
      <c r="DD1" s="223"/>
      <c r="DE1" s="223" t="s">
        <v>8</v>
      </c>
      <c r="DF1" s="223"/>
      <c r="DG1" s="223"/>
      <c r="DH1" s="223"/>
      <c r="DI1" s="223"/>
      <c r="DJ1" s="223"/>
      <c r="DK1" s="228" t="s">
        <v>223</v>
      </c>
      <c r="DL1" s="223" t="s">
        <v>368</v>
      </c>
      <c r="DM1" s="223"/>
      <c r="DN1" s="223"/>
      <c r="DO1" s="223" t="s">
        <v>8</v>
      </c>
      <c r="DP1" s="223"/>
      <c r="DQ1" s="223"/>
      <c r="DR1" s="223"/>
      <c r="DS1" s="223"/>
      <c r="DT1" s="223"/>
      <c r="DU1" s="223" t="s">
        <v>369</v>
      </c>
      <c r="DV1" s="223"/>
      <c r="DW1" s="223"/>
      <c r="DX1" s="223" t="s">
        <v>370</v>
      </c>
      <c r="DY1" s="223"/>
      <c r="DZ1" s="223"/>
      <c r="EA1" s="223" t="s">
        <v>261</v>
      </c>
      <c r="EB1" s="223"/>
      <c r="EC1" s="223"/>
      <c r="ED1" s="228" t="s">
        <v>223</v>
      </c>
      <c r="EE1" s="223" t="s">
        <v>371</v>
      </c>
      <c r="EF1" s="223"/>
      <c r="EG1" s="223"/>
      <c r="EH1" s="223" t="s">
        <v>8</v>
      </c>
      <c r="EI1" s="223"/>
      <c r="EJ1" s="223"/>
      <c r="EK1" s="223"/>
      <c r="EL1" s="223"/>
      <c r="EM1" s="223"/>
      <c r="EN1" s="223" t="s">
        <v>264</v>
      </c>
      <c r="EO1" s="223"/>
      <c r="EP1" s="223"/>
      <c r="EQ1" s="228" t="s">
        <v>223</v>
      </c>
      <c r="ER1" s="212" t="s">
        <v>339</v>
      </c>
      <c r="ES1" s="213"/>
      <c r="ET1" s="214"/>
      <c r="EU1" s="223" t="s">
        <v>8</v>
      </c>
      <c r="EV1" s="223"/>
      <c r="EW1" s="223"/>
      <c r="EX1" s="223"/>
      <c r="EY1" s="223"/>
      <c r="EZ1" s="223"/>
      <c r="FA1" s="223" t="s">
        <v>425</v>
      </c>
      <c r="FB1" s="223"/>
      <c r="FC1" s="223"/>
      <c r="FD1" s="223" t="s">
        <v>426</v>
      </c>
      <c r="FE1" s="223"/>
      <c r="FF1" s="223"/>
      <c r="FG1" s="223" t="s">
        <v>437</v>
      </c>
      <c r="FH1" s="223"/>
      <c r="FI1" s="223"/>
      <c r="FJ1" s="223" t="s">
        <v>429</v>
      </c>
      <c r="FK1" s="223"/>
      <c r="FL1" s="223"/>
      <c r="FM1" s="223" t="s">
        <v>457</v>
      </c>
      <c r="FN1" s="223"/>
      <c r="FO1" s="223"/>
      <c r="FP1" s="223" t="s">
        <v>429</v>
      </c>
      <c r="FQ1" s="223"/>
      <c r="FR1" s="223"/>
      <c r="FS1" s="223" t="s">
        <v>438</v>
      </c>
      <c r="FT1" s="223"/>
      <c r="FU1" s="223"/>
      <c r="FV1" s="223" t="s">
        <v>440</v>
      </c>
      <c r="FW1" s="223"/>
      <c r="FX1" s="223"/>
      <c r="FY1" s="223" t="s">
        <v>473</v>
      </c>
      <c r="FZ1" s="223"/>
      <c r="GA1" s="223"/>
      <c r="GB1" s="223" t="s">
        <v>474</v>
      </c>
      <c r="GC1" s="223"/>
      <c r="GD1" s="223"/>
      <c r="GE1" s="212" t="s">
        <v>476</v>
      </c>
      <c r="GF1" s="213"/>
      <c r="GG1" s="214"/>
      <c r="GH1" s="223" t="s">
        <v>482</v>
      </c>
      <c r="GI1" s="223"/>
      <c r="GJ1" s="223"/>
      <c r="GK1" s="223" t="s">
        <v>477</v>
      </c>
      <c r="GL1" s="223"/>
      <c r="GM1" s="223"/>
      <c r="GN1" s="223" t="s">
        <v>485</v>
      </c>
      <c r="GO1" s="223"/>
      <c r="GP1" s="223"/>
      <c r="GQ1" s="223" t="s">
        <v>499</v>
      </c>
      <c r="GR1" s="223"/>
      <c r="GS1" s="223"/>
      <c r="GT1" s="223" t="s">
        <v>501</v>
      </c>
      <c r="GU1" s="223"/>
      <c r="GV1" s="223"/>
      <c r="GW1" s="79"/>
      <c r="GX1" s="114"/>
      <c r="GY1" s="121"/>
      <c r="GZ1" s="121"/>
      <c r="HA1" s="114"/>
      <c r="HB1" s="114"/>
      <c r="HC1" s="114"/>
    </row>
    <row r="2" spans="1:215" s="23" customFormat="1" ht="138" customHeight="1">
      <c r="A2" s="223"/>
      <c r="B2" s="215"/>
      <c r="C2" s="216"/>
      <c r="D2" s="217"/>
      <c r="E2" s="228"/>
      <c r="F2" s="223"/>
      <c r="G2" s="223"/>
      <c r="H2" s="223"/>
      <c r="I2" s="223" t="s">
        <v>372</v>
      </c>
      <c r="J2" s="223"/>
      <c r="K2" s="223"/>
      <c r="L2" s="223" t="s">
        <v>373</v>
      </c>
      <c r="M2" s="223"/>
      <c r="N2" s="223"/>
      <c r="O2" s="223"/>
      <c r="P2" s="223"/>
      <c r="Q2" s="223"/>
      <c r="R2" s="223"/>
      <c r="S2" s="223"/>
      <c r="T2" s="223"/>
      <c r="U2" s="228"/>
      <c r="V2" s="223"/>
      <c r="W2" s="223"/>
      <c r="X2" s="223"/>
      <c r="Y2" s="223" t="s">
        <v>374</v>
      </c>
      <c r="Z2" s="223"/>
      <c r="AA2" s="223"/>
      <c r="AB2" s="223" t="s">
        <v>375</v>
      </c>
      <c r="AC2" s="223"/>
      <c r="AD2" s="223"/>
      <c r="AE2" s="228"/>
      <c r="AF2" s="223"/>
      <c r="AG2" s="223"/>
      <c r="AH2" s="223"/>
      <c r="AI2" s="223" t="s">
        <v>376</v>
      </c>
      <c r="AJ2" s="223"/>
      <c r="AK2" s="223"/>
      <c r="AL2" s="223" t="s">
        <v>377</v>
      </c>
      <c r="AM2" s="223"/>
      <c r="AN2" s="223"/>
      <c r="AO2" s="223"/>
      <c r="AP2" s="223"/>
      <c r="AQ2" s="223"/>
      <c r="AR2" s="228"/>
      <c r="AS2" s="223"/>
      <c r="AT2" s="223"/>
      <c r="AU2" s="223"/>
      <c r="AV2" s="223" t="s">
        <v>378</v>
      </c>
      <c r="AW2" s="223"/>
      <c r="AX2" s="223"/>
      <c r="AY2" s="223" t="s">
        <v>379</v>
      </c>
      <c r="AZ2" s="223"/>
      <c r="BA2" s="223"/>
      <c r="BB2" s="228"/>
      <c r="BC2" s="223"/>
      <c r="BD2" s="223"/>
      <c r="BE2" s="223"/>
      <c r="BF2" s="223" t="s">
        <v>380</v>
      </c>
      <c r="BG2" s="223"/>
      <c r="BH2" s="223"/>
      <c r="BI2" s="223" t="s">
        <v>381</v>
      </c>
      <c r="BJ2" s="223"/>
      <c r="BK2" s="223"/>
      <c r="BL2" s="223"/>
      <c r="BM2" s="223"/>
      <c r="BN2" s="223"/>
      <c r="BO2" s="223"/>
      <c r="BP2" s="223"/>
      <c r="BQ2" s="223"/>
      <c r="BR2" s="223" t="s">
        <v>213</v>
      </c>
      <c r="BS2" s="223"/>
      <c r="BT2" s="223"/>
      <c r="BU2" s="223" t="s">
        <v>230</v>
      </c>
      <c r="BV2" s="223"/>
      <c r="BW2" s="223"/>
      <c r="BX2" s="223"/>
      <c r="BY2" s="223"/>
      <c r="BZ2" s="223"/>
      <c r="CA2" s="223" t="s">
        <v>211</v>
      </c>
      <c r="CB2" s="223"/>
      <c r="CC2" s="223"/>
      <c r="CD2" s="223" t="s">
        <v>212</v>
      </c>
      <c r="CE2" s="223"/>
      <c r="CF2" s="223"/>
      <c r="CG2" s="228"/>
      <c r="CH2" s="223"/>
      <c r="CI2" s="223"/>
      <c r="CJ2" s="223"/>
      <c r="CK2" s="220" t="s">
        <v>382</v>
      </c>
      <c r="CL2" s="221"/>
      <c r="CM2" s="222"/>
      <c r="CN2" s="220" t="s">
        <v>383</v>
      </c>
      <c r="CO2" s="221"/>
      <c r="CP2" s="222"/>
      <c r="CQ2" s="228"/>
      <c r="CR2" s="223"/>
      <c r="CS2" s="223"/>
      <c r="CT2" s="223"/>
      <c r="CU2" s="223" t="s">
        <v>384</v>
      </c>
      <c r="CV2" s="223"/>
      <c r="CW2" s="223"/>
      <c r="CX2" s="223" t="s">
        <v>385</v>
      </c>
      <c r="CY2" s="223"/>
      <c r="CZ2" s="223"/>
      <c r="DA2" s="228"/>
      <c r="DB2" s="223"/>
      <c r="DC2" s="223"/>
      <c r="DD2" s="223"/>
      <c r="DE2" s="223" t="s">
        <v>386</v>
      </c>
      <c r="DF2" s="223"/>
      <c r="DG2" s="223"/>
      <c r="DH2" s="223" t="s">
        <v>387</v>
      </c>
      <c r="DI2" s="223"/>
      <c r="DJ2" s="223"/>
      <c r="DK2" s="228"/>
      <c r="DL2" s="223"/>
      <c r="DM2" s="223"/>
      <c r="DN2" s="223"/>
      <c r="DO2" s="223" t="s">
        <v>388</v>
      </c>
      <c r="DP2" s="223"/>
      <c r="DQ2" s="223"/>
      <c r="DR2" s="223" t="s">
        <v>389</v>
      </c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8"/>
      <c r="EE2" s="223"/>
      <c r="EF2" s="223"/>
      <c r="EG2" s="223"/>
      <c r="EH2" s="220" t="s">
        <v>390</v>
      </c>
      <c r="EI2" s="221"/>
      <c r="EJ2" s="222"/>
      <c r="EK2" s="220" t="s">
        <v>391</v>
      </c>
      <c r="EL2" s="221"/>
      <c r="EM2" s="222"/>
      <c r="EN2" s="223"/>
      <c r="EO2" s="223"/>
      <c r="EP2" s="223"/>
      <c r="EQ2" s="228"/>
      <c r="ER2" s="215"/>
      <c r="ES2" s="216"/>
      <c r="ET2" s="217"/>
      <c r="EU2" s="223" t="s">
        <v>392</v>
      </c>
      <c r="EV2" s="223"/>
      <c r="EW2" s="223"/>
      <c r="EX2" s="223" t="s">
        <v>393</v>
      </c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15"/>
      <c r="GF2" s="216"/>
      <c r="GG2" s="217"/>
      <c r="GH2" s="223"/>
      <c r="GI2" s="223"/>
      <c r="GJ2" s="223"/>
      <c r="GK2" s="223"/>
      <c r="GL2" s="223"/>
      <c r="GM2" s="223"/>
      <c r="GN2" s="223"/>
      <c r="GO2" s="223"/>
      <c r="GP2" s="223"/>
      <c r="GQ2" s="223"/>
      <c r="GR2" s="223"/>
      <c r="GS2" s="223"/>
      <c r="GT2" s="223"/>
      <c r="GU2" s="223"/>
      <c r="GV2" s="223"/>
      <c r="GW2" s="79"/>
      <c r="GX2" s="115"/>
      <c r="GY2" s="122"/>
      <c r="GZ2" s="122"/>
      <c r="HA2" s="115"/>
      <c r="HB2" s="115"/>
      <c r="HC2" s="115"/>
      <c r="HD2" s="22"/>
      <c r="HE2" s="22"/>
      <c r="HF2" s="22"/>
      <c r="HG2" s="22"/>
    </row>
    <row r="3" spans="1:215" s="23" customFormat="1" ht="30" customHeight="1">
      <c r="A3" s="223"/>
      <c r="B3" s="146" t="s">
        <v>220</v>
      </c>
      <c r="C3" s="146" t="s">
        <v>221</v>
      </c>
      <c r="D3" s="146" t="s">
        <v>224</v>
      </c>
      <c r="E3" s="147" t="s">
        <v>220</v>
      </c>
      <c r="F3" s="146" t="s">
        <v>220</v>
      </c>
      <c r="G3" s="146" t="s">
        <v>221</v>
      </c>
      <c r="H3" s="146" t="s">
        <v>224</v>
      </c>
      <c r="I3" s="146" t="s">
        <v>220</v>
      </c>
      <c r="J3" s="146" t="s">
        <v>221</v>
      </c>
      <c r="K3" s="146" t="s">
        <v>224</v>
      </c>
      <c r="L3" s="146" t="s">
        <v>220</v>
      </c>
      <c r="M3" s="146" t="s">
        <v>221</v>
      </c>
      <c r="N3" s="146" t="s">
        <v>224</v>
      </c>
      <c r="O3" s="146" t="s">
        <v>220</v>
      </c>
      <c r="P3" s="146" t="s">
        <v>221</v>
      </c>
      <c r="Q3" s="146" t="s">
        <v>224</v>
      </c>
      <c r="R3" s="146" t="s">
        <v>220</v>
      </c>
      <c r="S3" s="146" t="s">
        <v>221</v>
      </c>
      <c r="T3" s="146" t="s">
        <v>224</v>
      </c>
      <c r="U3" s="147" t="s">
        <v>9</v>
      </c>
      <c r="V3" s="146" t="s">
        <v>220</v>
      </c>
      <c r="W3" s="146" t="s">
        <v>221</v>
      </c>
      <c r="X3" s="146" t="s">
        <v>224</v>
      </c>
      <c r="Y3" s="146" t="s">
        <v>220</v>
      </c>
      <c r="Z3" s="146" t="s">
        <v>221</v>
      </c>
      <c r="AA3" s="146" t="s">
        <v>224</v>
      </c>
      <c r="AB3" s="146" t="s">
        <v>220</v>
      </c>
      <c r="AC3" s="146" t="s">
        <v>221</v>
      </c>
      <c r="AD3" s="146" t="s">
        <v>224</v>
      </c>
      <c r="AE3" s="147" t="s">
        <v>9</v>
      </c>
      <c r="AF3" s="146" t="s">
        <v>220</v>
      </c>
      <c r="AG3" s="146" t="s">
        <v>221</v>
      </c>
      <c r="AH3" s="146" t="s">
        <v>224</v>
      </c>
      <c r="AI3" s="146" t="s">
        <v>220</v>
      </c>
      <c r="AJ3" s="146" t="s">
        <v>221</v>
      </c>
      <c r="AK3" s="146" t="s">
        <v>224</v>
      </c>
      <c r="AL3" s="146" t="s">
        <v>220</v>
      </c>
      <c r="AM3" s="146" t="s">
        <v>221</v>
      </c>
      <c r="AN3" s="146" t="s">
        <v>224</v>
      </c>
      <c r="AO3" s="146" t="s">
        <v>220</v>
      </c>
      <c r="AP3" s="146" t="s">
        <v>221</v>
      </c>
      <c r="AQ3" s="146" t="s">
        <v>224</v>
      </c>
      <c r="AR3" s="147" t="s">
        <v>9</v>
      </c>
      <c r="AS3" s="146" t="s">
        <v>220</v>
      </c>
      <c r="AT3" s="146" t="s">
        <v>221</v>
      </c>
      <c r="AU3" s="146" t="s">
        <v>224</v>
      </c>
      <c r="AV3" s="146" t="s">
        <v>220</v>
      </c>
      <c r="AW3" s="146" t="s">
        <v>221</v>
      </c>
      <c r="AX3" s="146" t="s">
        <v>224</v>
      </c>
      <c r="AY3" s="146" t="s">
        <v>220</v>
      </c>
      <c r="AZ3" s="146" t="s">
        <v>221</v>
      </c>
      <c r="BA3" s="146" t="s">
        <v>224</v>
      </c>
      <c r="BB3" s="147" t="s">
        <v>9</v>
      </c>
      <c r="BC3" s="146" t="s">
        <v>220</v>
      </c>
      <c r="BD3" s="146" t="s">
        <v>221</v>
      </c>
      <c r="BE3" s="146" t="s">
        <v>224</v>
      </c>
      <c r="BF3" s="146" t="s">
        <v>220</v>
      </c>
      <c r="BG3" s="146" t="s">
        <v>221</v>
      </c>
      <c r="BH3" s="146" t="s">
        <v>224</v>
      </c>
      <c r="BI3" s="146" t="s">
        <v>220</v>
      </c>
      <c r="BJ3" s="146" t="s">
        <v>221</v>
      </c>
      <c r="BK3" s="146" t="s">
        <v>224</v>
      </c>
      <c r="BL3" s="146" t="s">
        <v>220</v>
      </c>
      <c r="BM3" s="146" t="s">
        <v>221</v>
      </c>
      <c r="BN3" s="146" t="s">
        <v>224</v>
      </c>
      <c r="BO3" s="146" t="s">
        <v>220</v>
      </c>
      <c r="BP3" s="146" t="s">
        <v>221</v>
      </c>
      <c r="BQ3" s="146" t="s">
        <v>224</v>
      </c>
      <c r="BR3" s="146" t="s">
        <v>220</v>
      </c>
      <c r="BS3" s="146" t="s">
        <v>221</v>
      </c>
      <c r="BT3" s="146" t="s">
        <v>224</v>
      </c>
      <c r="BU3" s="146" t="s">
        <v>220</v>
      </c>
      <c r="BV3" s="146" t="s">
        <v>221</v>
      </c>
      <c r="BW3" s="146" t="s">
        <v>224</v>
      </c>
      <c r="BX3" s="146" t="s">
        <v>220</v>
      </c>
      <c r="BY3" s="146" t="s">
        <v>221</v>
      </c>
      <c r="BZ3" s="146" t="s">
        <v>224</v>
      </c>
      <c r="CA3" s="146" t="s">
        <v>220</v>
      </c>
      <c r="CB3" s="146" t="s">
        <v>221</v>
      </c>
      <c r="CC3" s="146" t="s">
        <v>224</v>
      </c>
      <c r="CD3" s="146" t="s">
        <v>220</v>
      </c>
      <c r="CE3" s="146" t="s">
        <v>221</v>
      </c>
      <c r="CF3" s="146" t="s">
        <v>224</v>
      </c>
      <c r="CG3" s="147"/>
      <c r="CH3" s="146" t="s">
        <v>220</v>
      </c>
      <c r="CI3" s="146" t="s">
        <v>221</v>
      </c>
      <c r="CJ3" s="146" t="s">
        <v>224</v>
      </c>
      <c r="CK3" s="146" t="s">
        <v>220</v>
      </c>
      <c r="CL3" s="146" t="s">
        <v>221</v>
      </c>
      <c r="CM3" s="146" t="s">
        <v>224</v>
      </c>
      <c r="CN3" s="146" t="s">
        <v>220</v>
      </c>
      <c r="CO3" s="146" t="s">
        <v>221</v>
      </c>
      <c r="CP3" s="146" t="s">
        <v>224</v>
      </c>
      <c r="CQ3" s="147" t="s">
        <v>220</v>
      </c>
      <c r="CR3" s="146" t="s">
        <v>220</v>
      </c>
      <c r="CS3" s="146" t="s">
        <v>221</v>
      </c>
      <c r="CT3" s="146" t="s">
        <v>224</v>
      </c>
      <c r="CU3" s="146" t="s">
        <v>220</v>
      </c>
      <c r="CV3" s="146" t="s">
        <v>221</v>
      </c>
      <c r="CW3" s="146" t="s">
        <v>224</v>
      </c>
      <c r="CX3" s="146" t="s">
        <v>220</v>
      </c>
      <c r="CY3" s="146" t="s">
        <v>221</v>
      </c>
      <c r="CZ3" s="146" t="s">
        <v>224</v>
      </c>
      <c r="DA3" s="147" t="s">
        <v>9</v>
      </c>
      <c r="DB3" s="146" t="s">
        <v>220</v>
      </c>
      <c r="DC3" s="146" t="s">
        <v>221</v>
      </c>
      <c r="DD3" s="146" t="s">
        <v>224</v>
      </c>
      <c r="DE3" s="146" t="s">
        <v>220</v>
      </c>
      <c r="DF3" s="146" t="s">
        <v>221</v>
      </c>
      <c r="DG3" s="146" t="s">
        <v>224</v>
      </c>
      <c r="DH3" s="146" t="s">
        <v>220</v>
      </c>
      <c r="DI3" s="146" t="s">
        <v>221</v>
      </c>
      <c r="DJ3" s="146" t="s">
        <v>224</v>
      </c>
      <c r="DK3" s="147" t="s">
        <v>9</v>
      </c>
      <c r="DL3" s="146" t="s">
        <v>220</v>
      </c>
      <c r="DM3" s="146" t="s">
        <v>221</v>
      </c>
      <c r="DN3" s="146" t="s">
        <v>224</v>
      </c>
      <c r="DO3" s="146" t="s">
        <v>220</v>
      </c>
      <c r="DP3" s="146" t="s">
        <v>221</v>
      </c>
      <c r="DQ3" s="146" t="s">
        <v>224</v>
      </c>
      <c r="DR3" s="146" t="s">
        <v>220</v>
      </c>
      <c r="DS3" s="146" t="s">
        <v>221</v>
      </c>
      <c r="DT3" s="146" t="s">
        <v>224</v>
      </c>
      <c r="DU3" s="146" t="s">
        <v>220</v>
      </c>
      <c r="DV3" s="146" t="s">
        <v>221</v>
      </c>
      <c r="DW3" s="146" t="s">
        <v>224</v>
      </c>
      <c r="DX3" s="146" t="s">
        <v>220</v>
      </c>
      <c r="DY3" s="146" t="s">
        <v>221</v>
      </c>
      <c r="DZ3" s="146" t="s">
        <v>224</v>
      </c>
      <c r="EA3" s="146" t="s">
        <v>220</v>
      </c>
      <c r="EB3" s="146" t="s">
        <v>221</v>
      </c>
      <c r="EC3" s="146" t="s">
        <v>224</v>
      </c>
      <c r="ED3" s="147"/>
      <c r="EE3" s="146" t="s">
        <v>220</v>
      </c>
      <c r="EF3" s="146" t="s">
        <v>221</v>
      </c>
      <c r="EG3" s="146" t="s">
        <v>224</v>
      </c>
      <c r="EH3" s="146" t="s">
        <v>220</v>
      </c>
      <c r="EI3" s="146" t="s">
        <v>221</v>
      </c>
      <c r="EJ3" s="146" t="s">
        <v>224</v>
      </c>
      <c r="EK3" s="146" t="s">
        <v>220</v>
      </c>
      <c r="EL3" s="146" t="s">
        <v>221</v>
      </c>
      <c r="EM3" s="146" t="s">
        <v>224</v>
      </c>
      <c r="EN3" s="146" t="s">
        <v>220</v>
      </c>
      <c r="EO3" s="146" t="s">
        <v>221</v>
      </c>
      <c r="EP3" s="146" t="s">
        <v>224</v>
      </c>
      <c r="EQ3" s="147"/>
      <c r="ER3" s="146" t="s">
        <v>220</v>
      </c>
      <c r="ES3" s="146" t="s">
        <v>221</v>
      </c>
      <c r="ET3" s="146" t="s">
        <v>224</v>
      </c>
      <c r="EU3" s="146" t="s">
        <v>220</v>
      </c>
      <c r="EV3" s="146" t="s">
        <v>221</v>
      </c>
      <c r="EW3" s="146" t="s">
        <v>224</v>
      </c>
      <c r="EX3" s="146" t="s">
        <v>220</v>
      </c>
      <c r="EY3" s="146" t="s">
        <v>221</v>
      </c>
      <c r="EZ3" s="146" t="s">
        <v>224</v>
      </c>
      <c r="FA3" s="146" t="s">
        <v>220</v>
      </c>
      <c r="FB3" s="146" t="s">
        <v>221</v>
      </c>
      <c r="FC3" s="146" t="s">
        <v>224</v>
      </c>
      <c r="FD3" s="146" t="s">
        <v>220</v>
      </c>
      <c r="FE3" s="146" t="s">
        <v>221</v>
      </c>
      <c r="FF3" s="146" t="s">
        <v>224</v>
      </c>
      <c r="FG3" s="146" t="s">
        <v>220</v>
      </c>
      <c r="FH3" s="146" t="s">
        <v>221</v>
      </c>
      <c r="FI3" s="146" t="s">
        <v>224</v>
      </c>
      <c r="FJ3" s="146" t="s">
        <v>220</v>
      </c>
      <c r="FK3" s="146" t="s">
        <v>221</v>
      </c>
      <c r="FL3" s="146" t="s">
        <v>224</v>
      </c>
      <c r="FM3" s="146" t="s">
        <v>220</v>
      </c>
      <c r="FN3" s="146" t="s">
        <v>221</v>
      </c>
      <c r="FO3" s="146" t="s">
        <v>224</v>
      </c>
      <c r="FP3" s="146" t="s">
        <v>220</v>
      </c>
      <c r="FQ3" s="146" t="s">
        <v>221</v>
      </c>
      <c r="FR3" s="146" t="s">
        <v>224</v>
      </c>
      <c r="FS3" s="146" t="s">
        <v>220</v>
      </c>
      <c r="FT3" s="146" t="s">
        <v>221</v>
      </c>
      <c r="FU3" s="146" t="s">
        <v>224</v>
      </c>
      <c r="FV3" s="146" t="s">
        <v>220</v>
      </c>
      <c r="FW3" s="146" t="s">
        <v>221</v>
      </c>
      <c r="FX3" s="146" t="s">
        <v>224</v>
      </c>
      <c r="FY3" s="146" t="s">
        <v>220</v>
      </c>
      <c r="FZ3" s="146" t="s">
        <v>221</v>
      </c>
      <c r="GA3" s="146" t="s">
        <v>224</v>
      </c>
      <c r="GB3" s="146" t="s">
        <v>220</v>
      </c>
      <c r="GC3" s="146" t="s">
        <v>221</v>
      </c>
      <c r="GD3" s="146" t="s">
        <v>224</v>
      </c>
      <c r="GE3" s="146" t="s">
        <v>220</v>
      </c>
      <c r="GF3" s="146" t="s">
        <v>221</v>
      </c>
      <c r="GG3" s="146" t="s">
        <v>224</v>
      </c>
      <c r="GH3" s="146" t="s">
        <v>220</v>
      </c>
      <c r="GI3" s="146" t="s">
        <v>221</v>
      </c>
      <c r="GJ3" s="146" t="s">
        <v>224</v>
      </c>
      <c r="GK3" s="146" t="s">
        <v>220</v>
      </c>
      <c r="GL3" s="146" t="s">
        <v>221</v>
      </c>
      <c r="GM3" s="146" t="s">
        <v>224</v>
      </c>
      <c r="GN3" s="151" t="s">
        <v>220</v>
      </c>
      <c r="GO3" s="151" t="s">
        <v>221</v>
      </c>
      <c r="GP3" s="151" t="s">
        <v>224</v>
      </c>
      <c r="GQ3" s="151" t="s">
        <v>220</v>
      </c>
      <c r="GR3" s="151" t="s">
        <v>221</v>
      </c>
      <c r="GS3" s="151" t="s">
        <v>224</v>
      </c>
      <c r="GT3" s="151" t="s">
        <v>220</v>
      </c>
      <c r="GU3" s="151" t="s">
        <v>221</v>
      </c>
      <c r="GV3" s="151" t="s">
        <v>224</v>
      </c>
      <c r="GW3" s="79"/>
      <c r="GX3" s="115"/>
      <c r="GY3" s="122"/>
      <c r="GZ3" s="122"/>
      <c r="HA3" s="115"/>
      <c r="HB3" s="115"/>
      <c r="HC3" s="115"/>
      <c r="HD3" s="22"/>
      <c r="HE3" s="22"/>
      <c r="HF3" s="22"/>
      <c r="HG3" s="22"/>
    </row>
    <row r="4" spans="1:215" s="23" customFormat="1" ht="12.75" customHeight="1">
      <c r="A4" s="223"/>
      <c r="B4" s="223" t="s">
        <v>479</v>
      </c>
      <c r="C4" s="223"/>
      <c r="D4" s="223"/>
      <c r="E4" s="147"/>
      <c r="F4" s="223" t="s">
        <v>286</v>
      </c>
      <c r="G4" s="223"/>
      <c r="H4" s="223"/>
      <c r="I4" s="223" t="s">
        <v>286</v>
      </c>
      <c r="J4" s="223"/>
      <c r="K4" s="223"/>
      <c r="L4" s="223" t="s">
        <v>286</v>
      </c>
      <c r="M4" s="223"/>
      <c r="N4" s="223"/>
      <c r="O4" s="223" t="s">
        <v>287</v>
      </c>
      <c r="P4" s="223"/>
      <c r="Q4" s="223"/>
      <c r="R4" s="223" t="s">
        <v>288</v>
      </c>
      <c r="S4" s="223"/>
      <c r="T4" s="223"/>
      <c r="U4" s="147"/>
      <c r="V4" s="223" t="s">
        <v>289</v>
      </c>
      <c r="W4" s="223"/>
      <c r="X4" s="223"/>
      <c r="Y4" s="223" t="s">
        <v>289</v>
      </c>
      <c r="Z4" s="223"/>
      <c r="AA4" s="223"/>
      <c r="AB4" s="223" t="s">
        <v>289</v>
      </c>
      <c r="AC4" s="223"/>
      <c r="AD4" s="223"/>
      <c r="AE4" s="147"/>
      <c r="AF4" s="223" t="s">
        <v>290</v>
      </c>
      <c r="AG4" s="223"/>
      <c r="AH4" s="223"/>
      <c r="AI4" s="223" t="s">
        <v>290</v>
      </c>
      <c r="AJ4" s="223"/>
      <c r="AK4" s="223"/>
      <c r="AL4" s="223" t="s">
        <v>290</v>
      </c>
      <c r="AM4" s="223"/>
      <c r="AN4" s="223"/>
      <c r="AO4" s="223" t="s">
        <v>291</v>
      </c>
      <c r="AP4" s="223"/>
      <c r="AQ4" s="223"/>
      <c r="AR4" s="147"/>
      <c r="AS4" s="223" t="s">
        <v>292</v>
      </c>
      <c r="AT4" s="223"/>
      <c r="AU4" s="223"/>
      <c r="AV4" s="223" t="s">
        <v>292</v>
      </c>
      <c r="AW4" s="223"/>
      <c r="AX4" s="223"/>
      <c r="AY4" s="223" t="s">
        <v>292</v>
      </c>
      <c r="AZ4" s="223"/>
      <c r="BA4" s="223"/>
      <c r="BB4" s="147"/>
      <c r="BC4" s="223" t="s">
        <v>293</v>
      </c>
      <c r="BD4" s="223"/>
      <c r="BE4" s="223"/>
      <c r="BF4" s="223" t="s">
        <v>293</v>
      </c>
      <c r="BG4" s="223"/>
      <c r="BH4" s="223"/>
      <c r="BI4" s="223" t="s">
        <v>293</v>
      </c>
      <c r="BJ4" s="223"/>
      <c r="BK4" s="223"/>
      <c r="BL4" s="223" t="s">
        <v>294</v>
      </c>
      <c r="BM4" s="223"/>
      <c r="BN4" s="223"/>
      <c r="BO4" s="223" t="s">
        <v>295</v>
      </c>
      <c r="BP4" s="223"/>
      <c r="BQ4" s="223"/>
      <c r="BR4" s="223" t="s">
        <v>296</v>
      </c>
      <c r="BS4" s="223"/>
      <c r="BT4" s="223"/>
      <c r="BU4" s="223" t="s">
        <v>297</v>
      </c>
      <c r="BV4" s="223"/>
      <c r="BW4" s="223"/>
      <c r="BX4" s="223" t="s">
        <v>298</v>
      </c>
      <c r="BY4" s="223"/>
      <c r="BZ4" s="223"/>
      <c r="CA4" s="223" t="s">
        <v>299</v>
      </c>
      <c r="CB4" s="223"/>
      <c r="CC4" s="223"/>
      <c r="CD4" s="223" t="s">
        <v>300</v>
      </c>
      <c r="CE4" s="223"/>
      <c r="CF4" s="223"/>
      <c r="CG4" s="147"/>
      <c r="CH4" s="223" t="s">
        <v>301</v>
      </c>
      <c r="CI4" s="223"/>
      <c r="CJ4" s="223"/>
      <c r="CK4" s="223" t="s">
        <v>301</v>
      </c>
      <c r="CL4" s="223"/>
      <c r="CM4" s="223"/>
      <c r="CN4" s="223" t="s">
        <v>301</v>
      </c>
      <c r="CO4" s="223"/>
      <c r="CP4" s="223"/>
      <c r="CQ4" s="147"/>
      <c r="CR4" s="223" t="s">
        <v>266</v>
      </c>
      <c r="CS4" s="223"/>
      <c r="CT4" s="223"/>
      <c r="CU4" s="223" t="s">
        <v>266</v>
      </c>
      <c r="CV4" s="223"/>
      <c r="CW4" s="223"/>
      <c r="CX4" s="223" t="s">
        <v>266</v>
      </c>
      <c r="CY4" s="223"/>
      <c r="CZ4" s="223"/>
      <c r="DA4" s="147"/>
      <c r="DB4" s="223" t="s">
        <v>303</v>
      </c>
      <c r="DC4" s="223"/>
      <c r="DD4" s="223"/>
      <c r="DE4" s="223" t="s">
        <v>303</v>
      </c>
      <c r="DF4" s="223"/>
      <c r="DG4" s="223"/>
      <c r="DH4" s="223" t="s">
        <v>303</v>
      </c>
      <c r="DI4" s="223"/>
      <c r="DJ4" s="223"/>
      <c r="DK4" s="147"/>
      <c r="DL4" s="223" t="s">
        <v>304</v>
      </c>
      <c r="DM4" s="223"/>
      <c r="DN4" s="223"/>
      <c r="DO4" s="223" t="s">
        <v>304</v>
      </c>
      <c r="DP4" s="223"/>
      <c r="DQ4" s="223"/>
      <c r="DR4" s="223" t="s">
        <v>304</v>
      </c>
      <c r="DS4" s="223"/>
      <c r="DT4" s="223"/>
      <c r="DU4" s="223" t="s">
        <v>257</v>
      </c>
      <c r="DV4" s="223"/>
      <c r="DW4" s="223"/>
      <c r="DX4" s="223" t="s">
        <v>411</v>
      </c>
      <c r="DY4" s="223"/>
      <c r="DZ4" s="223"/>
      <c r="EA4" s="223" t="s">
        <v>276</v>
      </c>
      <c r="EB4" s="223"/>
      <c r="EC4" s="223"/>
      <c r="ED4" s="147"/>
      <c r="EE4" s="223" t="s">
        <v>275</v>
      </c>
      <c r="EF4" s="223"/>
      <c r="EG4" s="223"/>
      <c r="EH4" s="223" t="s">
        <v>275</v>
      </c>
      <c r="EI4" s="223"/>
      <c r="EJ4" s="223"/>
      <c r="EK4" s="223" t="s">
        <v>275</v>
      </c>
      <c r="EL4" s="223"/>
      <c r="EM4" s="223"/>
      <c r="EN4" s="223" t="s">
        <v>274</v>
      </c>
      <c r="EO4" s="223"/>
      <c r="EP4" s="223"/>
      <c r="EQ4" s="147"/>
      <c r="ER4" s="223" t="s">
        <v>338</v>
      </c>
      <c r="ES4" s="223"/>
      <c r="ET4" s="223"/>
      <c r="EU4" s="223" t="s">
        <v>338</v>
      </c>
      <c r="EV4" s="223"/>
      <c r="EW4" s="223"/>
      <c r="EX4" s="223" t="s">
        <v>338</v>
      </c>
      <c r="EY4" s="223"/>
      <c r="EZ4" s="223"/>
      <c r="FA4" s="223" t="s">
        <v>424</v>
      </c>
      <c r="FB4" s="223"/>
      <c r="FC4" s="223"/>
      <c r="FD4" s="223" t="s">
        <v>452</v>
      </c>
      <c r="FE4" s="223"/>
      <c r="FF4" s="223"/>
      <c r="FG4" s="223" t="s">
        <v>453</v>
      </c>
      <c r="FH4" s="223"/>
      <c r="FI4" s="223"/>
      <c r="FJ4" s="223" t="s">
        <v>455</v>
      </c>
      <c r="FK4" s="223"/>
      <c r="FL4" s="223"/>
      <c r="FM4" s="223" t="s">
        <v>458</v>
      </c>
      <c r="FN4" s="223"/>
      <c r="FO4" s="223"/>
      <c r="FP4" s="223" t="s">
        <v>436</v>
      </c>
      <c r="FQ4" s="223"/>
      <c r="FR4" s="223"/>
      <c r="FS4" s="223" t="s">
        <v>439</v>
      </c>
      <c r="FT4" s="223"/>
      <c r="FU4" s="223"/>
      <c r="FV4" s="223" t="s">
        <v>302</v>
      </c>
      <c r="FW4" s="223"/>
      <c r="FX4" s="223"/>
      <c r="FY4" s="223" t="s">
        <v>472</v>
      </c>
      <c r="FZ4" s="223"/>
      <c r="GA4" s="223"/>
      <c r="GB4" s="223" t="s">
        <v>490</v>
      </c>
      <c r="GC4" s="223"/>
      <c r="GD4" s="223"/>
      <c r="GE4" s="223" t="s">
        <v>475</v>
      </c>
      <c r="GF4" s="223"/>
      <c r="GG4" s="223"/>
      <c r="GH4" s="223" t="s">
        <v>491</v>
      </c>
      <c r="GI4" s="223"/>
      <c r="GJ4" s="223"/>
      <c r="GK4" s="223" t="s">
        <v>492</v>
      </c>
      <c r="GL4" s="223"/>
      <c r="GM4" s="223"/>
      <c r="GN4" s="223" t="s">
        <v>493</v>
      </c>
      <c r="GO4" s="223"/>
      <c r="GP4" s="223"/>
      <c r="GQ4" s="223" t="s">
        <v>498</v>
      </c>
      <c r="GR4" s="223"/>
      <c r="GS4" s="223"/>
      <c r="GT4" s="223" t="s">
        <v>500</v>
      </c>
      <c r="GU4" s="223"/>
      <c r="GV4" s="223"/>
      <c r="GW4" s="79"/>
      <c r="GX4" s="115"/>
      <c r="GY4" s="122"/>
      <c r="GZ4" s="122"/>
      <c r="HA4" s="115"/>
      <c r="HB4" s="115"/>
      <c r="HC4" s="115"/>
      <c r="HD4" s="22"/>
      <c r="HE4" s="22"/>
      <c r="HF4" s="22"/>
      <c r="HG4" s="22"/>
    </row>
    <row r="5" spans="1:215" s="23" customFormat="1" ht="16.5" customHeight="1">
      <c r="A5" s="223"/>
      <c r="B5" s="223"/>
      <c r="C5" s="223"/>
      <c r="D5" s="223"/>
      <c r="E5" s="147"/>
      <c r="F5" s="223" t="s">
        <v>13</v>
      </c>
      <c r="G5" s="223"/>
      <c r="H5" s="223"/>
      <c r="I5" s="223" t="s">
        <v>13</v>
      </c>
      <c r="J5" s="223"/>
      <c r="K5" s="223"/>
      <c r="L5" s="223" t="s">
        <v>13</v>
      </c>
      <c r="M5" s="223"/>
      <c r="N5" s="223"/>
      <c r="O5" s="223" t="s">
        <v>441</v>
      </c>
      <c r="P5" s="223"/>
      <c r="Q5" s="223"/>
      <c r="R5" s="223" t="s">
        <v>31</v>
      </c>
      <c r="S5" s="223"/>
      <c r="T5" s="223"/>
      <c r="U5" s="147"/>
      <c r="V5" s="223" t="s">
        <v>271</v>
      </c>
      <c r="W5" s="223"/>
      <c r="X5" s="223"/>
      <c r="Y5" s="223" t="s">
        <v>271</v>
      </c>
      <c r="Z5" s="223"/>
      <c r="AA5" s="223"/>
      <c r="AB5" s="223" t="s">
        <v>271</v>
      </c>
      <c r="AC5" s="223"/>
      <c r="AD5" s="223"/>
      <c r="AE5" s="147"/>
      <c r="AF5" s="223" t="s">
        <v>278</v>
      </c>
      <c r="AG5" s="223"/>
      <c r="AH5" s="223"/>
      <c r="AI5" s="223"/>
      <c r="AJ5" s="223"/>
      <c r="AK5" s="223"/>
      <c r="AL5" s="223"/>
      <c r="AM5" s="223"/>
      <c r="AN5" s="223"/>
      <c r="AO5" s="223" t="s">
        <v>279</v>
      </c>
      <c r="AP5" s="223"/>
      <c r="AQ5" s="223"/>
      <c r="AR5" s="147"/>
      <c r="AS5" s="223" t="s">
        <v>209</v>
      </c>
      <c r="AT5" s="223"/>
      <c r="AU5" s="223"/>
      <c r="AV5" s="223" t="s">
        <v>209</v>
      </c>
      <c r="AW5" s="223"/>
      <c r="AX5" s="223"/>
      <c r="AY5" s="223" t="s">
        <v>209</v>
      </c>
      <c r="AZ5" s="223"/>
      <c r="BA5" s="223"/>
      <c r="BB5" s="147"/>
      <c r="BC5" s="223" t="s">
        <v>36</v>
      </c>
      <c r="BD5" s="223"/>
      <c r="BE5" s="223"/>
      <c r="BF5" s="223" t="s">
        <v>36</v>
      </c>
      <c r="BG5" s="223"/>
      <c r="BH5" s="223"/>
      <c r="BI5" s="223" t="s">
        <v>36</v>
      </c>
      <c r="BJ5" s="223"/>
      <c r="BK5" s="223"/>
      <c r="BL5" s="223" t="s">
        <v>34</v>
      </c>
      <c r="BM5" s="223"/>
      <c r="BN5" s="223"/>
      <c r="BO5" s="223" t="s">
        <v>442</v>
      </c>
      <c r="BP5" s="223"/>
      <c r="BQ5" s="223"/>
      <c r="BR5" s="223" t="s">
        <v>443</v>
      </c>
      <c r="BS5" s="223"/>
      <c r="BT5" s="223"/>
      <c r="BU5" s="223" t="s">
        <v>277</v>
      </c>
      <c r="BV5" s="223"/>
      <c r="BW5" s="223"/>
      <c r="BX5" s="223"/>
      <c r="BY5" s="223"/>
      <c r="BZ5" s="223"/>
      <c r="CA5" s="223" t="s">
        <v>35</v>
      </c>
      <c r="CB5" s="223"/>
      <c r="CC5" s="223"/>
      <c r="CD5" s="223" t="s">
        <v>35</v>
      </c>
      <c r="CE5" s="223"/>
      <c r="CF5" s="223"/>
      <c r="CG5" s="149"/>
      <c r="CH5" s="220" t="s">
        <v>283</v>
      </c>
      <c r="CI5" s="221"/>
      <c r="CJ5" s="222"/>
      <c r="CK5" s="220" t="s">
        <v>283</v>
      </c>
      <c r="CL5" s="221"/>
      <c r="CM5" s="222"/>
      <c r="CN5" s="220" t="s">
        <v>283</v>
      </c>
      <c r="CO5" s="221"/>
      <c r="CP5" s="222"/>
      <c r="CQ5" s="147"/>
      <c r="CR5" s="223" t="s">
        <v>270</v>
      </c>
      <c r="CS5" s="223"/>
      <c r="CT5" s="223"/>
      <c r="CU5" s="223" t="s">
        <v>270</v>
      </c>
      <c r="CV5" s="223"/>
      <c r="CW5" s="223"/>
      <c r="CX5" s="223" t="s">
        <v>270</v>
      </c>
      <c r="CY5" s="223"/>
      <c r="CZ5" s="223"/>
      <c r="DA5" s="147"/>
      <c r="DB5" s="223" t="s">
        <v>207</v>
      </c>
      <c r="DC5" s="223"/>
      <c r="DD5" s="223"/>
      <c r="DE5" s="223" t="s">
        <v>207</v>
      </c>
      <c r="DF5" s="223"/>
      <c r="DG5" s="223"/>
      <c r="DH5" s="223" t="s">
        <v>207</v>
      </c>
      <c r="DI5" s="223"/>
      <c r="DJ5" s="223"/>
      <c r="DK5" s="147"/>
      <c r="DL5" s="223" t="s">
        <v>214</v>
      </c>
      <c r="DM5" s="223"/>
      <c r="DN5" s="223"/>
      <c r="DO5" s="223" t="s">
        <v>214</v>
      </c>
      <c r="DP5" s="223"/>
      <c r="DQ5" s="223"/>
      <c r="DR5" s="223" t="s">
        <v>214</v>
      </c>
      <c r="DS5" s="223"/>
      <c r="DT5" s="223"/>
      <c r="DU5" s="223" t="s">
        <v>280</v>
      </c>
      <c r="DV5" s="223"/>
      <c r="DW5" s="223"/>
      <c r="DX5" s="223" t="s">
        <v>444</v>
      </c>
      <c r="DY5" s="223"/>
      <c r="DZ5" s="223"/>
      <c r="EA5" s="223" t="s">
        <v>445</v>
      </c>
      <c r="EB5" s="223"/>
      <c r="EC5" s="223"/>
      <c r="ED5" s="147"/>
      <c r="EE5" s="223" t="s">
        <v>282</v>
      </c>
      <c r="EF5" s="223"/>
      <c r="EG5" s="223"/>
      <c r="EH5" s="223" t="s">
        <v>282</v>
      </c>
      <c r="EI5" s="223"/>
      <c r="EJ5" s="223"/>
      <c r="EK5" s="223" t="s">
        <v>282</v>
      </c>
      <c r="EL5" s="223"/>
      <c r="EM5" s="223"/>
      <c r="EN5" s="223" t="s">
        <v>281</v>
      </c>
      <c r="EO5" s="223"/>
      <c r="EP5" s="223"/>
      <c r="EQ5" s="147"/>
      <c r="ER5" s="223" t="s">
        <v>272</v>
      </c>
      <c r="ES5" s="223"/>
      <c r="ET5" s="223"/>
      <c r="EU5" s="223" t="s">
        <v>272</v>
      </c>
      <c r="EV5" s="223"/>
      <c r="EW5" s="223"/>
      <c r="EX5" s="223" t="s">
        <v>272</v>
      </c>
      <c r="EY5" s="223"/>
      <c r="EZ5" s="223"/>
      <c r="FA5" s="220" t="s">
        <v>509</v>
      </c>
      <c r="FB5" s="221"/>
      <c r="FC5" s="222"/>
      <c r="FD5" s="223" t="s">
        <v>272</v>
      </c>
      <c r="FE5" s="223"/>
      <c r="FF5" s="223"/>
      <c r="FG5" s="223" t="s">
        <v>454</v>
      </c>
      <c r="FH5" s="223"/>
      <c r="FI5" s="223"/>
      <c r="FJ5" s="223" t="s">
        <v>456</v>
      </c>
      <c r="FK5" s="223"/>
      <c r="FL5" s="223"/>
      <c r="FM5" s="223" t="s">
        <v>459</v>
      </c>
      <c r="FN5" s="223"/>
      <c r="FO5" s="223"/>
      <c r="FP5" s="223" t="s">
        <v>272</v>
      </c>
      <c r="FQ5" s="223"/>
      <c r="FR5" s="223"/>
      <c r="FS5" s="223" t="s">
        <v>449</v>
      </c>
      <c r="FT5" s="223"/>
      <c r="FU5" s="223"/>
      <c r="FV5" s="223" t="s">
        <v>460</v>
      </c>
      <c r="FW5" s="223"/>
      <c r="FX5" s="223"/>
      <c r="FY5" s="220" t="s">
        <v>504</v>
      </c>
      <c r="FZ5" s="221"/>
      <c r="GA5" s="222"/>
      <c r="GB5" s="223" t="s">
        <v>481</v>
      </c>
      <c r="GC5" s="223"/>
      <c r="GD5" s="223"/>
      <c r="GE5" s="223" t="s">
        <v>505</v>
      </c>
      <c r="GF5" s="223"/>
      <c r="GG5" s="223"/>
      <c r="GH5" s="223" t="s">
        <v>483</v>
      </c>
      <c r="GI5" s="223"/>
      <c r="GJ5" s="223"/>
      <c r="GK5" s="223" t="s">
        <v>484</v>
      </c>
      <c r="GL5" s="223"/>
      <c r="GM5" s="223"/>
      <c r="GN5" s="223" t="s">
        <v>484</v>
      </c>
      <c r="GO5" s="223"/>
      <c r="GP5" s="223"/>
      <c r="GQ5" s="223" t="s">
        <v>486</v>
      </c>
      <c r="GR5" s="223"/>
      <c r="GS5" s="223"/>
      <c r="GT5" s="223" t="s">
        <v>502</v>
      </c>
      <c r="GU5" s="223"/>
      <c r="GV5" s="223"/>
      <c r="GW5" s="79"/>
      <c r="GX5" s="115"/>
      <c r="GY5" s="122"/>
      <c r="GZ5" s="122"/>
      <c r="HA5" s="115"/>
      <c r="HB5" s="115"/>
      <c r="HC5" s="115"/>
      <c r="HD5" s="22"/>
      <c r="HE5" s="22"/>
      <c r="HF5" s="22"/>
      <c r="HG5" s="22"/>
    </row>
    <row r="6" spans="1:215" s="23" customFormat="1" ht="18.75" hidden="1" customHeight="1">
      <c r="A6" s="146"/>
      <c r="B6" s="146"/>
      <c r="C6" s="146"/>
      <c r="D6" s="146"/>
      <c r="E6" s="147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7"/>
      <c r="V6" s="146"/>
      <c r="W6" s="146"/>
      <c r="X6" s="146"/>
      <c r="Y6" s="146"/>
      <c r="Z6" s="146"/>
      <c r="AA6" s="146"/>
      <c r="AB6" s="146"/>
      <c r="AC6" s="146"/>
      <c r="AD6" s="146"/>
      <c r="AE6" s="147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7"/>
      <c r="AS6" s="146"/>
      <c r="AT6" s="146"/>
      <c r="AU6" s="24"/>
      <c r="AV6" s="146"/>
      <c r="AW6" s="146"/>
      <c r="AX6" s="146"/>
      <c r="AY6" s="146"/>
      <c r="AZ6" s="146"/>
      <c r="BA6" s="146"/>
      <c r="BB6" s="147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7"/>
      <c r="CH6" s="146"/>
      <c r="CI6" s="146"/>
      <c r="CJ6" s="146"/>
      <c r="CK6" s="146"/>
      <c r="CL6" s="146"/>
      <c r="CM6" s="146"/>
      <c r="CN6" s="146"/>
      <c r="CO6" s="146"/>
      <c r="CP6" s="146"/>
      <c r="CQ6" s="147"/>
      <c r="CR6" s="146"/>
      <c r="CS6" s="146"/>
      <c r="CT6" s="146"/>
      <c r="CU6" s="146"/>
      <c r="CV6" s="146"/>
      <c r="CW6" s="146"/>
      <c r="CX6" s="146"/>
      <c r="CY6" s="146"/>
      <c r="CZ6" s="146"/>
      <c r="DA6" s="147"/>
      <c r="DB6" s="146"/>
      <c r="DC6" s="146"/>
      <c r="DD6" s="146">
        <f>DC6/100*100</f>
        <v>0</v>
      </c>
      <c r="DE6" s="146"/>
      <c r="DF6" s="146"/>
      <c r="DG6" s="146"/>
      <c r="DH6" s="146"/>
      <c r="DI6" s="146"/>
      <c r="DJ6" s="146"/>
      <c r="DK6" s="147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7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25"/>
      <c r="ER6" s="22"/>
      <c r="ES6" s="22"/>
      <c r="ET6" s="22"/>
      <c r="EU6" s="22"/>
      <c r="EV6" s="22"/>
      <c r="EW6" s="22"/>
      <c r="EX6" s="22"/>
      <c r="EY6" s="22"/>
      <c r="EZ6" s="22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51"/>
      <c r="GO6" s="151"/>
      <c r="GP6" s="151"/>
      <c r="GQ6" s="151"/>
      <c r="GR6" s="151"/>
      <c r="GS6" s="151"/>
      <c r="GT6" s="151"/>
      <c r="GU6" s="151"/>
      <c r="GV6" s="151"/>
      <c r="GW6" s="79"/>
      <c r="GX6" s="115"/>
      <c r="GY6" s="122"/>
      <c r="GZ6" s="122"/>
      <c r="HA6" s="115"/>
      <c r="HB6" s="115"/>
      <c r="HC6" s="115"/>
      <c r="HD6" s="22"/>
      <c r="HE6" s="22"/>
      <c r="HF6" s="22"/>
      <c r="HG6" s="22"/>
    </row>
    <row r="7" spans="1:215" s="14" customFormat="1">
      <c r="A7" s="13" t="s">
        <v>195</v>
      </c>
      <c r="B7" s="174">
        <f>B8+B9</f>
        <v>2812532.6706600003</v>
      </c>
      <c r="C7" s="174">
        <f t="shared" ref="C7:AG7" si="0">C8+C9</f>
        <v>351153.08606</v>
      </c>
      <c r="D7" s="174">
        <f>C7/B7*100</f>
        <v>12.485298027759336</v>
      </c>
      <c r="E7" s="175">
        <f t="shared" si="0"/>
        <v>12304.747470000002</v>
      </c>
      <c r="F7" s="174">
        <f t="shared" si="0"/>
        <v>12362.229719999999</v>
      </c>
      <c r="G7" s="174">
        <f t="shared" si="0"/>
        <v>8532.489120000002</v>
      </c>
      <c r="H7" s="174">
        <f>G7/F7*100</f>
        <v>69.020632307098097</v>
      </c>
      <c r="I7" s="174">
        <f t="shared" si="0"/>
        <v>12237.918709999998</v>
      </c>
      <c r="J7" s="174">
        <f t="shared" si="0"/>
        <v>7691.3653299999996</v>
      </c>
      <c r="K7" s="174">
        <f>J7/I7*100</f>
        <v>62.848638827083704</v>
      </c>
      <c r="L7" s="174">
        <f t="shared" si="0"/>
        <v>124.31101000000001</v>
      </c>
      <c r="M7" s="174">
        <f t="shared" si="0"/>
        <v>77.690560000000005</v>
      </c>
      <c r="N7" s="174">
        <f>M7/L7*100</f>
        <v>62.496926056670276</v>
      </c>
      <c r="O7" s="174">
        <f t="shared" si="0"/>
        <v>8419</v>
      </c>
      <c r="P7" s="174">
        <f t="shared" si="0"/>
        <v>0</v>
      </c>
      <c r="Q7" s="174">
        <f>P7/O7*100</f>
        <v>0</v>
      </c>
      <c r="R7" s="174">
        <f t="shared" si="0"/>
        <v>24509.179</v>
      </c>
      <c r="S7" s="174">
        <f t="shared" si="0"/>
        <v>14526.54</v>
      </c>
      <c r="T7" s="174">
        <f>S7/R7*100</f>
        <v>59.269794390093608</v>
      </c>
      <c r="U7" s="175">
        <f t="shared" si="0"/>
        <v>112251.81049999999</v>
      </c>
      <c r="V7" s="174">
        <f t="shared" si="0"/>
        <v>127378.27282100001</v>
      </c>
      <c r="W7" s="174">
        <f t="shared" si="0"/>
        <v>8470.2744000000002</v>
      </c>
      <c r="X7" s="174">
        <f>W7/V7*100</f>
        <v>6.6497010929822897</v>
      </c>
      <c r="Y7" s="174">
        <f t="shared" si="0"/>
        <v>91174.102820999979</v>
      </c>
      <c r="Z7" s="174">
        <f t="shared" si="0"/>
        <v>5959.5770200000006</v>
      </c>
      <c r="AA7" s="174">
        <f>Z7/Y7*100</f>
        <v>6.5364800262419918</v>
      </c>
      <c r="AB7" s="174">
        <f t="shared" si="0"/>
        <v>36204.17</v>
      </c>
      <c r="AC7" s="174">
        <f t="shared" si="0"/>
        <v>2510.6973800000001</v>
      </c>
      <c r="AD7" s="174">
        <f>AC7/AB7*100</f>
        <v>6.9348292751912286</v>
      </c>
      <c r="AE7" s="175">
        <f t="shared" si="0"/>
        <v>0</v>
      </c>
      <c r="AF7" s="174">
        <f t="shared" si="0"/>
        <v>0</v>
      </c>
      <c r="AG7" s="174">
        <f t="shared" si="0"/>
        <v>0</v>
      </c>
      <c r="AH7" s="174"/>
      <c r="AI7" s="174">
        <f t="shared" ref="AI7:CE7" si="1">AI8+AI9</f>
        <v>0</v>
      </c>
      <c r="AJ7" s="174">
        <f t="shared" si="1"/>
        <v>0</v>
      </c>
      <c r="AK7" s="174"/>
      <c r="AL7" s="174">
        <f t="shared" si="1"/>
        <v>0</v>
      </c>
      <c r="AM7" s="174">
        <f t="shared" si="1"/>
        <v>0</v>
      </c>
      <c r="AN7" s="174"/>
      <c r="AO7" s="174">
        <f t="shared" si="1"/>
        <v>15381.297</v>
      </c>
      <c r="AP7" s="174">
        <f t="shared" si="1"/>
        <v>0</v>
      </c>
      <c r="AQ7" s="174">
        <f>AP7/AO7*100</f>
        <v>0</v>
      </c>
      <c r="AR7" s="175">
        <f t="shared" si="1"/>
        <v>2231.6477800000002</v>
      </c>
      <c r="AS7" s="174">
        <f t="shared" si="1"/>
        <v>2231.6477800000002</v>
      </c>
      <c r="AT7" s="174">
        <f t="shared" si="1"/>
        <v>2231.6477800000002</v>
      </c>
      <c r="AU7" s="174">
        <f>AT7/AS7*100</f>
        <v>100</v>
      </c>
      <c r="AV7" s="174">
        <f t="shared" si="1"/>
        <v>2050.8000000000002</v>
      </c>
      <c r="AW7" s="174">
        <f t="shared" si="1"/>
        <v>2050.8000000000002</v>
      </c>
      <c r="AX7" s="174">
        <f>AW7/AV7*100</f>
        <v>100</v>
      </c>
      <c r="AY7" s="174">
        <f t="shared" si="1"/>
        <v>180.84778</v>
      </c>
      <c r="AZ7" s="174">
        <f t="shared" si="1"/>
        <v>180.84778</v>
      </c>
      <c r="BA7" s="174">
        <f>AZ7/AY7*100</f>
        <v>100</v>
      </c>
      <c r="BB7" s="175">
        <f t="shared" si="1"/>
        <v>72135.544389999981</v>
      </c>
      <c r="BC7" s="174">
        <f t="shared" si="1"/>
        <v>72248.215739999985</v>
      </c>
      <c r="BD7" s="174">
        <f t="shared" si="1"/>
        <v>524.01351999999997</v>
      </c>
      <c r="BE7" s="174">
        <f>BD7/BC7*100</f>
        <v>0.72529614002617038</v>
      </c>
      <c r="BF7" s="174">
        <f t="shared" si="1"/>
        <v>70803.28048999999</v>
      </c>
      <c r="BG7" s="174">
        <f t="shared" si="1"/>
        <v>513.53324999999995</v>
      </c>
      <c r="BH7" s="174">
        <f>BG7/BF7*100</f>
        <v>0.72529584285650384</v>
      </c>
      <c r="BI7" s="174">
        <f t="shared" si="1"/>
        <v>1444.93525</v>
      </c>
      <c r="BJ7" s="174">
        <f t="shared" si="1"/>
        <v>10.480270000000001</v>
      </c>
      <c r="BK7" s="174">
        <f>BJ7/BI7*100</f>
        <v>0.7253107016387067</v>
      </c>
      <c r="BL7" s="174">
        <f t="shared" si="1"/>
        <v>302.33</v>
      </c>
      <c r="BM7" s="174">
        <f t="shared" si="1"/>
        <v>0</v>
      </c>
      <c r="BN7" s="174">
        <f>BM7/BL7*100</f>
        <v>0</v>
      </c>
      <c r="BO7" s="174">
        <f t="shared" si="1"/>
        <v>22130.9516</v>
      </c>
      <c r="BP7" s="174">
        <f t="shared" si="1"/>
        <v>0</v>
      </c>
      <c r="BQ7" s="174">
        <f>BP7/BO7*100</f>
        <v>0</v>
      </c>
      <c r="BR7" s="174">
        <f t="shared" si="1"/>
        <v>19509.463599999999</v>
      </c>
      <c r="BS7" s="174">
        <f t="shared" si="1"/>
        <v>0</v>
      </c>
      <c r="BT7" s="174">
        <f>BS7/BR7*100</f>
        <v>0</v>
      </c>
      <c r="BU7" s="174">
        <f t="shared" si="1"/>
        <v>2621.4880000000003</v>
      </c>
      <c r="BV7" s="174">
        <f t="shared" si="1"/>
        <v>0</v>
      </c>
      <c r="BW7" s="174">
        <f>BV7/BU7*100</f>
        <v>0</v>
      </c>
      <c r="BX7" s="174">
        <f t="shared" si="1"/>
        <v>1027714.8121900001</v>
      </c>
      <c r="BY7" s="174">
        <f t="shared" si="1"/>
        <v>159215.00796000002</v>
      </c>
      <c r="BZ7" s="174">
        <f>BY7/BX7*100</f>
        <v>15.492139071219782</v>
      </c>
      <c r="CA7" s="174">
        <f t="shared" si="1"/>
        <v>1007186.8842199999</v>
      </c>
      <c r="CB7" s="174">
        <f t="shared" si="1"/>
        <v>156030.90286999999</v>
      </c>
      <c r="CC7" s="174">
        <f>CB7/CA7*100</f>
        <v>15.491752852881488</v>
      </c>
      <c r="CD7" s="174">
        <f t="shared" si="1"/>
        <v>20527.927970000001</v>
      </c>
      <c r="CE7" s="174">
        <f t="shared" si="1"/>
        <v>3184.1050900000005</v>
      </c>
      <c r="CF7" s="174">
        <f>CE7/CD7*100</f>
        <v>15.511088574810506</v>
      </c>
      <c r="CG7" s="175">
        <f t="shared" ref="CG7:CI7" si="2">CG8+CG9</f>
        <v>11966.67</v>
      </c>
      <c r="CH7" s="174">
        <f t="shared" si="2"/>
        <v>6404.09</v>
      </c>
      <c r="CI7" s="174">
        <f t="shared" si="2"/>
        <v>0</v>
      </c>
      <c r="CJ7" s="174">
        <f>CI7/CH7*100</f>
        <v>0</v>
      </c>
      <c r="CK7" s="174">
        <f t="shared" ref="CK7:CL7" si="3">CK8+CK9</f>
        <v>6340</v>
      </c>
      <c r="CL7" s="174">
        <f t="shared" si="3"/>
        <v>0</v>
      </c>
      <c r="CM7" s="174">
        <f>CL7/CK7*100</f>
        <v>0</v>
      </c>
      <c r="CN7" s="174">
        <f t="shared" ref="CN7:CO7" si="4">CN8+CN9</f>
        <v>64.09</v>
      </c>
      <c r="CO7" s="174">
        <f t="shared" si="4"/>
        <v>0</v>
      </c>
      <c r="CP7" s="174">
        <f>CO7/CN7*100</f>
        <v>0</v>
      </c>
      <c r="CQ7" s="175">
        <f t="shared" ref="CQ7" si="5">CQ8+CQ9</f>
        <v>3524.6938799999998</v>
      </c>
      <c r="CR7" s="174">
        <f>CR8+CR9</f>
        <v>8712.0380100000002</v>
      </c>
      <c r="CS7" s="174">
        <f t="shared" ref="CS7" si="6">CS8+CS9</f>
        <v>589.00260000000003</v>
      </c>
      <c r="CT7" s="174">
        <f>CS7/CR7*100</f>
        <v>6.76079006225548</v>
      </c>
      <c r="CU7" s="174">
        <f t="shared" ref="CU7:CV7" si="7">CU8+CU9</f>
        <v>8537.7972399999999</v>
      </c>
      <c r="CV7" s="174">
        <f t="shared" si="7"/>
        <v>987.18438999999989</v>
      </c>
      <c r="CW7" s="174">
        <f>CV7/CU7*100</f>
        <v>11.562518554258849</v>
      </c>
      <c r="CX7" s="174">
        <f t="shared" ref="CX7:CY7" si="8">CX8+CX9</f>
        <v>174.24077</v>
      </c>
      <c r="CY7" s="174">
        <f t="shared" si="8"/>
        <v>11.78004</v>
      </c>
      <c r="CZ7" s="174">
        <f>CY7/CX7*100</f>
        <v>6.7607827949796135</v>
      </c>
      <c r="DA7" s="175">
        <f t="shared" ref="DA7:DV7" si="9">DA8+DA9</f>
        <v>35000</v>
      </c>
      <c r="DB7" s="174">
        <f>DB8+DB9</f>
        <v>35000</v>
      </c>
      <c r="DC7" s="174">
        <f t="shared" si="9"/>
        <v>0</v>
      </c>
      <c r="DD7" s="174">
        <f>DC7/DB7*100</f>
        <v>0</v>
      </c>
      <c r="DE7" s="174">
        <f t="shared" si="9"/>
        <v>34300</v>
      </c>
      <c r="DF7" s="174">
        <f t="shared" si="9"/>
        <v>0</v>
      </c>
      <c r="DG7" s="174">
        <f t="shared" ref="DG7:DG8" si="10">DF7/DE7*100</f>
        <v>0</v>
      </c>
      <c r="DH7" s="174">
        <f t="shared" si="9"/>
        <v>700</v>
      </c>
      <c r="DI7" s="174">
        <f t="shared" si="9"/>
        <v>0</v>
      </c>
      <c r="DJ7" s="174">
        <f>DI7/DH7*100</f>
        <v>0</v>
      </c>
      <c r="DK7" s="175">
        <f t="shared" si="9"/>
        <v>16300.19154</v>
      </c>
      <c r="DL7" s="174">
        <f t="shared" si="9"/>
        <v>16300.19154</v>
      </c>
      <c r="DM7" s="174">
        <f t="shared" si="9"/>
        <v>15726.623380000001</v>
      </c>
      <c r="DN7" s="174">
        <f>DM7/DL7*100</f>
        <v>96.481218281438686</v>
      </c>
      <c r="DO7" s="174">
        <f t="shared" si="9"/>
        <v>15674.3</v>
      </c>
      <c r="DP7" s="174">
        <f t="shared" si="9"/>
        <v>15412.090910000001</v>
      </c>
      <c r="DQ7" s="174">
        <f>DP7/DO7*100</f>
        <v>98.327140031771762</v>
      </c>
      <c r="DR7" s="174">
        <f t="shared" si="9"/>
        <v>625.89154000000008</v>
      </c>
      <c r="DS7" s="174">
        <f t="shared" si="9"/>
        <v>314.53246999999999</v>
      </c>
      <c r="DT7" s="174">
        <f>DS7/DR7*100</f>
        <v>50.253510376574184</v>
      </c>
      <c r="DU7" s="174">
        <f t="shared" si="9"/>
        <v>0</v>
      </c>
      <c r="DV7" s="174">
        <f t="shared" si="9"/>
        <v>0</v>
      </c>
      <c r="DW7" s="174"/>
      <c r="DX7" s="174">
        <f t="shared" ref="DX7:EB7" si="11">DX8+DX9</f>
        <v>336245.54200000002</v>
      </c>
      <c r="DY7" s="174">
        <f t="shared" si="11"/>
        <v>0</v>
      </c>
      <c r="DZ7" s="174">
        <f>DY7/DX7*100</f>
        <v>0</v>
      </c>
      <c r="EA7" s="174">
        <f t="shared" si="11"/>
        <v>99199.9</v>
      </c>
      <c r="EB7" s="174">
        <f t="shared" si="11"/>
        <v>30054.400000000005</v>
      </c>
      <c r="EC7" s="174">
        <f>EB7/EA7*100</f>
        <v>30.296804734682198</v>
      </c>
      <c r="ED7" s="175">
        <f t="shared" ref="ED7:EF7" si="12">ED8+ED9</f>
        <v>5425.31</v>
      </c>
      <c r="EE7" s="174">
        <f t="shared" si="12"/>
        <v>5425.31</v>
      </c>
      <c r="EF7" s="174">
        <f t="shared" si="12"/>
        <v>0</v>
      </c>
      <c r="EG7" s="174">
        <f>EF7/EE7*100</f>
        <v>0</v>
      </c>
      <c r="EH7" s="174">
        <f t="shared" ref="EH7:EI7" si="13">EH8+EH9</f>
        <v>5316.8</v>
      </c>
      <c r="EI7" s="174">
        <f t="shared" si="13"/>
        <v>0</v>
      </c>
      <c r="EJ7" s="174">
        <f>EI7/EH7*100</f>
        <v>0</v>
      </c>
      <c r="EK7" s="174">
        <f t="shared" ref="EK7:EL7" si="14">EK8+EK9</f>
        <v>108.51</v>
      </c>
      <c r="EL7" s="174">
        <f t="shared" si="14"/>
        <v>0</v>
      </c>
      <c r="EM7" s="174">
        <f>EL7/EK7*100</f>
        <v>0</v>
      </c>
      <c r="EN7" s="174">
        <f t="shared" ref="EN7:EO7" si="15">EN8+EN9</f>
        <v>34945.017290000003</v>
      </c>
      <c r="EO7" s="174">
        <f t="shared" si="15"/>
        <v>15191.62124</v>
      </c>
      <c r="EP7" s="174">
        <f>EO7/EN7*100</f>
        <v>43.472925235459229</v>
      </c>
      <c r="EQ7" s="175">
        <f t="shared" ref="EQ7:EY7" si="16">EQ8+EQ9</f>
        <v>1020.4081599999998</v>
      </c>
      <c r="ER7" s="174">
        <f t="shared" si="16"/>
        <v>1020.4081599999998</v>
      </c>
      <c r="ES7" s="174">
        <f t="shared" si="16"/>
        <v>1020.4081599999998</v>
      </c>
      <c r="ET7" s="174">
        <f t="shared" ref="ET7:ET8" si="17">ES7/ER7*100</f>
        <v>100</v>
      </c>
      <c r="EU7" s="174">
        <f t="shared" si="16"/>
        <v>950</v>
      </c>
      <c r="EV7" s="174">
        <f t="shared" si="16"/>
        <v>950</v>
      </c>
      <c r="EW7" s="174">
        <f t="shared" ref="EW7:EW8" si="18">EV7/EU7*100</f>
        <v>100</v>
      </c>
      <c r="EX7" s="174">
        <f t="shared" si="16"/>
        <v>19.387750000000004</v>
      </c>
      <c r="EY7" s="174">
        <f t="shared" si="16"/>
        <v>19.387750000000004</v>
      </c>
      <c r="EZ7" s="174">
        <f t="shared" ref="EZ7:EZ8" si="19">EY7/EX7*100</f>
        <v>100</v>
      </c>
      <c r="FA7" s="174">
        <f t="shared" ref="FA7:FB7" si="20">FA8+FA9</f>
        <v>118505.71400000001</v>
      </c>
      <c r="FB7" s="174">
        <f t="shared" si="20"/>
        <v>0</v>
      </c>
      <c r="FC7" s="174">
        <f>FB7/FA7*100</f>
        <v>0</v>
      </c>
      <c r="FD7" s="174">
        <f t="shared" ref="FD7:FE7" si="21">FD8+FD9</f>
        <v>4001.63265</v>
      </c>
      <c r="FE7" s="174">
        <f t="shared" si="21"/>
        <v>4001.63265</v>
      </c>
      <c r="FF7" s="174">
        <f>FE7/FD7*100</f>
        <v>100</v>
      </c>
      <c r="FG7" s="174">
        <f t="shared" ref="FG7:FH7" si="22">FG8+FG9</f>
        <v>39693.775510000007</v>
      </c>
      <c r="FH7" s="174">
        <f t="shared" si="22"/>
        <v>11908.13199</v>
      </c>
      <c r="FI7" s="174">
        <f>FH7/FG7*100</f>
        <v>29.999998329712923</v>
      </c>
      <c r="FJ7" s="174">
        <f t="shared" ref="FJ7:FK7" si="23">FJ8+FJ9</f>
        <v>1713.7654400000001</v>
      </c>
      <c r="FK7" s="174">
        <f t="shared" si="23"/>
        <v>1099.0506</v>
      </c>
      <c r="FL7" s="174">
        <f>FK7/FJ7*100</f>
        <v>64.130748254556934</v>
      </c>
      <c r="FM7" s="174">
        <f t="shared" ref="FM7:FN7" si="24">FM8+FM9</f>
        <v>169434.14543</v>
      </c>
      <c r="FN7" s="174">
        <f t="shared" si="24"/>
        <v>49597.54133</v>
      </c>
      <c r="FO7" s="174">
        <f>FN7/FM7*100</f>
        <v>29.272459340546988</v>
      </c>
      <c r="FP7" s="174">
        <f t="shared" ref="FP7:FQ7" si="25">FP8+FP9</f>
        <v>28397.959180000002</v>
      </c>
      <c r="FQ7" s="174">
        <f t="shared" si="25"/>
        <v>7477.2712199999996</v>
      </c>
      <c r="FR7" s="174">
        <f>FQ7/FP7*100</f>
        <v>26.330311881235684</v>
      </c>
      <c r="FS7" s="174">
        <f t="shared" ref="FS7:FT7" si="26">FS8+FS9</f>
        <v>11254.081630000001</v>
      </c>
      <c r="FT7" s="174">
        <f t="shared" si="26"/>
        <v>1112.0078000000001</v>
      </c>
      <c r="FU7" s="174">
        <f>FT7/FS7*100</f>
        <v>9.880928862606801</v>
      </c>
      <c r="FV7" s="174">
        <f t="shared" ref="FV7:FW7" si="27">FV8+FV9</f>
        <v>133788.33582000001</v>
      </c>
      <c r="FW7" s="174">
        <f t="shared" si="27"/>
        <v>12518.139219999999</v>
      </c>
      <c r="FX7" s="174">
        <f>FW7/FV7*100</f>
        <v>9.3566745884648821</v>
      </c>
      <c r="FY7" s="174">
        <f t="shared" ref="FY7:FZ7" si="28">FY8+FY9</f>
        <v>0</v>
      </c>
      <c r="FZ7" s="174">
        <f t="shared" si="28"/>
        <v>0</v>
      </c>
      <c r="GA7" s="174"/>
      <c r="GB7" s="174">
        <f t="shared" ref="GB7:GC7" si="29">GB8+GB9</f>
        <v>382472.92929999996</v>
      </c>
      <c r="GC7" s="174">
        <f t="shared" si="29"/>
        <v>5923.6594499999992</v>
      </c>
      <c r="GD7" s="174">
        <f>GC7/GB7*100</f>
        <v>1.548778749084661</v>
      </c>
      <c r="GE7" s="174">
        <f t="shared" ref="GE7:GF7" si="30">GE8+GE9</f>
        <v>0</v>
      </c>
      <c r="GF7" s="174">
        <f t="shared" si="30"/>
        <v>0</v>
      </c>
      <c r="GG7" s="174"/>
      <c r="GH7" s="174">
        <f t="shared" ref="GH7:GI7" si="31">GH8+GH9</f>
        <v>13720.417999999998</v>
      </c>
      <c r="GI7" s="174">
        <f t="shared" si="31"/>
        <v>1433.6236400000003</v>
      </c>
      <c r="GJ7" s="174">
        <f>GI7/GH7*100</f>
        <v>10.448833555945603</v>
      </c>
      <c r="GK7" s="174">
        <f t="shared" ref="GK7:GL7" si="32">GK8+GK9</f>
        <v>37065.907299999999</v>
      </c>
      <c r="GL7" s="174">
        <f t="shared" si="32"/>
        <v>0</v>
      </c>
      <c r="GM7" s="174">
        <f>GL7/GK7*100</f>
        <v>0</v>
      </c>
      <c r="GN7" s="174">
        <f t="shared" ref="GN7:GO7" si="33">GN8+GN9</f>
        <v>31374.953600000001</v>
      </c>
      <c r="GO7" s="174">
        <f t="shared" si="33"/>
        <v>0</v>
      </c>
      <c r="GP7" s="174">
        <f>GO7/GN7*100</f>
        <v>0</v>
      </c>
      <c r="GQ7" s="174">
        <f t="shared" ref="GQ7:GR7" si="34">GQ8+GQ9</f>
        <v>0</v>
      </c>
      <c r="GR7" s="174">
        <f t="shared" si="34"/>
        <v>0</v>
      </c>
      <c r="GS7" s="174"/>
      <c r="GT7" s="174">
        <f t="shared" ref="GT7:GU7" si="35">GT8+GT9</f>
        <v>100</v>
      </c>
      <c r="GU7" s="174">
        <f t="shared" si="35"/>
        <v>0</v>
      </c>
      <c r="GV7" s="174">
        <f>GU7/GT7*100</f>
        <v>0</v>
      </c>
      <c r="GW7" s="90"/>
      <c r="GX7" s="113"/>
      <c r="GY7" s="227"/>
      <c r="GZ7" s="227"/>
      <c r="HA7" s="113"/>
      <c r="HB7" s="113"/>
      <c r="HC7" s="113"/>
      <c r="HD7" s="96"/>
      <c r="HE7" s="96"/>
      <c r="HF7" s="96"/>
      <c r="HG7" s="96"/>
    </row>
    <row r="8" spans="1:215" s="40" customFormat="1">
      <c r="A8" s="19" t="s">
        <v>197</v>
      </c>
      <c r="B8" s="176">
        <f>B11+B22+B32+B44+B55+B67+B76+B97+B109+B117+B124+B136+B146+B157</f>
        <v>2603204.9217900001</v>
      </c>
      <c r="C8" s="176">
        <f>C11+C22+C32+C44+C55+C67+C76+C97+C109+C117+C124+C136+C146+C157</f>
        <v>350040.06994000002</v>
      </c>
      <c r="D8" s="176">
        <f t="shared" ref="D8:D29" si="36">C8/B8*100</f>
        <v>13.446504614754168</v>
      </c>
      <c r="E8" s="176">
        <f>E11+E22+E32+E44+E55+E67+E76+E97+E109+E117+E124+E136+E146+E157</f>
        <v>12304.747470000002</v>
      </c>
      <c r="F8" s="176">
        <f t="shared" ref="F8:G9" si="37">F11+F22+F32+F44+F55+F67+F76+F97+F109+F117+F124+F136+F146+F157</f>
        <v>12362.229719999999</v>
      </c>
      <c r="G8" s="176">
        <f t="shared" si="37"/>
        <v>8532.489120000002</v>
      </c>
      <c r="H8" s="176">
        <f t="shared" ref="H8" si="38">G8/F8*100</f>
        <v>69.020632307098097</v>
      </c>
      <c r="I8" s="176">
        <f>I11+I22+I32+I44+I55+I67+I76+I97+I109+I117+I124+I136+I146+I157</f>
        <v>12237.918709999998</v>
      </c>
      <c r="J8" s="176">
        <f>J11+J22+J32+J44+J55+J67+J76+J97+J109+J117+J124+J136+J146+J157</f>
        <v>7691.3653299999996</v>
      </c>
      <c r="K8" s="176">
        <f t="shared" ref="K8" si="39">J8/I8*100</f>
        <v>62.848638827083704</v>
      </c>
      <c r="L8" s="176">
        <f>L11+L22+L32+L44+L55+L67+L76+L97+L109+L117+L124+L136+L146+L157</f>
        <v>124.31101000000001</v>
      </c>
      <c r="M8" s="176">
        <f>M11+M22+M32+M44+M55+M67+M76+M97+M109+M117+M124+M136+M146+M157</f>
        <v>77.690560000000005</v>
      </c>
      <c r="N8" s="176">
        <f t="shared" ref="N8" si="40">M8/L8*100</f>
        <v>62.496926056670276</v>
      </c>
      <c r="O8" s="176">
        <f>O11+O22+O32+O44+O55+O67+O76+O97+O109+O117+O124+O136+O146+O157</f>
        <v>8419</v>
      </c>
      <c r="P8" s="176">
        <f>P11+P22+P32+P44+P55+P67+P76+P97+P109+P117+P124+P136+P146+P157</f>
        <v>0</v>
      </c>
      <c r="Q8" s="176">
        <f t="shared" ref="Q8" si="41">P8/O8*100</f>
        <v>0</v>
      </c>
      <c r="R8" s="176">
        <f>R11+R22+R32+R44+R55+R67+R76+R97+R109+R117+R124+R136+R146+R157</f>
        <v>24509.179</v>
      </c>
      <c r="S8" s="176">
        <f>S11+S22+S32+S44+S55+S67+S76+S97+S109+S117+S124+S136+S146+S157</f>
        <v>14526.54</v>
      </c>
      <c r="T8" s="176">
        <f t="shared" ref="T8" si="42">S8/R8*100</f>
        <v>59.269794390093608</v>
      </c>
      <c r="U8" s="176">
        <f>U11+U22+U32+U44+U55+U67+U76+U97+U109+U117+U124+U136+U146+U157</f>
        <v>112251.81049999999</v>
      </c>
      <c r="V8" s="176">
        <f t="shared" ref="V8:W9" si="43">V11+V22+V32+V44+V55+V67+V76+V97+V109+V117+V124+V136+V146+V157</f>
        <v>127378.27282100001</v>
      </c>
      <c r="W8" s="176">
        <f t="shared" si="43"/>
        <v>8470.2744000000002</v>
      </c>
      <c r="X8" s="177">
        <f t="shared" ref="X8" si="44">W8/V8*100</f>
        <v>6.6497010929822897</v>
      </c>
      <c r="Y8" s="176">
        <f>Y11+Y22+Y32+Y44+Y55+Y67+Y76+Y97+Y109+Y117+Y124+Y136+Y146+Y157</f>
        <v>91174.102820999979</v>
      </c>
      <c r="Z8" s="176">
        <f>Z11+Z22+Z32+Z44+Z55+Z67+Z76+Z97+Z109+Z117+Z124+Z136+Z146+Z157</f>
        <v>5959.5770200000006</v>
      </c>
      <c r="AA8" s="176">
        <f t="shared" ref="AA8" si="45">Z8/Y8*100</f>
        <v>6.5364800262419918</v>
      </c>
      <c r="AB8" s="176">
        <f>AB11+AB22+AB32+AB44+AB55+AB67+AB76+AB97+AB109+AB117+AB124+AB136+AB146+AB157</f>
        <v>36204.17</v>
      </c>
      <c r="AC8" s="176">
        <f>AC11+AC22+AC32+AC44+AC55+AC67+AC76+AC97+AC109+AC117+AC124+AC136+AC146+AC157</f>
        <v>2510.6973800000001</v>
      </c>
      <c r="AD8" s="176">
        <f t="shared" ref="AD8" si="46">AC8/AB8*100</f>
        <v>6.9348292751912286</v>
      </c>
      <c r="AE8" s="176">
        <f>AE11+AE22+AE32+AE44+AE55+AE67+AE76+AE97+AE109+AE117+AE124+AE136+AE146+AE157</f>
        <v>0</v>
      </c>
      <c r="AF8" s="176">
        <f t="shared" ref="AF8:AG9" si="47">AF11+AF22+AF32+AF44+AF55+AF67+AF76+AF97+AF109+AF117+AF124+AF136+AF146+AF157</f>
        <v>0</v>
      </c>
      <c r="AG8" s="176">
        <f t="shared" si="47"/>
        <v>0</v>
      </c>
      <c r="AH8" s="176"/>
      <c r="AI8" s="176">
        <f>AI11+AI22+AI32+AI44+AI55+AI67+AI76+AI97+AI109+AI117+AI124+AI136+AI146+AI157</f>
        <v>0</v>
      </c>
      <c r="AJ8" s="176">
        <f>AJ11+AJ22+AJ32+AJ44+AJ55+AJ67+AJ76+AJ97+AJ109+AJ117+AJ124+AJ136+AJ146+AJ157</f>
        <v>0</v>
      </c>
      <c r="AK8" s="176"/>
      <c r="AL8" s="176">
        <f>AL11+AL22+AL32+AL44+AL55+AL67+AL76+AL97+AL109+AL117+AL124+AL136+AL146+AL157</f>
        <v>0</v>
      </c>
      <c r="AM8" s="176">
        <f>AM11+AM22+AM32+AM44+AM55+AM67+AM76+AM97+AM109+AM117+AM124+AM136+AM146+AM157</f>
        <v>0</v>
      </c>
      <c r="AN8" s="176"/>
      <c r="AO8" s="176">
        <f>AO11+AO22+AO32+AO44+AO55+AO67+AO76+AO97+AO109+AO117+AO124+AO136+AO146+AO157</f>
        <v>15381.297</v>
      </c>
      <c r="AP8" s="176">
        <f>AP11+AP22+AP32+AP44+AP55+AP67+AP76+AP97+AP109+AP117+AP124+AP136+AP146+AP157</f>
        <v>0</v>
      </c>
      <c r="AQ8" s="176">
        <f t="shared" ref="AQ8" si="48">AP8/AO8*100</f>
        <v>0</v>
      </c>
      <c r="AR8" s="176">
        <f>AR11+AR22+AR32+AR44+AR55+AR67+AR76+AR97+AR109+AR117+AR124+AR136+AR146+AR157</f>
        <v>2231.6477800000002</v>
      </c>
      <c r="AS8" s="176">
        <f t="shared" ref="AS8:AT9" si="49">AS11+AS22+AS32+AS44+AS55+AS67+AS76+AS97+AS109+AS117+AS124+AS136+AS146+AS157</f>
        <v>2231.6477800000002</v>
      </c>
      <c r="AT8" s="176">
        <f t="shared" si="49"/>
        <v>2231.6477800000002</v>
      </c>
      <c r="AU8" s="176">
        <f t="shared" ref="AU8" si="50">AT8/AS8*100</f>
        <v>100</v>
      </c>
      <c r="AV8" s="176">
        <f>AV11+AV22+AV32+AV44+AV55+AV67+AV76+AV97+AV109+AV117+AV124+AV136+AV146+AV157</f>
        <v>2050.8000000000002</v>
      </c>
      <c r="AW8" s="176">
        <f>AW11+AW22+AW32+AW44+AW55+AW67+AW76+AW97+AW109+AW117+AW124+AW136+AW146+AW157</f>
        <v>2050.8000000000002</v>
      </c>
      <c r="AX8" s="176">
        <f t="shared" ref="AX8" si="51">AW8/AV8*100</f>
        <v>100</v>
      </c>
      <c r="AY8" s="176">
        <f>AY11+AY22+AY32+AY44+AY55+AY67+AY76+AY97+AY109+AY117+AY124+AY136+AY146+AY157</f>
        <v>180.84778</v>
      </c>
      <c r="AZ8" s="176">
        <f>AZ11+AZ22+AZ32+AZ44+AZ55+AZ67+AZ76+AZ97+AZ109+AZ117+AZ124+AZ136+AZ146+AZ157</f>
        <v>180.84778</v>
      </c>
      <c r="BA8" s="176">
        <f t="shared" ref="BA8" si="52">AZ8/AY8*100</f>
        <v>100</v>
      </c>
      <c r="BB8" s="176">
        <f>BB11+BB22+BB32+BB44+BB55+BB67+BB76+BB97+BB109+BB117+BB124+BB136+BB146+BB157</f>
        <v>0</v>
      </c>
      <c r="BC8" s="176">
        <f t="shared" ref="BC8:BD9" si="53">BC11+BC22+BC32+BC44+BC55+BC67+BC76+BC97+BC109+BC117+BC124+BC136+BC146+BC157</f>
        <v>0</v>
      </c>
      <c r="BD8" s="176">
        <f t="shared" si="53"/>
        <v>0</v>
      </c>
      <c r="BE8" s="176"/>
      <c r="BF8" s="176">
        <f>BF11+BF22+BF32+BF44+BF55+BF67+BF76+BF97+BF109+BF117+BF124+BF136+BF146+BF157</f>
        <v>0</v>
      </c>
      <c r="BG8" s="176">
        <f>BG11+BG22+BG32+BG44+BG55+BG67+BG76+BG97+BG109+BG117+BG124+BG136+BG146+BG157</f>
        <v>0</v>
      </c>
      <c r="BH8" s="176"/>
      <c r="BI8" s="176">
        <f>BI11+BI22+BI32+BI44+BI55+BI67+BI76+BI97+BI109+BI117+BI124+BI136+BI146+BI157</f>
        <v>0</v>
      </c>
      <c r="BJ8" s="176">
        <f>BJ11+BJ22+BJ32+BJ44+BJ55+BJ67+BJ76+BJ97+BJ109+BJ117+BJ124+BJ136+BJ146+BJ157</f>
        <v>0</v>
      </c>
      <c r="BK8" s="176"/>
      <c r="BL8" s="176">
        <f>BL11+BL22+BL32+BL44+BL55+BL67+BL76+BL97+BL109+BL117+BL124+BL136+BL146+BL157</f>
        <v>302.33</v>
      </c>
      <c r="BM8" s="176">
        <f>BM11+BM22+BM32+BM44+BM55+BM67+BM76+BM97+BM109+BM117+BM124+BM136+BM146+BM157</f>
        <v>0</v>
      </c>
      <c r="BN8" s="176">
        <f t="shared" ref="BN8" si="54">BM8/BL8*100</f>
        <v>0</v>
      </c>
      <c r="BO8" s="176">
        <f>BO11+BO22+BO32+BO44+BO55+BO67+BO76+BO97+BO109+BO117+BO124+BO136+BO146+BO157</f>
        <v>0</v>
      </c>
      <c r="BP8" s="176">
        <f>BP11+BP22+BP32+BP44+BP55+BP67+BP76+BP97+BP109+BP117+BP124+BP136+BP146+BP157</f>
        <v>0</v>
      </c>
      <c r="BQ8" s="176"/>
      <c r="BR8" s="176">
        <f>BR11+BR22+BR32+BR44+BR55+BR67+BR76+BR97+BR109+BR117+BR124+BR136+BR146+BR157</f>
        <v>0</v>
      </c>
      <c r="BS8" s="176">
        <f>BS11+BS22+BS32+BS44+BS55+BS67+BS76+BS97+BS109+BS117+BS124+BS136+BS146+BS157</f>
        <v>0</v>
      </c>
      <c r="BT8" s="176"/>
      <c r="BU8" s="176">
        <f>BU11+BU22+BU32+BU44+BU55+BU67+BU76+BU97+BU109+BU117+BU124+BU136+BU146+BU157</f>
        <v>0</v>
      </c>
      <c r="BV8" s="176">
        <f>BV11+BV22+BV32+BV44+BV55+BV67+BV76+BV97+BV109+BV117+BV124+BV136+BV146+BV157</f>
        <v>0</v>
      </c>
      <c r="BW8" s="176"/>
      <c r="BX8" s="176">
        <f>BX11+BX22+BX32+BX44+BX55+BX67+BX76+BX97+BX109+BX117+BX124+BX136+BX146+BX157</f>
        <v>1027714.8121900001</v>
      </c>
      <c r="BY8" s="176">
        <f>BY11+BY22+BY32+BY44+BY55+BY67+BY76+BY97+BY109+BY117+BY124+BY136+BY146+BY157</f>
        <v>159215.00796000002</v>
      </c>
      <c r="BZ8" s="176">
        <f t="shared" ref="BZ8" si="55">BY8/BX8*100</f>
        <v>15.492139071219782</v>
      </c>
      <c r="CA8" s="176">
        <f>CA11+CA22+CA32+CA44+CA55+CA67+CA76+CA97+CA109+CA117+CA124+CA136+CA146+CA157</f>
        <v>1007186.8842199999</v>
      </c>
      <c r="CB8" s="176">
        <f>CB11+CB22+CB32+CB44+CB55+CB67+CB76+CB97+CB109+CB117+CB124+CB136+CB146+CB157</f>
        <v>156030.90286999999</v>
      </c>
      <c r="CC8" s="176">
        <f t="shared" ref="CC8" si="56">CB8/CA8*100</f>
        <v>15.491752852881488</v>
      </c>
      <c r="CD8" s="176">
        <f>CD11+CD22+CD32+CD44+CD55+CD67+CD76+CD97+CD109+CD117+CD124+CD136+CD146+CD157</f>
        <v>20527.927970000001</v>
      </c>
      <c r="CE8" s="176">
        <f>CE11+CE22+CE32+CE44+CE55+CE67+CE76+CE97+CE109+CE117+CE124+CE136+CE146+CE157</f>
        <v>3184.1050900000005</v>
      </c>
      <c r="CF8" s="176">
        <f t="shared" ref="CF8" si="57">CE8/CD8*100</f>
        <v>15.511088574810506</v>
      </c>
      <c r="CG8" s="176">
        <f>CG11+CG22+CG32+CG44+CG55+CG67+CG76+CG97+CG109+CG117+CG124+CG136+CG146+CG157</f>
        <v>0</v>
      </c>
      <c r="CH8" s="176">
        <f t="shared" ref="CH8:CI9" si="58">CH11+CH22+CH32+CH44+CH55+CH67+CH76+CH97+CH109+CH117+CH124+CH136+CH146+CH157</f>
        <v>0</v>
      </c>
      <c r="CI8" s="176">
        <f t="shared" si="58"/>
        <v>0</v>
      </c>
      <c r="CJ8" s="176"/>
      <c r="CK8" s="176">
        <f>CK11+CK22+CK32+CK44+CK55+CK67+CK76+CK97+CK109+CK117+CK124+CK136+CK146+CK157</f>
        <v>0</v>
      </c>
      <c r="CL8" s="176">
        <f>CL11+CL22+CL32+CL44+CL55+CL67+CL76+CL97+CL109+CL117+CL124+CL136+CL146+CL157</f>
        <v>0</v>
      </c>
      <c r="CM8" s="176"/>
      <c r="CN8" s="176">
        <f>CN11+CN22+CN32+CN44+CN55+CN67+CN76+CN97+CN109+CN117+CN124+CN136+CN146+CN157</f>
        <v>0</v>
      </c>
      <c r="CO8" s="176">
        <f>CO11+CO22+CO32+CO44+CO55+CO67+CO76+CO97+CO109+CO117+CO124+CO136+CO146+CO157</f>
        <v>0</v>
      </c>
      <c r="CP8" s="176"/>
      <c r="CQ8" s="176">
        <f>CQ11+CQ22+CQ32+CQ44+CQ55+CQ67+CQ76+CQ97+CQ109+CQ117+CQ124+CQ136+CQ146+CQ157</f>
        <v>0</v>
      </c>
      <c r="CR8" s="176">
        <f t="shared" ref="CR8:CS9" si="59">CR11+CR22+CR32+CR44+CR55+CR67+CR76+CR97+CR109+CR117+CR124+CR136+CR146+CR157</f>
        <v>0</v>
      </c>
      <c r="CS8" s="176">
        <f t="shared" si="59"/>
        <v>0</v>
      </c>
      <c r="CT8" s="176"/>
      <c r="CU8" s="176">
        <f>CU11+CU22+CU32+CU44+CU55+CU67+CU76+CU97+CU109+CU117+CU124+CU136+CU146+CU157</f>
        <v>0</v>
      </c>
      <c r="CV8" s="176">
        <f>CV11+CV22+CV32+CV44+CV55+CV67+CV76+CV97+CV109+CV117+CV124+CV136+CV146+CV157</f>
        <v>0</v>
      </c>
      <c r="CW8" s="176"/>
      <c r="CX8" s="176">
        <f>CX11+CX22+CX32+CX44+CX55+CX67+CX76+CX97+CX109+CX117+CX124+CX136+CX146+CX157</f>
        <v>0</v>
      </c>
      <c r="CY8" s="176">
        <f>CY11+CY22+CY32+CY44+CY55+CY67+CY76+CY97+CY109+CY117+CY124+CY136+CY146+CY157</f>
        <v>0</v>
      </c>
      <c r="CZ8" s="176"/>
      <c r="DA8" s="176">
        <f>DA11+DA22+DA32+DA44+DA55+DA67+DA76+DA97+DA109+DA117+DA124+DA136+DA146+DA157</f>
        <v>35000</v>
      </c>
      <c r="DB8" s="176">
        <f t="shared" ref="DB8:DC9" si="60">DB11+DB22+DB32+DB44+DB55+DB67+DB76+DB97+DB109+DB117+DB124+DB136+DB146+DB157</f>
        <v>35000</v>
      </c>
      <c r="DC8" s="176">
        <f t="shared" si="60"/>
        <v>0</v>
      </c>
      <c r="DD8" s="176">
        <f>DC8/DB8*100</f>
        <v>0</v>
      </c>
      <c r="DE8" s="176">
        <f>DE11+DE22+DE32+DE44+DE55+DE67+DE76+DE97+DE109+DE117+DE124+DE136+DE146+DE157</f>
        <v>34300</v>
      </c>
      <c r="DF8" s="176">
        <f>DF11+DF22+DF32+DF44+DF55+DF67+DF76+DF97+DF109+DF117+DF124+DF136+DF146+DF157</f>
        <v>0</v>
      </c>
      <c r="DG8" s="176">
        <f t="shared" si="10"/>
        <v>0</v>
      </c>
      <c r="DH8" s="176">
        <f>DH11+DH22+DH32+DH44+DH55+DH67+DH76+DH97+DH109+DH117+DH124+DH136+DH146+DH157</f>
        <v>700</v>
      </c>
      <c r="DI8" s="176">
        <f>DI11+DI22+DI32+DI44+DI55+DI67+DI76+DI97+DI109+DI117+DI124+DI136+DI146+DI157</f>
        <v>0</v>
      </c>
      <c r="DJ8" s="176">
        <f>DI8/DH8*100</f>
        <v>0</v>
      </c>
      <c r="DK8" s="176">
        <f>DK11+DK22+DK32+DK44+DK55+DK67+DK76+DK97+DK109+DK117+DK124+DK136+DK146+DK157</f>
        <v>16300.19154</v>
      </c>
      <c r="DL8" s="176">
        <f t="shared" ref="DL8:DM9" si="61">DL11+DL22+DL32+DL44+DL55+DL67+DL76+DL97+DL109+DL117+DL124+DL136+DL146+DL157</f>
        <v>16300.19154</v>
      </c>
      <c r="DM8" s="176">
        <f t="shared" si="61"/>
        <v>15726.623380000001</v>
      </c>
      <c r="DN8" s="176">
        <f t="shared" ref="DN8" si="62">DM8/DL8*100</f>
        <v>96.481218281438686</v>
      </c>
      <c r="DO8" s="176">
        <f>DO11+DO22+DO32+DO44+DO55+DO67+DO76+DO97+DO109+DO117+DO124+DO136+DO146+DO157</f>
        <v>15674.3</v>
      </c>
      <c r="DP8" s="176">
        <f>DP11+DP22+DP32+DP44+DP55+DP67+DP76+DP97+DP109+DP117+DP124+DP136+DP146+DP157</f>
        <v>15412.090910000001</v>
      </c>
      <c r="DQ8" s="176">
        <f t="shared" ref="DQ8" si="63">DP8/DO8*100</f>
        <v>98.327140031771762</v>
      </c>
      <c r="DR8" s="176">
        <f>DR11+DR22+DR32+DR44+DR55+DR67+DR76+DR97+DR109+DR117+DR124+DR136+DR146+DR157</f>
        <v>625.89154000000008</v>
      </c>
      <c r="DS8" s="176">
        <f>DS11+DS22+DS32+DS44+DS55+DS67+DS76+DS97+DS109+DS117+DS124+DS136+DS146+DS157</f>
        <v>314.53246999999999</v>
      </c>
      <c r="DT8" s="176">
        <f t="shared" ref="DT8" si="64">DS8/DR8*100</f>
        <v>50.253510376574184</v>
      </c>
      <c r="DU8" s="176">
        <f>DU11+DU22+DU32+DU44+DU55+DU67+DU76+DU97+DU109+DU117+DU124+DU136+DU146+DU157</f>
        <v>0</v>
      </c>
      <c r="DV8" s="176">
        <f>DV11+DV22+DV32+DV44+DV55+DV67+DV76+DV97+DV109+DV117+DV124+DV136+DV146+DV157</f>
        <v>0</v>
      </c>
      <c r="DW8" s="176"/>
      <c r="DX8" s="176">
        <f>DX11+DX22+DX32+DX44+DX55+DX67+DX76+DX97+DX109+DX117+DX124+DX136+DX146+DX157</f>
        <v>236675.65300000002</v>
      </c>
      <c r="DY8" s="176">
        <f>DY11+DY22+DY32+DY44+DY55+DY67+DY76+DY97+DY109+DY117+DY124+DY136+DY146+DY157</f>
        <v>0</v>
      </c>
      <c r="DZ8" s="176">
        <f t="shared" ref="DZ8:DZ19" si="65">DY8/DX8*100</f>
        <v>0</v>
      </c>
      <c r="EA8" s="176">
        <f>EA11+EA22+EA32+EA44+EA55+EA67+EA76+EA97+EA109+EA117+EA124+EA136+EA146+EA157</f>
        <v>99199.9</v>
      </c>
      <c r="EB8" s="176">
        <f>EB11+EB22+EB32+EB44+EB55+EB67+EB76+EB97+EB109+EB117+EB124+EB136+EB146+EB157</f>
        <v>30054.400000000005</v>
      </c>
      <c r="EC8" s="176">
        <f t="shared" ref="EC8" si="66">EB8/EA8*100</f>
        <v>30.296804734682198</v>
      </c>
      <c r="ED8" s="176">
        <f>ED11+ED22+ED32+ED44+ED55+ED67+ED76+ED97+ED109+ED117+ED124+ED136+ED146+ED157</f>
        <v>5425.31</v>
      </c>
      <c r="EE8" s="176">
        <f t="shared" ref="EE8:EF9" si="67">EE11+EE22+EE32+EE44+EE55+EE67+EE76+EE97+EE109+EE117+EE124+EE136+EE146+EE157</f>
        <v>5425.31</v>
      </c>
      <c r="EF8" s="176">
        <f t="shared" si="67"/>
        <v>0</v>
      </c>
      <c r="EG8" s="176">
        <f t="shared" ref="EG8" si="68">EF8/EE8*100</f>
        <v>0</v>
      </c>
      <c r="EH8" s="176">
        <f>EH11+EH22+EH32+EH44+EH55+EH67+EH76+EH97+EH109+EH117+EH124+EH136+EH146+EH157</f>
        <v>5316.8</v>
      </c>
      <c r="EI8" s="176">
        <f>EI11+EI22+EI32+EI44+EI55+EI67+EI76+EI97+EI109+EI117+EI124+EI136+EI146+EI157</f>
        <v>0</v>
      </c>
      <c r="EJ8" s="176">
        <f t="shared" ref="EJ8" si="69">EI8/EH8*100</f>
        <v>0</v>
      </c>
      <c r="EK8" s="176">
        <f>EK11+EK22+EK32+EK44+EK55+EK67+EK76+EK97+EK109+EK117+EK124+EK136+EK146+EK157</f>
        <v>108.51</v>
      </c>
      <c r="EL8" s="176">
        <f>EL11+EL22+EL32+EL44+EL55+EL67+EL76+EL97+EL109+EL117+EL124+EL136+EL146+EL157</f>
        <v>0</v>
      </c>
      <c r="EM8" s="176">
        <f t="shared" ref="EM8" si="70">EL8/EK8*100</f>
        <v>0</v>
      </c>
      <c r="EN8" s="176">
        <f>EN11+EN22+EN32+EN44+EN55+EN67+EN76+EN97+EN109+EN117+EN124+EN136+EN146+EN157</f>
        <v>34945.017290000003</v>
      </c>
      <c r="EO8" s="176">
        <f>EO11+EO22+EO32+EO44+EO55+EO67+EO76+EO97+EO109+EO117+EO124+EO136+EO146+EO157</f>
        <v>15191.62124</v>
      </c>
      <c r="EP8" s="174">
        <f>EO8/EN8*100</f>
        <v>43.472925235459229</v>
      </c>
      <c r="EQ8" s="176">
        <f>EQ11+EQ22+EQ32+EQ44+EQ55+EQ67+EQ76+EQ97+EQ109+EQ117+EQ124+EQ136+EQ146+EQ157</f>
        <v>1020.4081599999998</v>
      </c>
      <c r="ER8" s="176">
        <f>ER11+ER22+ER32+ER44+ER55+ER67+ER76+ER97+ER109+ER117+ER124+ER136+ER146+ER157</f>
        <v>1020.4081599999998</v>
      </c>
      <c r="ES8" s="176">
        <f>ES11+ES22+ES32+ES44+ES55+ES67+ES76+ES97+ES109+ES117+ES124+ES136+ES146+ES157</f>
        <v>1020.4081599999998</v>
      </c>
      <c r="ET8" s="176">
        <f t="shared" si="17"/>
        <v>100</v>
      </c>
      <c r="EU8" s="176">
        <f>EU11+EU22+EU32+EU44+EU55+EU67+EU76+EU97+EU109+EU117+EU124+EU136+EU146+EU157</f>
        <v>950</v>
      </c>
      <c r="EV8" s="176">
        <f>EV11+EV22+EV32+EV44+EV55+EV67+EV76+EV97+EV109+EV117+EV124+EV136+EV146+EV157</f>
        <v>950</v>
      </c>
      <c r="EW8" s="176">
        <f t="shared" si="18"/>
        <v>100</v>
      </c>
      <c r="EX8" s="176">
        <f>EX11+EX22+EX32+EX44+EX55+EX67+EX76+EX97+EX109+EX117+EX124+EX136+EX146+EX157</f>
        <v>19.387750000000004</v>
      </c>
      <c r="EY8" s="176">
        <f>EY11+EY22+EY32+EY44+EY55+EY67+EY76+EY97+EY109+EY117+EY124+EY136+EY146+EY157</f>
        <v>19.387750000000004</v>
      </c>
      <c r="EZ8" s="176">
        <f t="shared" si="19"/>
        <v>100</v>
      </c>
      <c r="FA8" s="176">
        <f>FA11+FA22+FA32+FA44+FA55+FA67+FA76+FA97+FA109+FA117+FA124+FA136+FA146+FA157</f>
        <v>118505.71400000001</v>
      </c>
      <c r="FB8" s="176">
        <f>FB11+FB22+FB32+FB44+FB55+FB67+FB76+FB97+FB109+FB117+FB124+FB136+FB146+FB157</f>
        <v>0</v>
      </c>
      <c r="FC8" s="176">
        <f t="shared" ref="FC8" si="71">FB8/FA8*100</f>
        <v>0</v>
      </c>
      <c r="FD8" s="176">
        <f>FD11+FD22+FD32+FD44+FD55+FD67+FD76+FD97+FD109+FD117+FD124+FD136+FD146+FD157</f>
        <v>4001.63265</v>
      </c>
      <c r="FE8" s="176">
        <f>FE11+FE22+FE32+FE44+FE55+FE67+FE76+FE97+FE109+FE117+FE124+FE136+FE146+FE157</f>
        <v>4001.63265</v>
      </c>
      <c r="FF8" s="176">
        <f t="shared" ref="FF8" si="72">FE8/FD8*100</f>
        <v>100</v>
      </c>
      <c r="FG8" s="176">
        <f>FG11+FG22+FG32+FG44+FG55+FG67+FG76+FG97+FG109+FG117+FG124+FG136+FG146+FG157</f>
        <v>39693.775510000007</v>
      </c>
      <c r="FH8" s="176">
        <f>FH11+FH22+FH32+FH44+FH55+FH67+FH76+FH97+FH109+FH117+FH124+FH136+FH146+FH157</f>
        <v>11908.13199</v>
      </c>
      <c r="FI8" s="176">
        <f t="shared" ref="FI8" si="73">FH8/FG8*100</f>
        <v>29.999998329712923</v>
      </c>
      <c r="FJ8" s="176">
        <f>FJ11+FJ22+FJ32+FJ44+FJ55+FJ67+FJ76+FJ97+FJ109+FJ117+FJ124+FJ136+FJ146+FJ157</f>
        <v>1713.7654400000001</v>
      </c>
      <c r="FK8" s="176">
        <f>FK11+FK22+FK32+FK44+FK55+FK67+FK76+FK97+FK109+FK117+FK124+FK136+FK146+FK157</f>
        <v>1099.0506</v>
      </c>
      <c r="FL8" s="176">
        <f t="shared" ref="FL8" si="74">FK8/FJ8*100</f>
        <v>64.130748254556934</v>
      </c>
      <c r="FM8" s="176">
        <f>FM11+FM22+FM32+FM44+FM55+FM67+FM76+FM97+FM109+FM117+FM124+FM136+FM146+FM157</f>
        <v>169434.14543</v>
      </c>
      <c r="FN8" s="176">
        <f>FN11+FN22+FN32+FN44+FN55+FN67+FN76+FN97+FN109+FN117+FN124+FN136+FN146+FN157</f>
        <v>49597.54133</v>
      </c>
      <c r="FO8" s="176">
        <f t="shared" ref="FO8" si="75">FN8/FM8*100</f>
        <v>29.272459340546988</v>
      </c>
      <c r="FP8" s="176">
        <f>FP11+FP22+FP32+FP44+FP55+FP67+FP76+FP97+FP109+FP117+FP124+FP136+FP146+FP157</f>
        <v>28397.959180000002</v>
      </c>
      <c r="FQ8" s="176">
        <f>FQ11+FQ22+FQ32+FQ44+FQ55+FQ67+FQ76+FQ97+FQ109+FQ117+FQ124+FQ136+FQ146+FQ157</f>
        <v>7477.2712199999996</v>
      </c>
      <c r="FR8" s="176">
        <f t="shared" ref="FR8" si="76">FQ8/FP8*100</f>
        <v>26.330311881235684</v>
      </c>
      <c r="FS8" s="176">
        <f>FS11+FS22+FS32+FS44+FS55+FS67+FS76+FS97+FS109+FS117+FS124+FS136+FS146+FS157</f>
        <v>11254.081630000001</v>
      </c>
      <c r="FT8" s="176">
        <f>FT11+FT22+FT32+FT44+FT55+FT67+FT76+FT97+FT109+FT117+FT124+FT136+FT146+FT157</f>
        <v>1112.0078000000001</v>
      </c>
      <c r="FU8" s="176">
        <f t="shared" ref="FU8" si="77">FT8/FS8*100</f>
        <v>9.880928862606801</v>
      </c>
      <c r="FV8" s="176">
        <f>FV11+FV22+FV32+FV44+FV55+FV67+FV76+FV97+FV109+FV117+FV124+FV136+FV146+FV157</f>
        <v>133788.33582000001</v>
      </c>
      <c r="FW8" s="176">
        <f>FW11+FW22+FW32+FW44+FW55+FW67+FW76+FW97+FW109+FW117+FW124+FW136+FW146+FW157</f>
        <v>12518.139219999999</v>
      </c>
      <c r="FX8" s="176">
        <f t="shared" ref="FX8" si="78">FW8/FV8*100</f>
        <v>9.3566745884648821</v>
      </c>
      <c r="FY8" s="176">
        <f>FY11+FY22+FY32+FY44+FY55+FY67+FY76+FY97+FY109+FY117+FY124+FY136+FY146+FY157</f>
        <v>0</v>
      </c>
      <c r="FZ8" s="176">
        <f>FZ11+FZ22+FZ32+FZ44+FZ55+FZ67+FZ76+FZ97+FZ109+FZ117+FZ124+FZ136+FZ146+FZ157</f>
        <v>0</v>
      </c>
      <c r="GA8" s="176"/>
      <c r="GB8" s="176">
        <f>GB11+GB22+GB32+GB44+GB55+GB67+GB76+GB97+GB109+GB117+GB124+GB136+GB146+GB157</f>
        <v>382472.92929999996</v>
      </c>
      <c r="GC8" s="176">
        <f>GC11+GC22+GC32+GC44+GC55+GC67+GC76+GC97+GC109+GC117+GC124+GC136+GC146+GC157</f>
        <v>5923.6594499999992</v>
      </c>
      <c r="GD8" s="176">
        <f t="shared" ref="GD8" si="79">GC8/GB8*100</f>
        <v>1.548778749084661</v>
      </c>
      <c r="GE8" s="176">
        <f>GE11+GE22+GE32+GE44+GE55+GE67+GE76+GE97+GE109+GE117+GE124+GE136+GE146+GE157</f>
        <v>0</v>
      </c>
      <c r="GF8" s="176">
        <f>GF11+GF22+GF32+GF44+GF55+GF67+GF76+GF97+GF109+GF117+GF124+GF136+GF146+GF157</f>
        <v>0</v>
      </c>
      <c r="GG8" s="176" t="e">
        <f t="shared" ref="GG8" si="80">GF8/GE8*100</f>
        <v>#DIV/0!</v>
      </c>
      <c r="GH8" s="176">
        <f>GH11+GH22+GH32+GH44+GH55+GH67+GH76+GH97+GH109+GH117+GH124+GH136+GH146+GH157</f>
        <v>13720.417999999998</v>
      </c>
      <c r="GI8" s="176">
        <f>GI11+GI22+GI32+GI44+GI55+GI67+GI76+GI97+GI109+GI117+GI124+GI136+GI146+GI157</f>
        <v>1433.6236400000003</v>
      </c>
      <c r="GJ8" s="176">
        <f t="shared" ref="GJ8" si="81">GI8/GH8*100</f>
        <v>10.448833555945603</v>
      </c>
      <c r="GK8" s="176">
        <f>GK11+GK22+GK32+GK44+GK55+GK67+GK76+GK97+GK109+GK117+GK124+GK136+GK146+GK157</f>
        <v>37065.907299999999</v>
      </c>
      <c r="GL8" s="176">
        <f>GL11+GL22+GL32+GL44+GL55+GL67+GL76+GL97+GL109+GL117+GL124+GL136+GL146+GL157</f>
        <v>0</v>
      </c>
      <c r="GM8" s="176">
        <f t="shared" ref="GM8" si="82">GL8/GK8*100</f>
        <v>0</v>
      </c>
      <c r="GN8" s="176">
        <f>GN11+GN22+GN32+GN44+GN55+GN67+GN76+GN97+GN109+GN117+GN124+GN136+GN146+GN157</f>
        <v>31374.953600000001</v>
      </c>
      <c r="GO8" s="176">
        <f>GO11+GO22+GO32+GO44+GO55+GO67+GO76+GO97+GO109+GO117+GO124+GO136+GO146+GO157</f>
        <v>0</v>
      </c>
      <c r="GP8" s="176">
        <f t="shared" ref="GP8" si="83">GO8/GN8*100</f>
        <v>0</v>
      </c>
      <c r="GQ8" s="176">
        <f>GQ11+GQ22+GQ32+GQ44+GQ55+GQ67+GQ76+GQ97+GQ109+GQ117+GQ124+GQ136+GQ146+GQ157</f>
        <v>0</v>
      </c>
      <c r="GR8" s="176">
        <f>GR11+GR22+GR32+GR44+GR55+GR67+GR76+GR97+GR109+GR117+GR124+GR136+GR146+GR157</f>
        <v>0</v>
      </c>
      <c r="GS8" s="176"/>
      <c r="GT8" s="176">
        <f>GT11+GT22+GT32+GT44+GT55+GT67+GT76+GT97+GT109+GT117+GT124+GT136+GT146+GT157</f>
        <v>100</v>
      </c>
      <c r="GU8" s="176">
        <f>GU11+GU22+GU32+GU44+GU55+GU67+GU76+GU97+GU109+GU117+GU124+GU136+GU146+GU157</f>
        <v>0</v>
      </c>
      <c r="GV8" s="176">
        <f t="shared" ref="GV8" si="84">GU8/GT8*100</f>
        <v>0</v>
      </c>
      <c r="GW8" s="153"/>
      <c r="GX8" s="123"/>
      <c r="GY8" s="123"/>
      <c r="GZ8" s="123"/>
      <c r="HA8" s="123"/>
      <c r="HB8" s="123"/>
      <c r="HC8" s="123"/>
      <c r="HD8" s="75"/>
      <c r="HE8" s="75"/>
      <c r="HF8" s="75"/>
      <c r="HG8" s="75"/>
    </row>
    <row r="9" spans="1:215" s="40" customFormat="1">
      <c r="A9" s="19" t="s">
        <v>198</v>
      </c>
      <c r="B9" s="176">
        <f>B12+B23+B33+B45+B56+B68+B77+B98+B110+B118+B125+B137+B147+B158</f>
        <v>209327.74887000001</v>
      </c>
      <c r="C9" s="176">
        <f>C12+C23+C33+C45+C56+C68+C77+C98+C110+C118+C125+C137+C147+C158</f>
        <v>1113.01612</v>
      </c>
      <c r="D9" s="176">
        <f t="shared" si="36"/>
        <v>0.53170978334612606</v>
      </c>
      <c r="E9" s="176">
        <f>E12+E23+E33+E45+E56+E68+E77+E98+E110+E118+E125+E137+E147+E158</f>
        <v>0</v>
      </c>
      <c r="F9" s="176">
        <f t="shared" si="37"/>
        <v>0</v>
      </c>
      <c r="G9" s="176">
        <f t="shared" si="37"/>
        <v>0</v>
      </c>
      <c r="H9" s="177"/>
      <c r="I9" s="176">
        <f>I12+I23+I33+I45+I56+I68+I77+I98+I110+I118+I125+I137+I147+I158</f>
        <v>0</v>
      </c>
      <c r="J9" s="176">
        <f>J12+J23+J33+J45+J56+J68+J77+J98+J110+J118+J125+J137+J147+J158</f>
        <v>0</v>
      </c>
      <c r="K9" s="177"/>
      <c r="L9" s="176">
        <f>L12+L23+L33+L45+L56+L68+L77+L98+L110+L118+L125+L137+L147+L158</f>
        <v>0</v>
      </c>
      <c r="M9" s="176">
        <f>M12+M23+M33+M45+M56+M68+M77+M98+M110+M118+M125+M137+M147+M158</f>
        <v>0</v>
      </c>
      <c r="N9" s="177"/>
      <c r="O9" s="176">
        <f>O12+O23+O33+O45+O56+O68+O77+O98+O110+O118+O125+O137+O147+O158</f>
        <v>0</v>
      </c>
      <c r="P9" s="176">
        <f>P12+P23+P33+P45+P56+P68+P77+P98+P110+P118+P125+P137+P147+P158</f>
        <v>0</v>
      </c>
      <c r="Q9" s="177"/>
      <c r="R9" s="176">
        <f>R12+R23+R33+R45+R56+R68+R77+R98+R110+R118+R125+R137+R147+R158</f>
        <v>0</v>
      </c>
      <c r="S9" s="176">
        <f>S12+S23+S33+S45+S56+S68+S77+S98+S110+S118+S125+S137+S147+S158</f>
        <v>0</v>
      </c>
      <c r="T9" s="177"/>
      <c r="U9" s="176">
        <f>U12+U23+U33+U45+U56+U68+U77+U98+U110+U118+U125+U137+U147+U158</f>
        <v>0</v>
      </c>
      <c r="V9" s="176">
        <f t="shared" si="43"/>
        <v>0</v>
      </c>
      <c r="W9" s="176">
        <f t="shared" si="43"/>
        <v>0</v>
      </c>
      <c r="X9" s="177"/>
      <c r="Y9" s="176">
        <f>Y12+Y23+Y33+Y45+Y56+Y68+Y77+Y98+Y110+Y118+Y125+Y137+Y147+Y158</f>
        <v>0</v>
      </c>
      <c r="Z9" s="176">
        <f>Z12+Z23+Z33+Z45+Z56+Z68+Z77+Z98+Z110+Z118+Z125+Z137+Z147+Z158</f>
        <v>0</v>
      </c>
      <c r="AA9" s="177"/>
      <c r="AB9" s="176">
        <f>AB12+AB23+AB33+AB45+AB56+AB68+AB77+AB98+AB110+AB118+AB125+AB137+AB147+AB158</f>
        <v>0</v>
      </c>
      <c r="AC9" s="176">
        <f>AC12+AC23+AC33+AC45+AC56+AC68+AC77+AC98+AC110+AC118+AC125+AC137+AC147+AC158</f>
        <v>0</v>
      </c>
      <c r="AD9" s="177"/>
      <c r="AE9" s="176">
        <f>AE12+AE23+AE33+AE45+AE56+AE68+AE77+AE98+AE110+AE118+AE125+AE137+AE147+AE158</f>
        <v>0</v>
      </c>
      <c r="AF9" s="176">
        <f t="shared" si="47"/>
        <v>0</v>
      </c>
      <c r="AG9" s="176">
        <f t="shared" si="47"/>
        <v>0</v>
      </c>
      <c r="AH9" s="177"/>
      <c r="AI9" s="176">
        <f>AI12+AI23+AI33+AI45+AI56+AI68+AI77+AI98+AI110+AI118+AI125+AI137+AI147+AI158</f>
        <v>0</v>
      </c>
      <c r="AJ9" s="176">
        <f>AJ12+AJ23+AJ33+AJ45+AJ56+AJ68+AJ77+AJ98+AJ110+AJ118+AJ125+AJ137+AJ147+AJ158</f>
        <v>0</v>
      </c>
      <c r="AK9" s="177"/>
      <c r="AL9" s="176">
        <f>AL12+AL23+AL33+AL45+AL56+AL68+AL77+AL98+AL110+AL118+AL125+AL137+AL147+AL158</f>
        <v>0</v>
      </c>
      <c r="AM9" s="176">
        <f>AM12+AM23+AM33+AM45+AM56+AM68+AM77+AM98+AM110+AM118+AM125+AM137+AM147+AM158</f>
        <v>0</v>
      </c>
      <c r="AN9" s="177"/>
      <c r="AO9" s="176">
        <f>AO12+AO23+AO33+AO45+AO56+AO68+AO77+AO98+AO110+AO118+AO125+AO137+AO147+AO158</f>
        <v>0</v>
      </c>
      <c r="AP9" s="176">
        <f>AP12+AP23+AP33+AP45+AP56+AP68+AP77+AP98+AP110+AP118+AP125+AP137+AP147+AP158</f>
        <v>0</v>
      </c>
      <c r="AQ9" s="177"/>
      <c r="AR9" s="176">
        <f>AR12+AR23+AR33+AR45+AR56+AR68+AR77+AR98+AR110+AR118+AR125+AR137+AR147+AR158</f>
        <v>0</v>
      </c>
      <c r="AS9" s="176">
        <f t="shared" si="49"/>
        <v>0</v>
      </c>
      <c r="AT9" s="176">
        <f t="shared" si="49"/>
        <v>0</v>
      </c>
      <c r="AU9" s="177"/>
      <c r="AV9" s="176">
        <f>AV12+AV23+AV33+AV45+AV56+AV68+AV77+AV98+AV110+AV118+AV125+AV137+AV147+AV158</f>
        <v>0</v>
      </c>
      <c r="AW9" s="176">
        <f>AW12+AW23+AW33+AW45+AW56+AW68+AW77+AW98+AW110+AW118+AW125+AW137+AW147+AW158</f>
        <v>0</v>
      </c>
      <c r="AX9" s="177"/>
      <c r="AY9" s="176">
        <f>AY12+AY23+AY33+AY45+AY56+AY68+AY77+AY98+AY110+AY118+AY125+AY137+AY147+AY158</f>
        <v>0</v>
      </c>
      <c r="AZ9" s="176">
        <f>AZ12+AZ23+AZ33+AZ45+AZ56+AZ68+AZ77+AZ98+AZ110+AZ118+AZ125+AZ137+AZ147+AZ158</f>
        <v>0</v>
      </c>
      <c r="BA9" s="177"/>
      <c r="BB9" s="176">
        <f>BB12+BB23+BB33+BB45+BB56+BB68+BB77+BB98+BB110+BB118+BB125+BB137+BB147+BB158</f>
        <v>72135.544389999981</v>
      </c>
      <c r="BC9" s="176">
        <f t="shared" si="53"/>
        <v>72248.215739999985</v>
      </c>
      <c r="BD9" s="176">
        <f t="shared" si="53"/>
        <v>524.01351999999997</v>
      </c>
      <c r="BE9" s="176">
        <f t="shared" ref="BE9:BE25" si="85">BD9/BC9*100</f>
        <v>0.72529614002617038</v>
      </c>
      <c r="BF9" s="176">
        <f>BF12+BF23+BF33+BF45+BF56+BF68+BF77+BF98+BF110+BF118+BF125+BF137+BF147+BF158</f>
        <v>70803.28048999999</v>
      </c>
      <c r="BG9" s="176">
        <f>BG12+BG23+BG33+BG45+BG56+BG68+BG77+BG98+BG110+BG118+BG125+BG137+BG147+BG158</f>
        <v>513.53324999999995</v>
      </c>
      <c r="BH9" s="176">
        <f t="shared" ref="BH9:BH25" si="86">BG9/BF9*100</f>
        <v>0.72529584285650384</v>
      </c>
      <c r="BI9" s="176">
        <f>BI12+BI23+BI33+BI45+BI56+BI68+BI77+BI98+BI110+BI118+BI125+BI137+BI147+BI158</f>
        <v>1444.93525</v>
      </c>
      <c r="BJ9" s="176">
        <f>BJ12+BJ23+BJ33+BJ45+BJ56+BJ68+BJ77+BJ98+BJ110+BJ118+BJ125+BJ137+BJ147+BJ158</f>
        <v>10.480270000000001</v>
      </c>
      <c r="BK9" s="176">
        <f t="shared" ref="BK9:BK12" si="87">BJ9/BI9*100</f>
        <v>0.7253107016387067</v>
      </c>
      <c r="BL9" s="176">
        <f>BL12+BL23+BL33+BL45+BL56+BL68+BL77+BL98+BL110+BL118+BL125+BL137+BL147+BL158</f>
        <v>0</v>
      </c>
      <c r="BM9" s="176">
        <f>BM12+BM23+BM33+BM45+BM56+BM68+BM77+BM98+BM110+BM118+BM125+BM137+BM147+BM158</f>
        <v>0</v>
      </c>
      <c r="BN9" s="176"/>
      <c r="BO9" s="176">
        <f>BO12+BO23+BO33+BO45+BO56+BO68+BO77+BO98+BO110+BO118+BO125+BO137+BO147+BO158</f>
        <v>22130.9516</v>
      </c>
      <c r="BP9" s="176">
        <f>BP12+BP23+BP33+BP45+BP56+BP68+BP77+BP98+BP110+BP118+BP125+BP137+BP147+BP158</f>
        <v>0</v>
      </c>
      <c r="BQ9" s="176">
        <f t="shared" ref="BQ9:BQ12" si="88">BP9/BO9*100</f>
        <v>0</v>
      </c>
      <c r="BR9" s="176">
        <f>BR12+BR23+BR33+BR45+BR56+BR68+BR77+BR98+BR110+BR118+BR125+BR137+BR147+BR158</f>
        <v>19509.463599999999</v>
      </c>
      <c r="BS9" s="176">
        <f>BS12+BS23+BS33+BS45+BS56+BS68+BS77+BS98+BS110+BS118+BS125+BS137+BS147+BS158</f>
        <v>0</v>
      </c>
      <c r="BT9" s="176">
        <f t="shared" ref="BT9:BT12" si="89">BS9/BR9*100</f>
        <v>0</v>
      </c>
      <c r="BU9" s="176">
        <f>BU12+BU23+BU33+BU45+BU56+BU68+BU77+BU98+BU110+BU118+BU125+BU137+BU147+BU158</f>
        <v>2621.4880000000003</v>
      </c>
      <c r="BV9" s="176">
        <f>BV12+BV23+BV33+BV45+BV56+BV68+BV77+BV98+BV110+BV118+BV125+BV137+BV147+BV158</f>
        <v>0</v>
      </c>
      <c r="BW9" s="176">
        <f t="shared" ref="BW9" si="90">BV9/BU9*100</f>
        <v>0</v>
      </c>
      <c r="BX9" s="176">
        <f>BX12+BX23+BX33+BX45+BX56+BX68+BX77+BX98+BX110+BX118+BX125+BX137+BX147+BX158</f>
        <v>0</v>
      </c>
      <c r="BY9" s="176">
        <f>BY12+BY23+BY33+BY45+BY56+BY68+BY77+BY98+BY110+BY118+BY125+BY137+BY147+BY158</f>
        <v>0</v>
      </c>
      <c r="BZ9" s="176"/>
      <c r="CA9" s="176">
        <f>CA12+CA23+CA33+CA45+CA56+CA68+CA77+CA98+CA110+CA118+CA125+CA137+CA147+CA158</f>
        <v>0</v>
      </c>
      <c r="CB9" s="176">
        <f>CB12+CB23+CB33+CB45+CB56+CB68+CB77+CB98+CB110+CB118+CB125+CB137+CB147+CB158</f>
        <v>0</v>
      </c>
      <c r="CC9" s="176"/>
      <c r="CD9" s="176">
        <f>CD12+CD23+CD33+CD45+CD56+CD68+CD77+CD98+CD110+CD118+CD125+CD137+CD147+CD158</f>
        <v>0</v>
      </c>
      <c r="CE9" s="176">
        <f>CE12+CE23+CE33+CE45+CE56+CE68+CE77+CE98+CE110+CE118+CE125+CE137+CE147+CE158</f>
        <v>0</v>
      </c>
      <c r="CF9" s="176"/>
      <c r="CG9" s="176">
        <f>CG12+CG23+CG33+CG45+CG56+CG68+CG77+CG98+CG110+CG118+CG125+CG137+CG147+CG158</f>
        <v>11966.67</v>
      </c>
      <c r="CH9" s="176">
        <f t="shared" si="58"/>
        <v>6404.09</v>
      </c>
      <c r="CI9" s="176">
        <f t="shared" si="58"/>
        <v>0</v>
      </c>
      <c r="CJ9" s="176">
        <f t="shared" ref="CJ9" si="91">CI9/CH9*100</f>
        <v>0</v>
      </c>
      <c r="CK9" s="176">
        <f>CK12+CK23+CK33+CK45+CK56+CK68+CK77+CK98+CK110+CK118+CK125+CK137+CK147+CK158</f>
        <v>6340</v>
      </c>
      <c r="CL9" s="176">
        <f>CL12+CL23+CL33+CL45+CL56+CL68+CL77+CL98+CL110+CL118+CL125+CL137+CL147+CL158</f>
        <v>0</v>
      </c>
      <c r="CM9" s="176">
        <f t="shared" ref="CM9" si="92">CL9/CK9*100</f>
        <v>0</v>
      </c>
      <c r="CN9" s="176">
        <f>CN12+CN23+CN33+CN45+CN56+CN68+CN77+CN98+CN110+CN118+CN125+CN137+CN147+CN158</f>
        <v>64.09</v>
      </c>
      <c r="CO9" s="176">
        <f>CO12+CO23+CO33+CO45+CO56+CO68+CO77+CO98+CO110+CO118+CO125+CO137+CO147+CO158</f>
        <v>0</v>
      </c>
      <c r="CP9" s="176">
        <f t="shared" ref="CP9" si="93">CO9/CN9*100</f>
        <v>0</v>
      </c>
      <c r="CQ9" s="176">
        <f>CQ12+CQ23+CQ33+CQ45+CQ56+CQ68+CQ77+CQ98+CQ110+CQ118+CQ125+CQ137+CQ147+CQ158</f>
        <v>3524.6938799999998</v>
      </c>
      <c r="CR9" s="176">
        <f t="shared" si="59"/>
        <v>8712.0380100000002</v>
      </c>
      <c r="CS9" s="176">
        <f t="shared" si="59"/>
        <v>589.00260000000003</v>
      </c>
      <c r="CT9" s="176">
        <f>CS9/CR9*100</f>
        <v>6.76079006225548</v>
      </c>
      <c r="CU9" s="176">
        <f>CU12+CU23+CU33+CU45+CU56+CU68+CU77+CU98+CU110+CU118+CU125+CU137+CU147+CU158</f>
        <v>8537.7972399999999</v>
      </c>
      <c r="CV9" s="176">
        <f>CV12+CV23+CV33+CV45+CV56+CV68+CV77+CV98+CV110+CV118+CV125+CV137+CV147+CV158</f>
        <v>987.18438999999989</v>
      </c>
      <c r="CW9" s="176">
        <f t="shared" ref="CW9" si="94">CV9/CU9*100</f>
        <v>11.562518554258849</v>
      </c>
      <c r="CX9" s="176">
        <f>CX12+CX23+CX33+CX45+CX56+CX68+CX77+CX98+CX110+CX118+CX125+CX137+CX147+CX158</f>
        <v>174.24077</v>
      </c>
      <c r="CY9" s="176">
        <f>CY12+CY23+CY33+CY45+CY56+CY68+CY77+CY98+CY110+CY118+CY125+CY137+CY147+CY158</f>
        <v>11.78004</v>
      </c>
      <c r="CZ9" s="176">
        <f t="shared" ref="CZ9" si="95">CY9/CX9*100</f>
        <v>6.7607827949796135</v>
      </c>
      <c r="DA9" s="176">
        <f>DA12+DA23+DA33+DA45+DA56+DA68+DA77+DA98+DA110+DA118+DA125+DA137+DA147+DA158</f>
        <v>0</v>
      </c>
      <c r="DB9" s="176">
        <f t="shared" si="60"/>
        <v>0</v>
      </c>
      <c r="DC9" s="176">
        <f t="shared" si="60"/>
        <v>0</v>
      </c>
      <c r="DD9" s="176"/>
      <c r="DE9" s="176">
        <f>DE12+DE23+DE33+DE45+DE56+DE68+DE77+DE98+DE110+DE118+DE125+DE137+DE147+DE158</f>
        <v>0</v>
      </c>
      <c r="DF9" s="176">
        <f>DF12+DF23+DF33+DF45+DF56+DF68+DF77+DF98+DF110+DF118+DF125+DF137+DF147+DF158</f>
        <v>0</v>
      </c>
      <c r="DG9" s="176"/>
      <c r="DH9" s="176">
        <f>DH12+DH23+DH33+DH45+DH56+DH68+DH77+DH98+DH110+DH118+DH125+DH137+DH147+DH158</f>
        <v>0</v>
      </c>
      <c r="DI9" s="176">
        <f>DI12+DI23+DI33+DI45+DI56+DI68+DI77+DI98+DI110+DI118+DI125+DI137+DI147+DI158</f>
        <v>0</v>
      </c>
      <c r="DJ9" s="176"/>
      <c r="DK9" s="176">
        <f>DK12+DK23+DK33+DK45+DK56+DK68+DK77+DK98+DK110+DK118+DK125+DK137+DK147+DK158</f>
        <v>0</v>
      </c>
      <c r="DL9" s="176">
        <f t="shared" si="61"/>
        <v>0</v>
      </c>
      <c r="DM9" s="176">
        <f t="shared" si="61"/>
        <v>0</v>
      </c>
      <c r="DN9" s="176"/>
      <c r="DO9" s="176">
        <f>DO12+DO23+DO33+DO45+DO56+DO68+DO77+DO98+DO110+DO118+DO125+DO137+DO147+DO158</f>
        <v>0</v>
      </c>
      <c r="DP9" s="176">
        <f>DP12+DP23+DP33+DP45+DP56+DP68+DP77+DP98+DP110+DP118+DP125+DP137+DP147+DP158</f>
        <v>0</v>
      </c>
      <c r="DQ9" s="176"/>
      <c r="DR9" s="176">
        <f>DR12+DR23+DR33+DR45+DR56+DR68+DR77+DR98+DR110+DR118+DR125+DR137+DR147+DR158</f>
        <v>0</v>
      </c>
      <c r="DS9" s="176">
        <f>DS12+DS23+DS33+DS45+DS56+DS68+DS77+DS98+DS110+DS118+DS125+DS137+DS147+DS158</f>
        <v>0</v>
      </c>
      <c r="DT9" s="176"/>
      <c r="DU9" s="176">
        <f>DU12+DU23+DU33+DU45+DU56+DU68+DU77+DU98+DU110+DU118+DU125+DU137+DU147+DU158</f>
        <v>0</v>
      </c>
      <c r="DV9" s="176">
        <f>DV12+DV23+DV33+DV45+DV56+DV68+DV77+DV98+DV110+DV118+DV125+DV137+DV147+DV158</f>
        <v>0</v>
      </c>
      <c r="DW9" s="176"/>
      <c r="DX9" s="176">
        <f>DX12+DX23+DX33+DX45+DX56+DX68+DX77+DX98+DX110+DX118+DX125+DX137+DX147+DX158</f>
        <v>99569.88900000001</v>
      </c>
      <c r="DY9" s="176">
        <f>DY12+DY23+DY33+DY45+DY56+DY68+DY77+DY98+DY110+DY118+DY125+DY137+DY147+DY158</f>
        <v>0</v>
      </c>
      <c r="DZ9" s="176">
        <f t="shared" si="65"/>
        <v>0</v>
      </c>
      <c r="EA9" s="176">
        <f>EA12+EA23+EA33+EA45+EA56+EA68+EA77+EA98+EA110+EA118+EA125+EA137+EA147+EA158</f>
        <v>0</v>
      </c>
      <c r="EB9" s="176">
        <f>EB12+EB23+EB33+EB45+EB56+EB68+EB77+EB98+EB110+EB118+EB125+EB137+EB147+EB158</f>
        <v>0</v>
      </c>
      <c r="EC9" s="176"/>
      <c r="ED9" s="176">
        <f>ED12+ED23+ED33+ED45+ED56+ED68+ED77+ED98+ED110+ED118+ED125+ED137+ED147+ED158</f>
        <v>0</v>
      </c>
      <c r="EE9" s="176">
        <f t="shared" si="67"/>
        <v>0</v>
      </c>
      <c r="EF9" s="176">
        <f t="shared" si="67"/>
        <v>0</v>
      </c>
      <c r="EG9" s="176"/>
      <c r="EH9" s="176">
        <f>EH12+EH23+EH33+EH45+EH56+EH68+EH77+EH98+EH110+EH118+EH125+EH137+EH147+EH158</f>
        <v>0</v>
      </c>
      <c r="EI9" s="176">
        <f>EI12+EI23+EI33+EI45+EI56+EI68+EI77+EI98+EI110+EI118+EI125+EI137+EI147+EI158</f>
        <v>0</v>
      </c>
      <c r="EJ9" s="176"/>
      <c r="EK9" s="176">
        <f>EK12+EK23+EK33+EK45+EK56+EK68+EK77+EK98+EK110+EK118+EK125+EK137+EK147+EK158</f>
        <v>0</v>
      </c>
      <c r="EL9" s="176">
        <f>EL12+EL23+EL33+EL45+EL56+EL68+EL77+EL98+EL110+EL118+EL125+EL137+EL147+EL158</f>
        <v>0</v>
      </c>
      <c r="EM9" s="176"/>
      <c r="EN9" s="176">
        <f>EN12+EN23+EN33+EN45+EN56+EN68+EN77+EN98+EN110+EN118+EN125+EN137+EN147+EN158</f>
        <v>0</v>
      </c>
      <c r="EO9" s="176">
        <f>EO12+EO23+EO33+EO45+EO56+EO68+EO77+EO98+EO110+EO118+EO125+EO137+EO147+EO158</f>
        <v>0</v>
      </c>
      <c r="EP9" s="176"/>
      <c r="EQ9" s="176">
        <f>EQ12+EQ23+EQ33+EQ45+EQ56+EQ68+EQ77+EQ98+EQ110+EQ118+EQ125+EQ137+EQ147+EQ158</f>
        <v>0</v>
      </c>
      <c r="ER9" s="176"/>
      <c r="ES9" s="176"/>
      <c r="ET9" s="176"/>
      <c r="EU9" s="176"/>
      <c r="EV9" s="176"/>
      <c r="EW9" s="176"/>
      <c r="EX9" s="176"/>
      <c r="EY9" s="176"/>
      <c r="EZ9" s="176"/>
      <c r="FA9" s="176">
        <f>FA12+FA23+FA33+FA45+FA56+FA68+FA77+FA98+FA110+FA118+FA125+FA137+FA147+FA158</f>
        <v>0</v>
      </c>
      <c r="FB9" s="176">
        <f>FB12+FB23+FB33+FB45+FB56+FB68+FB77+FB98+FB110+FB118+FB125+FB137+FB147+FB158</f>
        <v>0</v>
      </c>
      <c r="FC9" s="176"/>
      <c r="FD9" s="176">
        <f>FD12+FD23+FD33+FD45+FD56+FD68+FD77+FD98+FD110+FD118+FD125+FD137+FD147+FD158</f>
        <v>0</v>
      </c>
      <c r="FE9" s="176">
        <f>FE12+FE23+FE33+FE45+FE56+FE68+FE77+FE98+FE110+FE118+FE125+FE137+FE147+FE158</f>
        <v>0</v>
      </c>
      <c r="FF9" s="176"/>
      <c r="FG9" s="176">
        <f>FG12+FG23+FG33+FG45+FG56+FG68+FG77+FG98+FG110+FG118+FG125+FG137+FG147+FG158</f>
        <v>0</v>
      </c>
      <c r="FH9" s="176">
        <f>FH12+FH23+FH33+FH45+FH56+FH68+FH77+FH98+FH110+FH118+FH125+FH137+FH147+FH158</f>
        <v>0</v>
      </c>
      <c r="FI9" s="176"/>
      <c r="FJ9" s="176">
        <f>FJ12+FJ23+FJ33+FJ45+FJ56+FJ68+FJ77+FJ98+FJ110+FJ118+FJ125+FJ137+FJ147+FJ158</f>
        <v>0</v>
      </c>
      <c r="FK9" s="176">
        <f>FK12+FK23+FK33+FK45+FK56+FK68+FK77+FK98+FK110+FK118+FK125+FK137+FK147+FK158</f>
        <v>0</v>
      </c>
      <c r="FL9" s="176"/>
      <c r="FM9" s="176">
        <f>FM12+FM23+FM33+FM45+FM56+FM68+FM77+FM98+FM110+FM118+FM125+FM137+FM147+FM158</f>
        <v>0</v>
      </c>
      <c r="FN9" s="176">
        <f>FN12+FN23+FN33+FN45+FN56+FN68+FN77+FN98+FN110+FN118+FN125+FN137+FN147+FN158</f>
        <v>0</v>
      </c>
      <c r="FO9" s="176"/>
      <c r="FP9" s="176">
        <f>FP12+FP23+FP33+FP45+FP56+FP68+FP77+FP98+FP110+FP118+FP125+FP137+FP147+FP158</f>
        <v>0</v>
      </c>
      <c r="FQ9" s="176">
        <f>FQ12+FQ23+FQ33+FQ45+FQ56+FQ68+FQ77+FQ98+FQ110+FQ118+FQ125+FQ137+FQ147+FQ158</f>
        <v>0</v>
      </c>
      <c r="FR9" s="176"/>
      <c r="FS9" s="176">
        <f>FS12+FS23+FS33+FS45+FS56+FS68+FS77+FS98+FS110+FS118+FS125+FS137+FS147+FS158</f>
        <v>0</v>
      </c>
      <c r="FT9" s="176">
        <f>FT12+FT23+FT33+FT45+FT56+FT68+FT77+FT98+FT110+FT118+FT125+FT137+FT147+FT158</f>
        <v>0</v>
      </c>
      <c r="FU9" s="176"/>
      <c r="FV9" s="176">
        <f>FV12+FV23+FV33+FV45+FV56+FV68+FV77+FV98+FV110+FV118+FV125+FV137+FV147+FV158</f>
        <v>0</v>
      </c>
      <c r="FW9" s="176">
        <f>FW12+FW23+FW33+FW45+FW56+FW68+FW77+FW98+FW110+FW118+FW125+FW137+FW147+FW158</f>
        <v>0</v>
      </c>
      <c r="FX9" s="176"/>
      <c r="FY9" s="176">
        <f>FY12+FY23+FY33+FY45+FY56+FY68+FY77+FY98+FY110+FY118+FY125+FY137+FY147+FY158</f>
        <v>0</v>
      </c>
      <c r="FZ9" s="176">
        <f>FZ12+FZ23+FZ33+FZ45+FZ56+FZ68+FZ77+FZ98+FZ110+FZ118+FZ125+FZ137+FZ147+FZ158</f>
        <v>0</v>
      </c>
      <c r="GA9" s="176"/>
      <c r="GB9" s="176">
        <f>GB12+GB23+GB33+GB45+GB56+GB68+GB77+GB98+GB110+GB118+GB125+GB137+GB147+GB158</f>
        <v>0</v>
      </c>
      <c r="GC9" s="176">
        <f>GC12+GC23+GC33+GC45+GC56+GC68+GC77+GC98+GC110+GC118+GC125+GC137+GC147+GC158</f>
        <v>0</v>
      </c>
      <c r="GD9" s="176"/>
      <c r="GE9" s="176">
        <f>GE12+GE23+GE33+GE45+GE56+GE68+GE77+GE98+GE110+GE118+GE125+GE137+GE147+GE158</f>
        <v>0</v>
      </c>
      <c r="GF9" s="176">
        <f>GF12+GF23+GF33+GF45+GF56+GF68+GF77+GF98+GF110+GF118+GF125+GF137+GF147+GF158</f>
        <v>0</v>
      </c>
      <c r="GG9" s="176"/>
      <c r="GH9" s="176">
        <f>GH12+GH23+GH33+GH45+GH56+GH68+GH77+GH98+GH110+GH118+GH125+GH137+GH147+GH158</f>
        <v>0</v>
      </c>
      <c r="GI9" s="176">
        <f>GI12+GI23+GI33+GI45+GI56+GI68+GI77+GI98+GI110+GI118+GI125+GI137+GI147+GI158</f>
        <v>0</v>
      </c>
      <c r="GJ9" s="176"/>
      <c r="GK9" s="176">
        <f>GK12+GK23+GK33+GK45+GK56+GK68+GK77+GK98+GK110+GK118+GK125+GK137+GK147+GK158</f>
        <v>0</v>
      </c>
      <c r="GL9" s="176">
        <f>GL12+GL23+GL33+GL45+GL56+GL68+GL77+GL98+GL110+GL118+GL125+GL137+GL147+GL158</f>
        <v>0</v>
      </c>
      <c r="GM9" s="176"/>
      <c r="GN9" s="176">
        <f>GN12+GN23+GN33+GN45+GN56+GN68+GN77+GN98+GN110+GN118+GN125+GN137+GN147+GN158</f>
        <v>0</v>
      </c>
      <c r="GO9" s="176">
        <f>GO12+GO23+GO33+GO45+GO56+GO68+GO77+GO98+GO110+GO118+GO125+GO137+GO147+GO158</f>
        <v>0</v>
      </c>
      <c r="GP9" s="176"/>
      <c r="GQ9" s="176">
        <f>GQ12+GQ23+GQ33+GQ45+GQ56+GQ68+GQ77+GQ98+GQ110+GQ118+GQ125+GQ137+GQ147+GQ158</f>
        <v>0</v>
      </c>
      <c r="GR9" s="176">
        <f>GR12+GR23+GR33+GR45+GR56+GR68+GR77+GR98+GR110+GR118+GR125+GR137+GR147+GR158</f>
        <v>0</v>
      </c>
      <c r="GS9" s="176"/>
      <c r="GT9" s="176">
        <f>GT12+GT23+GT33+GT45+GT56+GT68+GT77+GT98+GT110+GT118+GT125+GT137+GT147+GT158</f>
        <v>0</v>
      </c>
      <c r="GU9" s="176">
        <f>GU12+GU23+GU33+GU45+GU56+GU68+GU77+GU98+GU110+GU118+GU125+GU137+GU147+GU158</f>
        <v>0</v>
      </c>
      <c r="GV9" s="176"/>
      <c r="GW9" s="153"/>
      <c r="GX9" s="123"/>
      <c r="GY9" s="123"/>
      <c r="GZ9" s="123"/>
      <c r="HA9" s="123"/>
      <c r="HB9" s="123"/>
      <c r="HC9" s="123"/>
      <c r="HD9" s="75"/>
      <c r="HE9" s="75"/>
      <c r="HF9" s="75"/>
      <c r="HG9" s="75"/>
    </row>
    <row r="10" spans="1:215" s="14" customFormat="1" ht="18">
      <c r="A10" s="13" t="s">
        <v>177</v>
      </c>
      <c r="B10" s="174">
        <f>B11+B12</f>
        <v>182735.82755000002</v>
      </c>
      <c r="C10" s="174">
        <f t="shared" ref="C10:AG10" si="96">C11+C12</f>
        <v>9327.2326199999989</v>
      </c>
      <c r="D10" s="174">
        <f t="shared" si="36"/>
        <v>5.1042166963388116</v>
      </c>
      <c r="E10" s="175">
        <f t="shared" si="96"/>
        <v>763.43322999999998</v>
      </c>
      <c r="F10" s="174">
        <f t="shared" si="96"/>
        <v>763.43322999999998</v>
      </c>
      <c r="G10" s="174">
        <f t="shared" si="96"/>
        <v>763.43322999999998</v>
      </c>
      <c r="H10" s="174">
        <f t="shared" ref="H10" si="97">G10/F10*100</f>
        <v>100</v>
      </c>
      <c r="I10" s="174">
        <f t="shared" si="96"/>
        <v>755.11018000000001</v>
      </c>
      <c r="J10" s="174">
        <f t="shared" si="96"/>
        <v>0</v>
      </c>
      <c r="K10" s="174">
        <f t="shared" ref="K10" si="98">J10/I10*100</f>
        <v>0</v>
      </c>
      <c r="L10" s="174">
        <f t="shared" si="96"/>
        <v>8.3230500000000003</v>
      </c>
      <c r="M10" s="174">
        <f t="shared" si="96"/>
        <v>0</v>
      </c>
      <c r="N10" s="174">
        <f t="shared" ref="N10" si="99">M10/L10*100</f>
        <v>0</v>
      </c>
      <c r="O10" s="174">
        <f t="shared" si="96"/>
        <v>753.3</v>
      </c>
      <c r="P10" s="174">
        <f t="shared" si="96"/>
        <v>0</v>
      </c>
      <c r="Q10" s="174">
        <f t="shared" ref="Q10" si="100">P10/O10*100</f>
        <v>0</v>
      </c>
      <c r="R10" s="174">
        <f t="shared" si="96"/>
        <v>3885.5259999999998</v>
      </c>
      <c r="S10" s="174">
        <f t="shared" si="96"/>
        <v>2435.3000000000002</v>
      </c>
      <c r="T10" s="174">
        <f t="shared" ref="T10" si="101">S10/R10*100</f>
        <v>62.67619879522104</v>
      </c>
      <c r="U10" s="175">
        <f t="shared" si="96"/>
        <v>3912.9005000000002</v>
      </c>
      <c r="V10" s="174">
        <f t="shared" si="96"/>
        <v>3912.9005000000002</v>
      </c>
      <c r="W10" s="174">
        <f t="shared" si="96"/>
        <v>0</v>
      </c>
      <c r="X10" s="174">
        <f t="shared" ref="X10" si="102">W10/V10*100</f>
        <v>0</v>
      </c>
      <c r="Y10" s="174">
        <f t="shared" si="96"/>
        <v>2753.0668700000001</v>
      </c>
      <c r="Z10" s="174">
        <f t="shared" si="96"/>
        <v>0</v>
      </c>
      <c r="AA10" s="174">
        <f t="shared" ref="AA10" si="103">Z10/Y10*100</f>
        <v>0</v>
      </c>
      <c r="AB10" s="174">
        <f t="shared" si="96"/>
        <v>1159.8336300000001</v>
      </c>
      <c r="AC10" s="174">
        <f t="shared" si="96"/>
        <v>0</v>
      </c>
      <c r="AD10" s="174">
        <f t="shared" ref="AD10" si="104">AC10/AB10*100</f>
        <v>0</v>
      </c>
      <c r="AE10" s="175">
        <f t="shared" si="96"/>
        <v>0</v>
      </c>
      <c r="AF10" s="174">
        <f t="shared" si="96"/>
        <v>0</v>
      </c>
      <c r="AG10" s="174">
        <f t="shared" si="96"/>
        <v>0</v>
      </c>
      <c r="AH10" s="178"/>
      <c r="AI10" s="174">
        <f t="shared" ref="AI10:CE10" si="105">AI11+AI12</f>
        <v>0</v>
      </c>
      <c r="AJ10" s="174">
        <f t="shared" si="105"/>
        <v>0</v>
      </c>
      <c r="AK10" s="178"/>
      <c r="AL10" s="174">
        <f t="shared" si="105"/>
        <v>0</v>
      </c>
      <c r="AM10" s="174">
        <f t="shared" si="105"/>
        <v>0</v>
      </c>
      <c r="AN10" s="178"/>
      <c r="AO10" s="174">
        <f t="shared" si="105"/>
        <v>0</v>
      </c>
      <c r="AP10" s="174">
        <f t="shared" si="105"/>
        <v>0</v>
      </c>
      <c r="AQ10" s="174"/>
      <c r="AR10" s="175">
        <f t="shared" si="105"/>
        <v>0</v>
      </c>
      <c r="AS10" s="174">
        <f t="shared" si="105"/>
        <v>0</v>
      </c>
      <c r="AT10" s="174">
        <f t="shared" si="105"/>
        <v>0</v>
      </c>
      <c r="AU10" s="178"/>
      <c r="AV10" s="174">
        <f t="shared" si="105"/>
        <v>0</v>
      </c>
      <c r="AW10" s="174">
        <f t="shared" si="105"/>
        <v>0</v>
      </c>
      <c r="AX10" s="178"/>
      <c r="AY10" s="174">
        <f t="shared" si="105"/>
        <v>0</v>
      </c>
      <c r="AZ10" s="174">
        <f t="shared" si="105"/>
        <v>0</v>
      </c>
      <c r="BA10" s="178"/>
      <c r="BB10" s="175">
        <f t="shared" si="105"/>
        <v>3114.48729</v>
      </c>
      <c r="BC10" s="174">
        <f t="shared" si="105"/>
        <v>3161.3831600000003</v>
      </c>
      <c r="BD10" s="174">
        <f t="shared" si="105"/>
        <v>0</v>
      </c>
      <c r="BE10" s="174">
        <f t="shared" si="85"/>
        <v>0</v>
      </c>
      <c r="BF10" s="174">
        <f t="shared" si="105"/>
        <v>3098.1554900000001</v>
      </c>
      <c r="BG10" s="174">
        <f t="shared" si="105"/>
        <v>0</v>
      </c>
      <c r="BH10" s="174">
        <f t="shared" si="86"/>
        <v>0</v>
      </c>
      <c r="BI10" s="174">
        <f t="shared" si="105"/>
        <v>63.227669999999989</v>
      </c>
      <c r="BJ10" s="174">
        <f t="shared" si="105"/>
        <v>0</v>
      </c>
      <c r="BK10" s="174">
        <f t="shared" si="87"/>
        <v>0</v>
      </c>
      <c r="BL10" s="174">
        <f t="shared" si="105"/>
        <v>0</v>
      </c>
      <c r="BM10" s="174">
        <f t="shared" si="105"/>
        <v>0</v>
      </c>
      <c r="BN10" s="174"/>
      <c r="BO10" s="174">
        <f t="shared" si="105"/>
        <v>778.48</v>
      </c>
      <c r="BP10" s="174">
        <f t="shared" si="105"/>
        <v>0</v>
      </c>
      <c r="BQ10" s="174">
        <f t="shared" si="88"/>
        <v>0</v>
      </c>
      <c r="BR10" s="174">
        <f t="shared" si="105"/>
        <v>778.48</v>
      </c>
      <c r="BS10" s="174">
        <f t="shared" si="105"/>
        <v>0</v>
      </c>
      <c r="BT10" s="174">
        <f t="shared" si="89"/>
        <v>0</v>
      </c>
      <c r="BU10" s="174">
        <f t="shared" si="105"/>
        <v>0</v>
      </c>
      <c r="BV10" s="174">
        <f t="shared" si="105"/>
        <v>0</v>
      </c>
      <c r="BW10" s="174"/>
      <c r="BX10" s="174">
        <f t="shared" si="105"/>
        <v>84073.869980000003</v>
      </c>
      <c r="BY10" s="174">
        <f t="shared" si="105"/>
        <v>0</v>
      </c>
      <c r="BZ10" s="174">
        <f>BY10/BX10*100</f>
        <v>0</v>
      </c>
      <c r="CA10" s="174">
        <f t="shared" si="105"/>
        <v>82392.392569999996</v>
      </c>
      <c r="CB10" s="174">
        <f t="shared" si="105"/>
        <v>0</v>
      </c>
      <c r="CC10" s="174">
        <f t="shared" ref="CC10" si="106">CB10/CA10*100</f>
        <v>0</v>
      </c>
      <c r="CD10" s="174">
        <f t="shared" si="105"/>
        <v>1681.47741</v>
      </c>
      <c r="CE10" s="174">
        <f t="shared" si="105"/>
        <v>0</v>
      </c>
      <c r="CF10" s="174">
        <f>CE10/CD10*100</f>
        <v>0</v>
      </c>
      <c r="CG10" s="175">
        <f t="shared" ref="CG10:CI10" si="107">CG11+CG12</f>
        <v>0</v>
      </c>
      <c r="CH10" s="174">
        <f t="shared" si="107"/>
        <v>0</v>
      </c>
      <c r="CI10" s="174">
        <f t="shared" si="107"/>
        <v>0</v>
      </c>
      <c r="CJ10" s="174"/>
      <c r="CK10" s="174">
        <f t="shared" ref="CK10:CL10" si="108">CK11+CK12</f>
        <v>0</v>
      </c>
      <c r="CL10" s="174">
        <f t="shared" si="108"/>
        <v>0</v>
      </c>
      <c r="CM10" s="174"/>
      <c r="CN10" s="174">
        <f t="shared" ref="CN10:CO10" si="109">CN11+CN12</f>
        <v>0</v>
      </c>
      <c r="CO10" s="174">
        <f t="shared" si="109"/>
        <v>0</v>
      </c>
      <c r="CP10" s="174"/>
      <c r="CQ10" s="175">
        <f t="shared" ref="CQ10:CS10" si="110">CQ11+CQ12</f>
        <v>73.623000000000005</v>
      </c>
      <c r="CR10" s="174">
        <f t="shared" si="110"/>
        <v>0</v>
      </c>
      <c r="CS10" s="174">
        <f t="shared" si="110"/>
        <v>0</v>
      </c>
      <c r="CT10" s="174"/>
      <c r="CU10" s="174">
        <f t="shared" ref="CU10:CV10" si="111">CU11+CU12</f>
        <v>0</v>
      </c>
      <c r="CV10" s="174">
        <f t="shared" si="111"/>
        <v>0</v>
      </c>
      <c r="CW10" s="174"/>
      <c r="CX10" s="174">
        <f t="shared" ref="CX10:CY10" si="112">CX11+CX12</f>
        <v>0</v>
      </c>
      <c r="CY10" s="174">
        <f t="shared" si="112"/>
        <v>0</v>
      </c>
      <c r="CZ10" s="174"/>
      <c r="DA10" s="175">
        <f t="shared" ref="DA10:DV10" si="113">DA11+DA12</f>
        <v>0</v>
      </c>
      <c r="DB10" s="174">
        <f t="shared" si="113"/>
        <v>0</v>
      </c>
      <c r="DC10" s="174">
        <f t="shared" si="113"/>
        <v>0</v>
      </c>
      <c r="DD10" s="174"/>
      <c r="DE10" s="174">
        <f t="shared" si="113"/>
        <v>0</v>
      </c>
      <c r="DF10" s="174">
        <f t="shared" si="113"/>
        <v>0</v>
      </c>
      <c r="DG10" s="174"/>
      <c r="DH10" s="174">
        <f t="shared" si="113"/>
        <v>0</v>
      </c>
      <c r="DI10" s="174">
        <f t="shared" si="113"/>
        <v>0</v>
      </c>
      <c r="DJ10" s="174"/>
      <c r="DK10" s="175">
        <f t="shared" si="113"/>
        <v>0</v>
      </c>
      <c r="DL10" s="174">
        <f t="shared" si="113"/>
        <v>0</v>
      </c>
      <c r="DM10" s="174">
        <f t="shared" si="113"/>
        <v>0</v>
      </c>
      <c r="DN10" s="174"/>
      <c r="DO10" s="174">
        <f t="shared" si="113"/>
        <v>0</v>
      </c>
      <c r="DP10" s="174">
        <f t="shared" si="113"/>
        <v>0</v>
      </c>
      <c r="DQ10" s="174"/>
      <c r="DR10" s="174">
        <f t="shared" si="113"/>
        <v>0</v>
      </c>
      <c r="DS10" s="174">
        <f t="shared" si="113"/>
        <v>0</v>
      </c>
      <c r="DT10" s="174"/>
      <c r="DU10" s="174">
        <f t="shared" si="113"/>
        <v>0</v>
      </c>
      <c r="DV10" s="174">
        <f t="shared" si="113"/>
        <v>0</v>
      </c>
      <c r="DW10" s="174"/>
      <c r="DX10" s="174">
        <f t="shared" ref="DX10:EB10" si="114">DX11+DX12</f>
        <v>6397.2649999999994</v>
      </c>
      <c r="DY10" s="174">
        <f t="shared" si="114"/>
        <v>0</v>
      </c>
      <c r="DZ10" s="174">
        <f t="shared" si="65"/>
        <v>0</v>
      </c>
      <c r="EA10" s="174">
        <f t="shared" si="114"/>
        <v>5367.7</v>
      </c>
      <c r="EB10" s="174">
        <f t="shared" si="114"/>
        <v>1958</v>
      </c>
      <c r="EC10" s="174">
        <f t="shared" ref="EC10" si="115">EB10/EA10*100</f>
        <v>36.477448441604416</v>
      </c>
      <c r="ED10" s="175">
        <f t="shared" ref="ED10:EF10" si="116">ED11+ED12</f>
        <v>0</v>
      </c>
      <c r="EE10" s="174">
        <f t="shared" si="116"/>
        <v>0</v>
      </c>
      <c r="EF10" s="174">
        <f t="shared" si="116"/>
        <v>0</v>
      </c>
      <c r="EG10" s="174"/>
      <c r="EH10" s="174">
        <f t="shared" ref="EH10:EI10" si="117">EH11+EH12</f>
        <v>0</v>
      </c>
      <c r="EI10" s="174">
        <f t="shared" si="117"/>
        <v>0</v>
      </c>
      <c r="EJ10" s="174"/>
      <c r="EK10" s="174">
        <f t="shared" ref="EK10:EL10" si="118">EK11+EK12</f>
        <v>0</v>
      </c>
      <c r="EL10" s="174">
        <f t="shared" si="118"/>
        <v>0</v>
      </c>
      <c r="EM10" s="174"/>
      <c r="EN10" s="174">
        <f t="shared" ref="EN10" si="119">EN11+EN12</f>
        <v>0</v>
      </c>
      <c r="EO10" s="174"/>
      <c r="EP10" s="174"/>
      <c r="EQ10" s="175">
        <f>EQ11+EQ12</f>
        <v>0</v>
      </c>
      <c r="ER10" s="174">
        <f>ER11+ER12</f>
        <v>0</v>
      </c>
      <c r="ES10" s="174">
        <f>ES11+ES12</f>
        <v>0</v>
      </c>
      <c r="ET10" s="174"/>
      <c r="EU10" s="174">
        <f t="shared" ref="EU10:EV10" si="120">EU11+EU12</f>
        <v>0</v>
      </c>
      <c r="EV10" s="174">
        <f t="shared" si="120"/>
        <v>0</v>
      </c>
      <c r="EW10" s="174"/>
      <c r="EX10" s="174">
        <f t="shared" ref="EX10:EY10" si="121">EX11+EX12</f>
        <v>0</v>
      </c>
      <c r="EY10" s="174">
        <f t="shared" si="121"/>
        <v>0</v>
      </c>
      <c r="EZ10" s="174"/>
      <c r="FA10" s="174">
        <f t="shared" ref="FA10:FB10" si="122">FA11+FA12</f>
        <v>0</v>
      </c>
      <c r="FB10" s="174">
        <f t="shared" si="122"/>
        <v>0</v>
      </c>
      <c r="FC10" s="174"/>
      <c r="FD10" s="174">
        <f t="shared" ref="FD10:FE10" si="123">FD11+FD12</f>
        <v>0</v>
      </c>
      <c r="FE10" s="174">
        <f t="shared" si="123"/>
        <v>0</v>
      </c>
      <c r="FF10" s="174"/>
      <c r="FG10" s="174">
        <f t="shared" ref="FG10:FH10" si="124">FG11+FG12</f>
        <v>0</v>
      </c>
      <c r="FH10" s="174">
        <f t="shared" si="124"/>
        <v>0</v>
      </c>
      <c r="FI10" s="174"/>
      <c r="FJ10" s="174">
        <f t="shared" ref="FJ10:FK10" si="125">FJ11+FJ12</f>
        <v>114.98802000000001</v>
      </c>
      <c r="FK10" s="174">
        <f t="shared" si="125"/>
        <v>0</v>
      </c>
      <c r="FL10" s="174">
        <f>FK10/FJ10*100</f>
        <v>0</v>
      </c>
      <c r="FM10" s="174">
        <f t="shared" ref="FM10:FN10" si="126">FM11+FM12</f>
        <v>11084.13882</v>
      </c>
      <c r="FN10" s="174">
        <f t="shared" si="126"/>
        <v>2803.6278200000002</v>
      </c>
      <c r="FO10" s="174">
        <f t="shared" ref="FO10:FO11" si="127">FN10/FM10*100</f>
        <v>25.294051847683374</v>
      </c>
      <c r="FP10" s="174">
        <f t="shared" ref="FP10:FQ10" si="128">FP11+FP12</f>
        <v>0</v>
      </c>
      <c r="FQ10" s="174">
        <f t="shared" si="128"/>
        <v>0</v>
      </c>
      <c r="FR10" s="174"/>
      <c r="FS10" s="174">
        <f t="shared" ref="FS10:FT10" si="129">FS11+FS12</f>
        <v>0</v>
      </c>
      <c r="FT10" s="174">
        <f t="shared" si="129"/>
        <v>0</v>
      </c>
      <c r="FU10" s="174"/>
      <c r="FV10" s="174">
        <f t="shared" ref="FV10:FW10" si="130">FV11+FV12</f>
        <v>57340.323850000001</v>
      </c>
      <c r="FW10" s="174">
        <f t="shared" si="130"/>
        <v>1209.5053600000001</v>
      </c>
      <c r="FX10" s="174">
        <f>FW10/FV10*100</f>
        <v>2.109345184662748</v>
      </c>
      <c r="FY10" s="174">
        <f t="shared" ref="FY10:FZ10" si="131">FY11+FY12</f>
        <v>0</v>
      </c>
      <c r="FZ10" s="174">
        <f t="shared" si="131"/>
        <v>0</v>
      </c>
      <c r="GA10" s="174"/>
      <c r="GB10" s="174">
        <f t="shared" ref="GB10:GC10" si="132">GB11+GB12</f>
        <v>0</v>
      </c>
      <c r="GC10" s="174">
        <f t="shared" si="132"/>
        <v>0</v>
      </c>
      <c r="GD10" s="174"/>
      <c r="GE10" s="174">
        <f t="shared" ref="GE10:GF10" si="133">GE11+GE12</f>
        <v>0</v>
      </c>
      <c r="GF10" s="174">
        <f t="shared" si="133"/>
        <v>0</v>
      </c>
      <c r="GG10" s="174"/>
      <c r="GH10" s="174">
        <f t="shared" ref="GH10:GI10" si="134">GH11+GH12</f>
        <v>737.12199999999996</v>
      </c>
      <c r="GI10" s="174">
        <f t="shared" si="134"/>
        <v>157.36621</v>
      </c>
      <c r="GJ10" s="174">
        <f t="shared" ref="GJ10:GJ11" si="135">GI10/GH10*100</f>
        <v>21.34873331687292</v>
      </c>
      <c r="GK10" s="174">
        <f t="shared" ref="GK10:GL10" si="136">GK11+GK12</f>
        <v>2769.92218</v>
      </c>
      <c r="GL10" s="174">
        <f t="shared" si="136"/>
        <v>0</v>
      </c>
      <c r="GM10" s="174">
        <f t="shared" ref="GM10:GM11" si="137">GL10/GK10*100</f>
        <v>0</v>
      </c>
      <c r="GN10" s="174">
        <f t="shared" ref="GN10:GO10" si="138">GN11+GN12</f>
        <v>1568.7476799999999</v>
      </c>
      <c r="GO10" s="174">
        <f t="shared" si="138"/>
        <v>0</v>
      </c>
      <c r="GP10" s="174">
        <f t="shared" ref="GP10:GP11" si="139">GO10/GN10*100</f>
        <v>0</v>
      </c>
      <c r="GQ10" s="174">
        <f t="shared" ref="GQ10:GR10" si="140">GQ11+GQ12</f>
        <v>0</v>
      </c>
      <c r="GR10" s="174">
        <f t="shared" si="140"/>
        <v>0</v>
      </c>
      <c r="GS10" s="174"/>
      <c r="GT10" s="174">
        <f t="shared" ref="GT10:GU10" si="141">GT11+GT12</f>
        <v>0</v>
      </c>
      <c r="GU10" s="174">
        <f t="shared" si="141"/>
        <v>0</v>
      </c>
      <c r="GV10" s="174"/>
      <c r="GW10" s="88"/>
      <c r="GX10" s="154"/>
      <c r="GY10" s="88"/>
      <c r="GZ10" s="85"/>
      <c r="HA10" s="96"/>
      <c r="HB10" s="96"/>
      <c r="HC10" s="96"/>
      <c r="HD10" s="96"/>
    </row>
    <row r="11" spans="1:215" ht="18">
      <c r="A11" s="11" t="s">
        <v>163</v>
      </c>
      <c r="B11" s="178">
        <f>E11+O11+R11+U11+AE11+AO11+AR11+BB11+BL11+BO11+BX11+CG11+CQ11+DA11+DK11+DU11+DX11+EA11+ED11+EN11+EQ11+FA11+FD11+FG11+FJ11+FM11+FP11+FS11+FV11+FY11+GB11+GE11+GH11+GK11+GN11+GQ11+GT11</f>
        <v>172371.97226000001</v>
      </c>
      <c r="C11" s="178">
        <f>G11+P11+S11+W11+AG11+AP11+AT11+BD11+BM11+BP11+BY11+CI11+CS11+DC11+DM11+DV11+DY11+EB11+EF11+EO11+ES11+FB11+FE11+FH11+FK11+FN11+FQ11+FT11+FW11+FZ11+GC11+GF11+GI11+GL11+GO11+GR11+GU11</f>
        <v>9327.2326199999989</v>
      </c>
      <c r="D11" s="178">
        <f t="shared" si="36"/>
        <v>5.4111074426479959</v>
      </c>
      <c r="E11" s="179">
        <v>763.43322999999998</v>
      </c>
      <c r="F11" s="178">
        <v>763.43322999999998</v>
      </c>
      <c r="G11" s="178">
        <v>763.43322999999998</v>
      </c>
      <c r="H11" s="178">
        <f>G11/F11*100</f>
        <v>100</v>
      </c>
      <c r="I11" s="178">
        <v>755.11018000000001</v>
      </c>
      <c r="J11" s="178"/>
      <c r="K11" s="178">
        <f>J11/I11*100</f>
        <v>0</v>
      </c>
      <c r="L11" s="178">
        <v>8.3230500000000003</v>
      </c>
      <c r="M11" s="178"/>
      <c r="N11" s="178">
        <f>M11/L11*100</f>
        <v>0</v>
      </c>
      <c r="O11" s="178">
        <v>753.3</v>
      </c>
      <c r="P11" s="178"/>
      <c r="Q11" s="178">
        <f>P11/O11*100</f>
        <v>0</v>
      </c>
      <c r="R11" s="178">
        <v>3885.5259999999998</v>
      </c>
      <c r="S11" s="178">
        <v>2435.3000000000002</v>
      </c>
      <c r="T11" s="178">
        <f>S11/R11*100</f>
        <v>62.67619879522104</v>
      </c>
      <c r="U11" s="179">
        <v>3912.9005000000002</v>
      </c>
      <c r="V11" s="178">
        <f>Y11+AB11</f>
        <v>3912.9005000000002</v>
      </c>
      <c r="W11" s="178">
        <f>Z11+AC11</f>
        <v>0</v>
      </c>
      <c r="X11" s="178">
        <f>W11/V11*100</f>
        <v>0</v>
      </c>
      <c r="Y11" s="178">
        <v>2753.0668700000001</v>
      </c>
      <c r="Z11" s="178"/>
      <c r="AA11" s="178">
        <f>Z11/Y11*100</f>
        <v>0</v>
      </c>
      <c r="AB11" s="178">
        <v>1159.8336300000001</v>
      </c>
      <c r="AC11" s="178"/>
      <c r="AD11" s="178">
        <f>AC11/AB11*100</f>
        <v>0</v>
      </c>
      <c r="AE11" s="179"/>
      <c r="AF11" s="178">
        <f>AI11+AL11</f>
        <v>0</v>
      </c>
      <c r="AG11" s="178">
        <f>AJ11+AM11</f>
        <v>0</v>
      </c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9"/>
      <c r="AS11" s="178">
        <f>AV11+AY11</f>
        <v>0</v>
      </c>
      <c r="AT11" s="178">
        <f>AW11+AZ11</f>
        <v>0</v>
      </c>
      <c r="AU11" s="178"/>
      <c r="AV11" s="178"/>
      <c r="AW11" s="178"/>
      <c r="AX11" s="178"/>
      <c r="AY11" s="178"/>
      <c r="AZ11" s="178"/>
      <c r="BA11" s="178"/>
      <c r="BB11" s="179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>
        <f>BR11+BU11</f>
        <v>0</v>
      </c>
      <c r="BP11" s="178"/>
      <c r="BQ11" s="178"/>
      <c r="BR11" s="178"/>
      <c r="BS11" s="178"/>
      <c r="BT11" s="178"/>
      <c r="BU11" s="178"/>
      <c r="BV11" s="178"/>
      <c r="BW11" s="178"/>
      <c r="BX11" s="178">
        <f>CA11+CD11</f>
        <v>84073.869980000003</v>
      </c>
      <c r="BY11" s="178">
        <f>CB11+CE11</f>
        <v>0</v>
      </c>
      <c r="BZ11" s="178">
        <f>BY11/BX11*100</f>
        <v>0</v>
      </c>
      <c r="CA11" s="178">
        <v>82392.392569999996</v>
      </c>
      <c r="CB11" s="178"/>
      <c r="CC11" s="178">
        <f>CB11/CA11*100</f>
        <v>0</v>
      </c>
      <c r="CD11" s="178">
        <v>1681.47741</v>
      </c>
      <c r="CE11" s="178"/>
      <c r="CF11" s="178">
        <f>CE11/CD11*100</f>
        <v>0</v>
      </c>
      <c r="CG11" s="179"/>
      <c r="CH11" s="178">
        <f>CK11+CN11</f>
        <v>0</v>
      </c>
      <c r="CI11" s="178">
        <f>CL11+CO11</f>
        <v>0</v>
      </c>
      <c r="CJ11" s="178"/>
      <c r="CK11" s="178"/>
      <c r="CL11" s="178"/>
      <c r="CM11" s="178"/>
      <c r="CN11" s="178"/>
      <c r="CO11" s="178"/>
      <c r="CP11" s="178"/>
      <c r="CQ11" s="179"/>
      <c r="CR11" s="178">
        <f>CU11+CX11</f>
        <v>0</v>
      </c>
      <c r="CS11" s="178">
        <f t="shared" ref="CS11" si="142">CV11+CY11</f>
        <v>0</v>
      </c>
      <c r="CT11" s="178"/>
      <c r="CU11" s="178"/>
      <c r="CV11" s="178"/>
      <c r="CW11" s="178"/>
      <c r="CX11" s="178"/>
      <c r="CY11" s="178"/>
      <c r="CZ11" s="178"/>
      <c r="DA11" s="179"/>
      <c r="DB11" s="178">
        <f>DE11+DH11</f>
        <v>0</v>
      </c>
      <c r="DC11" s="178">
        <f>DF11+DI11</f>
        <v>0</v>
      </c>
      <c r="DD11" s="178"/>
      <c r="DE11" s="178"/>
      <c r="DF11" s="178"/>
      <c r="DG11" s="178"/>
      <c r="DH11" s="178"/>
      <c r="DI11" s="178"/>
      <c r="DJ11" s="178"/>
      <c r="DK11" s="179"/>
      <c r="DL11" s="178">
        <f>DO11+DR11</f>
        <v>0</v>
      </c>
      <c r="DM11" s="178">
        <f>DP11+DS11</f>
        <v>0</v>
      </c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>
        <v>5367.7</v>
      </c>
      <c r="EB11" s="178">
        <v>1958</v>
      </c>
      <c r="EC11" s="178">
        <f>EB11/EA11*100</f>
        <v>36.477448441604416</v>
      </c>
      <c r="ED11" s="179"/>
      <c r="EE11" s="178">
        <f>EH11+EK11</f>
        <v>0</v>
      </c>
      <c r="EF11" s="178">
        <f>EI11+EL11</f>
        <v>0</v>
      </c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80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>
        <v>114.98802000000001</v>
      </c>
      <c r="FK11" s="178"/>
      <c r="FL11" s="178">
        <f>FK11/FJ11*100</f>
        <v>0</v>
      </c>
      <c r="FM11" s="178">
        <v>11084.13882</v>
      </c>
      <c r="FN11" s="178">
        <v>2803.6278200000002</v>
      </c>
      <c r="FO11" s="178">
        <f t="shared" si="127"/>
        <v>25.294051847683374</v>
      </c>
      <c r="FP11" s="178"/>
      <c r="FQ11" s="178"/>
      <c r="FR11" s="178"/>
      <c r="FS11" s="178"/>
      <c r="FT11" s="178"/>
      <c r="FU11" s="178"/>
      <c r="FV11" s="178">
        <v>57340.323850000001</v>
      </c>
      <c r="FW11" s="178">
        <v>1209.5053600000001</v>
      </c>
      <c r="FX11" s="178">
        <f>FW11/FV11*100</f>
        <v>2.109345184662748</v>
      </c>
      <c r="FY11" s="178"/>
      <c r="FZ11" s="178"/>
      <c r="GA11" s="178"/>
      <c r="GB11" s="178"/>
      <c r="GC11" s="178"/>
      <c r="GD11" s="178"/>
      <c r="GE11" s="178"/>
      <c r="GF11" s="178"/>
      <c r="GG11" s="178"/>
      <c r="GH11" s="178">
        <v>737.12199999999996</v>
      </c>
      <c r="GI11" s="178">
        <v>157.36621</v>
      </c>
      <c r="GJ11" s="178">
        <f t="shared" si="135"/>
        <v>21.34873331687292</v>
      </c>
      <c r="GK11" s="178">
        <v>2769.92218</v>
      </c>
      <c r="GL11" s="178"/>
      <c r="GM11" s="178">
        <f t="shared" si="137"/>
        <v>0</v>
      </c>
      <c r="GN11" s="178">
        <v>1568.7476799999999</v>
      </c>
      <c r="GO11" s="178"/>
      <c r="GP11" s="178">
        <f t="shared" si="139"/>
        <v>0</v>
      </c>
      <c r="GQ11" s="178"/>
      <c r="GR11" s="178"/>
      <c r="GS11" s="178"/>
      <c r="GT11" s="178"/>
      <c r="GU11" s="178"/>
      <c r="GV11" s="178"/>
      <c r="GW11" s="90"/>
      <c r="GX11" s="87"/>
      <c r="GY11" s="88"/>
      <c r="GZ11" s="85"/>
      <c r="HA11" s="30"/>
      <c r="HB11" s="30"/>
      <c r="HC11" s="30"/>
      <c r="HD11" s="30"/>
    </row>
    <row r="12" spans="1:215" s="14" customFormat="1" ht="18">
      <c r="A12" s="13" t="s">
        <v>194</v>
      </c>
      <c r="B12" s="174">
        <f t="shared" ref="B12:C12" si="143">SUM(B13:B20)</f>
        <v>10363.85529</v>
      </c>
      <c r="C12" s="174">
        <f t="shared" si="143"/>
        <v>0</v>
      </c>
      <c r="D12" s="174">
        <f t="shared" si="36"/>
        <v>0</v>
      </c>
      <c r="E12" s="175">
        <f t="shared" ref="E12:G12" si="144">SUM(E13:E20)</f>
        <v>0</v>
      </c>
      <c r="F12" s="174">
        <f t="shared" si="144"/>
        <v>0</v>
      </c>
      <c r="G12" s="174">
        <f t="shared" si="144"/>
        <v>0</v>
      </c>
      <c r="H12" s="178"/>
      <c r="I12" s="174">
        <f t="shared" ref="I12:J12" si="145">SUM(I13:I20)</f>
        <v>0</v>
      </c>
      <c r="J12" s="174">
        <f t="shared" si="145"/>
        <v>0</v>
      </c>
      <c r="K12" s="178"/>
      <c r="L12" s="174">
        <f t="shared" ref="L12:M12" si="146">SUM(L13:L20)</f>
        <v>0</v>
      </c>
      <c r="M12" s="174">
        <f t="shared" si="146"/>
        <v>0</v>
      </c>
      <c r="N12" s="178"/>
      <c r="O12" s="174">
        <f t="shared" ref="O12:P12" si="147">SUM(O13:O20)</f>
        <v>0</v>
      </c>
      <c r="P12" s="174">
        <f t="shared" si="147"/>
        <v>0</v>
      </c>
      <c r="Q12" s="178"/>
      <c r="R12" s="174">
        <f t="shared" ref="R12:S12" si="148">SUM(R13:R20)</f>
        <v>0</v>
      </c>
      <c r="S12" s="174">
        <f t="shared" si="148"/>
        <v>0</v>
      </c>
      <c r="T12" s="178"/>
      <c r="U12" s="175">
        <f t="shared" ref="U12:W12" si="149">SUM(U13:U20)</f>
        <v>0</v>
      </c>
      <c r="V12" s="174">
        <f t="shared" si="149"/>
        <v>0</v>
      </c>
      <c r="W12" s="174">
        <f t="shared" si="149"/>
        <v>0</v>
      </c>
      <c r="X12" s="178"/>
      <c r="Y12" s="174">
        <f t="shared" ref="Y12:Z12" si="150">SUM(Y13:Y20)</f>
        <v>0</v>
      </c>
      <c r="Z12" s="174">
        <f t="shared" si="150"/>
        <v>0</v>
      </c>
      <c r="AA12" s="178"/>
      <c r="AB12" s="174">
        <f t="shared" ref="AB12:AC12" si="151">SUM(AB13:AB20)</f>
        <v>0</v>
      </c>
      <c r="AC12" s="174">
        <f t="shared" si="151"/>
        <v>0</v>
      </c>
      <c r="AD12" s="178"/>
      <c r="AE12" s="175">
        <f t="shared" ref="AE12:AG12" si="152">SUM(AE13:AE20)</f>
        <v>0</v>
      </c>
      <c r="AF12" s="174">
        <f t="shared" si="152"/>
        <v>0</v>
      </c>
      <c r="AG12" s="174">
        <f t="shared" si="152"/>
        <v>0</v>
      </c>
      <c r="AH12" s="178"/>
      <c r="AI12" s="174">
        <f t="shared" ref="AI12:AJ12" si="153">SUM(AI13:AI20)</f>
        <v>0</v>
      </c>
      <c r="AJ12" s="174">
        <f t="shared" si="153"/>
        <v>0</v>
      </c>
      <c r="AK12" s="178"/>
      <c r="AL12" s="174">
        <f t="shared" ref="AL12:AM12" si="154">SUM(AL13:AL20)</f>
        <v>0</v>
      </c>
      <c r="AM12" s="174">
        <f t="shared" si="154"/>
        <v>0</v>
      </c>
      <c r="AN12" s="178"/>
      <c r="AO12" s="174">
        <f t="shared" ref="AO12:AP12" si="155">SUM(AO13:AO20)</f>
        <v>0</v>
      </c>
      <c r="AP12" s="174">
        <f t="shared" si="155"/>
        <v>0</v>
      </c>
      <c r="AQ12" s="178"/>
      <c r="AR12" s="175">
        <f t="shared" ref="AR12:AT12" si="156">SUM(AR13:AR20)</f>
        <v>0</v>
      </c>
      <c r="AS12" s="174">
        <f t="shared" si="156"/>
        <v>0</v>
      </c>
      <c r="AT12" s="174">
        <f t="shared" si="156"/>
        <v>0</v>
      </c>
      <c r="AU12" s="178"/>
      <c r="AV12" s="174">
        <f t="shared" ref="AV12:AW12" si="157">SUM(AV13:AV20)</f>
        <v>0</v>
      </c>
      <c r="AW12" s="174">
        <f t="shared" si="157"/>
        <v>0</v>
      </c>
      <c r="AX12" s="178"/>
      <c r="AY12" s="174">
        <f t="shared" ref="AY12:AZ12" si="158">SUM(AY13:AY20)</f>
        <v>0</v>
      </c>
      <c r="AZ12" s="174">
        <f t="shared" si="158"/>
        <v>0</v>
      </c>
      <c r="BA12" s="178"/>
      <c r="BB12" s="175">
        <f t="shared" ref="BB12:BD12" si="159">SUM(BB13:BB20)</f>
        <v>3114.48729</v>
      </c>
      <c r="BC12" s="174">
        <f t="shared" si="159"/>
        <v>3161.3831600000003</v>
      </c>
      <c r="BD12" s="174">
        <f t="shared" si="159"/>
        <v>0</v>
      </c>
      <c r="BE12" s="174">
        <f t="shared" si="85"/>
        <v>0</v>
      </c>
      <c r="BF12" s="174">
        <f t="shared" ref="BF12:BG12" si="160">SUM(BF13:BF20)</f>
        <v>3098.1554900000001</v>
      </c>
      <c r="BG12" s="174">
        <f t="shared" si="160"/>
        <v>0</v>
      </c>
      <c r="BH12" s="174">
        <f t="shared" si="86"/>
        <v>0</v>
      </c>
      <c r="BI12" s="174">
        <f t="shared" ref="BI12:BJ12" si="161">SUM(BI13:BI20)</f>
        <v>63.227669999999989</v>
      </c>
      <c r="BJ12" s="174">
        <f t="shared" si="161"/>
        <v>0</v>
      </c>
      <c r="BK12" s="174">
        <f t="shared" si="87"/>
        <v>0</v>
      </c>
      <c r="BL12" s="174">
        <f t="shared" ref="BL12:BM12" si="162">SUM(BL13:BL20)</f>
        <v>0</v>
      </c>
      <c r="BM12" s="174">
        <f t="shared" si="162"/>
        <v>0</v>
      </c>
      <c r="BN12" s="174"/>
      <c r="BO12" s="174">
        <f t="shared" ref="BO12:BP12" si="163">SUM(BO13:BO20)</f>
        <v>778.48</v>
      </c>
      <c r="BP12" s="174">
        <f t="shared" si="163"/>
        <v>0</v>
      </c>
      <c r="BQ12" s="174">
        <f t="shared" si="88"/>
        <v>0</v>
      </c>
      <c r="BR12" s="174">
        <f t="shared" ref="BR12:BS12" si="164">SUM(BR13:BR20)</f>
        <v>778.48</v>
      </c>
      <c r="BS12" s="174">
        <f t="shared" si="164"/>
        <v>0</v>
      </c>
      <c r="BT12" s="174">
        <f t="shared" si="89"/>
        <v>0</v>
      </c>
      <c r="BU12" s="174">
        <f t="shared" ref="BU12:BV12" si="165">SUM(BU13:BU20)</f>
        <v>0</v>
      </c>
      <c r="BV12" s="174">
        <f t="shared" si="165"/>
        <v>0</v>
      </c>
      <c r="BW12" s="174"/>
      <c r="BX12" s="174">
        <f t="shared" ref="BX12:BY12" si="166">SUM(BX13:BX20)</f>
        <v>0</v>
      </c>
      <c r="BY12" s="174">
        <f t="shared" si="166"/>
        <v>0</v>
      </c>
      <c r="BZ12" s="174"/>
      <c r="CA12" s="174">
        <f t="shared" ref="CA12:CB12" si="167">SUM(CA13:CA20)</f>
        <v>0</v>
      </c>
      <c r="CB12" s="174">
        <f t="shared" si="167"/>
        <v>0</v>
      </c>
      <c r="CC12" s="174"/>
      <c r="CD12" s="174">
        <f t="shared" ref="CD12:CE12" si="168">SUM(CD13:CD20)</f>
        <v>0</v>
      </c>
      <c r="CE12" s="174">
        <f t="shared" si="168"/>
        <v>0</v>
      </c>
      <c r="CF12" s="174"/>
      <c r="CG12" s="175">
        <f t="shared" ref="CG12:CI12" si="169">SUM(CG13:CG20)</f>
        <v>0</v>
      </c>
      <c r="CH12" s="174">
        <f t="shared" si="169"/>
        <v>0</v>
      </c>
      <c r="CI12" s="174">
        <f t="shared" si="169"/>
        <v>0</v>
      </c>
      <c r="CJ12" s="174"/>
      <c r="CK12" s="174">
        <f t="shared" ref="CK12:CL12" si="170">SUM(CK13:CK20)</f>
        <v>0</v>
      </c>
      <c r="CL12" s="174">
        <f t="shared" si="170"/>
        <v>0</v>
      </c>
      <c r="CM12" s="174"/>
      <c r="CN12" s="174">
        <f t="shared" ref="CN12:CO12" si="171">SUM(CN13:CN20)</f>
        <v>0</v>
      </c>
      <c r="CO12" s="174">
        <f t="shared" si="171"/>
        <v>0</v>
      </c>
      <c r="CP12" s="174"/>
      <c r="CQ12" s="175">
        <f t="shared" ref="CQ12:CS12" si="172">SUM(CQ13:CQ20)</f>
        <v>73.623000000000005</v>
      </c>
      <c r="CR12" s="174">
        <f t="shared" si="172"/>
        <v>0</v>
      </c>
      <c r="CS12" s="174">
        <f t="shared" si="172"/>
        <v>0</v>
      </c>
      <c r="CT12" s="174"/>
      <c r="CU12" s="174">
        <f t="shared" ref="CU12:CV12" si="173">SUM(CU13:CU20)</f>
        <v>0</v>
      </c>
      <c r="CV12" s="174">
        <f t="shared" si="173"/>
        <v>0</v>
      </c>
      <c r="CW12" s="174"/>
      <c r="CX12" s="174">
        <f t="shared" ref="CX12:CY12" si="174">SUM(CX13:CX20)</f>
        <v>0</v>
      </c>
      <c r="CY12" s="174">
        <f t="shared" si="174"/>
        <v>0</v>
      </c>
      <c r="CZ12" s="174"/>
      <c r="DA12" s="175">
        <f t="shared" ref="DA12:DC12" si="175">SUM(DA13:DA20)</f>
        <v>0</v>
      </c>
      <c r="DB12" s="174">
        <f t="shared" si="175"/>
        <v>0</v>
      </c>
      <c r="DC12" s="174">
        <f t="shared" si="175"/>
        <v>0</v>
      </c>
      <c r="DD12" s="174"/>
      <c r="DE12" s="174">
        <f t="shared" ref="DE12:DF12" si="176">SUM(DE13:DE20)</f>
        <v>0</v>
      </c>
      <c r="DF12" s="174">
        <f t="shared" si="176"/>
        <v>0</v>
      </c>
      <c r="DG12" s="174"/>
      <c r="DH12" s="174">
        <f t="shared" ref="DH12:DI12" si="177">SUM(DH13:DH20)</f>
        <v>0</v>
      </c>
      <c r="DI12" s="174">
        <f t="shared" si="177"/>
        <v>0</v>
      </c>
      <c r="DJ12" s="174"/>
      <c r="DK12" s="175">
        <f t="shared" ref="DK12:DM12" si="178">SUM(DK13:DK20)</f>
        <v>0</v>
      </c>
      <c r="DL12" s="174">
        <f t="shared" si="178"/>
        <v>0</v>
      </c>
      <c r="DM12" s="174">
        <f t="shared" si="178"/>
        <v>0</v>
      </c>
      <c r="DN12" s="174"/>
      <c r="DO12" s="174">
        <f t="shared" ref="DO12:DP12" si="179">SUM(DO13:DO20)</f>
        <v>0</v>
      </c>
      <c r="DP12" s="174">
        <f t="shared" si="179"/>
        <v>0</v>
      </c>
      <c r="DQ12" s="174"/>
      <c r="DR12" s="174">
        <f t="shared" ref="DR12:DS12" si="180">SUM(DR13:DR20)</f>
        <v>0</v>
      </c>
      <c r="DS12" s="174">
        <f t="shared" si="180"/>
        <v>0</v>
      </c>
      <c r="DT12" s="174"/>
      <c r="DU12" s="174">
        <f t="shared" ref="DU12:DV12" si="181">SUM(DU13:DU20)</f>
        <v>0</v>
      </c>
      <c r="DV12" s="174">
        <f t="shared" si="181"/>
        <v>0</v>
      </c>
      <c r="DW12" s="174"/>
      <c r="DX12" s="174">
        <f t="shared" ref="DX12:DY12" si="182">SUM(DX13:DX20)</f>
        <v>6397.2649999999994</v>
      </c>
      <c r="DY12" s="174">
        <f t="shared" si="182"/>
        <v>0</v>
      </c>
      <c r="DZ12" s="174">
        <f t="shared" si="65"/>
        <v>0</v>
      </c>
      <c r="EA12" s="174">
        <f t="shared" ref="EA12:EB12" si="183">SUM(EA13:EA20)</f>
        <v>0</v>
      </c>
      <c r="EB12" s="174">
        <f t="shared" si="183"/>
        <v>0</v>
      </c>
      <c r="EC12" s="174"/>
      <c r="ED12" s="175">
        <f t="shared" ref="ED12:EF12" si="184">SUM(ED13:ED20)</f>
        <v>0</v>
      </c>
      <c r="EE12" s="174">
        <f t="shared" si="184"/>
        <v>0</v>
      </c>
      <c r="EF12" s="174">
        <f t="shared" si="184"/>
        <v>0</v>
      </c>
      <c r="EG12" s="174"/>
      <c r="EH12" s="174">
        <f t="shared" ref="EH12:EI12" si="185">SUM(EH13:EH20)</f>
        <v>0</v>
      </c>
      <c r="EI12" s="174">
        <f t="shared" si="185"/>
        <v>0</v>
      </c>
      <c r="EJ12" s="174"/>
      <c r="EK12" s="174">
        <f t="shared" ref="EK12:EL12" si="186">SUM(EK13:EK20)</f>
        <v>0</v>
      </c>
      <c r="EL12" s="174">
        <f t="shared" si="186"/>
        <v>0</v>
      </c>
      <c r="EM12" s="174"/>
      <c r="EN12" s="174">
        <f t="shared" ref="EN12" si="187">EN13+EN14</f>
        <v>0</v>
      </c>
      <c r="EO12" s="174"/>
      <c r="EP12" s="174"/>
      <c r="EQ12" s="175"/>
      <c r="ER12" s="174">
        <f t="shared" ref="ER12:ES12" si="188">ER13+ER14</f>
        <v>0</v>
      </c>
      <c r="ES12" s="174">
        <f t="shared" si="188"/>
        <v>0</v>
      </c>
      <c r="ET12" s="174"/>
      <c r="EU12" s="174">
        <f t="shared" ref="EU12:EV12" si="189">EU13+EU14</f>
        <v>0</v>
      </c>
      <c r="EV12" s="174">
        <f t="shared" si="189"/>
        <v>0</v>
      </c>
      <c r="EW12" s="174"/>
      <c r="EX12" s="174">
        <f t="shared" ref="EX12:EY12" si="190">EX13+EX14</f>
        <v>0</v>
      </c>
      <c r="EY12" s="174">
        <f t="shared" si="190"/>
        <v>0</v>
      </c>
      <c r="EZ12" s="174"/>
      <c r="FA12" s="174">
        <f t="shared" ref="FA12:FB12" si="191">SUM(FA13:FA20)</f>
        <v>0</v>
      </c>
      <c r="FB12" s="174">
        <f t="shared" si="191"/>
        <v>0</v>
      </c>
      <c r="FC12" s="174"/>
      <c r="FD12" s="174">
        <f t="shared" ref="FD12:FE12" si="192">SUM(FD13:FD20)</f>
        <v>0</v>
      </c>
      <c r="FE12" s="174">
        <f t="shared" si="192"/>
        <v>0</v>
      </c>
      <c r="FF12" s="174"/>
      <c r="FG12" s="174">
        <f t="shared" ref="FG12:FH12" si="193">SUM(FG13:FG20)</f>
        <v>0</v>
      </c>
      <c r="FH12" s="174">
        <f t="shared" si="193"/>
        <v>0</v>
      </c>
      <c r="FI12" s="174"/>
      <c r="FJ12" s="174">
        <f t="shared" ref="FJ12:FK12" si="194">SUM(FJ13:FJ20)</f>
        <v>0</v>
      </c>
      <c r="FK12" s="174">
        <f t="shared" si="194"/>
        <v>0</v>
      </c>
      <c r="FL12" s="174"/>
      <c r="FM12" s="174">
        <f t="shared" ref="FM12:FN12" si="195">SUM(FM13:FM20)</f>
        <v>0</v>
      </c>
      <c r="FN12" s="174">
        <f t="shared" si="195"/>
        <v>0</v>
      </c>
      <c r="FO12" s="174"/>
      <c r="FP12" s="174">
        <f t="shared" ref="FP12:FQ12" si="196">SUM(FP13:FP20)</f>
        <v>0</v>
      </c>
      <c r="FQ12" s="174">
        <f t="shared" si="196"/>
        <v>0</v>
      </c>
      <c r="FR12" s="174"/>
      <c r="FS12" s="174">
        <f t="shared" ref="FS12:FT12" si="197">SUM(FS13:FS20)</f>
        <v>0</v>
      </c>
      <c r="FT12" s="174">
        <f t="shared" si="197"/>
        <v>0</v>
      </c>
      <c r="FU12" s="174"/>
      <c r="FV12" s="174">
        <f t="shared" ref="FV12:FW12" si="198">SUM(FV13:FV20)</f>
        <v>0</v>
      </c>
      <c r="FW12" s="174">
        <f t="shared" si="198"/>
        <v>0</v>
      </c>
      <c r="FX12" s="174"/>
      <c r="FY12" s="174">
        <f t="shared" ref="FY12:FZ12" si="199">SUM(FY13:FY20)</f>
        <v>0</v>
      </c>
      <c r="FZ12" s="174">
        <f t="shared" si="199"/>
        <v>0</v>
      </c>
      <c r="GA12" s="174"/>
      <c r="GB12" s="174">
        <f t="shared" ref="GB12:GC12" si="200">SUM(GB13:GB20)</f>
        <v>0</v>
      </c>
      <c r="GC12" s="174">
        <f t="shared" si="200"/>
        <v>0</v>
      </c>
      <c r="GD12" s="174"/>
      <c r="GE12" s="174">
        <f t="shared" ref="GE12:GF12" si="201">SUM(GE13:GE20)</f>
        <v>0</v>
      </c>
      <c r="GF12" s="174">
        <f t="shared" si="201"/>
        <v>0</v>
      </c>
      <c r="GG12" s="174"/>
      <c r="GH12" s="174">
        <f t="shared" ref="GH12:GI12" si="202">SUM(GH13:GH20)</f>
        <v>0</v>
      </c>
      <c r="GI12" s="174">
        <f t="shared" si="202"/>
        <v>0</v>
      </c>
      <c r="GJ12" s="174"/>
      <c r="GK12" s="174">
        <f t="shared" ref="GK12:GL12" si="203">SUM(GK13:GK20)</f>
        <v>0</v>
      </c>
      <c r="GL12" s="174">
        <f t="shared" si="203"/>
        <v>0</v>
      </c>
      <c r="GM12" s="174"/>
      <c r="GN12" s="174">
        <f t="shared" ref="GN12:GO12" si="204">SUM(GN13:GN20)</f>
        <v>0</v>
      </c>
      <c r="GO12" s="174">
        <f t="shared" si="204"/>
        <v>0</v>
      </c>
      <c r="GP12" s="174"/>
      <c r="GQ12" s="174">
        <f t="shared" ref="GQ12:GR12" si="205">SUM(GQ13:GQ20)</f>
        <v>0</v>
      </c>
      <c r="GR12" s="174">
        <f t="shared" si="205"/>
        <v>0</v>
      </c>
      <c r="GS12" s="174"/>
      <c r="GT12" s="174">
        <f t="shared" ref="GT12:GU12" si="206">SUM(GT13:GT20)</f>
        <v>0</v>
      </c>
      <c r="GU12" s="174">
        <f t="shared" si="206"/>
        <v>0</v>
      </c>
      <c r="GV12" s="174"/>
      <c r="GW12" s="90"/>
      <c r="GX12" s="87"/>
      <c r="GY12" s="85"/>
      <c r="GZ12" s="85"/>
      <c r="HA12" s="96"/>
      <c r="HB12" s="96"/>
      <c r="HC12" s="96"/>
      <c r="HD12" s="96"/>
    </row>
    <row r="13" spans="1:215" ht="18">
      <c r="A13" s="11" t="s">
        <v>41</v>
      </c>
      <c r="B13" s="178">
        <f t="shared" ref="B13:B20" si="207">E13+O13+R13+U13+AE13+AO13+AR13+BB13+BL13+BO13+BX13+CG13+CQ13+DA13+DK13+DU13+DX13+EA13+ED13+EN13+EQ13+FA13+FD13+FG13+FJ13+FM13+FP13+FS13+FV13+FY13+GB13+GE13+GH13+GK13+GN13+GQ13+GT13</f>
        <v>1896.4146500000002</v>
      </c>
      <c r="C13" s="178">
        <f t="shared" ref="C13:C20" si="208">G13+P13+S13+W13+AG13+AP13+AT13+BD13+BM13+BP13+BY13+CI13+CS13+DC13+DM13+DV13+DY13+EB13+EF13+EO13+ES13+FB13+FE13+FH13+FK13+FN13+FQ13+FT13+FW13+FZ13+GC13+GF13+GI13+GL13+GO13+GR13+GU13</f>
        <v>0</v>
      </c>
      <c r="D13" s="178">
        <f t="shared" si="36"/>
        <v>0</v>
      </c>
      <c r="E13" s="179"/>
      <c r="F13" s="178">
        <f t="shared" ref="F13:G20" si="209">I13+L13</f>
        <v>0</v>
      </c>
      <c r="G13" s="178">
        <f t="shared" si="209"/>
        <v>0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9"/>
      <c r="V13" s="178">
        <f t="shared" ref="V13:W20" si="210">Y13+AB13</f>
        <v>0</v>
      </c>
      <c r="W13" s="178">
        <f t="shared" si="210"/>
        <v>0</v>
      </c>
      <c r="X13" s="178"/>
      <c r="Y13" s="178"/>
      <c r="Z13" s="178"/>
      <c r="AA13" s="178"/>
      <c r="AB13" s="178"/>
      <c r="AC13" s="178"/>
      <c r="AD13" s="178"/>
      <c r="AE13" s="179"/>
      <c r="AF13" s="178">
        <f t="shared" ref="AF13:AG20" si="211">AI13+AL13</f>
        <v>0</v>
      </c>
      <c r="AG13" s="178">
        <f t="shared" si="211"/>
        <v>0</v>
      </c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9"/>
      <c r="AS13" s="178">
        <f t="shared" ref="AS13:AT20" si="212">AV13+AY13</f>
        <v>0</v>
      </c>
      <c r="AT13" s="178">
        <f t="shared" si="212"/>
        <v>0</v>
      </c>
      <c r="AU13" s="178"/>
      <c r="AV13" s="178"/>
      <c r="AW13" s="178"/>
      <c r="AX13" s="178"/>
      <c r="AY13" s="178"/>
      <c r="AZ13" s="178"/>
      <c r="BA13" s="178"/>
      <c r="BB13" s="179">
        <v>1255.8416500000001</v>
      </c>
      <c r="BC13" s="178">
        <f t="shared" ref="BC13:BD20" si="213">BF13+BI13</f>
        <v>1274.75127</v>
      </c>
      <c r="BD13" s="178">
        <f t="shared" si="213"/>
        <v>0</v>
      </c>
      <c r="BE13" s="178">
        <f t="shared" si="85"/>
        <v>0</v>
      </c>
      <c r="BF13" s="178">
        <v>1249.2562399999999</v>
      </c>
      <c r="BG13" s="178"/>
      <c r="BH13" s="178">
        <f t="shared" si="86"/>
        <v>0</v>
      </c>
      <c r="BI13" s="178">
        <v>25.49503</v>
      </c>
      <c r="BJ13" s="178"/>
      <c r="BK13" s="178">
        <f>BJ13/BI13*100</f>
        <v>0</v>
      </c>
      <c r="BL13" s="178"/>
      <c r="BM13" s="178"/>
      <c r="BN13" s="178"/>
      <c r="BO13" s="178">
        <f t="shared" ref="BO13:BO20" si="214">BR13+BU13</f>
        <v>0</v>
      </c>
      <c r="BP13" s="178"/>
      <c r="BQ13" s="178"/>
      <c r="BR13" s="178"/>
      <c r="BS13" s="178"/>
      <c r="BT13" s="178"/>
      <c r="BU13" s="178"/>
      <c r="BV13" s="178"/>
      <c r="BW13" s="178"/>
      <c r="BX13" s="178">
        <f t="shared" ref="BX13:BY20" si="215">CA13+CD13</f>
        <v>0</v>
      </c>
      <c r="BY13" s="178">
        <f t="shared" si="215"/>
        <v>0</v>
      </c>
      <c r="BZ13" s="178"/>
      <c r="CA13" s="178"/>
      <c r="CB13" s="178"/>
      <c r="CC13" s="178"/>
      <c r="CD13" s="178"/>
      <c r="CE13" s="178"/>
      <c r="CF13" s="178"/>
      <c r="CG13" s="179"/>
      <c r="CH13" s="178">
        <f t="shared" ref="CH13:CI20" si="216">CK13+CN13</f>
        <v>0</v>
      </c>
      <c r="CI13" s="178">
        <f t="shared" si="216"/>
        <v>0</v>
      </c>
      <c r="CJ13" s="178"/>
      <c r="CK13" s="178"/>
      <c r="CL13" s="178"/>
      <c r="CM13" s="178"/>
      <c r="CN13" s="178"/>
      <c r="CO13" s="178"/>
      <c r="CP13" s="178"/>
      <c r="CQ13" s="179">
        <v>73.623000000000005</v>
      </c>
      <c r="CR13" s="178">
        <f t="shared" ref="CR13:CS20" si="217">CU13+CX13</f>
        <v>0</v>
      </c>
      <c r="CS13" s="178">
        <f t="shared" si="217"/>
        <v>0</v>
      </c>
      <c r="CT13" s="178"/>
      <c r="CU13" s="178"/>
      <c r="CV13" s="178"/>
      <c r="CW13" s="178"/>
      <c r="CX13" s="178"/>
      <c r="CY13" s="178"/>
      <c r="CZ13" s="178"/>
      <c r="DA13" s="179"/>
      <c r="DB13" s="178">
        <f t="shared" ref="DB13:DC20" si="218">DE13+DH13</f>
        <v>0</v>
      </c>
      <c r="DC13" s="178">
        <f t="shared" si="218"/>
        <v>0</v>
      </c>
      <c r="DD13" s="178"/>
      <c r="DE13" s="178"/>
      <c r="DF13" s="178"/>
      <c r="DG13" s="178"/>
      <c r="DH13" s="178"/>
      <c r="DI13" s="178"/>
      <c r="DJ13" s="178"/>
      <c r="DK13" s="179"/>
      <c r="DL13" s="178">
        <f t="shared" ref="DL13:DM20" si="219">DO13+DR13</f>
        <v>0</v>
      </c>
      <c r="DM13" s="178">
        <f t="shared" si="219"/>
        <v>0</v>
      </c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>
        <v>566.95000000000005</v>
      </c>
      <c r="DY13" s="178"/>
      <c r="DZ13" s="178">
        <f t="shared" si="65"/>
        <v>0</v>
      </c>
      <c r="EA13" s="178"/>
      <c r="EB13" s="178"/>
      <c r="EC13" s="178"/>
      <c r="ED13" s="179"/>
      <c r="EE13" s="178">
        <f t="shared" ref="EE13:EF20" si="220">EH13+EK13</f>
        <v>0</v>
      </c>
      <c r="EF13" s="178">
        <f t="shared" si="220"/>
        <v>0</v>
      </c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80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90"/>
      <c r="GX13" s="87"/>
      <c r="GY13" s="87"/>
      <c r="GZ13" s="85"/>
      <c r="HA13" s="30"/>
      <c r="HB13" s="30"/>
      <c r="HC13" s="30"/>
      <c r="HD13" s="30"/>
    </row>
    <row r="14" spans="1:215" ht="18">
      <c r="A14" s="11" t="s">
        <v>63</v>
      </c>
      <c r="B14" s="178">
        <f t="shared" si="207"/>
        <v>1533.57566</v>
      </c>
      <c r="C14" s="178">
        <f t="shared" si="208"/>
        <v>0</v>
      </c>
      <c r="D14" s="178">
        <f t="shared" si="36"/>
        <v>0</v>
      </c>
      <c r="E14" s="179"/>
      <c r="F14" s="178">
        <f t="shared" si="209"/>
        <v>0</v>
      </c>
      <c r="G14" s="178">
        <f t="shared" si="209"/>
        <v>0</v>
      </c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9"/>
      <c r="V14" s="178">
        <f t="shared" si="210"/>
        <v>0</v>
      </c>
      <c r="W14" s="178">
        <f t="shared" si="210"/>
        <v>0</v>
      </c>
      <c r="X14" s="178"/>
      <c r="Y14" s="178"/>
      <c r="Z14" s="178"/>
      <c r="AA14" s="178"/>
      <c r="AB14" s="178"/>
      <c r="AC14" s="178"/>
      <c r="AD14" s="178"/>
      <c r="AE14" s="179"/>
      <c r="AF14" s="178">
        <f t="shared" si="211"/>
        <v>0</v>
      </c>
      <c r="AG14" s="178">
        <f t="shared" si="211"/>
        <v>0</v>
      </c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9"/>
      <c r="AS14" s="178">
        <f t="shared" si="212"/>
        <v>0</v>
      </c>
      <c r="AT14" s="178">
        <f t="shared" si="212"/>
        <v>0</v>
      </c>
      <c r="AU14" s="178"/>
      <c r="AV14" s="178"/>
      <c r="AW14" s="178"/>
      <c r="AX14" s="178"/>
      <c r="AY14" s="178"/>
      <c r="AZ14" s="178"/>
      <c r="BA14" s="178"/>
      <c r="BB14" s="179">
        <v>502.33665999999999</v>
      </c>
      <c r="BC14" s="178">
        <f t="shared" si="213"/>
        <v>509.90051</v>
      </c>
      <c r="BD14" s="178">
        <f t="shared" si="213"/>
        <v>0</v>
      </c>
      <c r="BE14" s="178">
        <f t="shared" si="85"/>
        <v>0</v>
      </c>
      <c r="BF14" s="178">
        <v>499.70249999999999</v>
      </c>
      <c r="BG14" s="178"/>
      <c r="BH14" s="178">
        <f t="shared" si="86"/>
        <v>0</v>
      </c>
      <c r="BI14" s="178">
        <v>10.19801</v>
      </c>
      <c r="BJ14" s="178"/>
      <c r="BK14" s="178">
        <f>BJ14/BI14*100</f>
        <v>0</v>
      </c>
      <c r="BL14" s="178"/>
      <c r="BM14" s="178"/>
      <c r="BN14" s="178"/>
      <c r="BO14" s="178">
        <f t="shared" si="214"/>
        <v>0</v>
      </c>
      <c r="BP14" s="178"/>
      <c r="BQ14" s="178"/>
      <c r="BR14" s="178"/>
      <c r="BS14" s="178"/>
      <c r="BT14" s="178"/>
      <c r="BU14" s="178"/>
      <c r="BV14" s="178"/>
      <c r="BW14" s="178"/>
      <c r="BX14" s="178">
        <f t="shared" si="215"/>
        <v>0</v>
      </c>
      <c r="BY14" s="178">
        <f t="shared" si="215"/>
        <v>0</v>
      </c>
      <c r="BZ14" s="178"/>
      <c r="CA14" s="178"/>
      <c r="CB14" s="178"/>
      <c r="CC14" s="178"/>
      <c r="CD14" s="178"/>
      <c r="CE14" s="178"/>
      <c r="CF14" s="178"/>
      <c r="CG14" s="179"/>
      <c r="CH14" s="178">
        <f t="shared" si="216"/>
        <v>0</v>
      </c>
      <c r="CI14" s="178">
        <f t="shared" si="216"/>
        <v>0</v>
      </c>
      <c r="CJ14" s="178"/>
      <c r="CK14" s="178"/>
      <c r="CL14" s="178"/>
      <c r="CM14" s="178"/>
      <c r="CN14" s="178"/>
      <c r="CO14" s="178"/>
      <c r="CP14" s="178"/>
      <c r="CQ14" s="179"/>
      <c r="CR14" s="178">
        <f t="shared" si="217"/>
        <v>0</v>
      </c>
      <c r="CS14" s="178">
        <f t="shared" si="217"/>
        <v>0</v>
      </c>
      <c r="CT14" s="178"/>
      <c r="CU14" s="178"/>
      <c r="CV14" s="178"/>
      <c r="CW14" s="178"/>
      <c r="CX14" s="178"/>
      <c r="CY14" s="178"/>
      <c r="CZ14" s="178"/>
      <c r="DA14" s="179"/>
      <c r="DB14" s="178">
        <f t="shared" si="218"/>
        <v>0</v>
      </c>
      <c r="DC14" s="178">
        <f t="shared" si="218"/>
        <v>0</v>
      </c>
      <c r="DD14" s="178"/>
      <c r="DE14" s="178"/>
      <c r="DF14" s="178"/>
      <c r="DG14" s="178"/>
      <c r="DH14" s="178"/>
      <c r="DI14" s="178"/>
      <c r="DJ14" s="178"/>
      <c r="DK14" s="179"/>
      <c r="DL14" s="178">
        <f t="shared" si="219"/>
        <v>0</v>
      </c>
      <c r="DM14" s="178">
        <f t="shared" si="219"/>
        <v>0</v>
      </c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>
        <v>1031.239</v>
      </c>
      <c r="DY14" s="178"/>
      <c r="DZ14" s="178">
        <f t="shared" si="65"/>
        <v>0</v>
      </c>
      <c r="EA14" s="178"/>
      <c r="EB14" s="178"/>
      <c r="EC14" s="178"/>
      <c r="ED14" s="179"/>
      <c r="EE14" s="178">
        <f t="shared" si="220"/>
        <v>0</v>
      </c>
      <c r="EF14" s="178">
        <f t="shared" si="220"/>
        <v>0</v>
      </c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80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90"/>
      <c r="GX14" s="87"/>
      <c r="GY14" s="85"/>
      <c r="GZ14" s="85"/>
      <c r="HA14" s="30"/>
      <c r="HB14" s="30"/>
      <c r="HC14" s="30"/>
      <c r="HD14" s="30"/>
    </row>
    <row r="15" spans="1:215" ht="18">
      <c r="A15" s="11" t="s">
        <v>135</v>
      </c>
      <c r="B15" s="178">
        <f t="shared" si="207"/>
        <v>282.08800000000002</v>
      </c>
      <c r="C15" s="178">
        <f t="shared" si="208"/>
        <v>0</v>
      </c>
      <c r="D15" s="178">
        <f t="shared" si="36"/>
        <v>0</v>
      </c>
      <c r="E15" s="179"/>
      <c r="F15" s="178">
        <f t="shared" si="209"/>
        <v>0</v>
      </c>
      <c r="G15" s="178">
        <f t="shared" si="209"/>
        <v>0</v>
      </c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9"/>
      <c r="V15" s="178">
        <f t="shared" si="210"/>
        <v>0</v>
      </c>
      <c r="W15" s="178">
        <f t="shared" si="210"/>
        <v>0</v>
      </c>
      <c r="X15" s="178"/>
      <c r="Y15" s="178"/>
      <c r="Z15" s="178"/>
      <c r="AA15" s="178"/>
      <c r="AB15" s="178"/>
      <c r="AC15" s="178"/>
      <c r="AD15" s="178"/>
      <c r="AE15" s="179"/>
      <c r="AF15" s="178">
        <f t="shared" si="211"/>
        <v>0</v>
      </c>
      <c r="AG15" s="178">
        <f t="shared" si="211"/>
        <v>0</v>
      </c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9"/>
      <c r="AS15" s="178">
        <f t="shared" si="212"/>
        <v>0</v>
      </c>
      <c r="AT15" s="178">
        <f t="shared" si="212"/>
        <v>0</v>
      </c>
      <c r="AU15" s="178"/>
      <c r="AV15" s="178"/>
      <c r="AW15" s="178"/>
      <c r="AX15" s="178"/>
      <c r="AY15" s="178"/>
      <c r="AZ15" s="178"/>
      <c r="BA15" s="178"/>
      <c r="BB15" s="179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>
        <f t="shared" si="214"/>
        <v>0</v>
      </c>
      <c r="BP15" s="178"/>
      <c r="BQ15" s="178"/>
      <c r="BR15" s="178"/>
      <c r="BS15" s="178"/>
      <c r="BT15" s="178"/>
      <c r="BU15" s="178"/>
      <c r="BV15" s="178"/>
      <c r="BW15" s="178"/>
      <c r="BX15" s="178">
        <f t="shared" si="215"/>
        <v>0</v>
      </c>
      <c r="BY15" s="178">
        <f t="shared" si="215"/>
        <v>0</v>
      </c>
      <c r="BZ15" s="178"/>
      <c r="CA15" s="178"/>
      <c r="CB15" s="178"/>
      <c r="CC15" s="178"/>
      <c r="CD15" s="178"/>
      <c r="CE15" s="178"/>
      <c r="CF15" s="178"/>
      <c r="CG15" s="179"/>
      <c r="CH15" s="178">
        <f t="shared" si="216"/>
        <v>0</v>
      </c>
      <c r="CI15" s="178">
        <f t="shared" si="216"/>
        <v>0</v>
      </c>
      <c r="CJ15" s="178"/>
      <c r="CK15" s="178"/>
      <c r="CL15" s="178"/>
      <c r="CM15" s="178"/>
      <c r="CN15" s="178"/>
      <c r="CO15" s="178"/>
      <c r="CP15" s="178"/>
      <c r="CQ15" s="179"/>
      <c r="CR15" s="178">
        <f t="shared" si="217"/>
        <v>0</v>
      </c>
      <c r="CS15" s="178">
        <f t="shared" si="217"/>
        <v>0</v>
      </c>
      <c r="CT15" s="178"/>
      <c r="CU15" s="178"/>
      <c r="CV15" s="178"/>
      <c r="CW15" s="178"/>
      <c r="CX15" s="178"/>
      <c r="CY15" s="178"/>
      <c r="CZ15" s="178"/>
      <c r="DA15" s="179"/>
      <c r="DB15" s="178">
        <f t="shared" si="218"/>
        <v>0</v>
      </c>
      <c r="DC15" s="178">
        <f t="shared" si="218"/>
        <v>0</v>
      </c>
      <c r="DD15" s="178"/>
      <c r="DE15" s="178"/>
      <c r="DF15" s="178"/>
      <c r="DG15" s="178"/>
      <c r="DH15" s="178"/>
      <c r="DI15" s="178"/>
      <c r="DJ15" s="178"/>
      <c r="DK15" s="179"/>
      <c r="DL15" s="178">
        <f t="shared" si="219"/>
        <v>0</v>
      </c>
      <c r="DM15" s="178">
        <f t="shared" si="219"/>
        <v>0</v>
      </c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>
        <v>282.08800000000002</v>
      </c>
      <c r="DY15" s="178"/>
      <c r="DZ15" s="178">
        <f t="shared" si="65"/>
        <v>0</v>
      </c>
      <c r="EA15" s="178"/>
      <c r="EB15" s="178"/>
      <c r="EC15" s="178"/>
      <c r="ED15" s="179"/>
      <c r="EE15" s="178">
        <f t="shared" si="220"/>
        <v>0</v>
      </c>
      <c r="EF15" s="178">
        <f t="shared" si="220"/>
        <v>0</v>
      </c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80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90"/>
      <c r="GX15" s="87"/>
      <c r="GY15" s="85"/>
      <c r="GZ15" s="85"/>
      <c r="HA15" s="30"/>
      <c r="HB15" s="30"/>
      <c r="HC15" s="30"/>
      <c r="HD15" s="30"/>
    </row>
    <row r="16" spans="1:215" ht="18">
      <c r="A16" s="11" t="s">
        <v>145</v>
      </c>
      <c r="B16" s="178">
        <f t="shared" si="207"/>
        <v>605.79499999999996</v>
      </c>
      <c r="C16" s="178">
        <f t="shared" si="208"/>
        <v>0</v>
      </c>
      <c r="D16" s="178">
        <f t="shared" si="36"/>
        <v>0</v>
      </c>
      <c r="E16" s="179"/>
      <c r="F16" s="178">
        <f t="shared" si="209"/>
        <v>0</v>
      </c>
      <c r="G16" s="178">
        <f t="shared" si="209"/>
        <v>0</v>
      </c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9"/>
      <c r="V16" s="178">
        <f t="shared" si="210"/>
        <v>0</v>
      </c>
      <c r="W16" s="178">
        <f t="shared" si="210"/>
        <v>0</v>
      </c>
      <c r="X16" s="178"/>
      <c r="Y16" s="178"/>
      <c r="Z16" s="178"/>
      <c r="AA16" s="178"/>
      <c r="AB16" s="178"/>
      <c r="AC16" s="178"/>
      <c r="AD16" s="178"/>
      <c r="AE16" s="179"/>
      <c r="AF16" s="178">
        <f t="shared" si="211"/>
        <v>0</v>
      </c>
      <c r="AG16" s="178">
        <f t="shared" si="211"/>
        <v>0</v>
      </c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9"/>
      <c r="AS16" s="178">
        <f t="shared" si="212"/>
        <v>0</v>
      </c>
      <c r="AT16" s="178">
        <f t="shared" si="212"/>
        <v>0</v>
      </c>
      <c r="AU16" s="178"/>
      <c r="AV16" s="178"/>
      <c r="AW16" s="178"/>
      <c r="AX16" s="178"/>
      <c r="AY16" s="178"/>
      <c r="AZ16" s="178"/>
      <c r="BA16" s="178"/>
      <c r="BB16" s="179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>
        <f t="shared" si="214"/>
        <v>0</v>
      </c>
      <c r="BP16" s="178"/>
      <c r="BQ16" s="178"/>
      <c r="BR16" s="178"/>
      <c r="BS16" s="178"/>
      <c r="BT16" s="178"/>
      <c r="BU16" s="178"/>
      <c r="BV16" s="178"/>
      <c r="BW16" s="178"/>
      <c r="BX16" s="178">
        <f t="shared" si="215"/>
        <v>0</v>
      </c>
      <c r="BY16" s="178">
        <f t="shared" si="215"/>
        <v>0</v>
      </c>
      <c r="BZ16" s="178"/>
      <c r="CA16" s="178"/>
      <c r="CB16" s="178"/>
      <c r="CC16" s="178"/>
      <c r="CD16" s="178"/>
      <c r="CE16" s="178"/>
      <c r="CF16" s="178"/>
      <c r="CG16" s="179"/>
      <c r="CH16" s="178">
        <f t="shared" si="216"/>
        <v>0</v>
      </c>
      <c r="CI16" s="178">
        <f t="shared" si="216"/>
        <v>0</v>
      </c>
      <c r="CJ16" s="178"/>
      <c r="CK16" s="178"/>
      <c r="CL16" s="178"/>
      <c r="CM16" s="178"/>
      <c r="CN16" s="178"/>
      <c r="CO16" s="178"/>
      <c r="CP16" s="178"/>
      <c r="CQ16" s="179"/>
      <c r="CR16" s="178">
        <f t="shared" si="217"/>
        <v>0</v>
      </c>
      <c r="CS16" s="178">
        <f t="shared" si="217"/>
        <v>0</v>
      </c>
      <c r="CT16" s="178"/>
      <c r="CU16" s="178"/>
      <c r="CV16" s="178"/>
      <c r="CW16" s="178"/>
      <c r="CX16" s="178"/>
      <c r="CY16" s="178"/>
      <c r="CZ16" s="178"/>
      <c r="DA16" s="179"/>
      <c r="DB16" s="178">
        <f t="shared" si="218"/>
        <v>0</v>
      </c>
      <c r="DC16" s="178">
        <f t="shared" si="218"/>
        <v>0</v>
      </c>
      <c r="DD16" s="178"/>
      <c r="DE16" s="178"/>
      <c r="DF16" s="178"/>
      <c r="DG16" s="178"/>
      <c r="DH16" s="178"/>
      <c r="DI16" s="178"/>
      <c r="DJ16" s="178"/>
      <c r="DK16" s="179"/>
      <c r="DL16" s="178">
        <f t="shared" si="219"/>
        <v>0</v>
      </c>
      <c r="DM16" s="178">
        <f t="shared" si="219"/>
        <v>0</v>
      </c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>
        <v>605.79499999999996</v>
      </c>
      <c r="DY16" s="178"/>
      <c r="DZ16" s="178">
        <f t="shared" si="65"/>
        <v>0</v>
      </c>
      <c r="EA16" s="178"/>
      <c r="EB16" s="178"/>
      <c r="EC16" s="178"/>
      <c r="ED16" s="179"/>
      <c r="EE16" s="178">
        <f t="shared" si="220"/>
        <v>0</v>
      </c>
      <c r="EF16" s="178">
        <f t="shared" si="220"/>
        <v>0</v>
      </c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80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90"/>
      <c r="GX16" s="87"/>
      <c r="GY16" s="85"/>
      <c r="GZ16" s="85"/>
      <c r="HA16" s="30"/>
      <c r="HB16" s="30"/>
      <c r="HC16" s="30"/>
      <c r="HD16" s="30"/>
    </row>
    <row r="17" spans="1:215" ht="18">
      <c r="A17" s="11" t="s">
        <v>204</v>
      </c>
      <c r="B17" s="178">
        <f t="shared" si="207"/>
        <v>1123.0329999999999</v>
      </c>
      <c r="C17" s="178">
        <f t="shared" si="208"/>
        <v>0</v>
      </c>
      <c r="D17" s="178">
        <f t="shared" si="36"/>
        <v>0</v>
      </c>
      <c r="E17" s="179"/>
      <c r="F17" s="178">
        <f t="shared" si="209"/>
        <v>0</v>
      </c>
      <c r="G17" s="178">
        <f t="shared" si="209"/>
        <v>0</v>
      </c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9"/>
      <c r="V17" s="178">
        <f t="shared" si="210"/>
        <v>0</v>
      </c>
      <c r="W17" s="178">
        <f t="shared" si="210"/>
        <v>0</v>
      </c>
      <c r="X17" s="178"/>
      <c r="Y17" s="178"/>
      <c r="Z17" s="178"/>
      <c r="AA17" s="178"/>
      <c r="AB17" s="178"/>
      <c r="AC17" s="178"/>
      <c r="AD17" s="178"/>
      <c r="AE17" s="179"/>
      <c r="AF17" s="178">
        <f t="shared" si="211"/>
        <v>0</v>
      </c>
      <c r="AG17" s="178">
        <f t="shared" si="211"/>
        <v>0</v>
      </c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9"/>
      <c r="AS17" s="178">
        <f t="shared" si="212"/>
        <v>0</v>
      </c>
      <c r="AT17" s="178">
        <f t="shared" si="212"/>
        <v>0</v>
      </c>
      <c r="AU17" s="178"/>
      <c r="AV17" s="178"/>
      <c r="AW17" s="178"/>
      <c r="AX17" s="178"/>
      <c r="AY17" s="178"/>
      <c r="AZ17" s="178"/>
      <c r="BA17" s="178"/>
      <c r="BB17" s="179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>
        <f t="shared" si="214"/>
        <v>0</v>
      </c>
      <c r="BP17" s="178"/>
      <c r="BQ17" s="178"/>
      <c r="BR17" s="178"/>
      <c r="BS17" s="178"/>
      <c r="BT17" s="178"/>
      <c r="BU17" s="178"/>
      <c r="BV17" s="178"/>
      <c r="BW17" s="178"/>
      <c r="BX17" s="178">
        <f t="shared" si="215"/>
        <v>0</v>
      </c>
      <c r="BY17" s="178">
        <f t="shared" si="215"/>
        <v>0</v>
      </c>
      <c r="BZ17" s="178"/>
      <c r="CA17" s="178"/>
      <c r="CB17" s="178"/>
      <c r="CC17" s="178"/>
      <c r="CD17" s="178"/>
      <c r="CE17" s="178"/>
      <c r="CF17" s="178"/>
      <c r="CG17" s="179"/>
      <c r="CH17" s="178">
        <f t="shared" si="216"/>
        <v>0</v>
      </c>
      <c r="CI17" s="178">
        <f t="shared" si="216"/>
        <v>0</v>
      </c>
      <c r="CJ17" s="178"/>
      <c r="CK17" s="178"/>
      <c r="CL17" s="178"/>
      <c r="CM17" s="178"/>
      <c r="CN17" s="178"/>
      <c r="CO17" s="178"/>
      <c r="CP17" s="178"/>
      <c r="CQ17" s="179"/>
      <c r="CR17" s="178">
        <f t="shared" si="217"/>
        <v>0</v>
      </c>
      <c r="CS17" s="178">
        <f t="shared" si="217"/>
        <v>0</v>
      </c>
      <c r="CT17" s="178"/>
      <c r="CU17" s="178"/>
      <c r="CV17" s="178"/>
      <c r="CW17" s="178"/>
      <c r="CX17" s="178"/>
      <c r="CY17" s="178"/>
      <c r="CZ17" s="178"/>
      <c r="DA17" s="179"/>
      <c r="DB17" s="178">
        <f t="shared" si="218"/>
        <v>0</v>
      </c>
      <c r="DC17" s="178">
        <f t="shared" si="218"/>
        <v>0</v>
      </c>
      <c r="DD17" s="178"/>
      <c r="DE17" s="178"/>
      <c r="DF17" s="178"/>
      <c r="DG17" s="178"/>
      <c r="DH17" s="178"/>
      <c r="DI17" s="178"/>
      <c r="DJ17" s="178"/>
      <c r="DK17" s="179"/>
      <c r="DL17" s="178">
        <f t="shared" si="219"/>
        <v>0</v>
      </c>
      <c r="DM17" s="178">
        <f t="shared" si="219"/>
        <v>0</v>
      </c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>
        <v>1123.0329999999999</v>
      </c>
      <c r="DY17" s="178"/>
      <c r="DZ17" s="178">
        <f t="shared" si="65"/>
        <v>0</v>
      </c>
      <c r="EA17" s="178"/>
      <c r="EB17" s="178"/>
      <c r="EC17" s="178"/>
      <c r="ED17" s="179"/>
      <c r="EE17" s="178">
        <f t="shared" si="220"/>
        <v>0</v>
      </c>
      <c r="EF17" s="178">
        <f t="shared" si="220"/>
        <v>0</v>
      </c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80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  <c r="GV17" s="178"/>
      <c r="GW17" s="90"/>
      <c r="GX17" s="87"/>
      <c r="GY17" s="85"/>
      <c r="GZ17" s="85"/>
      <c r="HA17" s="30"/>
      <c r="HB17" s="30"/>
      <c r="HC17" s="30"/>
      <c r="HD17" s="30"/>
    </row>
    <row r="18" spans="1:215" ht="18">
      <c r="A18" s="11" t="s">
        <v>155</v>
      </c>
      <c r="B18" s="178">
        <f t="shared" si="207"/>
        <v>857.82399999999996</v>
      </c>
      <c r="C18" s="178">
        <f t="shared" si="208"/>
        <v>0</v>
      </c>
      <c r="D18" s="178">
        <f t="shared" si="36"/>
        <v>0</v>
      </c>
      <c r="E18" s="179"/>
      <c r="F18" s="178">
        <f t="shared" si="209"/>
        <v>0</v>
      </c>
      <c r="G18" s="178">
        <f t="shared" si="209"/>
        <v>0</v>
      </c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9"/>
      <c r="V18" s="178">
        <f t="shared" si="210"/>
        <v>0</v>
      </c>
      <c r="W18" s="178">
        <f t="shared" si="210"/>
        <v>0</v>
      </c>
      <c r="X18" s="178"/>
      <c r="Y18" s="178"/>
      <c r="Z18" s="178"/>
      <c r="AA18" s="178"/>
      <c r="AB18" s="178"/>
      <c r="AC18" s="178"/>
      <c r="AD18" s="178"/>
      <c r="AE18" s="179"/>
      <c r="AF18" s="178">
        <f t="shared" si="211"/>
        <v>0</v>
      </c>
      <c r="AG18" s="178">
        <f t="shared" si="211"/>
        <v>0</v>
      </c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9"/>
      <c r="AS18" s="178">
        <f t="shared" si="212"/>
        <v>0</v>
      </c>
      <c r="AT18" s="178">
        <f t="shared" si="212"/>
        <v>0</v>
      </c>
      <c r="AU18" s="178"/>
      <c r="AV18" s="178"/>
      <c r="AW18" s="178"/>
      <c r="AX18" s="178"/>
      <c r="AY18" s="178"/>
      <c r="AZ18" s="178"/>
      <c r="BA18" s="178"/>
      <c r="BB18" s="179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>
        <f t="shared" si="214"/>
        <v>0</v>
      </c>
      <c r="BP18" s="178"/>
      <c r="BQ18" s="178"/>
      <c r="BR18" s="178"/>
      <c r="BS18" s="178"/>
      <c r="BT18" s="178"/>
      <c r="BU18" s="178"/>
      <c r="BV18" s="178"/>
      <c r="BW18" s="178"/>
      <c r="BX18" s="178">
        <f t="shared" si="215"/>
        <v>0</v>
      </c>
      <c r="BY18" s="178">
        <f t="shared" si="215"/>
        <v>0</v>
      </c>
      <c r="BZ18" s="178"/>
      <c r="CA18" s="178"/>
      <c r="CB18" s="178"/>
      <c r="CC18" s="178"/>
      <c r="CD18" s="178"/>
      <c r="CE18" s="178"/>
      <c r="CF18" s="178"/>
      <c r="CG18" s="179"/>
      <c r="CH18" s="178">
        <f t="shared" si="216"/>
        <v>0</v>
      </c>
      <c r="CI18" s="178">
        <f t="shared" si="216"/>
        <v>0</v>
      </c>
      <c r="CJ18" s="178"/>
      <c r="CK18" s="178"/>
      <c r="CL18" s="178"/>
      <c r="CM18" s="178"/>
      <c r="CN18" s="178"/>
      <c r="CO18" s="178"/>
      <c r="CP18" s="178"/>
      <c r="CQ18" s="179"/>
      <c r="CR18" s="178">
        <f t="shared" si="217"/>
        <v>0</v>
      </c>
      <c r="CS18" s="178">
        <f t="shared" si="217"/>
        <v>0</v>
      </c>
      <c r="CT18" s="178"/>
      <c r="CU18" s="178"/>
      <c r="CV18" s="178"/>
      <c r="CW18" s="178"/>
      <c r="CX18" s="178"/>
      <c r="CY18" s="178"/>
      <c r="CZ18" s="178"/>
      <c r="DA18" s="179"/>
      <c r="DB18" s="178">
        <f t="shared" si="218"/>
        <v>0</v>
      </c>
      <c r="DC18" s="178">
        <f t="shared" si="218"/>
        <v>0</v>
      </c>
      <c r="DD18" s="178"/>
      <c r="DE18" s="178"/>
      <c r="DF18" s="178"/>
      <c r="DG18" s="178"/>
      <c r="DH18" s="178"/>
      <c r="DI18" s="178"/>
      <c r="DJ18" s="178"/>
      <c r="DK18" s="179"/>
      <c r="DL18" s="178">
        <f t="shared" si="219"/>
        <v>0</v>
      </c>
      <c r="DM18" s="178">
        <f t="shared" si="219"/>
        <v>0</v>
      </c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>
        <v>857.82399999999996</v>
      </c>
      <c r="DY18" s="178"/>
      <c r="DZ18" s="178">
        <f t="shared" si="65"/>
        <v>0</v>
      </c>
      <c r="EA18" s="178"/>
      <c r="EB18" s="178"/>
      <c r="EC18" s="178"/>
      <c r="ED18" s="179"/>
      <c r="EE18" s="178">
        <f t="shared" si="220"/>
        <v>0</v>
      </c>
      <c r="EF18" s="178">
        <f t="shared" si="220"/>
        <v>0</v>
      </c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80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  <c r="GU18" s="178"/>
      <c r="GV18" s="178"/>
      <c r="GW18" s="90"/>
      <c r="GX18" s="87"/>
      <c r="GY18" s="88"/>
      <c r="GZ18" s="85"/>
      <c r="HA18" s="30"/>
      <c r="HB18" s="30"/>
      <c r="HC18" s="30"/>
      <c r="HD18" s="30"/>
    </row>
    <row r="19" spans="1:215" ht="18">
      <c r="A19" s="11" t="s">
        <v>81</v>
      </c>
      <c r="B19" s="178">
        <f t="shared" si="207"/>
        <v>2337.4896600000002</v>
      </c>
      <c r="C19" s="178">
        <f t="shared" si="208"/>
        <v>0</v>
      </c>
      <c r="D19" s="178">
        <f t="shared" si="36"/>
        <v>0</v>
      </c>
      <c r="E19" s="179"/>
      <c r="F19" s="178">
        <f t="shared" si="209"/>
        <v>0</v>
      </c>
      <c r="G19" s="178">
        <f t="shared" si="209"/>
        <v>0</v>
      </c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9"/>
      <c r="V19" s="178">
        <f t="shared" si="210"/>
        <v>0</v>
      </c>
      <c r="W19" s="178">
        <f t="shared" si="210"/>
        <v>0</v>
      </c>
      <c r="X19" s="178"/>
      <c r="Y19" s="178"/>
      <c r="Z19" s="178"/>
      <c r="AA19" s="178"/>
      <c r="AB19" s="178"/>
      <c r="AC19" s="178"/>
      <c r="AD19" s="178"/>
      <c r="AE19" s="179"/>
      <c r="AF19" s="178">
        <f t="shared" si="211"/>
        <v>0</v>
      </c>
      <c r="AG19" s="178">
        <f t="shared" si="211"/>
        <v>0</v>
      </c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9"/>
      <c r="AS19" s="178">
        <f t="shared" si="212"/>
        <v>0</v>
      </c>
      <c r="AT19" s="178">
        <f t="shared" si="212"/>
        <v>0</v>
      </c>
      <c r="AU19" s="178"/>
      <c r="AV19" s="178"/>
      <c r="AW19" s="178"/>
      <c r="AX19" s="178"/>
      <c r="AY19" s="178"/>
      <c r="AZ19" s="178"/>
      <c r="BA19" s="178"/>
      <c r="BB19" s="179">
        <v>502.33665999999999</v>
      </c>
      <c r="BC19" s="178">
        <f t="shared" si="213"/>
        <v>509.90051</v>
      </c>
      <c r="BD19" s="178">
        <f t="shared" si="213"/>
        <v>0</v>
      </c>
      <c r="BE19" s="178">
        <f t="shared" si="85"/>
        <v>0</v>
      </c>
      <c r="BF19" s="178">
        <v>499.70249999999999</v>
      </c>
      <c r="BG19" s="178"/>
      <c r="BH19" s="178">
        <f t="shared" si="86"/>
        <v>0</v>
      </c>
      <c r="BI19" s="178">
        <v>10.19801</v>
      </c>
      <c r="BJ19" s="178"/>
      <c r="BK19" s="178">
        <f>BJ19/BI19*100</f>
        <v>0</v>
      </c>
      <c r="BL19" s="178"/>
      <c r="BM19" s="178"/>
      <c r="BN19" s="178"/>
      <c r="BO19" s="178">
        <f t="shared" si="214"/>
        <v>778.48</v>
      </c>
      <c r="BP19" s="178">
        <f>BS19+BV19</f>
        <v>0</v>
      </c>
      <c r="BQ19" s="178">
        <f>BP19/BO19*100</f>
        <v>0</v>
      </c>
      <c r="BR19" s="178">
        <v>778.48</v>
      </c>
      <c r="BS19" s="178"/>
      <c r="BT19" s="178">
        <f>BS19/BR19*100</f>
        <v>0</v>
      </c>
      <c r="BU19" s="178"/>
      <c r="BV19" s="178"/>
      <c r="BW19" s="178"/>
      <c r="BX19" s="178">
        <f t="shared" si="215"/>
        <v>0</v>
      </c>
      <c r="BY19" s="178">
        <f t="shared" si="215"/>
        <v>0</v>
      </c>
      <c r="BZ19" s="178"/>
      <c r="CA19" s="178"/>
      <c r="CB19" s="178"/>
      <c r="CC19" s="178"/>
      <c r="CD19" s="178"/>
      <c r="CE19" s="178"/>
      <c r="CF19" s="178"/>
      <c r="CG19" s="179"/>
      <c r="CH19" s="178">
        <f t="shared" si="216"/>
        <v>0</v>
      </c>
      <c r="CI19" s="178">
        <f t="shared" si="216"/>
        <v>0</v>
      </c>
      <c r="CJ19" s="178"/>
      <c r="CK19" s="178"/>
      <c r="CL19" s="178"/>
      <c r="CM19" s="178"/>
      <c r="CN19" s="178"/>
      <c r="CO19" s="178"/>
      <c r="CP19" s="178"/>
      <c r="CQ19" s="179"/>
      <c r="CR19" s="178">
        <f t="shared" si="217"/>
        <v>0</v>
      </c>
      <c r="CS19" s="178">
        <f t="shared" si="217"/>
        <v>0</v>
      </c>
      <c r="CT19" s="178"/>
      <c r="CU19" s="178"/>
      <c r="CV19" s="178"/>
      <c r="CW19" s="178"/>
      <c r="CX19" s="178"/>
      <c r="CY19" s="178"/>
      <c r="CZ19" s="178"/>
      <c r="DA19" s="179"/>
      <c r="DB19" s="178">
        <f t="shared" si="218"/>
        <v>0</v>
      </c>
      <c r="DC19" s="178">
        <f t="shared" si="218"/>
        <v>0</v>
      </c>
      <c r="DD19" s="178"/>
      <c r="DE19" s="178"/>
      <c r="DF19" s="178"/>
      <c r="DG19" s="178"/>
      <c r="DH19" s="178"/>
      <c r="DI19" s="178"/>
      <c r="DJ19" s="178"/>
      <c r="DK19" s="179"/>
      <c r="DL19" s="178">
        <f t="shared" si="219"/>
        <v>0</v>
      </c>
      <c r="DM19" s="178">
        <f t="shared" si="219"/>
        <v>0</v>
      </c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>
        <v>1056.673</v>
      </c>
      <c r="DY19" s="178"/>
      <c r="DZ19" s="178">
        <f t="shared" si="65"/>
        <v>0</v>
      </c>
      <c r="EA19" s="178"/>
      <c r="EB19" s="178"/>
      <c r="EC19" s="178"/>
      <c r="ED19" s="179"/>
      <c r="EE19" s="178">
        <f t="shared" si="220"/>
        <v>0</v>
      </c>
      <c r="EF19" s="178">
        <f t="shared" si="220"/>
        <v>0</v>
      </c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80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8"/>
      <c r="FP19" s="178"/>
      <c r="FQ19" s="178"/>
      <c r="FR19" s="178"/>
      <c r="FS19" s="178"/>
      <c r="FT19" s="178"/>
      <c r="FU19" s="178"/>
      <c r="FV19" s="178"/>
      <c r="FW19" s="178"/>
      <c r="FX19" s="178"/>
      <c r="FY19" s="178"/>
      <c r="FZ19" s="178"/>
      <c r="GA19" s="178"/>
      <c r="GB19" s="178"/>
      <c r="GC19" s="178"/>
      <c r="GD19" s="178"/>
      <c r="GE19" s="178"/>
      <c r="GF19" s="178"/>
      <c r="GG19" s="178"/>
      <c r="GH19" s="178"/>
      <c r="GI19" s="178"/>
      <c r="GJ19" s="178"/>
      <c r="GK19" s="178"/>
      <c r="GL19" s="178"/>
      <c r="GM19" s="178"/>
      <c r="GN19" s="178"/>
      <c r="GO19" s="178"/>
      <c r="GP19" s="178"/>
      <c r="GQ19" s="178"/>
      <c r="GR19" s="178"/>
      <c r="GS19" s="178"/>
      <c r="GT19" s="178"/>
      <c r="GU19" s="178"/>
      <c r="GV19" s="178"/>
      <c r="GW19" s="90"/>
      <c r="GX19" s="87"/>
      <c r="GY19" s="85"/>
      <c r="GZ19" s="85"/>
      <c r="HA19" s="30"/>
      <c r="HB19" s="30"/>
      <c r="HC19" s="30"/>
      <c r="HD19" s="30"/>
    </row>
    <row r="20" spans="1:215" ht="18">
      <c r="A20" s="11" t="s">
        <v>76</v>
      </c>
      <c r="B20" s="178">
        <f t="shared" si="207"/>
        <v>1727.6353199999999</v>
      </c>
      <c r="C20" s="178">
        <f t="shared" si="208"/>
        <v>0</v>
      </c>
      <c r="D20" s="178">
        <f t="shared" si="36"/>
        <v>0</v>
      </c>
      <c r="E20" s="179"/>
      <c r="F20" s="178">
        <f t="shared" si="209"/>
        <v>0</v>
      </c>
      <c r="G20" s="178">
        <f t="shared" si="209"/>
        <v>0</v>
      </c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9"/>
      <c r="V20" s="178">
        <f t="shared" si="210"/>
        <v>0</v>
      </c>
      <c r="W20" s="178">
        <f t="shared" si="210"/>
        <v>0</v>
      </c>
      <c r="X20" s="178"/>
      <c r="Y20" s="178"/>
      <c r="Z20" s="178"/>
      <c r="AA20" s="178"/>
      <c r="AB20" s="178"/>
      <c r="AC20" s="178"/>
      <c r="AD20" s="178"/>
      <c r="AE20" s="179"/>
      <c r="AF20" s="178">
        <f t="shared" si="211"/>
        <v>0</v>
      </c>
      <c r="AG20" s="178">
        <f t="shared" si="211"/>
        <v>0</v>
      </c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9"/>
      <c r="AS20" s="178">
        <f t="shared" si="212"/>
        <v>0</v>
      </c>
      <c r="AT20" s="178">
        <f t="shared" si="212"/>
        <v>0</v>
      </c>
      <c r="AU20" s="178"/>
      <c r="AV20" s="178"/>
      <c r="AW20" s="178"/>
      <c r="AX20" s="178"/>
      <c r="AY20" s="178"/>
      <c r="AZ20" s="178"/>
      <c r="BA20" s="178"/>
      <c r="BB20" s="179">
        <v>853.97231999999997</v>
      </c>
      <c r="BC20" s="178">
        <f t="shared" si="213"/>
        <v>866.83087</v>
      </c>
      <c r="BD20" s="178">
        <f t="shared" si="213"/>
        <v>0</v>
      </c>
      <c r="BE20" s="178">
        <f t="shared" si="85"/>
        <v>0</v>
      </c>
      <c r="BF20" s="178">
        <v>849.49424999999997</v>
      </c>
      <c r="BG20" s="178"/>
      <c r="BH20" s="178">
        <f t="shared" si="86"/>
        <v>0</v>
      </c>
      <c r="BI20" s="178">
        <v>17.33662</v>
      </c>
      <c r="BJ20" s="178"/>
      <c r="BK20" s="178">
        <f>BJ20/BI20*100</f>
        <v>0</v>
      </c>
      <c r="BL20" s="178"/>
      <c r="BM20" s="178"/>
      <c r="BN20" s="178"/>
      <c r="BO20" s="178">
        <f t="shared" si="214"/>
        <v>0</v>
      </c>
      <c r="BP20" s="178"/>
      <c r="BQ20" s="178"/>
      <c r="BR20" s="178"/>
      <c r="BS20" s="178"/>
      <c r="BT20" s="178"/>
      <c r="BU20" s="178"/>
      <c r="BV20" s="178"/>
      <c r="BW20" s="178"/>
      <c r="BX20" s="178">
        <f t="shared" si="215"/>
        <v>0</v>
      </c>
      <c r="BY20" s="178">
        <f t="shared" si="215"/>
        <v>0</v>
      </c>
      <c r="BZ20" s="178"/>
      <c r="CA20" s="178"/>
      <c r="CB20" s="178"/>
      <c r="CC20" s="178"/>
      <c r="CD20" s="178"/>
      <c r="CE20" s="178"/>
      <c r="CF20" s="178"/>
      <c r="CG20" s="179"/>
      <c r="CH20" s="178">
        <f t="shared" si="216"/>
        <v>0</v>
      </c>
      <c r="CI20" s="178">
        <f t="shared" si="216"/>
        <v>0</v>
      </c>
      <c r="CJ20" s="178"/>
      <c r="CK20" s="178"/>
      <c r="CL20" s="178"/>
      <c r="CM20" s="178"/>
      <c r="CN20" s="178"/>
      <c r="CO20" s="178"/>
      <c r="CP20" s="178"/>
      <c r="CQ20" s="179"/>
      <c r="CR20" s="178">
        <f t="shared" si="217"/>
        <v>0</v>
      </c>
      <c r="CS20" s="178">
        <f t="shared" si="217"/>
        <v>0</v>
      </c>
      <c r="CT20" s="178"/>
      <c r="CU20" s="178"/>
      <c r="CV20" s="178"/>
      <c r="CW20" s="178"/>
      <c r="CX20" s="178"/>
      <c r="CY20" s="178"/>
      <c r="CZ20" s="178"/>
      <c r="DA20" s="179"/>
      <c r="DB20" s="178">
        <f t="shared" si="218"/>
        <v>0</v>
      </c>
      <c r="DC20" s="178">
        <f t="shared" si="218"/>
        <v>0</v>
      </c>
      <c r="DD20" s="178"/>
      <c r="DE20" s="178"/>
      <c r="DF20" s="178"/>
      <c r="DG20" s="178"/>
      <c r="DH20" s="178"/>
      <c r="DI20" s="178"/>
      <c r="DJ20" s="178"/>
      <c r="DK20" s="179"/>
      <c r="DL20" s="178">
        <f t="shared" si="219"/>
        <v>0</v>
      </c>
      <c r="DM20" s="178">
        <f t="shared" si="219"/>
        <v>0</v>
      </c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>
        <v>873.66300000000001</v>
      </c>
      <c r="DY20" s="178"/>
      <c r="DZ20" s="178">
        <f>DY20/DX20*100</f>
        <v>0</v>
      </c>
      <c r="EA20" s="178"/>
      <c r="EB20" s="178"/>
      <c r="EC20" s="178"/>
      <c r="ED20" s="179"/>
      <c r="EE20" s="178">
        <f t="shared" si="220"/>
        <v>0</v>
      </c>
      <c r="EF20" s="178">
        <f t="shared" si="220"/>
        <v>0</v>
      </c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80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8"/>
      <c r="GC20" s="178"/>
      <c r="GD20" s="178"/>
      <c r="GE20" s="178"/>
      <c r="GF20" s="178"/>
      <c r="GG20" s="178"/>
      <c r="GH20" s="178"/>
      <c r="GI20" s="178"/>
      <c r="GJ20" s="178"/>
      <c r="GK20" s="178"/>
      <c r="GL20" s="178"/>
      <c r="GM20" s="178"/>
      <c r="GN20" s="178"/>
      <c r="GO20" s="178"/>
      <c r="GP20" s="178"/>
      <c r="GQ20" s="178"/>
      <c r="GR20" s="178"/>
      <c r="GS20" s="178"/>
      <c r="GT20" s="178"/>
      <c r="GU20" s="178"/>
      <c r="GV20" s="178"/>
      <c r="GW20" s="90"/>
      <c r="GX20" s="87"/>
      <c r="GY20" s="85"/>
      <c r="GZ20" s="85"/>
      <c r="HA20" s="30"/>
      <c r="HB20" s="30"/>
      <c r="HC20" s="30"/>
      <c r="HD20" s="30"/>
    </row>
    <row r="21" spans="1:215" s="14" customFormat="1">
      <c r="A21" s="13" t="s">
        <v>178</v>
      </c>
      <c r="B21" s="174">
        <f>B23+B22</f>
        <v>186915.48402999999</v>
      </c>
      <c r="C21" s="174">
        <f t="shared" ref="C21" si="221">C22+C23</f>
        <v>10335.530769999999</v>
      </c>
      <c r="D21" s="174">
        <f t="shared" si="36"/>
        <v>5.5295209081453862</v>
      </c>
      <c r="E21" s="175">
        <f t="shared" ref="E21:G21" si="222">E22+E23</f>
        <v>1032.8802599999999</v>
      </c>
      <c r="F21" s="174">
        <f t="shared" si="222"/>
        <v>1032.8802599999999</v>
      </c>
      <c r="G21" s="174">
        <f t="shared" si="222"/>
        <v>1032.8802599999999</v>
      </c>
      <c r="H21" s="174">
        <f t="shared" ref="H21:H22" si="223">G21/F21*100</f>
        <v>100</v>
      </c>
      <c r="I21" s="174">
        <f t="shared" ref="I21:J21" si="224">I22+I23</f>
        <v>1022.55146</v>
      </c>
      <c r="J21" s="174">
        <f t="shared" si="224"/>
        <v>1022.55146</v>
      </c>
      <c r="K21" s="174">
        <f t="shared" ref="K21" si="225">J21/I21*100</f>
        <v>100</v>
      </c>
      <c r="L21" s="174">
        <f t="shared" ref="L21:M21" si="226">L22+L23</f>
        <v>10.328799999999999</v>
      </c>
      <c r="M21" s="174">
        <f t="shared" si="226"/>
        <v>10.328799999999999</v>
      </c>
      <c r="N21" s="174">
        <f t="shared" ref="N21" si="227">M21/L21*100</f>
        <v>100</v>
      </c>
      <c r="O21" s="174">
        <f t="shared" ref="O21:P21" si="228">O22+O23</f>
        <v>363.9</v>
      </c>
      <c r="P21" s="174">
        <f t="shared" si="228"/>
        <v>0</v>
      </c>
      <c r="Q21" s="174">
        <f t="shared" ref="Q21" si="229">P21/O21*100</f>
        <v>0</v>
      </c>
      <c r="R21" s="174">
        <f t="shared" ref="R21:S21" si="230">R22+R23</f>
        <v>7493.049</v>
      </c>
      <c r="S21" s="174">
        <f t="shared" si="230"/>
        <v>4452.1400000000003</v>
      </c>
      <c r="T21" s="174">
        <f t="shared" ref="T21" si="231">S21/R21*100</f>
        <v>59.416934281358635</v>
      </c>
      <c r="U21" s="175">
        <f t="shared" ref="U21:W21" si="232">U22+U23</f>
        <v>8055.9674999999997</v>
      </c>
      <c r="V21" s="174">
        <f t="shared" si="232"/>
        <v>8055.9675000000007</v>
      </c>
      <c r="W21" s="174">
        <f t="shared" si="232"/>
        <v>0</v>
      </c>
      <c r="X21" s="174">
        <f t="shared" ref="X21" si="233">W21/V21*100</f>
        <v>0</v>
      </c>
      <c r="Y21" s="174">
        <f t="shared" ref="Y21:Z21" si="234">Y22+Y23</f>
        <v>5668.0759500000004</v>
      </c>
      <c r="Z21" s="174">
        <f t="shared" si="234"/>
        <v>0</v>
      </c>
      <c r="AA21" s="174">
        <f t="shared" ref="AA21" si="235">Z21/Y21*100</f>
        <v>0</v>
      </c>
      <c r="AB21" s="174">
        <f t="shared" ref="AB21:AC21" si="236">AB22+AB23</f>
        <v>2387.8915499999998</v>
      </c>
      <c r="AC21" s="174">
        <f t="shared" si="236"/>
        <v>0</v>
      </c>
      <c r="AD21" s="174">
        <f t="shared" ref="AD21:AD22" si="237">AC21/AB21*100</f>
        <v>0</v>
      </c>
      <c r="AE21" s="175">
        <f t="shared" ref="AE21:AG21" si="238">AE22+AE23</f>
        <v>0</v>
      </c>
      <c r="AF21" s="174">
        <f t="shared" si="238"/>
        <v>0</v>
      </c>
      <c r="AG21" s="174">
        <f t="shared" si="238"/>
        <v>0</v>
      </c>
      <c r="AH21" s="178"/>
      <c r="AI21" s="174">
        <f t="shared" ref="AI21:AJ21" si="239">AI22+AI23</f>
        <v>0</v>
      </c>
      <c r="AJ21" s="174">
        <f t="shared" si="239"/>
        <v>0</v>
      </c>
      <c r="AK21" s="178"/>
      <c r="AL21" s="174">
        <f t="shared" ref="AL21:AM21" si="240">AL22+AL23</f>
        <v>0</v>
      </c>
      <c r="AM21" s="174">
        <f t="shared" si="240"/>
        <v>0</v>
      </c>
      <c r="AN21" s="178"/>
      <c r="AO21" s="174">
        <f t="shared" ref="AO21:AP21" si="241">AO22+AO23</f>
        <v>0</v>
      </c>
      <c r="AP21" s="174">
        <f t="shared" si="241"/>
        <v>0</v>
      </c>
      <c r="AQ21" s="178"/>
      <c r="AR21" s="175">
        <f t="shared" ref="AR21:AT21" si="242">AR22+AR23</f>
        <v>0</v>
      </c>
      <c r="AS21" s="174">
        <f t="shared" si="242"/>
        <v>0</v>
      </c>
      <c r="AT21" s="174">
        <f t="shared" si="242"/>
        <v>0</v>
      </c>
      <c r="AU21" s="178"/>
      <c r="AV21" s="174">
        <f t="shared" ref="AV21:AW21" si="243">AV22+AV23</f>
        <v>0</v>
      </c>
      <c r="AW21" s="174">
        <f t="shared" si="243"/>
        <v>0</v>
      </c>
      <c r="AX21" s="178"/>
      <c r="AY21" s="174">
        <f t="shared" ref="AY21:AZ21" si="244">AY22+AY23</f>
        <v>0</v>
      </c>
      <c r="AZ21" s="174">
        <f t="shared" si="244"/>
        <v>0</v>
      </c>
      <c r="BA21" s="178"/>
      <c r="BB21" s="175">
        <f t="shared" ref="BB21:BD21" si="245">BB22+BB23</f>
        <v>1054.90699</v>
      </c>
      <c r="BC21" s="174">
        <f t="shared" si="245"/>
        <v>1070.79107</v>
      </c>
      <c r="BD21" s="174">
        <f t="shared" si="245"/>
        <v>0</v>
      </c>
      <c r="BE21" s="174">
        <f t="shared" si="85"/>
        <v>0</v>
      </c>
      <c r="BF21" s="174">
        <f t="shared" ref="BF21:BG21" si="246">BF22+BF23</f>
        <v>1049.3752500000001</v>
      </c>
      <c r="BG21" s="174">
        <f t="shared" si="246"/>
        <v>0</v>
      </c>
      <c r="BH21" s="174">
        <f t="shared" si="86"/>
        <v>0</v>
      </c>
      <c r="BI21" s="174">
        <f t="shared" ref="BI21:BJ21" si="247">BI22+BI23</f>
        <v>21.41582</v>
      </c>
      <c r="BJ21" s="174">
        <f t="shared" si="247"/>
        <v>0</v>
      </c>
      <c r="BK21" s="174">
        <f t="shared" ref="BK21:BK23" si="248">BJ21/BI21*100</f>
        <v>0</v>
      </c>
      <c r="BL21" s="174">
        <f t="shared" ref="BL21:BM21" si="249">BL22+BL23</f>
        <v>0</v>
      </c>
      <c r="BM21" s="174">
        <f t="shared" si="249"/>
        <v>0</v>
      </c>
      <c r="BN21" s="174"/>
      <c r="BO21" s="174">
        <f>BO22+BO23</f>
        <v>344.988</v>
      </c>
      <c r="BP21" s="174">
        <f t="shared" ref="BP21" si="250">BP22+BP23</f>
        <v>0</v>
      </c>
      <c r="BQ21" s="174">
        <f t="shared" ref="BQ21:BQ23" si="251">BP21/BO21*100</f>
        <v>0</v>
      </c>
      <c r="BR21" s="174">
        <f t="shared" ref="BR21:BS21" si="252">BR22+BR23</f>
        <v>344.988</v>
      </c>
      <c r="BS21" s="174">
        <f t="shared" si="252"/>
        <v>0</v>
      </c>
      <c r="BT21" s="174">
        <f t="shared" ref="BT21:BT23" si="253">BS21/BR21*100</f>
        <v>0</v>
      </c>
      <c r="BU21" s="174">
        <f t="shared" ref="BU21:BV21" si="254">BU22+BU23</f>
        <v>0</v>
      </c>
      <c r="BV21" s="174">
        <f t="shared" si="254"/>
        <v>0</v>
      </c>
      <c r="BW21" s="174"/>
      <c r="BX21" s="174">
        <f t="shared" ref="BX21:BY21" si="255">BX22+BX23</f>
        <v>0</v>
      </c>
      <c r="BY21" s="174">
        <f t="shared" si="255"/>
        <v>0</v>
      </c>
      <c r="BZ21" s="174"/>
      <c r="CA21" s="174">
        <f t="shared" ref="CA21:CB21" si="256">CA22+CA23</f>
        <v>0</v>
      </c>
      <c r="CB21" s="174">
        <f t="shared" si="256"/>
        <v>0</v>
      </c>
      <c r="CC21" s="174"/>
      <c r="CD21" s="174">
        <f t="shared" ref="CD21:CE21" si="257">CD22+CD23</f>
        <v>0</v>
      </c>
      <c r="CE21" s="174">
        <f t="shared" si="257"/>
        <v>0</v>
      </c>
      <c r="CF21" s="174"/>
      <c r="CG21" s="175">
        <f t="shared" ref="CG21:CI21" si="258">CG22+CG23</f>
        <v>0</v>
      </c>
      <c r="CH21" s="174">
        <f t="shared" si="258"/>
        <v>0</v>
      </c>
      <c r="CI21" s="174">
        <f t="shared" si="258"/>
        <v>0</v>
      </c>
      <c r="CJ21" s="174"/>
      <c r="CK21" s="174">
        <f t="shared" ref="CK21:CL21" si="259">CK22+CK23</f>
        <v>0</v>
      </c>
      <c r="CL21" s="174">
        <f t="shared" si="259"/>
        <v>0</v>
      </c>
      <c r="CM21" s="174"/>
      <c r="CN21" s="174">
        <f t="shared" ref="CN21:CO21" si="260">CN22+CN23</f>
        <v>0</v>
      </c>
      <c r="CO21" s="174">
        <f t="shared" si="260"/>
        <v>0</v>
      </c>
      <c r="CP21" s="174"/>
      <c r="CQ21" s="175">
        <f t="shared" ref="CQ21:CS21" si="261">CQ22+CQ23</f>
        <v>0</v>
      </c>
      <c r="CR21" s="174">
        <f t="shared" si="261"/>
        <v>0</v>
      </c>
      <c r="CS21" s="174">
        <f t="shared" si="261"/>
        <v>0</v>
      </c>
      <c r="CT21" s="174"/>
      <c r="CU21" s="174">
        <f t="shared" ref="CU21:CV21" si="262">CU22+CU23</f>
        <v>0</v>
      </c>
      <c r="CV21" s="174">
        <f t="shared" si="262"/>
        <v>0</v>
      </c>
      <c r="CW21" s="174"/>
      <c r="CX21" s="174">
        <f t="shared" ref="CX21:CY21" si="263">CX22+CX23</f>
        <v>0</v>
      </c>
      <c r="CY21" s="174">
        <f t="shared" si="263"/>
        <v>0</v>
      </c>
      <c r="CZ21" s="174"/>
      <c r="DA21" s="175">
        <f t="shared" ref="DA21:DC21" si="264">DA22+DA23</f>
        <v>0</v>
      </c>
      <c r="DB21" s="174">
        <f t="shared" si="264"/>
        <v>0</v>
      </c>
      <c r="DC21" s="174">
        <f t="shared" si="264"/>
        <v>0</v>
      </c>
      <c r="DD21" s="174"/>
      <c r="DE21" s="174">
        <f t="shared" ref="DE21:DF21" si="265">DE22+DE23</f>
        <v>0</v>
      </c>
      <c r="DF21" s="174">
        <f t="shared" si="265"/>
        <v>0</v>
      </c>
      <c r="DG21" s="174"/>
      <c r="DH21" s="174">
        <f t="shared" ref="DH21:DI21" si="266">DH22+DH23</f>
        <v>0</v>
      </c>
      <c r="DI21" s="174">
        <f t="shared" si="266"/>
        <v>0</v>
      </c>
      <c r="DJ21" s="174"/>
      <c r="DK21" s="175">
        <f t="shared" ref="DK21:DM21" si="267">DK22+DK23</f>
        <v>0</v>
      </c>
      <c r="DL21" s="174">
        <f t="shared" si="267"/>
        <v>0</v>
      </c>
      <c r="DM21" s="174">
        <f t="shared" si="267"/>
        <v>0</v>
      </c>
      <c r="DN21" s="174"/>
      <c r="DO21" s="174">
        <f t="shared" ref="DO21:DP21" si="268">DO22+DO23</f>
        <v>0</v>
      </c>
      <c r="DP21" s="174">
        <f t="shared" si="268"/>
        <v>0</v>
      </c>
      <c r="DQ21" s="174"/>
      <c r="DR21" s="174">
        <f t="shared" ref="DR21:DS21" si="269">DR22+DR23</f>
        <v>0</v>
      </c>
      <c r="DS21" s="174">
        <f t="shared" si="269"/>
        <v>0</v>
      </c>
      <c r="DT21" s="174"/>
      <c r="DU21" s="174">
        <f t="shared" ref="DU21:DV21" si="270">DU22+DU23</f>
        <v>0</v>
      </c>
      <c r="DV21" s="174">
        <f t="shared" si="270"/>
        <v>0</v>
      </c>
      <c r="DW21" s="174"/>
      <c r="DX21" s="174">
        <f t="shared" ref="DX21:DY21" si="271">DX22+DX23</f>
        <v>144514.266</v>
      </c>
      <c r="DY21" s="174">
        <f t="shared" si="271"/>
        <v>0</v>
      </c>
      <c r="DZ21" s="174">
        <f t="shared" ref="DZ21" si="272">DY21/DX21*100</f>
        <v>0</v>
      </c>
      <c r="EA21" s="174">
        <f t="shared" ref="EA21:EB21" si="273">EA22+EA23</f>
        <v>5536.9</v>
      </c>
      <c r="EB21" s="174">
        <f t="shared" si="273"/>
        <v>1004.7</v>
      </c>
      <c r="EC21" s="174">
        <f t="shared" ref="EC21" si="274">EB21/EA21*100</f>
        <v>18.14553269880258</v>
      </c>
      <c r="ED21" s="175">
        <f t="shared" ref="ED21:EF21" si="275">ED22+ED23</f>
        <v>0</v>
      </c>
      <c r="EE21" s="174">
        <f t="shared" si="275"/>
        <v>0</v>
      </c>
      <c r="EF21" s="174">
        <f t="shared" si="275"/>
        <v>0</v>
      </c>
      <c r="EG21" s="174"/>
      <c r="EH21" s="174">
        <f t="shared" ref="EH21:EI21" si="276">EH22+EH23</f>
        <v>0</v>
      </c>
      <c r="EI21" s="174">
        <f t="shared" si="276"/>
        <v>0</v>
      </c>
      <c r="EJ21" s="174"/>
      <c r="EK21" s="174">
        <f t="shared" ref="EK21:EN23" si="277">EK22+EK23</f>
        <v>0</v>
      </c>
      <c r="EL21" s="174">
        <f t="shared" si="277"/>
        <v>0</v>
      </c>
      <c r="EM21" s="174"/>
      <c r="EN21" s="174">
        <f t="shared" si="277"/>
        <v>0</v>
      </c>
      <c r="EO21" s="174"/>
      <c r="EP21" s="178"/>
      <c r="EQ21" s="175">
        <f>EQ22+EQ23</f>
        <v>102.04080999999999</v>
      </c>
      <c r="ER21" s="174">
        <f t="shared" ref="ER21:EY21" si="278">ER22+ER23</f>
        <v>102.04080999999999</v>
      </c>
      <c r="ES21" s="174">
        <f t="shared" si="278"/>
        <v>102.04080999999999</v>
      </c>
      <c r="ET21" s="174">
        <f t="shared" ref="ET21:ET22" si="279">ES21/ER21*100</f>
        <v>100</v>
      </c>
      <c r="EU21" s="176">
        <f t="shared" si="278"/>
        <v>100</v>
      </c>
      <c r="EV21" s="176">
        <f t="shared" si="278"/>
        <v>100</v>
      </c>
      <c r="EW21" s="174">
        <f t="shared" ref="EW21:EW22" si="280">EV21/EU21*100</f>
        <v>100</v>
      </c>
      <c r="EX21" s="176">
        <f t="shared" si="278"/>
        <v>2.04081</v>
      </c>
      <c r="EY21" s="176">
        <f t="shared" si="278"/>
        <v>2.04081</v>
      </c>
      <c r="EZ21" s="174">
        <f t="shared" ref="EZ21:EZ22" si="281">EY21/EX21*100</f>
        <v>100</v>
      </c>
      <c r="FA21" s="174">
        <f t="shared" ref="FA21:FB21" si="282">FA22+FA23</f>
        <v>0</v>
      </c>
      <c r="FB21" s="174">
        <f t="shared" si="282"/>
        <v>0</v>
      </c>
      <c r="FC21" s="174"/>
      <c r="FD21" s="174">
        <f t="shared" ref="FD21:FE21" si="283">FD22+FD23</f>
        <v>0</v>
      </c>
      <c r="FE21" s="174">
        <f t="shared" si="283"/>
        <v>0</v>
      </c>
      <c r="FF21" s="174"/>
      <c r="FG21" s="174">
        <f t="shared" ref="FG21:FH21" si="284">FG22+FG23</f>
        <v>0</v>
      </c>
      <c r="FH21" s="174">
        <f t="shared" si="284"/>
        <v>0</v>
      </c>
      <c r="FI21" s="174"/>
      <c r="FJ21" s="174">
        <f t="shared" ref="FJ21:FK21" si="285">FJ22+FJ23</f>
        <v>111.12397</v>
      </c>
      <c r="FK21" s="174">
        <f t="shared" si="285"/>
        <v>111.12397</v>
      </c>
      <c r="FL21" s="174">
        <f>FK21/FJ21*100</f>
        <v>100</v>
      </c>
      <c r="FM21" s="174">
        <f t="shared" ref="FM21:FN21" si="286">FM22+FM23</f>
        <v>9158.7574499999992</v>
      </c>
      <c r="FN21" s="174">
        <f t="shared" si="286"/>
        <v>2342.0024699999999</v>
      </c>
      <c r="FO21" s="174">
        <f t="shared" ref="FO21:FO22" si="287">FN21/FM21*100</f>
        <v>25.57118127415854</v>
      </c>
      <c r="FP21" s="174">
        <f t="shared" ref="FP21:FQ21" si="288">FP22+FP23</f>
        <v>4732.9931900000001</v>
      </c>
      <c r="FQ21" s="174">
        <f t="shared" si="288"/>
        <v>1141.4494</v>
      </c>
      <c r="FR21" s="174">
        <f t="shared" ref="FR21:FR22" si="289">FQ21/FP21*100</f>
        <v>24.116861237233259</v>
      </c>
      <c r="FS21" s="174">
        <f t="shared" ref="FS21:FT21" si="290">FS22+FS23</f>
        <v>0</v>
      </c>
      <c r="FT21" s="174">
        <f t="shared" si="290"/>
        <v>0</v>
      </c>
      <c r="FU21" s="174"/>
      <c r="FV21" s="174">
        <f t="shared" ref="FV21:FW21" si="291">FV22+FV23</f>
        <v>0</v>
      </c>
      <c r="FW21" s="174">
        <f t="shared" si="291"/>
        <v>0</v>
      </c>
      <c r="FX21" s="174"/>
      <c r="FY21" s="174">
        <f t="shared" ref="FY21:FZ21" si="292">FY22+FY23</f>
        <v>0</v>
      </c>
      <c r="FZ21" s="174">
        <f t="shared" si="292"/>
        <v>0</v>
      </c>
      <c r="GA21" s="174"/>
      <c r="GB21" s="174">
        <f t="shared" ref="GB21:GC21" si="293">GB22+GB23</f>
        <v>0</v>
      </c>
      <c r="GC21" s="174">
        <f t="shared" si="293"/>
        <v>0</v>
      </c>
      <c r="GD21" s="174"/>
      <c r="GE21" s="174">
        <f t="shared" ref="GE21:GF21" si="294">GE22+GE23</f>
        <v>0</v>
      </c>
      <c r="GF21" s="174">
        <f t="shared" si="294"/>
        <v>0</v>
      </c>
      <c r="GG21" s="174"/>
      <c r="GH21" s="174">
        <f t="shared" ref="GH21:GI21" si="295">GH22+GH23</f>
        <v>1152.3409999999999</v>
      </c>
      <c r="GI21" s="174">
        <f t="shared" si="295"/>
        <v>149.19386</v>
      </c>
      <c r="GJ21" s="174">
        <f t="shared" ref="GJ21:GJ22" si="296">GI21/GH21*100</f>
        <v>12.947023493913695</v>
      </c>
      <c r="GK21" s="174">
        <f t="shared" ref="GK21:GL21" si="297">GK22+GK23</f>
        <v>1692.6221800000001</v>
      </c>
      <c r="GL21" s="174">
        <f t="shared" si="297"/>
        <v>0</v>
      </c>
      <c r="GM21" s="174">
        <f t="shared" ref="GM21:GM22" si="298">GL21/GK21*100</f>
        <v>0</v>
      </c>
      <c r="GN21" s="174">
        <f t="shared" ref="GN21:GO21" si="299">GN22+GN23</f>
        <v>1568.7476799999999</v>
      </c>
      <c r="GO21" s="174">
        <f t="shared" si="299"/>
        <v>0</v>
      </c>
      <c r="GP21" s="174">
        <f t="shared" ref="GP21:GP22" si="300">GO21/GN21*100</f>
        <v>0</v>
      </c>
      <c r="GQ21" s="174">
        <f t="shared" ref="GQ21:GR21" si="301">GQ22+GQ23</f>
        <v>0</v>
      </c>
      <c r="GR21" s="174">
        <f t="shared" si="301"/>
        <v>0</v>
      </c>
      <c r="GS21" s="174"/>
      <c r="GT21" s="174">
        <f t="shared" ref="GT21:GU21" si="302">GT22+GT23</f>
        <v>0</v>
      </c>
      <c r="GU21" s="174">
        <f t="shared" si="302"/>
        <v>0</v>
      </c>
      <c r="GV21" s="174"/>
      <c r="GW21" s="98"/>
      <c r="GX21" s="116"/>
      <c r="GY21" s="116"/>
      <c r="GZ21" s="116"/>
      <c r="HA21" s="113"/>
      <c r="HB21" s="116"/>
      <c r="HC21" s="124"/>
      <c r="HD21" s="87"/>
      <c r="HE21" s="88"/>
      <c r="HF21" s="85"/>
      <c r="HG21" s="96"/>
    </row>
    <row r="22" spans="1:215">
      <c r="A22" s="11" t="s">
        <v>164</v>
      </c>
      <c r="B22" s="178">
        <f>E22+O22+R22+U22+AE22+AO22+AR22+BB22+BL22+BO22+BX22+CG22+CQ22+DA22+DK22+DU22+DX22+EA22+ED22+EN22+EQ22+FA22+FD22+FG22+FJ22+FM22+FP22+FS22+FV22+FY22+GB22+GE22+GH22+GK22+GN22+GQ22+GT22</f>
        <v>185515.58903999999</v>
      </c>
      <c r="C22" s="178">
        <f>G22+P22+S22+W22+AG22+AP22+AT22+BD22+BM22+BP22+BY22+CI22+CS22+DC22+DM22+DV22+DY22+EB22+EF22+EO22+ES22+FB22+FE22+FH22+FK22+FN22+FQ22+FT22+FW22+FZ22+GC22+GF22+GI22+GL22+GO22+GR22+GU22</f>
        <v>10335.530769999999</v>
      </c>
      <c r="D22" s="178">
        <f t="shared" si="36"/>
        <v>5.5712465046651696</v>
      </c>
      <c r="E22" s="179">
        <v>1032.8802599999999</v>
      </c>
      <c r="F22" s="178">
        <f>I22+L22</f>
        <v>1032.8802599999999</v>
      </c>
      <c r="G22" s="178">
        <f>J22+M22</f>
        <v>1032.8802599999999</v>
      </c>
      <c r="H22" s="178">
        <f t="shared" si="223"/>
        <v>100</v>
      </c>
      <c r="I22" s="178">
        <v>1022.55146</v>
      </c>
      <c r="J22" s="178">
        <v>1022.55146</v>
      </c>
      <c r="K22" s="178">
        <f>J22/I22*100</f>
        <v>100</v>
      </c>
      <c r="L22" s="178">
        <v>10.328799999999999</v>
      </c>
      <c r="M22" s="178">
        <v>10.328799999999999</v>
      </c>
      <c r="N22" s="178">
        <f>M22/L22*100</f>
        <v>100</v>
      </c>
      <c r="O22" s="178">
        <v>363.9</v>
      </c>
      <c r="P22" s="178"/>
      <c r="Q22" s="178">
        <f>P22/O22*100</f>
        <v>0</v>
      </c>
      <c r="R22" s="178">
        <v>7493.049</v>
      </c>
      <c r="S22" s="178">
        <v>4452.1400000000003</v>
      </c>
      <c r="T22" s="178">
        <f>S22/R22*100</f>
        <v>59.416934281358635</v>
      </c>
      <c r="U22" s="179">
        <v>8055.9674999999997</v>
      </c>
      <c r="V22" s="178">
        <f>Y22+AB22</f>
        <v>8055.9675000000007</v>
      </c>
      <c r="W22" s="178">
        <f>Z22+AC22</f>
        <v>0</v>
      </c>
      <c r="X22" s="178">
        <f>W22/V22*100</f>
        <v>0</v>
      </c>
      <c r="Y22" s="178">
        <v>5668.0759500000004</v>
      </c>
      <c r="Z22" s="178"/>
      <c r="AA22" s="178">
        <f>Z22/Y22*100</f>
        <v>0</v>
      </c>
      <c r="AB22" s="178">
        <v>2387.8915499999998</v>
      </c>
      <c r="AC22" s="178"/>
      <c r="AD22" s="178">
        <f t="shared" si="237"/>
        <v>0</v>
      </c>
      <c r="AE22" s="179"/>
      <c r="AF22" s="178">
        <f>AI22+AL22</f>
        <v>0</v>
      </c>
      <c r="AG22" s="178">
        <f>AJ22+AM22</f>
        <v>0</v>
      </c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9"/>
      <c r="AS22" s="178">
        <f>AV22+AY22</f>
        <v>0</v>
      </c>
      <c r="AT22" s="178">
        <f>AW22+AZ22</f>
        <v>0</v>
      </c>
      <c r="AU22" s="178"/>
      <c r="AV22" s="178"/>
      <c r="AW22" s="178"/>
      <c r="AX22" s="178"/>
      <c r="AY22" s="178"/>
      <c r="AZ22" s="178"/>
      <c r="BA22" s="178"/>
      <c r="BB22" s="179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>
        <f>BR22+BU22</f>
        <v>0</v>
      </c>
      <c r="BP22" s="178"/>
      <c r="BQ22" s="178"/>
      <c r="BR22" s="178"/>
      <c r="BS22" s="178"/>
      <c r="BT22" s="178"/>
      <c r="BU22" s="178"/>
      <c r="BV22" s="178"/>
      <c r="BW22" s="178"/>
      <c r="BX22" s="178">
        <f>CA22+CD22</f>
        <v>0</v>
      </c>
      <c r="BY22" s="178">
        <f>CB22+CE22</f>
        <v>0</v>
      </c>
      <c r="BZ22" s="178"/>
      <c r="CA22" s="178"/>
      <c r="CB22" s="178"/>
      <c r="CC22" s="178"/>
      <c r="CD22" s="178"/>
      <c r="CE22" s="178"/>
      <c r="CF22" s="178"/>
      <c r="CG22" s="179"/>
      <c r="CH22" s="178">
        <f>CK22+CN22</f>
        <v>0</v>
      </c>
      <c r="CI22" s="178">
        <f>CL22+CO22</f>
        <v>0</v>
      </c>
      <c r="CJ22" s="178"/>
      <c r="CK22" s="178"/>
      <c r="CL22" s="178"/>
      <c r="CM22" s="178"/>
      <c r="CN22" s="178"/>
      <c r="CO22" s="178"/>
      <c r="CP22" s="178"/>
      <c r="CQ22" s="179"/>
      <c r="CR22" s="178">
        <f>CU22+CX22</f>
        <v>0</v>
      </c>
      <c r="CS22" s="178">
        <f t="shared" ref="CS22" si="303">CV22+CY22</f>
        <v>0</v>
      </c>
      <c r="CT22" s="178"/>
      <c r="CU22" s="178"/>
      <c r="CV22" s="178"/>
      <c r="CW22" s="178"/>
      <c r="CX22" s="178"/>
      <c r="CY22" s="178"/>
      <c r="CZ22" s="178"/>
      <c r="DA22" s="179"/>
      <c r="DB22" s="178">
        <f>DE22+DH22</f>
        <v>0</v>
      </c>
      <c r="DC22" s="178">
        <f>DF22+DI22</f>
        <v>0</v>
      </c>
      <c r="DD22" s="178"/>
      <c r="DE22" s="178"/>
      <c r="DF22" s="178"/>
      <c r="DG22" s="178"/>
      <c r="DH22" s="178"/>
      <c r="DI22" s="178"/>
      <c r="DJ22" s="178"/>
      <c r="DK22" s="179"/>
      <c r="DL22" s="178">
        <f>DO22+DR22</f>
        <v>0</v>
      </c>
      <c r="DM22" s="178">
        <f>DP22+DS22</f>
        <v>0</v>
      </c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>
        <f>4514.266+140000</f>
        <v>144514.266</v>
      </c>
      <c r="DY22" s="178"/>
      <c r="DZ22" s="178">
        <f>DY22/DX22*100</f>
        <v>0</v>
      </c>
      <c r="EA22" s="178">
        <v>5536.9</v>
      </c>
      <c r="EB22" s="178">
        <v>1004.7</v>
      </c>
      <c r="EC22" s="178">
        <f>EB22/EA22*100</f>
        <v>18.14553269880258</v>
      </c>
      <c r="ED22" s="179"/>
      <c r="EE22" s="178">
        <f>EH22+EK22</f>
        <v>0</v>
      </c>
      <c r="EF22" s="178">
        <f>EI22+EL22</f>
        <v>0</v>
      </c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80">
        <v>102.04080999999999</v>
      </c>
      <c r="ER22" s="178">
        <f>EU22+EX22</f>
        <v>102.04080999999999</v>
      </c>
      <c r="ES22" s="178">
        <f>EV22+EY22</f>
        <v>102.04080999999999</v>
      </c>
      <c r="ET22" s="178">
        <f t="shared" si="279"/>
        <v>100</v>
      </c>
      <c r="EU22" s="178">
        <v>100</v>
      </c>
      <c r="EV22" s="178">
        <v>100</v>
      </c>
      <c r="EW22" s="178">
        <f t="shared" si="280"/>
        <v>100</v>
      </c>
      <c r="EX22" s="178">
        <v>2.04081</v>
      </c>
      <c r="EY22" s="178">
        <v>2.04081</v>
      </c>
      <c r="EZ22" s="178">
        <f t="shared" si="281"/>
        <v>100</v>
      </c>
      <c r="FA22" s="178"/>
      <c r="FB22" s="178"/>
      <c r="FC22" s="178"/>
      <c r="FD22" s="178"/>
      <c r="FE22" s="178"/>
      <c r="FF22" s="178"/>
      <c r="FG22" s="178"/>
      <c r="FH22" s="178"/>
      <c r="FI22" s="178"/>
      <c r="FJ22" s="178">
        <v>111.12397</v>
      </c>
      <c r="FK22" s="178">
        <v>111.12397</v>
      </c>
      <c r="FL22" s="178">
        <f>FK22/FJ22*100</f>
        <v>100</v>
      </c>
      <c r="FM22" s="178">
        <v>9158.7574499999992</v>
      </c>
      <c r="FN22" s="178">
        <v>2342.0024699999999</v>
      </c>
      <c r="FO22" s="178">
        <f t="shared" si="287"/>
        <v>25.57118127415854</v>
      </c>
      <c r="FP22" s="178">
        <v>4732.9931900000001</v>
      </c>
      <c r="FQ22" s="178">
        <v>1141.4494</v>
      </c>
      <c r="FR22" s="178">
        <f t="shared" si="289"/>
        <v>24.116861237233259</v>
      </c>
      <c r="FS22" s="178"/>
      <c r="FT22" s="178"/>
      <c r="FU22" s="178"/>
      <c r="FV22" s="178"/>
      <c r="FW22" s="178"/>
      <c r="FX22" s="178"/>
      <c r="FY22" s="178"/>
      <c r="FZ22" s="178"/>
      <c r="GA22" s="178"/>
      <c r="GB22" s="178"/>
      <c r="GC22" s="178"/>
      <c r="GD22" s="178"/>
      <c r="GE22" s="178"/>
      <c r="GF22" s="178"/>
      <c r="GG22" s="178"/>
      <c r="GH22" s="178">
        <v>1152.3409999999999</v>
      </c>
      <c r="GI22" s="178">
        <v>149.19386</v>
      </c>
      <c r="GJ22" s="178">
        <f t="shared" si="296"/>
        <v>12.947023493913695</v>
      </c>
      <c r="GK22" s="178">
        <v>1692.6221800000001</v>
      </c>
      <c r="GL22" s="178"/>
      <c r="GM22" s="178">
        <f t="shared" si="298"/>
        <v>0</v>
      </c>
      <c r="GN22" s="178">
        <v>1568.7476799999999</v>
      </c>
      <c r="GO22" s="178"/>
      <c r="GP22" s="178">
        <f t="shared" si="300"/>
        <v>0</v>
      </c>
      <c r="GQ22" s="178"/>
      <c r="GR22" s="178"/>
      <c r="GS22" s="178"/>
      <c r="GT22" s="178"/>
      <c r="GU22" s="178"/>
      <c r="GV22" s="178"/>
      <c r="GW22" s="99"/>
      <c r="GX22" s="116"/>
      <c r="GY22" s="116"/>
      <c r="GZ22" s="116"/>
      <c r="HA22" s="116"/>
      <c r="HB22" s="116"/>
      <c r="HC22" s="116"/>
      <c r="HD22" s="87"/>
      <c r="HE22" s="85"/>
      <c r="HF22" s="85"/>
      <c r="HG22" s="30"/>
    </row>
    <row r="23" spans="1:215" s="14" customFormat="1">
      <c r="A23" s="13" t="s">
        <v>194</v>
      </c>
      <c r="B23" s="174">
        <f>SUM(B24:B30)</f>
        <v>1399.89499</v>
      </c>
      <c r="C23" s="174">
        <f t="shared" ref="C23" si="304">SUM(C24:C30)</f>
        <v>0</v>
      </c>
      <c r="D23" s="174">
        <f t="shared" si="36"/>
        <v>0</v>
      </c>
      <c r="E23" s="175">
        <f t="shared" ref="E23:G23" si="305">SUM(E24:E30)</f>
        <v>0</v>
      </c>
      <c r="F23" s="174">
        <f t="shared" si="305"/>
        <v>0</v>
      </c>
      <c r="G23" s="174">
        <f t="shared" si="305"/>
        <v>0</v>
      </c>
      <c r="H23" s="178"/>
      <c r="I23" s="174">
        <f t="shared" ref="I23:J23" si="306">SUM(I24:I30)</f>
        <v>0</v>
      </c>
      <c r="J23" s="174">
        <f t="shared" si="306"/>
        <v>0</v>
      </c>
      <c r="K23" s="178"/>
      <c r="L23" s="174">
        <f t="shared" ref="L23:M23" si="307">SUM(L24:L30)</f>
        <v>0</v>
      </c>
      <c r="M23" s="174">
        <f t="shared" si="307"/>
        <v>0</v>
      </c>
      <c r="N23" s="178"/>
      <c r="O23" s="174">
        <f t="shared" ref="O23:P23" si="308">SUM(O24:O30)</f>
        <v>0</v>
      </c>
      <c r="P23" s="174">
        <f t="shared" si="308"/>
        <v>0</v>
      </c>
      <c r="Q23" s="178"/>
      <c r="R23" s="174">
        <f t="shared" ref="R23:S23" si="309">SUM(R24:R30)</f>
        <v>0</v>
      </c>
      <c r="S23" s="174">
        <f t="shared" si="309"/>
        <v>0</v>
      </c>
      <c r="T23" s="178"/>
      <c r="U23" s="175">
        <f t="shared" ref="U23:W23" si="310">SUM(U24:U30)</f>
        <v>0</v>
      </c>
      <c r="V23" s="174">
        <f t="shared" si="310"/>
        <v>0</v>
      </c>
      <c r="W23" s="174">
        <f t="shared" si="310"/>
        <v>0</v>
      </c>
      <c r="X23" s="178"/>
      <c r="Y23" s="174">
        <f t="shared" ref="Y23:Z23" si="311">SUM(Y24:Y30)</f>
        <v>0</v>
      </c>
      <c r="Z23" s="174">
        <f t="shared" si="311"/>
        <v>0</v>
      </c>
      <c r="AA23" s="178"/>
      <c r="AB23" s="174">
        <f t="shared" ref="AB23:AC23" si="312">SUM(AB24:AB30)</f>
        <v>0</v>
      </c>
      <c r="AC23" s="174">
        <f t="shared" si="312"/>
        <v>0</v>
      </c>
      <c r="AD23" s="178"/>
      <c r="AE23" s="175">
        <f t="shared" ref="AE23:AG23" si="313">SUM(AE24:AE30)</f>
        <v>0</v>
      </c>
      <c r="AF23" s="174">
        <f t="shared" si="313"/>
        <v>0</v>
      </c>
      <c r="AG23" s="174">
        <f t="shared" si="313"/>
        <v>0</v>
      </c>
      <c r="AH23" s="178"/>
      <c r="AI23" s="174">
        <f t="shared" ref="AI23:AJ23" si="314">SUM(AI24:AI30)</f>
        <v>0</v>
      </c>
      <c r="AJ23" s="174">
        <f t="shared" si="314"/>
        <v>0</v>
      </c>
      <c r="AK23" s="178"/>
      <c r="AL23" s="174">
        <f t="shared" ref="AL23:AM23" si="315">SUM(AL24:AL30)</f>
        <v>0</v>
      </c>
      <c r="AM23" s="174">
        <f t="shared" si="315"/>
        <v>0</v>
      </c>
      <c r="AN23" s="178"/>
      <c r="AO23" s="174">
        <f t="shared" ref="AO23:AP23" si="316">SUM(AO24:AO30)</f>
        <v>0</v>
      </c>
      <c r="AP23" s="174">
        <f t="shared" si="316"/>
        <v>0</v>
      </c>
      <c r="AQ23" s="178"/>
      <c r="AR23" s="175">
        <f t="shared" ref="AR23:AT23" si="317">SUM(AR24:AR30)</f>
        <v>0</v>
      </c>
      <c r="AS23" s="174">
        <f t="shared" si="317"/>
        <v>0</v>
      </c>
      <c r="AT23" s="174">
        <f t="shared" si="317"/>
        <v>0</v>
      </c>
      <c r="AU23" s="178"/>
      <c r="AV23" s="174">
        <f t="shared" ref="AV23:AW23" si="318">SUM(AV24:AV30)</f>
        <v>0</v>
      </c>
      <c r="AW23" s="174">
        <f t="shared" si="318"/>
        <v>0</v>
      </c>
      <c r="AX23" s="178"/>
      <c r="AY23" s="174">
        <f t="shared" ref="AY23:AZ23" si="319">SUM(AY24:AY30)</f>
        <v>0</v>
      </c>
      <c r="AZ23" s="174">
        <f t="shared" si="319"/>
        <v>0</v>
      </c>
      <c r="BA23" s="178"/>
      <c r="BB23" s="175">
        <f t="shared" ref="BB23:BD23" si="320">SUM(BB24:BB30)</f>
        <v>1054.90699</v>
      </c>
      <c r="BC23" s="174">
        <f t="shared" si="320"/>
        <v>1070.79107</v>
      </c>
      <c r="BD23" s="174">
        <f t="shared" si="320"/>
        <v>0</v>
      </c>
      <c r="BE23" s="174">
        <f t="shared" si="85"/>
        <v>0</v>
      </c>
      <c r="BF23" s="174">
        <f t="shared" ref="BF23:BG23" si="321">SUM(BF24:BF30)</f>
        <v>1049.3752500000001</v>
      </c>
      <c r="BG23" s="174">
        <f t="shared" si="321"/>
        <v>0</v>
      </c>
      <c r="BH23" s="174">
        <f t="shared" si="86"/>
        <v>0</v>
      </c>
      <c r="BI23" s="174">
        <f t="shared" ref="BI23:BJ23" si="322">SUM(BI24:BI30)</f>
        <v>21.41582</v>
      </c>
      <c r="BJ23" s="174">
        <f t="shared" si="322"/>
        <v>0</v>
      </c>
      <c r="BK23" s="174">
        <f t="shared" si="248"/>
        <v>0</v>
      </c>
      <c r="BL23" s="174">
        <f t="shared" ref="BL23:BM23" si="323">SUM(BL24:BL30)</f>
        <v>0</v>
      </c>
      <c r="BM23" s="174">
        <f t="shared" si="323"/>
        <v>0</v>
      </c>
      <c r="BN23" s="174"/>
      <c r="BO23" s="174">
        <f t="shared" ref="BO23:BP23" si="324">SUM(BO24:BO30)</f>
        <v>344.988</v>
      </c>
      <c r="BP23" s="174">
        <f t="shared" si="324"/>
        <v>0</v>
      </c>
      <c r="BQ23" s="174">
        <f t="shared" si="251"/>
        <v>0</v>
      </c>
      <c r="BR23" s="174">
        <f t="shared" ref="BR23:BS23" si="325">SUM(BR24:BR30)</f>
        <v>344.988</v>
      </c>
      <c r="BS23" s="174">
        <f t="shared" si="325"/>
        <v>0</v>
      </c>
      <c r="BT23" s="174">
        <f t="shared" si="253"/>
        <v>0</v>
      </c>
      <c r="BU23" s="174">
        <f t="shared" ref="BU23:BV23" si="326">SUM(BU24:BU30)</f>
        <v>0</v>
      </c>
      <c r="BV23" s="174">
        <f t="shared" si="326"/>
        <v>0</v>
      </c>
      <c r="BW23" s="174"/>
      <c r="BX23" s="174">
        <f t="shared" ref="BX23:BY23" si="327">SUM(BX24:BX30)</f>
        <v>0</v>
      </c>
      <c r="BY23" s="174">
        <f t="shared" si="327"/>
        <v>0</v>
      </c>
      <c r="BZ23" s="174"/>
      <c r="CA23" s="174">
        <f t="shared" ref="CA23:CB23" si="328">SUM(CA24:CA30)</f>
        <v>0</v>
      </c>
      <c r="CB23" s="174">
        <f t="shared" si="328"/>
        <v>0</v>
      </c>
      <c r="CC23" s="174"/>
      <c r="CD23" s="174">
        <f t="shared" ref="CD23:CE23" si="329">SUM(CD24:CD30)</f>
        <v>0</v>
      </c>
      <c r="CE23" s="174">
        <f t="shared" si="329"/>
        <v>0</v>
      </c>
      <c r="CF23" s="174"/>
      <c r="CG23" s="175">
        <f t="shared" ref="CG23:CI23" si="330">SUM(CG24:CG30)</f>
        <v>0</v>
      </c>
      <c r="CH23" s="174">
        <f t="shared" si="330"/>
        <v>0</v>
      </c>
      <c r="CI23" s="174">
        <f t="shared" si="330"/>
        <v>0</v>
      </c>
      <c r="CJ23" s="174"/>
      <c r="CK23" s="174">
        <f t="shared" ref="CK23:CL23" si="331">SUM(CK24:CK30)</f>
        <v>0</v>
      </c>
      <c r="CL23" s="174">
        <f t="shared" si="331"/>
        <v>0</v>
      </c>
      <c r="CM23" s="174"/>
      <c r="CN23" s="174">
        <f t="shared" ref="CN23:CO23" si="332">SUM(CN24:CN30)</f>
        <v>0</v>
      </c>
      <c r="CO23" s="174">
        <f t="shared" si="332"/>
        <v>0</v>
      </c>
      <c r="CP23" s="174"/>
      <c r="CQ23" s="175">
        <f t="shared" ref="CQ23:CS23" si="333">SUM(CQ24:CQ30)</f>
        <v>0</v>
      </c>
      <c r="CR23" s="174">
        <f t="shared" si="333"/>
        <v>0</v>
      </c>
      <c r="CS23" s="174">
        <f t="shared" si="333"/>
        <v>0</v>
      </c>
      <c r="CT23" s="174"/>
      <c r="CU23" s="174">
        <f t="shared" ref="CU23:CV23" si="334">SUM(CU24:CU30)</f>
        <v>0</v>
      </c>
      <c r="CV23" s="174">
        <f t="shared" si="334"/>
        <v>0</v>
      </c>
      <c r="CW23" s="174"/>
      <c r="CX23" s="174">
        <f t="shared" ref="CX23:CY23" si="335">SUM(CX24:CX30)</f>
        <v>0</v>
      </c>
      <c r="CY23" s="174">
        <f t="shared" si="335"/>
        <v>0</v>
      </c>
      <c r="CZ23" s="174"/>
      <c r="DA23" s="175">
        <f t="shared" ref="DA23:DC23" si="336">SUM(DA24:DA30)</f>
        <v>0</v>
      </c>
      <c r="DB23" s="174">
        <f t="shared" si="336"/>
        <v>0</v>
      </c>
      <c r="DC23" s="174">
        <f t="shared" si="336"/>
        <v>0</v>
      </c>
      <c r="DD23" s="174"/>
      <c r="DE23" s="174">
        <f t="shared" ref="DE23:DF23" si="337">SUM(DE24:DE30)</f>
        <v>0</v>
      </c>
      <c r="DF23" s="174">
        <f t="shared" si="337"/>
        <v>0</v>
      </c>
      <c r="DG23" s="174"/>
      <c r="DH23" s="174">
        <f t="shared" ref="DH23:DI23" si="338">SUM(DH24:DH30)</f>
        <v>0</v>
      </c>
      <c r="DI23" s="174">
        <f t="shared" si="338"/>
        <v>0</v>
      </c>
      <c r="DJ23" s="174"/>
      <c r="DK23" s="175">
        <f t="shared" ref="DK23:DM23" si="339">SUM(DK24:DK30)</f>
        <v>0</v>
      </c>
      <c r="DL23" s="174">
        <f t="shared" si="339"/>
        <v>0</v>
      </c>
      <c r="DM23" s="174">
        <f t="shared" si="339"/>
        <v>0</v>
      </c>
      <c r="DN23" s="174"/>
      <c r="DO23" s="174">
        <f t="shared" ref="DO23:DP23" si="340">SUM(DO24:DO30)</f>
        <v>0</v>
      </c>
      <c r="DP23" s="174">
        <f t="shared" si="340"/>
        <v>0</v>
      </c>
      <c r="DQ23" s="174"/>
      <c r="DR23" s="174">
        <f t="shared" ref="DR23:DS23" si="341">SUM(DR24:DR30)</f>
        <v>0</v>
      </c>
      <c r="DS23" s="174">
        <f t="shared" si="341"/>
        <v>0</v>
      </c>
      <c r="DT23" s="174"/>
      <c r="DU23" s="174">
        <f t="shared" ref="DU23:DV23" si="342">SUM(DU24:DU30)</f>
        <v>0</v>
      </c>
      <c r="DV23" s="174">
        <f t="shared" si="342"/>
        <v>0</v>
      </c>
      <c r="DW23" s="174"/>
      <c r="DX23" s="174">
        <f t="shared" ref="DX23:DY23" si="343">SUM(DX24:DX30)</f>
        <v>0</v>
      </c>
      <c r="DY23" s="174">
        <f t="shared" si="343"/>
        <v>0</v>
      </c>
      <c r="DZ23" s="174"/>
      <c r="EA23" s="174">
        <f t="shared" ref="EA23:EB23" si="344">SUM(EA24:EA30)</f>
        <v>0</v>
      </c>
      <c r="EB23" s="174">
        <f t="shared" si="344"/>
        <v>0</v>
      </c>
      <c r="EC23" s="174"/>
      <c r="ED23" s="175">
        <f t="shared" ref="ED23:EF23" si="345">SUM(ED24:ED30)</f>
        <v>0</v>
      </c>
      <c r="EE23" s="174">
        <f t="shared" si="345"/>
        <v>0</v>
      </c>
      <c r="EF23" s="174">
        <f t="shared" si="345"/>
        <v>0</v>
      </c>
      <c r="EG23" s="174"/>
      <c r="EH23" s="174">
        <f t="shared" ref="EH23:EI23" si="346">SUM(EH24:EH30)</f>
        <v>0</v>
      </c>
      <c r="EI23" s="174">
        <f t="shared" si="346"/>
        <v>0</v>
      </c>
      <c r="EJ23" s="174"/>
      <c r="EK23" s="174">
        <f t="shared" ref="EK23:EL23" si="347">SUM(EK24:EK30)</f>
        <v>0</v>
      </c>
      <c r="EL23" s="174">
        <f t="shared" si="347"/>
        <v>0</v>
      </c>
      <c r="EM23" s="174"/>
      <c r="EN23" s="174">
        <f t="shared" si="277"/>
        <v>0</v>
      </c>
      <c r="EO23" s="174"/>
      <c r="EP23" s="178"/>
      <c r="EQ23" s="175"/>
      <c r="ER23" s="174">
        <f t="shared" ref="ER23:ES23" si="348">ER24+ER25</f>
        <v>0</v>
      </c>
      <c r="ES23" s="174">
        <f t="shared" si="348"/>
        <v>0</v>
      </c>
      <c r="ET23" s="174"/>
      <c r="EU23" s="174">
        <f t="shared" ref="EU23:EV23" si="349">EU24+EU25</f>
        <v>0</v>
      </c>
      <c r="EV23" s="174">
        <f t="shared" si="349"/>
        <v>0</v>
      </c>
      <c r="EW23" s="174"/>
      <c r="EX23" s="174">
        <f t="shared" ref="EX23:EY23" si="350">EX24+EX25</f>
        <v>0</v>
      </c>
      <c r="EY23" s="174">
        <f t="shared" si="350"/>
        <v>0</v>
      </c>
      <c r="EZ23" s="174"/>
      <c r="FA23" s="174">
        <f t="shared" ref="FA23:FB23" si="351">SUM(FA24:FA30)</f>
        <v>0</v>
      </c>
      <c r="FB23" s="174">
        <f t="shared" si="351"/>
        <v>0</v>
      </c>
      <c r="FC23" s="174"/>
      <c r="FD23" s="174">
        <f t="shared" ref="FD23:FE23" si="352">SUM(FD24:FD30)</f>
        <v>0</v>
      </c>
      <c r="FE23" s="174">
        <f t="shared" si="352"/>
        <v>0</v>
      </c>
      <c r="FF23" s="174"/>
      <c r="FG23" s="174">
        <f t="shared" ref="FG23:FH23" si="353">SUM(FG24:FG30)</f>
        <v>0</v>
      </c>
      <c r="FH23" s="174">
        <f t="shared" si="353"/>
        <v>0</v>
      </c>
      <c r="FI23" s="174"/>
      <c r="FJ23" s="174">
        <f t="shared" ref="FJ23:FK23" si="354">SUM(FJ24:FJ30)</f>
        <v>0</v>
      </c>
      <c r="FK23" s="174">
        <f t="shared" si="354"/>
        <v>0</v>
      </c>
      <c r="FL23" s="174"/>
      <c r="FM23" s="174">
        <f t="shared" ref="FM23:FN23" si="355">SUM(FM24:FM30)</f>
        <v>0</v>
      </c>
      <c r="FN23" s="174">
        <f t="shared" si="355"/>
        <v>0</v>
      </c>
      <c r="FO23" s="174"/>
      <c r="FP23" s="174">
        <f t="shared" ref="FP23:FQ23" si="356">SUM(FP24:FP30)</f>
        <v>0</v>
      </c>
      <c r="FQ23" s="174">
        <f t="shared" si="356"/>
        <v>0</v>
      </c>
      <c r="FR23" s="174"/>
      <c r="FS23" s="174">
        <f t="shared" ref="FS23:FT23" si="357">SUM(FS24:FS30)</f>
        <v>0</v>
      </c>
      <c r="FT23" s="174">
        <f t="shared" si="357"/>
        <v>0</v>
      </c>
      <c r="FU23" s="174"/>
      <c r="FV23" s="174">
        <f t="shared" ref="FV23:FW23" si="358">SUM(FV24:FV30)</f>
        <v>0</v>
      </c>
      <c r="FW23" s="174">
        <f t="shared" si="358"/>
        <v>0</v>
      </c>
      <c r="FX23" s="174"/>
      <c r="FY23" s="174">
        <f t="shared" ref="FY23:FZ23" si="359">SUM(FY24:FY30)</f>
        <v>0</v>
      </c>
      <c r="FZ23" s="174">
        <f t="shared" si="359"/>
        <v>0</v>
      </c>
      <c r="GA23" s="174"/>
      <c r="GB23" s="174">
        <f t="shared" ref="GB23:GC23" si="360">SUM(GB24:GB30)</f>
        <v>0</v>
      </c>
      <c r="GC23" s="174">
        <f t="shared" si="360"/>
        <v>0</v>
      </c>
      <c r="GD23" s="174"/>
      <c r="GE23" s="174">
        <f t="shared" ref="GE23:GF23" si="361">SUM(GE24:GE30)</f>
        <v>0</v>
      </c>
      <c r="GF23" s="174">
        <f t="shared" si="361"/>
        <v>0</v>
      </c>
      <c r="GG23" s="174"/>
      <c r="GH23" s="174">
        <f t="shared" ref="GH23:GI23" si="362">SUM(GH24:GH30)</f>
        <v>0</v>
      </c>
      <c r="GI23" s="174">
        <f t="shared" si="362"/>
        <v>0</v>
      </c>
      <c r="GJ23" s="174"/>
      <c r="GK23" s="174">
        <f t="shared" ref="GK23:GL23" si="363">SUM(GK24:GK30)</f>
        <v>0</v>
      </c>
      <c r="GL23" s="174">
        <f t="shared" si="363"/>
        <v>0</v>
      </c>
      <c r="GM23" s="174"/>
      <c r="GN23" s="174">
        <f t="shared" ref="GN23:GO23" si="364">SUM(GN24:GN30)</f>
        <v>0</v>
      </c>
      <c r="GO23" s="174">
        <f t="shared" si="364"/>
        <v>0</v>
      </c>
      <c r="GP23" s="174"/>
      <c r="GQ23" s="174">
        <f t="shared" ref="GQ23:GR23" si="365">SUM(GQ24:GQ30)</f>
        <v>0</v>
      </c>
      <c r="GR23" s="174">
        <f t="shared" si="365"/>
        <v>0</v>
      </c>
      <c r="GS23" s="174"/>
      <c r="GT23" s="174">
        <f t="shared" ref="GT23:GU23" si="366">SUM(GT24:GT30)</f>
        <v>0</v>
      </c>
      <c r="GU23" s="174">
        <f t="shared" si="366"/>
        <v>0</v>
      </c>
      <c r="GV23" s="174"/>
      <c r="GW23" s="98"/>
      <c r="GX23" s="116"/>
      <c r="GY23" s="116"/>
      <c r="GZ23" s="116"/>
      <c r="HA23" s="116"/>
      <c r="HB23" s="116"/>
      <c r="HC23" s="116"/>
      <c r="HD23" s="87"/>
      <c r="HE23" s="85"/>
      <c r="HF23" s="85"/>
      <c r="HG23" s="96"/>
    </row>
    <row r="24" spans="1:215">
      <c r="A24" s="11" t="s">
        <v>75</v>
      </c>
      <c r="B24" s="178">
        <f t="shared" ref="B24:B30" si="367">E24+O24+R24+U24+AE24+AO24+AR24+BB24+BL24+BO24+BX24+CG24+CQ24+DA24+DK24+DU24+DX24+EA24+ED24+EN24+EQ24+FA24+FD24+FG24+FJ24+FM24+FP24+FS24+FV24+FY24+GB24+GE24+GH24+GK24+GN24+GQ24+GT24</f>
        <v>401.86932999999999</v>
      </c>
      <c r="C24" s="178">
        <f t="shared" ref="C24:C30" si="368">G24+P24+S24+W24+AG24+AP24+AT24+BD24+BM24+BP24+BY24+CI24+CS24+DC24+DM24+DV24+DY24+EB24+EF24+EO24+ES24+FB24+FE24+FH24+FK24+FN24+FQ24+FT24+FW24+FZ24+GC24+GF24+GI24+GL24+GO24+GR24+GU24</f>
        <v>0</v>
      </c>
      <c r="D24" s="178">
        <f t="shared" si="36"/>
        <v>0</v>
      </c>
      <c r="E24" s="179"/>
      <c r="F24" s="178">
        <f t="shared" ref="F24:G30" si="369">I24+L24</f>
        <v>0</v>
      </c>
      <c r="G24" s="178">
        <f t="shared" si="369"/>
        <v>0</v>
      </c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9"/>
      <c r="V24" s="178">
        <f t="shared" ref="V24:W30" si="370">Y24+AB24</f>
        <v>0</v>
      </c>
      <c r="W24" s="178">
        <f t="shared" si="370"/>
        <v>0</v>
      </c>
      <c r="X24" s="178"/>
      <c r="Y24" s="178"/>
      <c r="Z24" s="178"/>
      <c r="AA24" s="178"/>
      <c r="AB24" s="178"/>
      <c r="AC24" s="178"/>
      <c r="AD24" s="178"/>
      <c r="AE24" s="179"/>
      <c r="AF24" s="178">
        <f t="shared" ref="AF24:AG30" si="371">AI24+AL24</f>
        <v>0</v>
      </c>
      <c r="AG24" s="178">
        <f t="shared" si="371"/>
        <v>0</v>
      </c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9"/>
      <c r="AS24" s="178">
        <f t="shared" ref="AS24:AT30" si="372">AV24+AY24</f>
        <v>0</v>
      </c>
      <c r="AT24" s="178">
        <f t="shared" si="372"/>
        <v>0</v>
      </c>
      <c r="AU24" s="178"/>
      <c r="AV24" s="178"/>
      <c r="AW24" s="178"/>
      <c r="AX24" s="178"/>
      <c r="AY24" s="178"/>
      <c r="AZ24" s="178"/>
      <c r="BA24" s="178"/>
      <c r="BB24" s="179">
        <v>401.86932999999999</v>
      </c>
      <c r="BC24" s="178">
        <f t="shared" ref="BC24:BD25" si="373">BF24+BI24</f>
        <v>407.92041</v>
      </c>
      <c r="BD24" s="178">
        <f t="shared" si="373"/>
        <v>0</v>
      </c>
      <c r="BE24" s="178">
        <f t="shared" si="85"/>
        <v>0</v>
      </c>
      <c r="BF24" s="178">
        <v>399.762</v>
      </c>
      <c r="BG24" s="178"/>
      <c r="BH24" s="178">
        <f t="shared" si="86"/>
        <v>0</v>
      </c>
      <c r="BI24" s="178">
        <v>8.1584099999999999</v>
      </c>
      <c r="BJ24" s="178"/>
      <c r="BK24" s="178">
        <f>BJ24/BI24*100</f>
        <v>0</v>
      </c>
      <c r="BL24" s="178"/>
      <c r="BM24" s="178"/>
      <c r="BN24" s="178"/>
      <c r="BO24" s="178">
        <f t="shared" ref="BO24:BO30" si="374">BR24+BU24</f>
        <v>0</v>
      </c>
      <c r="BP24" s="178"/>
      <c r="BQ24" s="178"/>
      <c r="BR24" s="178"/>
      <c r="BS24" s="178"/>
      <c r="BT24" s="178"/>
      <c r="BU24" s="178"/>
      <c r="BV24" s="178"/>
      <c r="BW24" s="178"/>
      <c r="BX24" s="178">
        <f t="shared" ref="BX24:BY30" si="375">CA24+CD24</f>
        <v>0</v>
      </c>
      <c r="BY24" s="178">
        <f t="shared" si="375"/>
        <v>0</v>
      </c>
      <c r="BZ24" s="178"/>
      <c r="CA24" s="178"/>
      <c r="CB24" s="178"/>
      <c r="CC24" s="178"/>
      <c r="CD24" s="178"/>
      <c r="CE24" s="178"/>
      <c r="CF24" s="178"/>
      <c r="CG24" s="179"/>
      <c r="CH24" s="178">
        <f t="shared" ref="CH24:CI30" si="376">CK24+CN24</f>
        <v>0</v>
      </c>
      <c r="CI24" s="178">
        <f t="shared" si="376"/>
        <v>0</v>
      </c>
      <c r="CJ24" s="178"/>
      <c r="CK24" s="178"/>
      <c r="CL24" s="178"/>
      <c r="CM24" s="178"/>
      <c r="CN24" s="178"/>
      <c r="CO24" s="178"/>
      <c r="CP24" s="178"/>
      <c r="CQ24" s="179"/>
      <c r="CR24" s="178">
        <f t="shared" ref="CR24:CS30" si="377">CU24+CX24</f>
        <v>0</v>
      </c>
      <c r="CS24" s="178">
        <f t="shared" si="377"/>
        <v>0</v>
      </c>
      <c r="CT24" s="178"/>
      <c r="CU24" s="178"/>
      <c r="CV24" s="178"/>
      <c r="CW24" s="178"/>
      <c r="CX24" s="178"/>
      <c r="CY24" s="178"/>
      <c r="CZ24" s="178"/>
      <c r="DA24" s="179"/>
      <c r="DB24" s="178">
        <f t="shared" ref="DB24:DC30" si="378">DE24+DH24</f>
        <v>0</v>
      </c>
      <c r="DC24" s="178">
        <f t="shared" si="378"/>
        <v>0</v>
      </c>
      <c r="DD24" s="178"/>
      <c r="DE24" s="178"/>
      <c r="DF24" s="178"/>
      <c r="DG24" s="178"/>
      <c r="DH24" s="178"/>
      <c r="DI24" s="178"/>
      <c r="DJ24" s="178"/>
      <c r="DK24" s="179"/>
      <c r="DL24" s="178">
        <f t="shared" ref="DL24:DM30" si="379">DO24+DR24</f>
        <v>0</v>
      </c>
      <c r="DM24" s="178">
        <f t="shared" si="379"/>
        <v>0</v>
      </c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9"/>
      <c r="EE24" s="178">
        <f t="shared" ref="EE24:EF30" si="380">EH24+EK24</f>
        <v>0</v>
      </c>
      <c r="EF24" s="178">
        <f t="shared" si="380"/>
        <v>0</v>
      </c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80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8"/>
      <c r="FO24" s="178"/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8"/>
      <c r="GC24" s="178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8"/>
      <c r="GQ24" s="178"/>
      <c r="GR24" s="178"/>
      <c r="GS24" s="178"/>
      <c r="GT24" s="178"/>
      <c r="GU24" s="178"/>
      <c r="GV24" s="178"/>
      <c r="GW24" s="99"/>
      <c r="GX24" s="116"/>
      <c r="GY24" s="116"/>
      <c r="GZ24" s="116"/>
      <c r="HA24" s="116"/>
      <c r="HB24" s="116"/>
      <c r="HC24" s="116"/>
      <c r="HD24" s="87"/>
      <c r="HE24" s="85"/>
      <c r="HF24" s="85"/>
      <c r="HG24" s="30"/>
    </row>
    <row r="25" spans="1:215">
      <c r="A25" s="11" t="s">
        <v>64</v>
      </c>
      <c r="B25" s="178">
        <f t="shared" si="367"/>
        <v>653.03765999999996</v>
      </c>
      <c r="C25" s="178">
        <f t="shared" si="368"/>
        <v>0</v>
      </c>
      <c r="D25" s="178">
        <f t="shared" si="36"/>
        <v>0</v>
      </c>
      <c r="E25" s="179"/>
      <c r="F25" s="178">
        <f t="shared" si="369"/>
        <v>0</v>
      </c>
      <c r="G25" s="178">
        <f t="shared" si="369"/>
        <v>0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9"/>
      <c r="V25" s="178">
        <f t="shared" si="370"/>
        <v>0</v>
      </c>
      <c r="W25" s="178">
        <f t="shared" si="370"/>
        <v>0</v>
      </c>
      <c r="X25" s="178"/>
      <c r="Y25" s="178"/>
      <c r="Z25" s="178"/>
      <c r="AA25" s="178"/>
      <c r="AB25" s="178"/>
      <c r="AC25" s="178"/>
      <c r="AD25" s="178"/>
      <c r="AE25" s="179"/>
      <c r="AF25" s="178">
        <f t="shared" si="371"/>
        <v>0</v>
      </c>
      <c r="AG25" s="178">
        <f t="shared" si="371"/>
        <v>0</v>
      </c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9"/>
      <c r="AS25" s="178">
        <f t="shared" si="372"/>
        <v>0</v>
      </c>
      <c r="AT25" s="178">
        <f t="shared" si="372"/>
        <v>0</v>
      </c>
      <c r="AU25" s="178"/>
      <c r="AV25" s="178"/>
      <c r="AW25" s="178"/>
      <c r="AX25" s="178"/>
      <c r="AY25" s="178"/>
      <c r="AZ25" s="178"/>
      <c r="BA25" s="178"/>
      <c r="BB25" s="179">
        <v>653.03765999999996</v>
      </c>
      <c r="BC25" s="178">
        <f t="shared" si="373"/>
        <v>662.87066000000004</v>
      </c>
      <c r="BD25" s="178">
        <f t="shared" si="373"/>
        <v>0</v>
      </c>
      <c r="BE25" s="178">
        <f t="shared" si="85"/>
        <v>0</v>
      </c>
      <c r="BF25" s="178">
        <v>649.61324999999999</v>
      </c>
      <c r="BG25" s="178"/>
      <c r="BH25" s="178">
        <f t="shared" si="86"/>
        <v>0</v>
      </c>
      <c r="BI25" s="178">
        <v>13.25741</v>
      </c>
      <c r="BJ25" s="178"/>
      <c r="BK25" s="178">
        <f>BJ25/BI25*100</f>
        <v>0</v>
      </c>
      <c r="BL25" s="178"/>
      <c r="BM25" s="178"/>
      <c r="BN25" s="178"/>
      <c r="BO25" s="178">
        <f t="shared" si="374"/>
        <v>0</v>
      </c>
      <c r="BP25" s="178"/>
      <c r="BQ25" s="178"/>
      <c r="BR25" s="178"/>
      <c r="BS25" s="178"/>
      <c r="BT25" s="178"/>
      <c r="BU25" s="178"/>
      <c r="BV25" s="178"/>
      <c r="BW25" s="178"/>
      <c r="BX25" s="178">
        <f t="shared" si="375"/>
        <v>0</v>
      </c>
      <c r="BY25" s="178">
        <f t="shared" si="375"/>
        <v>0</v>
      </c>
      <c r="BZ25" s="178"/>
      <c r="CA25" s="178"/>
      <c r="CB25" s="178"/>
      <c r="CC25" s="178"/>
      <c r="CD25" s="178"/>
      <c r="CE25" s="178"/>
      <c r="CF25" s="178"/>
      <c r="CG25" s="179"/>
      <c r="CH25" s="178">
        <f t="shared" si="376"/>
        <v>0</v>
      </c>
      <c r="CI25" s="178">
        <f t="shared" si="376"/>
        <v>0</v>
      </c>
      <c r="CJ25" s="178"/>
      <c r="CK25" s="178"/>
      <c r="CL25" s="178"/>
      <c r="CM25" s="178"/>
      <c r="CN25" s="178"/>
      <c r="CO25" s="178"/>
      <c r="CP25" s="178"/>
      <c r="CQ25" s="179"/>
      <c r="CR25" s="178">
        <f t="shared" si="377"/>
        <v>0</v>
      </c>
      <c r="CS25" s="178">
        <f t="shared" si="377"/>
        <v>0</v>
      </c>
      <c r="CT25" s="178"/>
      <c r="CU25" s="178"/>
      <c r="CV25" s="178"/>
      <c r="CW25" s="178"/>
      <c r="CX25" s="178"/>
      <c r="CY25" s="178"/>
      <c r="CZ25" s="178"/>
      <c r="DA25" s="179"/>
      <c r="DB25" s="178">
        <f t="shared" si="378"/>
        <v>0</v>
      </c>
      <c r="DC25" s="178">
        <f t="shared" si="378"/>
        <v>0</v>
      </c>
      <c r="DD25" s="178"/>
      <c r="DE25" s="178"/>
      <c r="DF25" s="178"/>
      <c r="DG25" s="178"/>
      <c r="DH25" s="178"/>
      <c r="DI25" s="178"/>
      <c r="DJ25" s="178"/>
      <c r="DK25" s="179"/>
      <c r="DL25" s="178">
        <f t="shared" si="379"/>
        <v>0</v>
      </c>
      <c r="DM25" s="178">
        <f t="shared" si="379"/>
        <v>0</v>
      </c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9"/>
      <c r="EE25" s="178">
        <f t="shared" si="380"/>
        <v>0</v>
      </c>
      <c r="EF25" s="178">
        <f t="shared" si="380"/>
        <v>0</v>
      </c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80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8"/>
      <c r="FO25" s="178"/>
      <c r="FP25" s="178"/>
      <c r="FQ25" s="178"/>
      <c r="FR25" s="178"/>
      <c r="FS25" s="178"/>
      <c r="FT25" s="178"/>
      <c r="FU25" s="178"/>
      <c r="FV25" s="178"/>
      <c r="FW25" s="178"/>
      <c r="FX25" s="178"/>
      <c r="FY25" s="178"/>
      <c r="FZ25" s="178"/>
      <c r="GA25" s="178"/>
      <c r="GB25" s="178"/>
      <c r="GC25" s="178"/>
      <c r="GD25" s="178"/>
      <c r="GE25" s="178"/>
      <c r="GF25" s="178"/>
      <c r="GG25" s="178"/>
      <c r="GH25" s="178"/>
      <c r="GI25" s="178"/>
      <c r="GJ25" s="178"/>
      <c r="GK25" s="178"/>
      <c r="GL25" s="178"/>
      <c r="GM25" s="178"/>
      <c r="GN25" s="178"/>
      <c r="GO25" s="178"/>
      <c r="GP25" s="178"/>
      <c r="GQ25" s="178"/>
      <c r="GR25" s="178"/>
      <c r="GS25" s="178"/>
      <c r="GT25" s="178"/>
      <c r="GU25" s="178"/>
      <c r="GV25" s="178"/>
      <c r="GW25" s="99"/>
      <c r="GX25" s="116"/>
      <c r="GY25" s="116"/>
      <c r="GZ25" s="116"/>
      <c r="HA25" s="116"/>
      <c r="HB25" s="116"/>
      <c r="HC25" s="116"/>
      <c r="HD25" s="87"/>
      <c r="HE25" s="85"/>
      <c r="HF25" s="85"/>
      <c r="HG25" s="30"/>
    </row>
    <row r="26" spans="1:215">
      <c r="A26" s="11" t="s">
        <v>129</v>
      </c>
      <c r="B26" s="178">
        <f t="shared" si="367"/>
        <v>0</v>
      </c>
      <c r="C26" s="178">
        <f t="shared" si="368"/>
        <v>0</v>
      </c>
      <c r="D26" s="178"/>
      <c r="E26" s="179"/>
      <c r="F26" s="178">
        <f t="shared" si="369"/>
        <v>0</v>
      </c>
      <c r="G26" s="178">
        <f t="shared" si="369"/>
        <v>0</v>
      </c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9"/>
      <c r="V26" s="178">
        <f t="shared" si="370"/>
        <v>0</v>
      </c>
      <c r="W26" s="178">
        <f t="shared" si="370"/>
        <v>0</v>
      </c>
      <c r="X26" s="178"/>
      <c r="Y26" s="178"/>
      <c r="Z26" s="178"/>
      <c r="AA26" s="178"/>
      <c r="AB26" s="178"/>
      <c r="AC26" s="178"/>
      <c r="AD26" s="178"/>
      <c r="AE26" s="179"/>
      <c r="AF26" s="178">
        <f t="shared" si="371"/>
        <v>0</v>
      </c>
      <c r="AG26" s="178">
        <f t="shared" si="371"/>
        <v>0</v>
      </c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9"/>
      <c r="AS26" s="178">
        <f t="shared" si="372"/>
        <v>0</v>
      </c>
      <c r="AT26" s="178">
        <f t="shared" si="372"/>
        <v>0</v>
      </c>
      <c r="AU26" s="178"/>
      <c r="AV26" s="178"/>
      <c r="AW26" s="178"/>
      <c r="AX26" s="178"/>
      <c r="AY26" s="178"/>
      <c r="AZ26" s="178"/>
      <c r="BA26" s="178"/>
      <c r="BB26" s="179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>
        <f t="shared" si="374"/>
        <v>0</v>
      </c>
      <c r="BP26" s="178"/>
      <c r="BQ26" s="178"/>
      <c r="BR26" s="178"/>
      <c r="BS26" s="178"/>
      <c r="BT26" s="178"/>
      <c r="BU26" s="178"/>
      <c r="BV26" s="178"/>
      <c r="BW26" s="178"/>
      <c r="BX26" s="178">
        <f t="shared" si="375"/>
        <v>0</v>
      </c>
      <c r="BY26" s="178">
        <f t="shared" si="375"/>
        <v>0</v>
      </c>
      <c r="BZ26" s="178"/>
      <c r="CA26" s="178"/>
      <c r="CB26" s="178"/>
      <c r="CC26" s="178"/>
      <c r="CD26" s="178"/>
      <c r="CE26" s="178"/>
      <c r="CF26" s="178"/>
      <c r="CG26" s="179"/>
      <c r="CH26" s="178">
        <f t="shared" si="376"/>
        <v>0</v>
      </c>
      <c r="CI26" s="178">
        <f t="shared" si="376"/>
        <v>0</v>
      </c>
      <c r="CJ26" s="178"/>
      <c r="CK26" s="178"/>
      <c r="CL26" s="178"/>
      <c r="CM26" s="178"/>
      <c r="CN26" s="178"/>
      <c r="CO26" s="178"/>
      <c r="CP26" s="178"/>
      <c r="CQ26" s="179"/>
      <c r="CR26" s="178">
        <f t="shared" si="377"/>
        <v>0</v>
      </c>
      <c r="CS26" s="178">
        <f t="shared" si="377"/>
        <v>0</v>
      </c>
      <c r="CT26" s="178"/>
      <c r="CU26" s="178"/>
      <c r="CV26" s="178"/>
      <c r="CW26" s="178"/>
      <c r="CX26" s="178"/>
      <c r="CY26" s="178"/>
      <c r="CZ26" s="178"/>
      <c r="DA26" s="179"/>
      <c r="DB26" s="178">
        <f t="shared" si="378"/>
        <v>0</v>
      </c>
      <c r="DC26" s="178">
        <f t="shared" si="378"/>
        <v>0</v>
      </c>
      <c r="DD26" s="178"/>
      <c r="DE26" s="178"/>
      <c r="DF26" s="178"/>
      <c r="DG26" s="178"/>
      <c r="DH26" s="178"/>
      <c r="DI26" s="178"/>
      <c r="DJ26" s="178"/>
      <c r="DK26" s="179"/>
      <c r="DL26" s="178">
        <f t="shared" si="379"/>
        <v>0</v>
      </c>
      <c r="DM26" s="178">
        <f t="shared" si="379"/>
        <v>0</v>
      </c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9"/>
      <c r="EE26" s="178">
        <f t="shared" si="380"/>
        <v>0</v>
      </c>
      <c r="EF26" s="178">
        <f t="shared" si="380"/>
        <v>0</v>
      </c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80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  <c r="FK26" s="178"/>
      <c r="FL26" s="178"/>
      <c r="FM26" s="178"/>
      <c r="FN26" s="178"/>
      <c r="FO26" s="178"/>
      <c r="FP26" s="178"/>
      <c r="FQ26" s="178"/>
      <c r="FR26" s="178"/>
      <c r="FS26" s="178"/>
      <c r="FT26" s="178"/>
      <c r="FU26" s="178"/>
      <c r="FV26" s="178"/>
      <c r="FW26" s="178"/>
      <c r="FX26" s="178"/>
      <c r="FY26" s="178"/>
      <c r="FZ26" s="178"/>
      <c r="GA26" s="178"/>
      <c r="GB26" s="178"/>
      <c r="GC26" s="178"/>
      <c r="GD26" s="178"/>
      <c r="GE26" s="178"/>
      <c r="GF26" s="178"/>
      <c r="GG26" s="178"/>
      <c r="GH26" s="178"/>
      <c r="GI26" s="178"/>
      <c r="GJ26" s="178"/>
      <c r="GK26" s="178"/>
      <c r="GL26" s="178"/>
      <c r="GM26" s="178"/>
      <c r="GN26" s="178"/>
      <c r="GO26" s="178"/>
      <c r="GP26" s="178"/>
      <c r="GQ26" s="178"/>
      <c r="GR26" s="178"/>
      <c r="GS26" s="178"/>
      <c r="GT26" s="178"/>
      <c r="GU26" s="178"/>
      <c r="GV26" s="178"/>
      <c r="GW26" s="99"/>
      <c r="GX26" s="116"/>
      <c r="GY26" s="116"/>
      <c r="GZ26" s="116"/>
      <c r="HA26" s="116"/>
      <c r="HB26" s="116"/>
      <c r="HC26" s="116"/>
      <c r="HD26" s="87"/>
      <c r="HE26" s="85"/>
      <c r="HF26" s="85"/>
      <c r="HG26" s="30"/>
    </row>
    <row r="27" spans="1:215">
      <c r="A27" s="11" t="s">
        <v>84</v>
      </c>
      <c r="B27" s="178">
        <f t="shared" si="367"/>
        <v>0</v>
      </c>
      <c r="C27" s="178">
        <f t="shared" si="368"/>
        <v>0</v>
      </c>
      <c r="D27" s="178"/>
      <c r="E27" s="179"/>
      <c r="F27" s="178">
        <f t="shared" si="369"/>
        <v>0</v>
      </c>
      <c r="G27" s="178">
        <f t="shared" si="369"/>
        <v>0</v>
      </c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9"/>
      <c r="V27" s="178">
        <f t="shared" si="370"/>
        <v>0</v>
      </c>
      <c r="W27" s="178">
        <f t="shared" si="370"/>
        <v>0</v>
      </c>
      <c r="X27" s="178"/>
      <c r="Y27" s="178"/>
      <c r="Z27" s="178"/>
      <c r="AA27" s="178"/>
      <c r="AB27" s="178"/>
      <c r="AC27" s="178"/>
      <c r="AD27" s="178"/>
      <c r="AE27" s="179"/>
      <c r="AF27" s="178">
        <f t="shared" si="371"/>
        <v>0</v>
      </c>
      <c r="AG27" s="178">
        <f t="shared" si="371"/>
        <v>0</v>
      </c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9"/>
      <c r="AS27" s="178">
        <f t="shared" si="372"/>
        <v>0</v>
      </c>
      <c r="AT27" s="178">
        <f t="shared" si="372"/>
        <v>0</v>
      </c>
      <c r="AU27" s="178"/>
      <c r="AV27" s="178"/>
      <c r="AW27" s="178"/>
      <c r="AX27" s="178"/>
      <c r="AY27" s="178"/>
      <c r="AZ27" s="178"/>
      <c r="BA27" s="178"/>
      <c r="BB27" s="179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>
        <f t="shared" si="374"/>
        <v>0</v>
      </c>
      <c r="BP27" s="178"/>
      <c r="BQ27" s="178"/>
      <c r="BR27" s="178"/>
      <c r="BS27" s="178"/>
      <c r="BT27" s="178"/>
      <c r="BU27" s="178"/>
      <c r="BV27" s="178"/>
      <c r="BW27" s="178"/>
      <c r="BX27" s="178">
        <f t="shared" si="375"/>
        <v>0</v>
      </c>
      <c r="BY27" s="178">
        <f t="shared" si="375"/>
        <v>0</v>
      </c>
      <c r="BZ27" s="178"/>
      <c r="CA27" s="178"/>
      <c r="CB27" s="178"/>
      <c r="CC27" s="178"/>
      <c r="CD27" s="178"/>
      <c r="CE27" s="178"/>
      <c r="CF27" s="178"/>
      <c r="CG27" s="179"/>
      <c r="CH27" s="178">
        <f t="shared" si="376"/>
        <v>0</v>
      </c>
      <c r="CI27" s="178">
        <f t="shared" si="376"/>
        <v>0</v>
      </c>
      <c r="CJ27" s="178"/>
      <c r="CK27" s="178"/>
      <c r="CL27" s="178"/>
      <c r="CM27" s="178"/>
      <c r="CN27" s="178"/>
      <c r="CO27" s="178"/>
      <c r="CP27" s="178"/>
      <c r="CQ27" s="179"/>
      <c r="CR27" s="178">
        <f t="shared" si="377"/>
        <v>0</v>
      </c>
      <c r="CS27" s="178">
        <f t="shared" si="377"/>
        <v>0</v>
      </c>
      <c r="CT27" s="178"/>
      <c r="CU27" s="178"/>
      <c r="CV27" s="178"/>
      <c r="CW27" s="178"/>
      <c r="CX27" s="178"/>
      <c r="CY27" s="178"/>
      <c r="CZ27" s="178"/>
      <c r="DA27" s="179"/>
      <c r="DB27" s="178">
        <f t="shared" si="378"/>
        <v>0</v>
      </c>
      <c r="DC27" s="178">
        <f t="shared" si="378"/>
        <v>0</v>
      </c>
      <c r="DD27" s="178"/>
      <c r="DE27" s="178"/>
      <c r="DF27" s="178"/>
      <c r="DG27" s="178"/>
      <c r="DH27" s="178"/>
      <c r="DI27" s="178"/>
      <c r="DJ27" s="178"/>
      <c r="DK27" s="179"/>
      <c r="DL27" s="178">
        <f t="shared" si="379"/>
        <v>0</v>
      </c>
      <c r="DM27" s="178">
        <f t="shared" si="379"/>
        <v>0</v>
      </c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9"/>
      <c r="EE27" s="178">
        <f t="shared" si="380"/>
        <v>0</v>
      </c>
      <c r="EF27" s="178">
        <f t="shared" si="380"/>
        <v>0</v>
      </c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80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8"/>
      <c r="FO27" s="178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8"/>
      <c r="GC27" s="178"/>
      <c r="GD27" s="178"/>
      <c r="GE27" s="178"/>
      <c r="GF27" s="178"/>
      <c r="GG27" s="178"/>
      <c r="GH27" s="178"/>
      <c r="GI27" s="178"/>
      <c r="GJ27" s="178"/>
      <c r="GK27" s="178"/>
      <c r="GL27" s="178"/>
      <c r="GM27" s="178"/>
      <c r="GN27" s="178"/>
      <c r="GO27" s="178"/>
      <c r="GP27" s="178"/>
      <c r="GQ27" s="178"/>
      <c r="GR27" s="178"/>
      <c r="GS27" s="178"/>
      <c r="GT27" s="178"/>
      <c r="GU27" s="178"/>
      <c r="GV27" s="178"/>
      <c r="GW27" s="99"/>
      <c r="GX27" s="116"/>
      <c r="GY27" s="116"/>
      <c r="GZ27" s="116"/>
      <c r="HA27" s="116"/>
      <c r="HB27" s="116"/>
      <c r="HC27" s="116"/>
      <c r="HD27" s="87"/>
      <c r="HE27" s="85"/>
      <c r="HF27" s="85"/>
      <c r="HG27" s="30"/>
    </row>
    <row r="28" spans="1:215">
      <c r="A28" s="11" t="s">
        <v>89</v>
      </c>
      <c r="B28" s="178">
        <f t="shared" si="367"/>
        <v>0</v>
      </c>
      <c r="C28" s="178">
        <f t="shared" si="368"/>
        <v>0</v>
      </c>
      <c r="D28" s="178"/>
      <c r="E28" s="179"/>
      <c r="F28" s="178">
        <f t="shared" si="369"/>
        <v>0</v>
      </c>
      <c r="G28" s="178">
        <f t="shared" si="369"/>
        <v>0</v>
      </c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9"/>
      <c r="V28" s="178">
        <f t="shared" si="370"/>
        <v>0</v>
      </c>
      <c r="W28" s="178">
        <f t="shared" si="370"/>
        <v>0</v>
      </c>
      <c r="X28" s="178"/>
      <c r="Y28" s="178"/>
      <c r="Z28" s="178"/>
      <c r="AA28" s="178"/>
      <c r="AB28" s="178"/>
      <c r="AC28" s="178"/>
      <c r="AD28" s="178"/>
      <c r="AE28" s="179"/>
      <c r="AF28" s="178">
        <f t="shared" si="371"/>
        <v>0</v>
      </c>
      <c r="AG28" s="178">
        <f t="shared" si="371"/>
        <v>0</v>
      </c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9"/>
      <c r="AS28" s="178">
        <f t="shared" si="372"/>
        <v>0</v>
      </c>
      <c r="AT28" s="178">
        <f t="shared" si="372"/>
        <v>0</v>
      </c>
      <c r="AU28" s="178"/>
      <c r="AV28" s="178"/>
      <c r="AW28" s="178"/>
      <c r="AX28" s="178"/>
      <c r="AY28" s="178"/>
      <c r="AZ28" s="178"/>
      <c r="BA28" s="178"/>
      <c r="BB28" s="179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>
        <f t="shared" si="374"/>
        <v>0</v>
      </c>
      <c r="BP28" s="178"/>
      <c r="BQ28" s="178"/>
      <c r="BR28" s="178"/>
      <c r="BS28" s="178"/>
      <c r="BT28" s="178"/>
      <c r="BU28" s="178"/>
      <c r="BV28" s="178"/>
      <c r="BW28" s="178"/>
      <c r="BX28" s="178">
        <f t="shared" si="375"/>
        <v>0</v>
      </c>
      <c r="BY28" s="178">
        <f t="shared" si="375"/>
        <v>0</v>
      </c>
      <c r="BZ28" s="178"/>
      <c r="CA28" s="178"/>
      <c r="CB28" s="178"/>
      <c r="CC28" s="178"/>
      <c r="CD28" s="178"/>
      <c r="CE28" s="178"/>
      <c r="CF28" s="178"/>
      <c r="CG28" s="179"/>
      <c r="CH28" s="178">
        <f t="shared" si="376"/>
        <v>0</v>
      </c>
      <c r="CI28" s="178">
        <f t="shared" si="376"/>
        <v>0</v>
      </c>
      <c r="CJ28" s="178"/>
      <c r="CK28" s="178"/>
      <c r="CL28" s="178"/>
      <c r="CM28" s="178"/>
      <c r="CN28" s="178"/>
      <c r="CO28" s="178"/>
      <c r="CP28" s="178"/>
      <c r="CQ28" s="179"/>
      <c r="CR28" s="178">
        <f t="shared" si="377"/>
        <v>0</v>
      </c>
      <c r="CS28" s="178">
        <f t="shared" si="377"/>
        <v>0</v>
      </c>
      <c r="CT28" s="178"/>
      <c r="CU28" s="178"/>
      <c r="CV28" s="178"/>
      <c r="CW28" s="178"/>
      <c r="CX28" s="178"/>
      <c r="CY28" s="178"/>
      <c r="CZ28" s="178"/>
      <c r="DA28" s="179"/>
      <c r="DB28" s="178">
        <f t="shared" si="378"/>
        <v>0</v>
      </c>
      <c r="DC28" s="178">
        <f t="shared" si="378"/>
        <v>0</v>
      </c>
      <c r="DD28" s="178"/>
      <c r="DE28" s="178"/>
      <c r="DF28" s="178"/>
      <c r="DG28" s="178"/>
      <c r="DH28" s="178"/>
      <c r="DI28" s="178"/>
      <c r="DJ28" s="178"/>
      <c r="DK28" s="179"/>
      <c r="DL28" s="178">
        <f t="shared" si="379"/>
        <v>0</v>
      </c>
      <c r="DM28" s="178">
        <f t="shared" si="379"/>
        <v>0</v>
      </c>
      <c r="DN28" s="178"/>
      <c r="DO28" s="178"/>
      <c r="DP28" s="178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9"/>
      <c r="EE28" s="178">
        <f t="shared" si="380"/>
        <v>0</v>
      </c>
      <c r="EF28" s="178">
        <f t="shared" si="380"/>
        <v>0</v>
      </c>
      <c r="EG28" s="178"/>
      <c r="EH28" s="178"/>
      <c r="EI28" s="178"/>
      <c r="EJ28" s="178"/>
      <c r="EK28" s="178"/>
      <c r="EL28" s="178"/>
      <c r="EM28" s="178"/>
      <c r="EN28" s="178"/>
      <c r="EO28" s="178"/>
      <c r="EP28" s="178"/>
      <c r="EQ28" s="180"/>
      <c r="ER28" s="178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  <c r="FZ28" s="178"/>
      <c r="GA28" s="178"/>
      <c r="GB28" s="178"/>
      <c r="GC28" s="178"/>
      <c r="GD28" s="178"/>
      <c r="GE28" s="178"/>
      <c r="GF28" s="178"/>
      <c r="GG28" s="178"/>
      <c r="GH28" s="178"/>
      <c r="GI28" s="178"/>
      <c r="GJ28" s="178"/>
      <c r="GK28" s="178"/>
      <c r="GL28" s="178"/>
      <c r="GM28" s="178"/>
      <c r="GN28" s="178"/>
      <c r="GO28" s="178"/>
      <c r="GP28" s="178"/>
      <c r="GQ28" s="178"/>
      <c r="GR28" s="178"/>
      <c r="GS28" s="178"/>
      <c r="GT28" s="178"/>
      <c r="GU28" s="178"/>
      <c r="GV28" s="178"/>
      <c r="GW28" s="99"/>
      <c r="GX28" s="116"/>
      <c r="GY28" s="116"/>
      <c r="GZ28" s="116"/>
      <c r="HA28" s="116"/>
      <c r="HB28" s="116"/>
      <c r="HC28" s="116"/>
      <c r="HD28" s="87"/>
      <c r="HE28" s="85"/>
      <c r="HF28" s="85"/>
      <c r="HG28" s="30"/>
    </row>
    <row r="29" spans="1:215">
      <c r="A29" s="11" t="s">
        <v>256</v>
      </c>
      <c r="B29" s="178">
        <f t="shared" si="367"/>
        <v>344.988</v>
      </c>
      <c r="C29" s="178">
        <f t="shared" si="368"/>
        <v>0</v>
      </c>
      <c r="D29" s="178">
        <f t="shared" si="36"/>
        <v>0</v>
      </c>
      <c r="E29" s="179"/>
      <c r="F29" s="178">
        <f t="shared" si="369"/>
        <v>0</v>
      </c>
      <c r="G29" s="178">
        <f t="shared" si="369"/>
        <v>0</v>
      </c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9"/>
      <c r="V29" s="178">
        <f t="shared" si="370"/>
        <v>0</v>
      </c>
      <c r="W29" s="178">
        <f t="shared" si="370"/>
        <v>0</v>
      </c>
      <c r="X29" s="178"/>
      <c r="Y29" s="178"/>
      <c r="Z29" s="178"/>
      <c r="AA29" s="178"/>
      <c r="AB29" s="178"/>
      <c r="AC29" s="178"/>
      <c r="AD29" s="178"/>
      <c r="AE29" s="179"/>
      <c r="AF29" s="178">
        <f t="shared" si="371"/>
        <v>0</v>
      </c>
      <c r="AG29" s="178">
        <f t="shared" si="371"/>
        <v>0</v>
      </c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9"/>
      <c r="AS29" s="178">
        <f t="shared" si="372"/>
        <v>0</v>
      </c>
      <c r="AT29" s="178">
        <f t="shared" si="372"/>
        <v>0</v>
      </c>
      <c r="AU29" s="178"/>
      <c r="AV29" s="178"/>
      <c r="AW29" s="178"/>
      <c r="AX29" s="178"/>
      <c r="AY29" s="178"/>
      <c r="AZ29" s="178"/>
      <c r="BA29" s="178"/>
      <c r="BB29" s="179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>
        <f t="shared" si="374"/>
        <v>344.988</v>
      </c>
      <c r="BP29" s="178">
        <f>BS29+BV29</f>
        <v>0</v>
      </c>
      <c r="BQ29" s="178">
        <f>BP29/BO29*100</f>
        <v>0</v>
      </c>
      <c r="BR29" s="178">
        <v>344.988</v>
      </c>
      <c r="BS29" s="178"/>
      <c r="BT29" s="178">
        <f>BS29/BR29*100</f>
        <v>0</v>
      </c>
      <c r="BU29" s="178"/>
      <c r="BV29" s="178"/>
      <c r="BW29" s="178"/>
      <c r="BX29" s="178">
        <f t="shared" si="375"/>
        <v>0</v>
      </c>
      <c r="BY29" s="178">
        <f t="shared" si="375"/>
        <v>0</v>
      </c>
      <c r="BZ29" s="178"/>
      <c r="CA29" s="178"/>
      <c r="CB29" s="178"/>
      <c r="CC29" s="178"/>
      <c r="CD29" s="178"/>
      <c r="CE29" s="178"/>
      <c r="CF29" s="178"/>
      <c r="CG29" s="179"/>
      <c r="CH29" s="178">
        <f t="shared" si="376"/>
        <v>0</v>
      </c>
      <c r="CI29" s="178">
        <f t="shared" si="376"/>
        <v>0</v>
      </c>
      <c r="CJ29" s="178"/>
      <c r="CK29" s="178"/>
      <c r="CL29" s="178"/>
      <c r="CM29" s="178"/>
      <c r="CN29" s="178"/>
      <c r="CO29" s="178"/>
      <c r="CP29" s="178"/>
      <c r="CQ29" s="179"/>
      <c r="CR29" s="178">
        <f t="shared" si="377"/>
        <v>0</v>
      </c>
      <c r="CS29" s="178">
        <f t="shared" si="377"/>
        <v>0</v>
      </c>
      <c r="CT29" s="178"/>
      <c r="CU29" s="178"/>
      <c r="CV29" s="178"/>
      <c r="CW29" s="178"/>
      <c r="CX29" s="178"/>
      <c r="CY29" s="178"/>
      <c r="CZ29" s="178"/>
      <c r="DA29" s="179"/>
      <c r="DB29" s="178">
        <f t="shared" si="378"/>
        <v>0</v>
      </c>
      <c r="DC29" s="178">
        <f t="shared" si="378"/>
        <v>0</v>
      </c>
      <c r="DD29" s="178"/>
      <c r="DE29" s="178"/>
      <c r="DF29" s="178"/>
      <c r="DG29" s="178"/>
      <c r="DH29" s="178"/>
      <c r="DI29" s="178"/>
      <c r="DJ29" s="178"/>
      <c r="DK29" s="179"/>
      <c r="DL29" s="178">
        <f t="shared" si="379"/>
        <v>0</v>
      </c>
      <c r="DM29" s="178">
        <f t="shared" si="379"/>
        <v>0</v>
      </c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9"/>
      <c r="EE29" s="178">
        <f t="shared" si="380"/>
        <v>0</v>
      </c>
      <c r="EF29" s="178">
        <f t="shared" si="380"/>
        <v>0</v>
      </c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80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8"/>
      <c r="GC29" s="178"/>
      <c r="GD29" s="178"/>
      <c r="GE29" s="178"/>
      <c r="GF29" s="178"/>
      <c r="GG29" s="178"/>
      <c r="GH29" s="178"/>
      <c r="GI29" s="178"/>
      <c r="GJ29" s="178"/>
      <c r="GK29" s="178"/>
      <c r="GL29" s="178"/>
      <c r="GM29" s="178"/>
      <c r="GN29" s="178"/>
      <c r="GO29" s="178"/>
      <c r="GP29" s="178"/>
      <c r="GQ29" s="178"/>
      <c r="GR29" s="178"/>
      <c r="GS29" s="178"/>
      <c r="GT29" s="178"/>
      <c r="GU29" s="178"/>
      <c r="GV29" s="178"/>
      <c r="GW29" s="99"/>
      <c r="GX29" s="116"/>
      <c r="GY29" s="116"/>
      <c r="GZ29" s="116"/>
      <c r="HA29" s="116"/>
      <c r="HB29" s="116"/>
      <c r="HC29" s="116"/>
      <c r="HD29" s="87"/>
      <c r="HE29" s="85"/>
      <c r="HF29" s="85"/>
      <c r="HG29" s="30"/>
    </row>
    <row r="30" spans="1:215">
      <c r="A30" s="11" t="s">
        <v>86</v>
      </c>
      <c r="B30" s="178">
        <f t="shared" si="367"/>
        <v>0</v>
      </c>
      <c r="C30" s="178">
        <f t="shared" si="368"/>
        <v>0</v>
      </c>
      <c r="D30" s="178"/>
      <c r="E30" s="179"/>
      <c r="F30" s="178">
        <f t="shared" si="369"/>
        <v>0</v>
      </c>
      <c r="G30" s="178">
        <f t="shared" si="369"/>
        <v>0</v>
      </c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9"/>
      <c r="V30" s="178">
        <f t="shared" si="370"/>
        <v>0</v>
      </c>
      <c r="W30" s="178">
        <f t="shared" si="370"/>
        <v>0</v>
      </c>
      <c r="X30" s="178"/>
      <c r="Y30" s="178"/>
      <c r="Z30" s="178"/>
      <c r="AA30" s="178"/>
      <c r="AB30" s="178"/>
      <c r="AC30" s="178"/>
      <c r="AD30" s="178"/>
      <c r="AE30" s="179"/>
      <c r="AF30" s="178">
        <f t="shared" si="371"/>
        <v>0</v>
      </c>
      <c r="AG30" s="178">
        <f t="shared" si="371"/>
        <v>0</v>
      </c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9"/>
      <c r="AS30" s="178">
        <f t="shared" si="372"/>
        <v>0</v>
      </c>
      <c r="AT30" s="178">
        <f t="shared" si="372"/>
        <v>0</v>
      </c>
      <c r="AU30" s="178"/>
      <c r="AV30" s="178"/>
      <c r="AW30" s="178"/>
      <c r="AX30" s="178"/>
      <c r="AY30" s="178"/>
      <c r="AZ30" s="178"/>
      <c r="BA30" s="178"/>
      <c r="BB30" s="179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>
        <f t="shared" si="374"/>
        <v>0</v>
      </c>
      <c r="BP30" s="178"/>
      <c r="BQ30" s="178"/>
      <c r="BR30" s="178"/>
      <c r="BS30" s="178"/>
      <c r="BT30" s="178"/>
      <c r="BU30" s="178"/>
      <c r="BV30" s="178"/>
      <c r="BW30" s="178"/>
      <c r="BX30" s="178">
        <f t="shared" si="375"/>
        <v>0</v>
      </c>
      <c r="BY30" s="178">
        <f t="shared" si="375"/>
        <v>0</v>
      </c>
      <c r="BZ30" s="178"/>
      <c r="CA30" s="178"/>
      <c r="CB30" s="178"/>
      <c r="CC30" s="178"/>
      <c r="CD30" s="178"/>
      <c r="CE30" s="178"/>
      <c r="CF30" s="178"/>
      <c r="CG30" s="179"/>
      <c r="CH30" s="178">
        <f t="shared" si="376"/>
        <v>0</v>
      </c>
      <c r="CI30" s="178">
        <f t="shared" si="376"/>
        <v>0</v>
      </c>
      <c r="CJ30" s="178"/>
      <c r="CK30" s="178"/>
      <c r="CL30" s="178"/>
      <c r="CM30" s="178"/>
      <c r="CN30" s="178"/>
      <c r="CO30" s="178"/>
      <c r="CP30" s="178"/>
      <c r="CQ30" s="179"/>
      <c r="CR30" s="178">
        <f t="shared" si="377"/>
        <v>0</v>
      </c>
      <c r="CS30" s="178">
        <f t="shared" si="377"/>
        <v>0</v>
      </c>
      <c r="CT30" s="178"/>
      <c r="CU30" s="178"/>
      <c r="CV30" s="178"/>
      <c r="CW30" s="178"/>
      <c r="CX30" s="178"/>
      <c r="CY30" s="178"/>
      <c r="CZ30" s="178"/>
      <c r="DA30" s="179"/>
      <c r="DB30" s="178">
        <f t="shared" si="378"/>
        <v>0</v>
      </c>
      <c r="DC30" s="178">
        <f t="shared" si="378"/>
        <v>0</v>
      </c>
      <c r="DD30" s="178"/>
      <c r="DE30" s="178"/>
      <c r="DF30" s="178"/>
      <c r="DG30" s="178"/>
      <c r="DH30" s="178"/>
      <c r="DI30" s="178"/>
      <c r="DJ30" s="178"/>
      <c r="DK30" s="179"/>
      <c r="DL30" s="178">
        <f t="shared" si="379"/>
        <v>0</v>
      </c>
      <c r="DM30" s="178">
        <f t="shared" si="379"/>
        <v>0</v>
      </c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9"/>
      <c r="EE30" s="178">
        <f t="shared" si="380"/>
        <v>0</v>
      </c>
      <c r="EF30" s="178">
        <f t="shared" si="380"/>
        <v>0</v>
      </c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80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8"/>
      <c r="FO30" s="178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8"/>
      <c r="GC30" s="178"/>
      <c r="GD30" s="178"/>
      <c r="GE30" s="178"/>
      <c r="GF30" s="178"/>
      <c r="GG30" s="178"/>
      <c r="GH30" s="178"/>
      <c r="GI30" s="178"/>
      <c r="GJ30" s="178"/>
      <c r="GK30" s="178"/>
      <c r="GL30" s="178"/>
      <c r="GM30" s="178"/>
      <c r="GN30" s="178"/>
      <c r="GO30" s="178"/>
      <c r="GP30" s="178"/>
      <c r="GQ30" s="178"/>
      <c r="GR30" s="178"/>
      <c r="GS30" s="178"/>
      <c r="GT30" s="178"/>
      <c r="GU30" s="178"/>
      <c r="GV30" s="178"/>
      <c r="GW30" s="99"/>
      <c r="GX30" s="116"/>
      <c r="GY30" s="116"/>
      <c r="GZ30" s="116"/>
      <c r="HA30" s="116"/>
      <c r="HB30" s="116"/>
      <c r="HC30" s="116"/>
      <c r="HD30" s="87"/>
      <c r="HE30" s="85"/>
      <c r="HF30" s="85"/>
      <c r="HG30" s="30"/>
    </row>
    <row r="31" spans="1:215" s="14" customFormat="1" ht="19.5" customHeight="1">
      <c r="A31" s="13" t="s">
        <v>179</v>
      </c>
      <c r="B31" s="174">
        <f t="shared" ref="B31:C31" si="381">B32+B33</f>
        <v>562487.51701000007</v>
      </c>
      <c r="C31" s="174">
        <f t="shared" si="381"/>
        <v>127436.17672</v>
      </c>
      <c r="D31" s="174">
        <f t="shared" ref="D31:D42" si="382">C31/B31*100</f>
        <v>22.655823083400872</v>
      </c>
      <c r="E31" s="175">
        <f t="shared" ref="E31:G31" si="383">E32+E33</f>
        <v>1167.6037799999999</v>
      </c>
      <c r="F31" s="174">
        <f t="shared" si="383"/>
        <v>1167.6037800000001</v>
      </c>
      <c r="G31" s="174">
        <f t="shared" si="383"/>
        <v>0</v>
      </c>
      <c r="H31" s="174">
        <f t="shared" ref="H31:H32" si="384">G31/F31*100</f>
        <v>0</v>
      </c>
      <c r="I31" s="174">
        <f t="shared" ref="I31:J31" si="385">I32+I33</f>
        <v>1155.9277400000001</v>
      </c>
      <c r="J31" s="174">
        <f t="shared" si="385"/>
        <v>0</v>
      </c>
      <c r="K31" s="174">
        <f t="shared" ref="K31" si="386">J31/I31*100</f>
        <v>0</v>
      </c>
      <c r="L31" s="174">
        <f t="shared" ref="L31:M31" si="387">L32+L33</f>
        <v>11.67604</v>
      </c>
      <c r="M31" s="174">
        <f t="shared" si="387"/>
        <v>0</v>
      </c>
      <c r="N31" s="174">
        <f t="shared" ref="N31" si="388">M31/L31*100</f>
        <v>0</v>
      </c>
      <c r="O31" s="174">
        <f t="shared" ref="O31:P31" si="389">O32+O33</f>
        <v>1246.5</v>
      </c>
      <c r="P31" s="174">
        <f t="shared" si="389"/>
        <v>0</v>
      </c>
      <c r="Q31" s="174">
        <f t="shared" ref="Q31:Q32" si="390">P31/O31*100</f>
        <v>0</v>
      </c>
      <c r="R31" s="174">
        <f t="shared" ref="R31:S31" si="391">R32+R33</f>
        <v>0</v>
      </c>
      <c r="S31" s="174">
        <f t="shared" si="391"/>
        <v>0</v>
      </c>
      <c r="T31" s="178"/>
      <c r="U31" s="175">
        <f t="shared" ref="U31:W31" si="392">U32+U33</f>
        <v>920.68200000000002</v>
      </c>
      <c r="V31" s="174">
        <f t="shared" si="392"/>
        <v>920.68200000000002</v>
      </c>
      <c r="W31" s="174">
        <f t="shared" si="392"/>
        <v>0</v>
      </c>
      <c r="X31" s="174">
        <f t="shared" ref="X31:X32" si="393">W31/V31*100</f>
        <v>0</v>
      </c>
      <c r="Y31" s="174">
        <f t="shared" ref="Y31:Z31" si="394">Y32+Y33</f>
        <v>647.78011000000004</v>
      </c>
      <c r="Z31" s="174">
        <f t="shared" si="394"/>
        <v>0</v>
      </c>
      <c r="AA31" s="174">
        <f t="shared" ref="AA31:AA32" si="395">Z31/Y31*100</f>
        <v>0</v>
      </c>
      <c r="AB31" s="174">
        <f t="shared" ref="AB31:AC31" si="396">AB32+AB33</f>
        <v>272.90188999999998</v>
      </c>
      <c r="AC31" s="174">
        <f t="shared" si="396"/>
        <v>0</v>
      </c>
      <c r="AD31" s="174">
        <f t="shared" ref="AD31:AD32" si="397">AC31/AB31*100</f>
        <v>0</v>
      </c>
      <c r="AE31" s="175">
        <f t="shared" ref="AE31:AG31" si="398">AE32+AE33</f>
        <v>0</v>
      </c>
      <c r="AF31" s="174">
        <f t="shared" si="398"/>
        <v>0</v>
      </c>
      <c r="AG31" s="174">
        <f t="shared" si="398"/>
        <v>0</v>
      </c>
      <c r="AH31" s="178"/>
      <c r="AI31" s="174">
        <f t="shared" ref="AI31:AJ31" si="399">AI32+AI33</f>
        <v>0</v>
      </c>
      <c r="AJ31" s="174">
        <f t="shared" si="399"/>
        <v>0</v>
      </c>
      <c r="AK31" s="178"/>
      <c r="AL31" s="174">
        <f t="shared" ref="AL31:AM31" si="400">AL32+AL33</f>
        <v>0</v>
      </c>
      <c r="AM31" s="174">
        <f t="shared" si="400"/>
        <v>0</v>
      </c>
      <c r="AN31" s="178"/>
      <c r="AO31" s="174">
        <f t="shared" ref="AO31:AP31" si="401">AO32+AO33</f>
        <v>0</v>
      </c>
      <c r="AP31" s="174">
        <f t="shared" si="401"/>
        <v>0</v>
      </c>
      <c r="AQ31" s="178"/>
      <c r="AR31" s="175">
        <f t="shared" ref="AR31:AT31" si="402">AR32+AR33</f>
        <v>1095.0949800000001</v>
      </c>
      <c r="AS31" s="174">
        <f t="shared" si="402"/>
        <v>1095.0949800000001</v>
      </c>
      <c r="AT31" s="174">
        <f t="shared" si="402"/>
        <v>1095.0949800000001</v>
      </c>
      <c r="AU31" s="174">
        <f>AT31/AS31*100</f>
        <v>100</v>
      </c>
      <c r="AV31" s="174">
        <f t="shared" ref="AV31:AW31" si="403">AV32+AV33</f>
        <v>1006.35091</v>
      </c>
      <c r="AW31" s="174">
        <f t="shared" si="403"/>
        <v>1006.35091</v>
      </c>
      <c r="AX31" s="174">
        <f>AW31/AV31*100</f>
        <v>100</v>
      </c>
      <c r="AY31" s="174">
        <f t="shared" ref="AY31:AZ31" si="404">AY32+AY33</f>
        <v>88.744069999999994</v>
      </c>
      <c r="AZ31" s="174">
        <f t="shared" si="404"/>
        <v>88.744069999999994</v>
      </c>
      <c r="BA31" s="174">
        <f t="shared" ref="BA31:BA32" si="405">AZ31/AY31*100</f>
        <v>100</v>
      </c>
      <c r="BB31" s="175">
        <f t="shared" ref="BB31:BD31" si="406">BB32+BB33</f>
        <v>11804.911510000002</v>
      </c>
      <c r="BC31" s="174">
        <f t="shared" si="406"/>
        <v>11804.881510000001</v>
      </c>
      <c r="BD31" s="174">
        <f t="shared" si="406"/>
        <v>323.07885999999996</v>
      </c>
      <c r="BE31" s="174">
        <f t="shared" ref="BE31:BE41" si="407">BD31/BC31*100</f>
        <v>2.7368242512753516</v>
      </c>
      <c r="BF31" s="174">
        <f t="shared" ref="BF31:BG31" si="408">BF32+BF33</f>
        <v>11568.813209999998</v>
      </c>
      <c r="BG31" s="174">
        <f t="shared" si="408"/>
        <v>316.61727999999999</v>
      </c>
      <c r="BH31" s="174">
        <f t="shared" ref="BH31:BH42" si="409">BG31/BF31*100</f>
        <v>2.736817288452011</v>
      </c>
      <c r="BI31" s="174">
        <f t="shared" ref="BI31:BJ31" si="410">BI32+BI33</f>
        <v>236.06829999999999</v>
      </c>
      <c r="BJ31" s="174">
        <f t="shared" si="410"/>
        <v>6.4615799999999997</v>
      </c>
      <c r="BK31" s="174">
        <f t="shared" ref="BK31:BK42" si="411">BJ31/BI31*100</f>
        <v>2.7371654728737402</v>
      </c>
      <c r="BL31" s="174">
        <f t="shared" ref="BL31:BM31" si="412">BL32+BL33</f>
        <v>0</v>
      </c>
      <c r="BM31" s="174">
        <f t="shared" si="412"/>
        <v>0</v>
      </c>
      <c r="BN31" s="174"/>
      <c r="BO31" s="174">
        <f t="shared" ref="BO31:BP31" si="413">BO32+BO33</f>
        <v>3048.4315399999996</v>
      </c>
      <c r="BP31" s="174">
        <f t="shared" si="413"/>
        <v>0</v>
      </c>
      <c r="BQ31" s="174">
        <f t="shared" ref="BQ31:BQ42" si="414">BP31/BO31*100</f>
        <v>0</v>
      </c>
      <c r="BR31" s="174">
        <f t="shared" ref="BR31:BS31" si="415">BR32+BR33</f>
        <v>3048.4315399999996</v>
      </c>
      <c r="BS31" s="174">
        <f t="shared" si="415"/>
        <v>0</v>
      </c>
      <c r="BT31" s="174">
        <f t="shared" ref="BT31:BT42" si="416">BS31/BR31*100</f>
        <v>0</v>
      </c>
      <c r="BU31" s="174">
        <f t="shared" ref="BU31:BV31" si="417">BU32+BU33</f>
        <v>0</v>
      </c>
      <c r="BV31" s="174">
        <f t="shared" si="417"/>
        <v>0</v>
      </c>
      <c r="BW31" s="174"/>
      <c r="BX31" s="174">
        <f t="shared" ref="BX31:BY31" si="418">BX32+BX33</f>
        <v>477940.61592000001</v>
      </c>
      <c r="BY31" s="174">
        <f t="shared" si="418"/>
        <v>113155.13896</v>
      </c>
      <c r="BZ31" s="174">
        <f t="shared" ref="BZ31:BZ32" si="419">BY31/BX31*100</f>
        <v>23.67556453476648</v>
      </c>
      <c r="CA31" s="174">
        <f t="shared" ref="CA31:CB31" si="420">CA32+CA33</f>
        <v>468408.17191999999</v>
      </c>
      <c r="CB31" s="174">
        <f t="shared" si="420"/>
        <v>110892.03623</v>
      </c>
      <c r="CC31" s="174">
        <f t="shared" ref="CC31:CC32" si="421">CB31/CA31*100</f>
        <v>23.674231765738575</v>
      </c>
      <c r="CD31" s="174">
        <f t="shared" ref="CD31:CE31" si="422">CD32+CD33</f>
        <v>9532.4439999999995</v>
      </c>
      <c r="CE31" s="174">
        <f t="shared" si="422"/>
        <v>2263.1027300000001</v>
      </c>
      <c r="CF31" s="174">
        <f t="shared" ref="CF31:CF32" si="423">CE31/CD31*100</f>
        <v>23.741054550123771</v>
      </c>
      <c r="CG31" s="175">
        <f t="shared" ref="CG31:CI31" si="424">CG32+CG33</f>
        <v>0</v>
      </c>
      <c r="CH31" s="174">
        <f t="shared" si="424"/>
        <v>0</v>
      </c>
      <c r="CI31" s="174">
        <f t="shared" si="424"/>
        <v>0</v>
      </c>
      <c r="CJ31" s="174"/>
      <c r="CK31" s="174">
        <f t="shared" ref="CK31:CL31" si="425">CK32+CK33</f>
        <v>0</v>
      </c>
      <c r="CL31" s="174">
        <f t="shared" si="425"/>
        <v>0</v>
      </c>
      <c r="CM31" s="174"/>
      <c r="CN31" s="174">
        <f t="shared" ref="CN31:CO31" si="426">CN32+CN33</f>
        <v>0</v>
      </c>
      <c r="CO31" s="174">
        <f t="shared" si="426"/>
        <v>0</v>
      </c>
      <c r="CP31" s="174"/>
      <c r="CQ31" s="175">
        <f t="shared" ref="CQ31:CS31" si="427">CQ32+CQ33</f>
        <v>1027.3962000000001</v>
      </c>
      <c r="CR31" s="174">
        <f t="shared" si="427"/>
        <v>1027.3962000000001</v>
      </c>
      <c r="CS31" s="174">
        <f t="shared" si="427"/>
        <v>494.87759999999997</v>
      </c>
      <c r="CT31" s="174">
        <f>CS31/CR31*100</f>
        <v>48.16813610951646</v>
      </c>
      <c r="CU31" s="174">
        <f t="shared" ref="CU31:CV31" si="428">CU32+CU33</f>
        <v>1006.84829</v>
      </c>
      <c r="CV31" s="174">
        <f t="shared" si="428"/>
        <v>484.98005999999998</v>
      </c>
      <c r="CW31" s="174">
        <f t="shared" ref="CW31:CW33" si="429">CV31/CU31*100</f>
        <v>48.168136631587267</v>
      </c>
      <c r="CX31" s="174">
        <f t="shared" ref="CX31:CY31" si="430">CX32+CX33</f>
        <v>20.547910000000002</v>
      </c>
      <c r="CY31" s="174">
        <f t="shared" si="430"/>
        <v>9.8975399999999993</v>
      </c>
      <c r="CZ31" s="174">
        <f t="shared" ref="CZ31:CZ33" si="431">CY31/CX31*100</f>
        <v>48.168110528029359</v>
      </c>
      <c r="DA31" s="175">
        <f t="shared" ref="DA31:DC31" si="432">DA32+DA33</f>
        <v>0</v>
      </c>
      <c r="DB31" s="174">
        <f t="shared" si="432"/>
        <v>0</v>
      </c>
      <c r="DC31" s="174">
        <f t="shared" si="432"/>
        <v>0</v>
      </c>
      <c r="DD31" s="174"/>
      <c r="DE31" s="174">
        <f t="shared" ref="DE31:DF31" si="433">DE32+DE33</f>
        <v>0</v>
      </c>
      <c r="DF31" s="174">
        <f t="shared" si="433"/>
        <v>0</v>
      </c>
      <c r="DG31" s="174"/>
      <c r="DH31" s="174">
        <f t="shared" ref="DH31:DI31" si="434">DH32+DH33</f>
        <v>0</v>
      </c>
      <c r="DI31" s="174">
        <f t="shared" si="434"/>
        <v>0</v>
      </c>
      <c r="DJ31" s="174"/>
      <c r="DK31" s="175">
        <f t="shared" ref="DK31:DM31" si="435">DK32+DK33</f>
        <v>0</v>
      </c>
      <c r="DL31" s="174">
        <f t="shared" si="435"/>
        <v>0</v>
      </c>
      <c r="DM31" s="174">
        <f t="shared" si="435"/>
        <v>0</v>
      </c>
      <c r="DN31" s="174"/>
      <c r="DO31" s="174">
        <f t="shared" ref="DO31:DP31" si="436">DO32+DO33</f>
        <v>0</v>
      </c>
      <c r="DP31" s="174">
        <f t="shared" si="436"/>
        <v>0</v>
      </c>
      <c r="DQ31" s="174"/>
      <c r="DR31" s="174">
        <f t="shared" ref="DR31:DS31" si="437">DR32+DR33</f>
        <v>0</v>
      </c>
      <c r="DS31" s="174">
        <f t="shared" si="437"/>
        <v>0</v>
      </c>
      <c r="DT31" s="174"/>
      <c r="DU31" s="174">
        <f t="shared" ref="DU31:DV31" si="438">DU32+DU33</f>
        <v>0</v>
      </c>
      <c r="DV31" s="174">
        <f t="shared" si="438"/>
        <v>0</v>
      </c>
      <c r="DW31" s="174"/>
      <c r="DX31" s="174">
        <f t="shared" ref="DX31:DY31" si="439">DX32+DX33</f>
        <v>13106.990999999998</v>
      </c>
      <c r="DY31" s="174">
        <f t="shared" si="439"/>
        <v>0</v>
      </c>
      <c r="DZ31" s="174">
        <f t="shared" ref="DZ31:DZ42" si="440">DY31/DX31*100</f>
        <v>0</v>
      </c>
      <c r="EA31" s="174">
        <f t="shared" ref="EA31:EB31" si="441">EA32+EA33</f>
        <v>8280</v>
      </c>
      <c r="EB31" s="174">
        <f t="shared" si="441"/>
        <v>2935</v>
      </c>
      <c r="EC31" s="174">
        <f t="shared" ref="EC31:EC32" si="442">EB31/EA31*100</f>
        <v>35.446859903381643</v>
      </c>
      <c r="ED31" s="175">
        <f t="shared" ref="ED31:EF31" si="443">ED32+ED33</f>
        <v>0</v>
      </c>
      <c r="EE31" s="174">
        <f t="shared" si="443"/>
        <v>0</v>
      </c>
      <c r="EF31" s="174">
        <f t="shared" si="443"/>
        <v>0</v>
      </c>
      <c r="EG31" s="174"/>
      <c r="EH31" s="174">
        <f t="shared" ref="EH31:EI31" si="444">EH32+EH33</f>
        <v>0</v>
      </c>
      <c r="EI31" s="174">
        <f t="shared" si="444"/>
        <v>0</v>
      </c>
      <c r="EJ31" s="174"/>
      <c r="EK31" s="174">
        <f t="shared" ref="EK31:EL31" si="445">EK32+EK33</f>
        <v>0</v>
      </c>
      <c r="EL31" s="174">
        <f t="shared" si="445"/>
        <v>0</v>
      </c>
      <c r="EM31" s="174"/>
      <c r="EN31" s="174">
        <f t="shared" ref="EN31" si="446">EN32+EN33</f>
        <v>0</v>
      </c>
      <c r="EO31" s="174"/>
      <c r="EP31" s="178"/>
      <c r="EQ31" s="175">
        <f>EQ32+EQ33</f>
        <v>51.020409999999998</v>
      </c>
      <c r="ER31" s="174">
        <f t="shared" ref="ER31:ES31" si="447">ER32+ER33</f>
        <v>51.020409999999998</v>
      </c>
      <c r="ES31" s="174">
        <f t="shared" si="447"/>
        <v>51.020409999999998</v>
      </c>
      <c r="ET31" s="174">
        <f t="shared" ref="ET31:ET32" si="448">SUM(ES31/ER31*100)</f>
        <v>100</v>
      </c>
      <c r="EU31" s="174">
        <f t="shared" ref="EU31:EV31" si="449">EU32+EU33</f>
        <v>50</v>
      </c>
      <c r="EV31" s="174">
        <f t="shared" si="449"/>
        <v>50</v>
      </c>
      <c r="EW31" s="174">
        <f t="shared" ref="EW31:EW32" si="450">SUM(EV31/EU31*100)</f>
        <v>100</v>
      </c>
      <c r="EX31" s="174">
        <f t="shared" ref="EX31:EY31" si="451">EX32+EX33</f>
        <v>1.02041</v>
      </c>
      <c r="EY31" s="174">
        <f t="shared" si="451"/>
        <v>1.02041</v>
      </c>
      <c r="EZ31" s="174">
        <f t="shared" ref="EZ31:EZ32" si="452">SUM(EY31/EX31*100)</f>
        <v>100</v>
      </c>
      <c r="FA31" s="174">
        <f t="shared" ref="FA31:FB31" si="453">FA32+FA33</f>
        <v>0</v>
      </c>
      <c r="FB31" s="174">
        <f t="shared" si="453"/>
        <v>0</v>
      </c>
      <c r="FC31" s="174"/>
      <c r="FD31" s="174">
        <f t="shared" ref="FD31:FE31" si="454">FD32+FD33</f>
        <v>0</v>
      </c>
      <c r="FE31" s="174">
        <f t="shared" si="454"/>
        <v>0</v>
      </c>
      <c r="FF31" s="174"/>
      <c r="FG31" s="174">
        <f t="shared" ref="FG31:FH31" si="455">FG32+FG33</f>
        <v>0</v>
      </c>
      <c r="FH31" s="174">
        <f t="shared" si="455"/>
        <v>0</v>
      </c>
      <c r="FI31" s="174"/>
      <c r="FJ31" s="174">
        <f t="shared" ref="FJ31:FK31" si="456">FJ32+FJ33</f>
        <v>216.64724000000001</v>
      </c>
      <c r="FK31" s="174">
        <f t="shared" si="456"/>
        <v>0</v>
      </c>
      <c r="FL31" s="174">
        <f t="shared" ref="FL31:FL32" si="457">FK31/FJ31*100</f>
        <v>0</v>
      </c>
      <c r="FM31" s="174">
        <f t="shared" ref="FM31:FN31" si="458">FM32+FM33</f>
        <v>21836.008610000001</v>
      </c>
      <c r="FN31" s="174">
        <f t="shared" si="458"/>
        <v>6526.8099000000002</v>
      </c>
      <c r="FO31" s="174">
        <f t="shared" ref="FO31:FO32" si="459">FN31/FM31*100</f>
        <v>29.890123312238426</v>
      </c>
      <c r="FP31" s="174">
        <f t="shared" ref="FP31:FQ31" si="460">FP32+FP33</f>
        <v>4732.9931900000001</v>
      </c>
      <c r="FQ31" s="174">
        <f t="shared" si="460"/>
        <v>1419.89796</v>
      </c>
      <c r="FR31" s="174">
        <f t="shared" ref="FR31:FR32" si="461">FQ31/FP31*100</f>
        <v>30.000000063384835</v>
      </c>
      <c r="FS31" s="174">
        <f t="shared" ref="FS31:FT31" si="462">FS32+FS33</f>
        <v>2620.7142899999999</v>
      </c>
      <c r="FT31" s="174">
        <f t="shared" si="462"/>
        <v>1112.0078000000001</v>
      </c>
      <c r="FU31" s="174">
        <f t="shared" ref="FU31:FU32" si="463">FT31/FS31*100</f>
        <v>42.43147771747374</v>
      </c>
      <c r="FV31" s="174">
        <f t="shared" ref="FV31:FW31" si="464">FV32+FV33</f>
        <v>5100.7142899999999</v>
      </c>
      <c r="FW31" s="174">
        <f t="shared" si="464"/>
        <v>140.80312000000001</v>
      </c>
      <c r="FX31" s="174">
        <f t="shared" ref="FX31:FX32" si="465">FW31/FV31*100</f>
        <v>2.7604588689871514</v>
      </c>
      <c r="FY31" s="174">
        <f t="shared" ref="FY31:FZ31" si="466">FY32+FY33</f>
        <v>0</v>
      </c>
      <c r="FZ31" s="174">
        <f t="shared" si="466"/>
        <v>0</v>
      </c>
      <c r="GA31" s="174"/>
      <c r="GB31" s="174">
        <f t="shared" ref="GB31:GC31" si="467">GB32+GB33</f>
        <v>0</v>
      </c>
      <c r="GC31" s="174">
        <f t="shared" si="467"/>
        <v>0</v>
      </c>
      <c r="GD31" s="174"/>
      <c r="GE31" s="174">
        <f t="shared" ref="GE31:GF31" si="468">GE32+GE33</f>
        <v>0</v>
      </c>
      <c r="GF31" s="174">
        <f t="shared" si="468"/>
        <v>0</v>
      </c>
      <c r="GG31" s="174"/>
      <c r="GH31" s="174">
        <f t="shared" ref="GH31:GI31" si="469">GH32+GH33</f>
        <v>823.5</v>
      </c>
      <c r="GI31" s="174">
        <f t="shared" si="469"/>
        <v>182.44712999999999</v>
      </c>
      <c r="GJ31" s="174">
        <f t="shared" ref="GJ31:GJ32" si="470">GI31/GH31*100</f>
        <v>22.155085610200363</v>
      </c>
      <c r="GK31" s="174">
        <f t="shared" ref="GK31:GL31" si="471">GK32+GK33</f>
        <v>5898.9443700000002</v>
      </c>
      <c r="GL31" s="174">
        <f t="shared" si="471"/>
        <v>0</v>
      </c>
      <c r="GM31" s="174">
        <f t="shared" ref="GM31:GM32" si="472">GL31/GK31*100</f>
        <v>0</v>
      </c>
      <c r="GN31" s="174">
        <f t="shared" ref="GN31:GO31" si="473">GN32+GN33</f>
        <v>1568.7476799999999</v>
      </c>
      <c r="GO31" s="174">
        <f t="shared" si="473"/>
        <v>0</v>
      </c>
      <c r="GP31" s="174">
        <f t="shared" ref="GP31:GP32" si="474">GO31/GN31*100</f>
        <v>0</v>
      </c>
      <c r="GQ31" s="174">
        <f t="shared" ref="GQ31:GR31" si="475">GQ32+GQ33</f>
        <v>0</v>
      </c>
      <c r="GR31" s="174">
        <f t="shared" si="475"/>
        <v>0</v>
      </c>
      <c r="GS31" s="174"/>
      <c r="GT31" s="174">
        <f t="shared" ref="GT31:GU31" si="476">GT32+GT33</f>
        <v>0</v>
      </c>
      <c r="GU31" s="174">
        <f t="shared" si="476"/>
        <v>0</v>
      </c>
      <c r="GV31" s="174"/>
      <c r="GW31" s="98"/>
      <c r="GX31" s="116"/>
      <c r="GY31" s="116"/>
      <c r="GZ31" s="116"/>
      <c r="HA31" s="116"/>
      <c r="HB31" s="116"/>
      <c r="HC31" s="124"/>
      <c r="HD31" s="87"/>
      <c r="HE31" s="88"/>
      <c r="HF31" s="85"/>
      <c r="HG31" s="96"/>
    </row>
    <row r="32" spans="1:215">
      <c r="A32" s="11" t="s">
        <v>166</v>
      </c>
      <c r="B32" s="178">
        <f>E32+O32+R32+U32+AE32+AO32+AR32+BB32+BL32+BO32+BX32+CG32+CQ32+DA32+DK32+DU32+DX32+EA32+ED32+EN32+EQ32+FA32+FD32+FG32+FJ32+FM32+FP32+FS32+FV32+FY32+GB32+GE32+GH32+GK32+GN32+GQ32+GT32</f>
        <v>533499.78676000005</v>
      </c>
      <c r="C32" s="178">
        <f>G32+P32+S32+W32+AG32+AP32+AT32+BD32+BM32+BP32+BY32+CI32+CS32+DC32+DM32+DV32+DY32+EB32+EF32+EO32+ES32+FB32+FE32+FH32+FK32+FN32+FQ32+FT32+FW32+FZ32+GC32+GF32+GI32+GL32+GO32+GR32+GU32</f>
        <v>126618.22026</v>
      </c>
      <c r="D32" s="178">
        <f t="shared" si="382"/>
        <v>23.733509066417007</v>
      </c>
      <c r="E32" s="179">
        <v>1167.6037799999999</v>
      </c>
      <c r="F32" s="178">
        <f t="shared" ref="F32:G42" si="477">I32+L32</f>
        <v>1167.6037800000001</v>
      </c>
      <c r="G32" s="178">
        <f t="shared" si="477"/>
        <v>0</v>
      </c>
      <c r="H32" s="178">
        <f t="shared" si="384"/>
        <v>0</v>
      </c>
      <c r="I32" s="178">
        <v>1155.9277400000001</v>
      </c>
      <c r="J32" s="178"/>
      <c r="K32" s="178">
        <f>J32/I32*100</f>
        <v>0</v>
      </c>
      <c r="L32" s="178">
        <v>11.67604</v>
      </c>
      <c r="M32" s="178"/>
      <c r="N32" s="178">
        <f>M32/L32*100</f>
        <v>0</v>
      </c>
      <c r="O32" s="178">
        <v>1246.5</v>
      </c>
      <c r="P32" s="178"/>
      <c r="Q32" s="178">
        <f t="shared" si="390"/>
        <v>0</v>
      </c>
      <c r="R32" s="178"/>
      <c r="S32" s="178"/>
      <c r="T32" s="178"/>
      <c r="U32" s="179">
        <v>920.68200000000002</v>
      </c>
      <c r="V32" s="178">
        <f t="shared" ref="V32:W42" si="478">Y32+AB32</f>
        <v>920.68200000000002</v>
      </c>
      <c r="W32" s="178">
        <f t="shared" si="478"/>
        <v>0</v>
      </c>
      <c r="X32" s="178">
        <f t="shared" si="393"/>
        <v>0</v>
      </c>
      <c r="Y32" s="178">
        <v>647.78011000000004</v>
      </c>
      <c r="Z32" s="178"/>
      <c r="AA32" s="178">
        <f t="shared" si="395"/>
        <v>0</v>
      </c>
      <c r="AB32" s="178">
        <v>272.90188999999998</v>
      </c>
      <c r="AC32" s="178"/>
      <c r="AD32" s="178">
        <f t="shared" si="397"/>
        <v>0</v>
      </c>
      <c r="AE32" s="179"/>
      <c r="AF32" s="178">
        <f>AI32+AL32</f>
        <v>0</v>
      </c>
      <c r="AG32" s="178">
        <f>AJ32+AM32</f>
        <v>0</v>
      </c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9">
        <v>1095.0949800000001</v>
      </c>
      <c r="AS32" s="178">
        <f t="shared" ref="AS32:AT42" si="479">AV32+AY32</f>
        <v>1095.0949800000001</v>
      </c>
      <c r="AT32" s="178">
        <f>AW32+AZ32</f>
        <v>1095.0949800000001</v>
      </c>
      <c r="AU32" s="178">
        <f>AT32/AS32*100</f>
        <v>100</v>
      </c>
      <c r="AV32" s="178">
        <v>1006.35091</v>
      </c>
      <c r="AW32" s="178">
        <v>1006.35091</v>
      </c>
      <c r="AX32" s="178">
        <f>AW32/AV32*100</f>
        <v>100</v>
      </c>
      <c r="AY32" s="178">
        <v>88.744069999999994</v>
      </c>
      <c r="AZ32" s="178">
        <v>88.744069999999994</v>
      </c>
      <c r="BA32" s="178">
        <f t="shared" si="405"/>
        <v>100</v>
      </c>
      <c r="BB32" s="179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>
        <f>BR32+BU32</f>
        <v>0</v>
      </c>
      <c r="BP32" s="178"/>
      <c r="BQ32" s="178"/>
      <c r="BR32" s="178"/>
      <c r="BS32" s="178"/>
      <c r="BT32" s="178"/>
      <c r="BU32" s="178"/>
      <c r="BV32" s="178"/>
      <c r="BW32" s="178"/>
      <c r="BX32" s="178">
        <f>CA32+CD32</f>
        <v>477940.61592000001</v>
      </c>
      <c r="BY32" s="178">
        <f>CB32+CE32</f>
        <v>113155.13896</v>
      </c>
      <c r="BZ32" s="178">
        <f t="shared" si="419"/>
        <v>23.67556453476648</v>
      </c>
      <c r="CA32" s="178">
        <v>468408.17191999999</v>
      </c>
      <c r="CB32" s="178">
        <v>110892.03623</v>
      </c>
      <c r="CC32" s="178">
        <f t="shared" si="421"/>
        <v>23.674231765738575</v>
      </c>
      <c r="CD32" s="178">
        <v>9532.4439999999995</v>
      </c>
      <c r="CE32" s="178">
        <v>2263.1027300000001</v>
      </c>
      <c r="CF32" s="178">
        <f t="shared" si="423"/>
        <v>23.741054550123771</v>
      </c>
      <c r="CG32" s="179"/>
      <c r="CH32" s="178">
        <f>CK32+CN32</f>
        <v>0</v>
      </c>
      <c r="CI32" s="178">
        <f>CL32+CO32</f>
        <v>0</v>
      </c>
      <c r="CJ32" s="178"/>
      <c r="CK32" s="178"/>
      <c r="CL32" s="178"/>
      <c r="CM32" s="178"/>
      <c r="CN32" s="178"/>
      <c r="CO32" s="178"/>
      <c r="CP32" s="178"/>
      <c r="CQ32" s="179"/>
      <c r="CR32" s="178">
        <f t="shared" ref="CR32:CS32" si="480">CU32+CX32</f>
        <v>0</v>
      </c>
      <c r="CS32" s="178">
        <f t="shared" si="480"/>
        <v>0</v>
      </c>
      <c r="CT32" s="178"/>
      <c r="CU32" s="178"/>
      <c r="CV32" s="178"/>
      <c r="CW32" s="178"/>
      <c r="CX32" s="178"/>
      <c r="CY32" s="178"/>
      <c r="CZ32" s="178"/>
      <c r="DA32" s="179"/>
      <c r="DB32" s="178">
        <f>DE32+DH32</f>
        <v>0</v>
      </c>
      <c r="DC32" s="178">
        <f>DF32+DI32</f>
        <v>0</v>
      </c>
      <c r="DD32" s="178"/>
      <c r="DE32" s="178"/>
      <c r="DF32" s="178"/>
      <c r="DG32" s="178"/>
      <c r="DH32" s="178"/>
      <c r="DI32" s="178"/>
      <c r="DJ32" s="178"/>
      <c r="DK32" s="179"/>
      <c r="DL32" s="178">
        <f>DO32+DR32</f>
        <v>0</v>
      </c>
      <c r="DM32" s="178">
        <f>DP32+DS32</f>
        <v>0</v>
      </c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>
        <v>8280</v>
      </c>
      <c r="EB32" s="177">
        <v>2935</v>
      </c>
      <c r="EC32" s="178">
        <f t="shared" si="442"/>
        <v>35.446859903381643</v>
      </c>
      <c r="ED32" s="179"/>
      <c r="EE32" s="178">
        <f>EH32+EK32</f>
        <v>0</v>
      </c>
      <c r="EF32" s="178">
        <f>EI32+EL32</f>
        <v>0</v>
      </c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80">
        <v>51.020409999999998</v>
      </c>
      <c r="ER32" s="178">
        <f>EU32+EX32</f>
        <v>51.020409999999998</v>
      </c>
      <c r="ES32" s="178">
        <f>EV32+EY32</f>
        <v>51.020409999999998</v>
      </c>
      <c r="ET32" s="178">
        <f t="shared" si="448"/>
        <v>100</v>
      </c>
      <c r="EU32" s="178">
        <v>50</v>
      </c>
      <c r="EV32" s="178">
        <v>50</v>
      </c>
      <c r="EW32" s="178">
        <f t="shared" si="450"/>
        <v>100</v>
      </c>
      <c r="EX32" s="178">
        <v>1.02041</v>
      </c>
      <c r="EY32" s="178">
        <v>1.02041</v>
      </c>
      <c r="EZ32" s="178">
        <f t="shared" si="452"/>
        <v>100</v>
      </c>
      <c r="FA32" s="178"/>
      <c r="FB32" s="177"/>
      <c r="FC32" s="178"/>
      <c r="FD32" s="178"/>
      <c r="FE32" s="177"/>
      <c r="FF32" s="178"/>
      <c r="FG32" s="178"/>
      <c r="FH32" s="177"/>
      <c r="FI32" s="178"/>
      <c r="FJ32" s="178">
        <v>216.64724000000001</v>
      </c>
      <c r="FK32" s="177"/>
      <c r="FL32" s="178">
        <f t="shared" si="457"/>
        <v>0</v>
      </c>
      <c r="FM32" s="178">
        <v>21836.008610000001</v>
      </c>
      <c r="FN32" s="177">
        <v>6526.8099000000002</v>
      </c>
      <c r="FO32" s="178">
        <f t="shared" si="459"/>
        <v>29.890123312238426</v>
      </c>
      <c r="FP32" s="178">
        <v>4732.9931900000001</v>
      </c>
      <c r="FQ32" s="177">
        <v>1419.89796</v>
      </c>
      <c r="FR32" s="178">
        <f t="shared" si="461"/>
        <v>30.000000063384835</v>
      </c>
      <c r="FS32" s="178">
        <v>2620.7142899999999</v>
      </c>
      <c r="FT32" s="177">
        <v>1112.0078000000001</v>
      </c>
      <c r="FU32" s="178">
        <f t="shared" si="463"/>
        <v>42.43147771747374</v>
      </c>
      <c r="FV32" s="178">
        <v>5100.7142899999999</v>
      </c>
      <c r="FW32" s="177">
        <v>140.80312000000001</v>
      </c>
      <c r="FX32" s="178">
        <f t="shared" si="465"/>
        <v>2.7604588689871514</v>
      </c>
      <c r="FY32" s="178"/>
      <c r="FZ32" s="177"/>
      <c r="GA32" s="178"/>
      <c r="GB32" s="178"/>
      <c r="GC32" s="177"/>
      <c r="GD32" s="178"/>
      <c r="GE32" s="178"/>
      <c r="GF32" s="177"/>
      <c r="GG32" s="178"/>
      <c r="GH32" s="178">
        <v>823.5</v>
      </c>
      <c r="GI32" s="177">
        <v>182.44712999999999</v>
      </c>
      <c r="GJ32" s="178">
        <f t="shared" si="470"/>
        <v>22.155085610200363</v>
      </c>
      <c r="GK32" s="178">
        <v>5898.9443700000002</v>
      </c>
      <c r="GL32" s="177"/>
      <c r="GM32" s="178">
        <f t="shared" si="472"/>
        <v>0</v>
      </c>
      <c r="GN32" s="178">
        <v>1568.7476799999999</v>
      </c>
      <c r="GO32" s="177"/>
      <c r="GP32" s="178">
        <f t="shared" si="474"/>
        <v>0</v>
      </c>
      <c r="GQ32" s="178"/>
      <c r="GR32" s="177"/>
      <c r="GS32" s="178"/>
      <c r="GT32" s="178"/>
      <c r="GU32" s="177"/>
      <c r="GV32" s="178"/>
      <c r="GW32" s="99"/>
      <c r="GX32" s="125"/>
      <c r="GY32" s="116"/>
      <c r="GZ32" s="116"/>
      <c r="HA32" s="125"/>
      <c r="HB32" s="116"/>
      <c r="HC32" s="116"/>
      <c r="HD32" s="87"/>
      <c r="HE32" s="85"/>
      <c r="HF32" s="85"/>
      <c r="HG32" s="30"/>
    </row>
    <row r="33" spans="1:215" s="14" customFormat="1">
      <c r="A33" s="13" t="s">
        <v>194</v>
      </c>
      <c r="B33" s="174">
        <f t="shared" ref="B33" si="481">SUM(B34:B42)</f>
        <v>28987.730250000001</v>
      </c>
      <c r="C33" s="174">
        <f t="shared" ref="C33" si="482">SUM(C34:C42)</f>
        <v>817.95645999999999</v>
      </c>
      <c r="D33" s="174">
        <f t="shared" si="382"/>
        <v>2.8217333780384548</v>
      </c>
      <c r="E33" s="175">
        <f t="shared" ref="E33:G33" si="483">SUM(E34:E42)</f>
        <v>0</v>
      </c>
      <c r="F33" s="174">
        <f t="shared" si="483"/>
        <v>0</v>
      </c>
      <c r="G33" s="174">
        <f t="shared" si="483"/>
        <v>0</v>
      </c>
      <c r="H33" s="178"/>
      <c r="I33" s="174">
        <f t="shared" ref="I33:J33" si="484">SUM(I34:I42)</f>
        <v>0</v>
      </c>
      <c r="J33" s="174">
        <f t="shared" si="484"/>
        <v>0</v>
      </c>
      <c r="K33" s="178"/>
      <c r="L33" s="174">
        <f t="shared" ref="L33:M33" si="485">SUM(L34:L42)</f>
        <v>0</v>
      </c>
      <c r="M33" s="174">
        <f t="shared" si="485"/>
        <v>0</v>
      </c>
      <c r="N33" s="178"/>
      <c r="O33" s="174">
        <f t="shared" ref="O33:P33" si="486">SUM(O34:O42)</f>
        <v>0</v>
      </c>
      <c r="P33" s="174">
        <f t="shared" si="486"/>
        <v>0</v>
      </c>
      <c r="Q33" s="178"/>
      <c r="R33" s="174">
        <f t="shared" ref="R33:S33" si="487">SUM(R34:R42)</f>
        <v>0</v>
      </c>
      <c r="S33" s="174">
        <f t="shared" si="487"/>
        <v>0</v>
      </c>
      <c r="T33" s="178"/>
      <c r="U33" s="175">
        <f t="shared" ref="U33:W33" si="488">SUM(U34:U42)</f>
        <v>0</v>
      </c>
      <c r="V33" s="174">
        <f t="shared" si="488"/>
        <v>0</v>
      </c>
      <c r="W33" s="174">
        <f t="shared" si="488"/>
        <v>0</v>
      </c>
      <c r="X33" s="178"/>
      <c r="Y33" s="174">
        <f t="shared" ref="Y33:Z33" si="489">SUM(Y34:Y42)</f>
        <v>0</v>
      </c>
      <c r="Z33" s="174">
        <f t="shared" si="489"/>
        <v>0</v>
      </c>
      <c r="AA33" s="178"/>
      <c r="AB33" s="174">
        <f t="shared" ref="AB33:AC33" si="490">SUM(AB34:AB42)</f>
        <v>0</v>
      </c>
      <c r="AC33" s="174">
        <f t="shared" si="490"/>
        <v>0</v>
      </c>
      <c r="AD33" s="178"/>
      <c r="AE33" s="175">
        <f t="shared" ref="AE33:AG33" si="491">SUM(AE34:AE42)</f>
        <v>0</v>
      </c>
      <c r="AF33" s="174">
        <f t="shared" si="491"/>
        <v>0</v>
      </c>
      <c r="AG33" s="174">
        <f t="shared" si="491"/>
        <v>0</v>
      </c>
      <c r="AH33" s="178"/>
      <c r="AI33" s="174">
        <f t="shared" ref="AI33:AJ33" si="492">SUM(AI34:AI42)</f>
        <v>0</v>
      </c>
      <c r="AJ33" s="174">
        <f t="shared" si="492"/>
        <v>0</v>
      </c>
      <c r="AK33" s="178"/>
      <c r="AL33" s="174">
        <f t="shared" ref="AL33:AM33" si="493">SUM(AL34:AL42)</f>
        <v>0</v>
      </c>
      <c r="AM33" s="174">
        <f t="shared" si="493"/>
        <v>0</v>
      </c>
      <c r="AN33" s="178"/>
      <c r="AO33" s="174">
        <f t="shared" ref="AO33:AP33" si="494">SUM(AO34:AO42)</f>
        <v>0</v>
      </c>
      <c r="AP33" s="174">
        <f t="shared" si="494"/>
        <v>0</v>
      </c>
      <c r="AQ33" s="178"/>
      <c r="AR33" s="175">
        <f t="shared" ref="AR33:AT33" si="495">SUM(AR34:AR42)</f>
        <v>0</v>
      </c>
      <c r="AS33" s="174">
        <f t="shared" si="495"/>
        <v>0</v>
      </c>
      <c r="AT33" s="174">
        <f t="shared" si="495"/>
        <v>0</v>
      </c>
      <c r="AU33" s="178"/>
      <c r="AV33" s="174">
        <f t="shared" ref="AV33:AW33" si="496">SUM(AV34:AV42)</f>
        <v>0</v>
      </c>
      <c r="AW33" s="174">
        <f t="shared" si="496"/>
        <v>0</v>
      </c>
      <c r="AX33" s="178"/>
      <c r="AY33" s="174">
        <f t="shared" ref="AY33:AZ33" si="497">SUM(AY34:AY42)</f>
        <v>0</v>
      </c>
      <c r="AZ33" s="174">
        <f t="shared" si="497"/>
        <v>0</v>
      </c>
      <c r="BA33" s="178"/>
      <c r="BB33" s="175">
        <f t="shared" ref="BB33:BD33" si="498">SUM(BB34:BB42)</f>
        <v>11804.911510000002</v>
      </c>
      <c r="BC33" s="174">
        <f t="shared" si="498"/>
        <v>11804.881510000001</v>
      </c>
      <c r="BD33" s="174">
        <f t="shared" si="498"/>
        <v>323.07885999999996</v>
      </c>
      <c r="BE33" s="174">
        <f t="shared" si="407"/>
        <v>2.7368242512753516</v>
      </c>
      <c r="BF33" s="174">
        <f t="shared" ref="BF33:BG33" si="499">SUM(BF34:BF42)</f>
        <v>11568.813209999998</v>
      </c>
      <c r="BG33" s="174">
        <f t="shared" si="499"/>
        <v>316.61727999999999</v>
      </c>
      <c r="BH33" s="174">
        <f t="shared" si="409"/>
        <v>2.736817288452011</v>
      </c>
      <c r="BI33" s="174">
        <f t="shared" ref="BI33:BJ33" si="500">SUM(BI34:BI42)</f>
        <v>236.06829999999999</v>
      </c>
      <c r="BJ33" s="174">
        <f t="shared" si="500"/>
        <v>6.4615799999999997</v>
      </c>
      <c r="BK33" s="174">
        <f t="shared" si="411"/>
        <v>2.7371654728737402</v>
      </c>
      <c r="BL33" s="174">
        <f t="shared" ref="BL33:BM33" si="501">SUM(BL34:BL42)</f>
        <v>0</v>
      </c>
      <c r="BM33" s="174">
        <f t="shared" si="501"/>
        <v>0</v>
      </c>
      <c r="BN33" s="174"/>
      <c r="BO33" s="174">
        <f t="shared" ref="BO33:BP33" si="502">SUM(BO34:BO42)</f>
        <v>3048.4315399999996</v>
      </c>
      <c r="BP33" s="174">
        <f t="shared" si="502"/>
        <v>0</v>
      </c>
      <c r="BQ33" s="174">
        <f t="shared" si="414"/>
        <v>0</v>
      </c>
      <c r="BR33" s="174">
        <f t="shared" ref="BR33:BS33" si="503">SUM(BR34:BR42)</f>
        <v>3048.4315399999996</v>
      </c>
      <c r="BS33" s="174">
        <f t="shared" si="503"/>
        <v>0</v>
      </c>
      <c r="BT33" s="174">
        <f t="shared" si="416"/>
        <v>0</v>
      </c>
      <c r="BU33" s="174">
        <f t="shared" ref="BU33:BV33" si="504">SUM(BU34:BU42)</f>
        <v>0</v>
      </c>
      <c r="BV33" s="174">
        <f t="shared" si="504"/>
        <v>0</v>
      </c>
      <c r="BW33" s="174"/>
      <c r="BX33" s="174">
        <f t="shared" ref="BX33:BY33" si="505">SUM(BX34:BX42)</f>
        <v>0</v>
      </c>
      <c r="BY33" s="174">
        <f t="shared" si="505"/>
        <v>0</v>
      </c>
      <c r="BZ33" s="174"/>
      <c r="CA33" s="174">
        <f t="shared" ref="CA33:CB33" si="506">SUM(CA34:CA42)</f>
        <v>0</v>
      </c>
      <c r="CB33" s="174">
        <f t="shared" si="506"/>
        <v>0</v>
      </c>
      <c r="CC33" s="174"/>
      <c r="CD33" s="174">
        <f t="shared" ref="CD33:CE33" si="507">SUM(CD34:CD42)</f>
        <v>0</v>
      </c>
      <c r="CE33" s="174">
        <f t="shared" si="507"/>
        <v>0</v>
      </c>
      <c r="CF33" s="174"/>
      <c r="CG33" s="175">
        <f t="shared" ref="CG33:CI33" si="508">SUM(CG34:CG42)</f>
        <v>0</v>
      </c>
      <c r="CH33" s="174">
        <f t="shared" si="508"/>
        <v>0</v>
      </c>
      <c r="CI33" s="174">
        <f t="shared" si="508"/>
        <v>0</v>
      </c>
      <c r="CJ33" s="174"/>
      <c r="CK33" s="174">
        <f t="shared" ref="CK33:CL33" si="509">SUM(CK34:CK42)</f>
        <v>0</v>
      </c>
      <c r="CL33" s="174">
        <f t="shared" si="509"/>
        <v>0</v>
      </c>
      <c r="CM33" s="174"/>
      <c r="CN33" s="174">
        <f t="shared" ref="CN33:CO33" si="510">SUM(CN34:CN42)</f>
        <v>0</v>
      </c>
      <c r="CO33" s="174">
        <f t="shared" si="510"/>
        <v>0</v>
      </c>
      <c r="CP33" s="174"/>
      <c r="CQ33" s="175">
        <f t="shared" ref="CQ33:CS33" si="511">SUM(CQ34:CQ42)</f>
        <v>1027.3962000000001</v>
      </c>
      <c r="CR33" s="174">
        <f t="shared" si="511"/>
        <v>1027.3962000000001</v>
      </c>
      <c r="CS33" s="174">
        <f t="shared" si="511"/>
        <v>494.87759999999997</v>
      </c>
      <c r="CT33" s="174">
        <f>CS33/CR33*100</f>
        <v>48.16813610951646</v>
      </c>
      <c r="CU33" s="174">
        <f t="shared" ref="CU33:CV33" si="512">SUM(CU34:CU42)</f>
        <v>1006.84829</v>
      </c>
      <c r="CV33" s="174">
        <f t="shared" si="512"/>
        <v>484.98005999999998</v>
      </c>
      <c r="CW33" s="174">
        <f t="shared" si="429"/>
        <v>48.168136631587267</v>
      </c>
      <c r="CX33" s="174">
        <f t="shared" ref="CX33:CY33" si="513">SUM(CX34:CX42)</f>
        <v>20.547910000000002</v>
      </c>
      <c r="CY33" s="174">
        <f t="shared" si="513"/>
        <v>9.8975399999999993</v>
      </c>
      <c r="CZ33" s="174">
        <f t="shared" si="431"/>
        <v>48.168110528029359</v>
      </c>
      <c r="DA33" s="175">
        <f t="shared" ref="DA33:DC33" si="514">SUM(DA34:DA42)</f>
        <v>0</v>
      </c>
      <c r="DB33" s="174">
        <f t="shared" si="514"/>
        <v>0</v>
      </c>
      <c r="DC33" s="174">
        <f t="shared" si="514"/>
        <v>0</v>
      </c>
      <c r="DD33" s="174"/>
      <c r="DE33" s="174">
        <f t="shared" ref="DE33:DF33" si="515">SUM(DE34:DE42)</f>
        <v>0</v>
      </c>
      <c r="DF33" s="174">
        <f t="shared" si="515"/>
        <v>0</v>
      </c>
      <c r="DG33" s="174"/>
      <c r="DH33" s="174">
        <f t="shared" ref="DH33:DI33" si="516">SUM(DH34:DH42)</f>
        <v>0</v>
      </c>
      <c r="DI33" s="174">
        <f t="shared" si="516"/>
        <v>0</v>
      </c>
      <c r="DJ33" s="174"/>
      <c r="DK33" s="175">
        <f t="shared" ref="DK33:DM33" si="517">SUM(DK34:DK42)</f>
        <v>0</v>
      </c>
      <c r="DL33" s="174">
        <f t="shared" si="517"/>
        <v>0</v>
      </c>
      <c r="DM33" s="174">
        <f t="shared" si="517"/>
        <v>0</v>
      </c>
      <c r="DN33" s="174"/>
      <c r="DO33" s="174">
        <f t="shared" ref="DO33:DP33" si="518">SUM(DO34:DO42)</f>
        <v>0</v>
      </c>
      <c r="DP33" s="174">
        <f t="shared" si="518"/>
        <v>0</v>
      </c>
      <c r="DQ33" s="174"/>
      <c r="DR33" s="174">
        <f t="shared" ref="DR33:DS33" si="519">SUM(DR34:DR42)</f>
        <v>0</v>
      </c>
      <c r="DS33" s="174">
        <f t="shared" si="519"/>
        <v>0</v>
      </c>
      <c r="DT33" s="174"/>
      <c r="DU33" s="174">
        <f t="shared" ref="DU33:DV33" si="520">SUM(DU34:DU42)</f>
        <v>0</v>
      </c>
      <c r="DV33" s="174">
        <f t="shared" si="520"/>
        <v>0</v>
      </c>
      <c r="DW33" s="174"/>
      <c r="DX33" s="174">
        <f t="shared" ref="DX33:DY33" si="521">SUM(DX34:DX42)</f>
        <v>13106.990999999998</v>
      </c>
      <c r="DY33" s="174">
        <f t="shared" si="521"/>
        <v>0</v>
      </c>
      <c r="DZ33" s="174">
        <f t="shared" si="440"/>
        <v>0</v>
      </c>
      <c r="EA33" s="174">
        <f t="shared" ref="EA33:EB33" si="522">SUM(EA34:EA42)</f>
        <v>0</v>
      </c>
      <c r="EB33" s="174">
        <f t="shared" si="522"/>
        <v>0</v>
      </c>
      <c r="EC33" s="174"/>
      <c r="ED33" s="175">
        <f t="shared" ref="ED33:EF33" si="523">SUM(ED34:ED42)</f>
        <v>0</v>
      </c>
      <c r="EE33" s="174">
        <f t="shared" si="523"/>
        <v>0</v>
      </c>
      <c r="EF33" s="174">
        <f t="shared" si="523"/>
        <v>0</v>
      </c>
      <c r="EG33" s="174"/>
      <c r="EH33" s="174">
        <f t="shared" ref="EH33:EI33" si="524">SUM(EH34:EH42)</f>
        <v>0</v>
      </c>
      <c r="EI33" s="174">
        <f t="shared" si="524"/>
        <v>0</v>
      </c>
      <c r="EJ33" s="174"/>
      <c r="EK33" s="174">
        <f t="shared" ref="EK33:EL33" si="525">SUM(EK34:EK42)</f>
        <v>0</v>
      </c>
      <c r="EL33" s="174">
        <f t="shared" si="525"/>
        <v>0</v>
      </c>
      <c r="EM33" s="174"/>
      <c r="EN33" s="174">
        <f t="shared" ref="EN33" si="526">EN34+EN35</f>
        <v>0</v>
      </c>
      <c r="EO33" s="174"/>
      <c r="EP33" s="178"/>
      <c r="EQ33" s="175"/>
      <c r="ER33" s="174">
        <f t="shared" ref="ER33:ES33" si="527">ER34+ER35</f>
        <v>0</v>
      </c>
      <c r="ES33" s="174">
        <f t="shared" si="527"/>
        <v>0</v>
      </c>
      <c r="ET33" s="174"/>
      <c r="EU33" s="174">
        <f t="shared" ref="EU33:EV33" si="528">EU34+EU35</f>
        <v>0</v>
      </c>
      <c r="EV33" s="174">
        <f t="shared" si="528"/>
        <v>0</v>
      </c>
      <c r="EW33" s="174"/>
      <c r="EX33" s="174">
        <f t="shared" ref="EX33:EY33" si="529">EX34+EX35</f>
        <v>0</v>
      </c>
      <c r="EY33" s="174">
        <f t="shared" si="529"/>
        <v>0</v>
      </c>
      <c r="EZ33" s="174"/>
      <c r="FA33" s="174">
        <f t="shared" ref="FA33:FB33" si="530">SUM(FA34:FA42)</f>
        <v>0</v>
      </c>
      <c r="FB33" s="174">
        <f t="shared" si="530"/>
        <v>0</v>
      </c>
      <c r="FC33" s="174"/>
      <c r="FD33" s="174">
        <f t="shared" ref="FD33:FE33" si="531">SUM(FD34:FD42)</f>
        <v>0</v>
      </c>
      <c r="FE33" s="174">
        <f t="shared" si="531"/>
        <v>0</v>
      </c>
      <c r="FF33" s="174"/>
      <c r="FG33" s="174">
        <f t="shared" ref="FG33:FH33" si="532">SUM(FG34:FG42)</f>
        <v>0</v>
      </c>
      <c r="FH33" s="174">
        <f t="shared" si="532"/>
        <v>0</v>
      </c>
      <c r="FI33" s="174"/>
      <c r="FJ33" s="174">
        <f t="shared" ref="FJ33:FK33" si="533">SUM(FJ34:FJ42)</f>
        <v>0</v>
      </c>
      <c r="FK33" s="174">
        <f t="shared" si="533"/>
        <v>0</v>
      </c>
      <c r="FL33" s="174"/>
      <c r="FM33" s="174">
        <f t="shared" ref="FM33:FN33" si="534">SUM(FM34:FM42)</f>
        <v>0</v>
      </c>
      <c r="FN33" s="174">
        <f t="shared" si="534"/>
        <v>0</v>
      </c>
      <c r="FO33" s="174"/>
      <c r="FP33" s="174">
        <f t="shared" ref="FP33:FQ33" si="535">SUM(FP34:FP42)</f>
        <v>0</v>
      </c>
      <c r="FQ33" s="174">
        <f t="shared" si="535"/>
        <v>0</v>
      </c>
      <c r="FR33" s="174"/>
      <c r="FS33" s="174">
        <f t="shared" ref="FS33:FT33" si="536">SUM(FS34:FS42)</f>
        <v>0</v>
      </c>
      <c r="FT33" s="174">
        <f t="shared" si="536"/>
        <v>0</v>
      </c>
      <c r="FU33" s="174"/>
      <c r="FV33" s="174">
        <f t="shared" ref="FV33:FW33" si="537">SUM(FV34:FV42)</f>
        <v>0</v>
      </c>
      <c r="FW33" s="174">
        <f t="shared" si="537"/>
        <v>0</v>
      </c>
      <c r="FX33" s="174"/>
      <c r="FY33" s="174">
        <f t="shared" ref="FY33:FZ33" si="538">SUM(FY34:FY42)</f>
        <v>0</v>
      </c>
      <c r="FZ33" s="174">
        <f t="shared" si="538"/>
        <v>0</v>
      </c>
      <c r="GA33" s="174"/>
      <c r="GB33" s="174">
        <f t="shared" ref="GB33:GC33" si="539">SUM(GB34:GB42)</f>
        <v>0</v>
      </c>
      <c r="GC33" s="174">
        <f t="shared" si="539"/>
        <v>0</v>
      </c>
      <c r="GD33" s="174"/>
      <c r="GE33" s="174">
        <f t="shared" ref="GE33:GF33" si="540">SUM(GE34:GE42)</f>
        <v>0</v>
      </c>
      <c r="GF33" s="174">
        <f t="shared" si="540"/>
        <v>0</v>
      </c>
      <c r="GG33" s="174"/>
      <c r="GH33" s="174">
        <f t="shared" ref="GH33:GI33" si="541">SUM(GH34:GH42)</f>
        <v>0</v>
      </c>
      <c r="GI33" s="174">
        <f t="shared" si="541"/>
        <v>0</v>
      </c>
      <c r="GJ33" s="174"/>
      <c r="GK33" s="174">
        <f t="shared" ref="GK33:GL33" si="542">SUM(GK34:GK42)</f>
        <v>0</v>
      </c>
      <c r="GL33" s="174">
        <f t="shared" si="542"/>
        <v>0</v>
      </c>
      <c r="GM33" s="174"/>
      <c r="GN33" s="174">
        <f t="shared" ref="GN33:GO33" si="543">SUM(GN34:GN42)</f>
        <v>0</v>
      </c>
      <c r="GO33" s="174">
        <f t="shared" si="543"/>
        <v>0</v>
      </c>
      <c r="GP33" s="174"/>
      <c r="GQ33" s="174">
        <f t="shared" ref="GQ33:GR33" si="544">SUM(GQ34:GQ42)</f>
        <v>0</v>
      </c>
      <c r="GR33" s="174">
        <f t="shared" si="544"/>
        <v>0</v>
      </c>
      <c r="GS33" s="174"/>
      <c r="GT33" s="174">
        <f t="shared" ref="GT33:GU33" si="545">SUM(GT34:GT42)</f>
        <v>0</v>
      </c>
      <c r="GU33" s="174">
        <f t="shared" si="545"/>
        <v>0</v>
      </c>
      <c r="GV33" s="174"/>
      <c r="GW33" s="98"/>
      <c r="GX33" s="116"/>
      <c r="GY33" s="116"/>
      <c r="GZ33" s="116"/>
      <c r="HA33" s="116"/>
      <c r="HB33" s="116"/>
      <c r="HC33" s="116"/>
      <c r="HD33" s="87"/>
      <c r="HE33" s="85"/>
      <c r="HF33" s="85"/>
      <c r="HG33" s="96"/>
    </row>
    <row r="34" spans="1:215" ht="20.25" customHeight="1">
      <c r="A34" s="11" t="s">
        <v>44</v>
      </c>
      <c r="B34" s="178">
        <f t="shared" ref="B34:B42" si="546">E34+O34+R34+U34+AE34+AO34+AR34+BB34+BL34+BO34+BX34+CG34+CQ34+DA34+DK34+DU34+DX34+EA34+ED34+EN34+EQ34+FA34+FD34+FG34+FJ34+FM34+FP34+FS34+FV34+FY34+GB34+GE34+GH34+GK34+GN34+GQ34+GT34</f>
        <v>7053.022280000001</v>
      </c>
      <c r="C34" s="178">
        <f t="shared" ref="C34:C42" si="547">G34+P34+S34+W34+AG34+AP34+AT34+BD34+BM34+BP34+BY34+CI34+CS34+DC34+DM34+DV34+DY34+EB34+EF34+EO34+ES34+FB34+FE34+FH34+FK34+FN34+FQ34+FT34+FW34+FZ34+GC34+GF34+GI34+GL34+GO34+GR34+GU34</f>
        <v>0</v>
      </c>
      <c r="D34" s="178">
        <f t="shared" si="382"/>
        <v>0</v>
      </c>
      <c r="E34" s="179"/>
      <c r="F34" s="178">
        <f t="shared" si="477"/>
        <v>0</v>
      </c>
      <c r="G34" s="178">
        <f t="shared" si="477"/>
        <v>0</v>
      </c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9"/>
      <c r="V34" s="178">
        <f t="shared" si="478"/>
        <v>0</v>
      </c>
      <c r="W34" s="178">
        <f t="shared" si="478"/>
        <v>0</v>
      </c>
      <c r="X34" s="178"/>
      <c r="Y34" s="178"/>
      <c r="Z34" s="178"/>
      <c r="AA34" s="178"/>
      <c r="AB34" s="178"/>
      <c r="AC34" s="178"/>
      <c r="AD34" s="178"/>
      <c r="AE34" s="179"/>
      <c r="AF34" s="178">
        <f t="shared" ref="AF34:AG42" si="548">AI34+AL34</f>
        <v>0</v>
      </c>
      <c r="AG34" s="178">
        <f t="shared" si="548"/>
        <v>0</v>
      </c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9"/>
      <c r="AS34" s="178">
        <f t="shared" si="479"/>
        <v>0</v>
      </c>
      <c r="AT34" s="178">
        <f t="shared" si="479"/>
        <v>0</v>
      </c>
      <c r="AU34" s="178"/>
      <c r="AV34" s="178"/>
      <c r="AW34" s="178"/>
      <c r="AX34" s="178"/>
      <c r="AY34" s="178"/>
      <c r="AZ34" s="178"/>
      <c r="BA34" s="178"/>
      <c r="BB34" s="179">
        <v>4169.3942800000004</v>
      </c>
      <c r="BC34" s="178">
        <f t="shared" ref="BC34:BD42" si="549">BF34+BI34</f>
        <v>4169.3942800000004</v>
      </c>
      <c r="BD34" s="178">
        <f>BG34+BJ34</f>
        <v>0</v>
      </c>
      <c r="BE34" s="178">
        <f t="shared" si="407"/>
        <v>0</v>
      </c>
      <c r="BF34" s="178">
        <v>4086.0063700000001</v>
      </c>
      <c r="BG34" s="178"/>
      <c r="BH34" s="178">
        <f t="shared" si="409"/>
        <v>0</v>
      </c>
      <c r="BI34" s="178">
        <v>83.387910000000005</v>
      </c>
      <c r="BJ34" s="178"/>
      <c r="BK34" s="178">
        <f t="shared" si="411"/>
        <v>0</v>
      </c>
      <c r="BL34" s="178"/>
      <c r="BM34" s="178"/>
      <c r="BN34" s="178"/>
      <c r="BO34" s="178">
        <f t="shared" ref="BO34:BP42" si="550">BR34+BU34</f>
        <v>0</v>
      </c>
      <c r="BP34" s="178"/>
      <c r="BQ34" s="178"/>
      <c r="BR34" s="178"/>
      <c r="BS34" s="178"/>
      <c r="BT34" s="178"/>
      <c r="BU34" s="178"/>
      <c r="BV34" s="178"/>
      <c r="BW34" s="178"/>
      <c r="BX34" s="178">
        <f t="shared" ref="BX34:BY42" si="551">CA34+CD34</f>
        <v>0</v>
      </c>
      <c r="BY34" s="178">
        <f t="shared" si="551"/>
        <v>0</v>
      </c>
      <c r="BZ34" s="178"/>
      <c r="CA34" s="178"/>
      <c r="CB34" s="178"/>
      <c r="CC34" s="178"/>
      <c r="CD34" s="178"/>
      <c r="CE34" s="178"/>
      <c r="CF34" s="178"/>
      <c r="CG34" s="179"/>
      <c r="CH34" s="178">
        <f t="shared" ref="CH34:CI42" si="552">CK34+CN34</f>
        <v>0</v>
      </c>
      <c r="CI34" s="178">
        <f t="shared" si="552"/>
        <v>0</v>
      </c>
      <c r="CJ34" s="178"/>
      <c r="CK34" s="178"/>
      <c r="CL34" s="178"/>
      <c r="CM34" s="178"/>
      <c r="CN34" s="178"/>
      <c r="CO34" s="178"/>
      <c r="CP34" s="178"/>
      <c r="CQ34" s="179"/>
      <c r="CR34" s="178">
        <f t="shared" ref="CR34:CS42" si="553">CU34+CX34</f>
        <v>0</v>
      </c>
      <c r="CS34" s="178">
        <f t="shared" si="553"/>
        <v>0</v>
      </c>
      <c r="CT34" s="178"/>
      <c r="CU34" s="178"/>
      <c r="CV34" s="178"/>
      <c r="CW34" s="178"/>
      <c r="CX34" s="178"/>
      <c r="CY34" s="178"/>
      <c r="CZ34" s="178"/>
      <c r="DA34" s="179"/>
      <c r="DB34" s="178">
        <f t="shared" ref="DB34:DC42" si="554">DE34+DH34</f>
        <v>0</v>
      </c>
      <c r="DC34" s="178">
        <f t="shared" si="554"/>
        <v>0</v>
      </c>
      <c r="DD34" s="178"/>
      <c r="DE34" s="178"/>
      <c r="DF34" s="178"/>
      <c r="DG34" s="178"/>
      <c r="DH34" s="178"/>
      <c r="DI34" s="178"/>
      <c r="DJ34" s="178"/>
      <c r="DK34" s="179"/>
      <c r="DL34" s="178">
        <f t="shared" ref="DL34:DM42" si="555">DO34+DR34</f>
        <v>0</v>
      </c>
      <c r="DM34" s="178">
        <f t="shared" si="555"/>
        <v>0</v>
      </c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>
        <v>2883.6280000000002</v>
      </c>
      <c r="DY34" s="178"/>
      <c r="DZ34" s="178">
        <f t="shared" si="440"/>
        <v>0</v>
      </c>
      <c r="EA34" s="178"/>
      <c r="EB34" s="178"/>
      <c r="EC34" s="178"/>
      <c r="ED34" s="179"/>
      <c r="EE34" s="178">
        <f t="shared" ref="EE34:EF42" si="556">EH34+EK34</f>
        <v>0</v>
      </c>
      <c r="EF34" s="178">
        <f t="shared" si="556"/>
        <v>0</v>
      </c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80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8"/>
      <c r="GF34" s="178"/>
      <c r="GG34" s="178"/>
      <c r="GH34" s="178"/>
      <c r="GI34" s="178"/>
      <c r="GJ34" s="178"/>
      <c r="GK34" s="178"/>
      <c r="GL34" s="178"/>
      <c r="GM34" s="178"/>
      <c r="GN34" s="178"/>
      <c r="GO34" s="178"/>
      <c r="GP34" s="178"/>
      <c r="GQ34" s="178"/>
      <c r="GR34" s="178"/>
      <c r="GS34" s="178"/>
      <c r="GT34" s="178"/>
      <c r="GU34" s="178"/>
      <c r="GV34" s="178"/>
      <c r="GW34" s="99"/>
      <c r="GX34" s="116"/>
      <c r="GY34" s="116"/>
      <c r="GZ34" s="116"/>
      <c r="HA34" s="116"/>
      <c r="HB34" s="116"/>
      <c r="HC34" s="116"/>
      <c r="HD34" s="87"/>
      <c r="HE34" s="85"/>
      <c r="HF34" s="85"/>
      <c r="HG34" s="30"/>
    </row>
    <row r="35" spans="1:215" ht="18.75" customHeight="1">
      <c r="A35" s="11" t="s">
        <v>66</v>
      </c>
      <c r="B35" s="178">
        <f t="shared" si="546"/>
        <v>1078.8689999999999</v>
      </c>
      <c r="C35" s="178">
        <f t="shared" si="547"/>
        <v>0</v>
      </c>
      <c r="D35" s="178">
        <f t="shared" si="382"/>
        <v>0</v>
      </c>
      <c r="E35" s="179"/>
      <c r="F35" s="178">
        <f t="shared" si="477"/>
        <v>0</v>
      </c>
      <c r="G35" s="178">
        <f t="shared" si="477"/>
        <v>0</v>
      </c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9"/>
      <c r="V35" s="178">
        <f t="shared" si="478"/>
        <v>0</v>
      </c>
      <c r="W35" s="178">
        <f t="shared" si="478"/>
        <v>0</v>
      </c>
      <c r="X35" s="178"/>
      <c r="Y35" s="178"/>
      <c r="Z35" s="178"/>
      <c r="AA35" s="178"/>
      <c r="AB35" s="178"/>
      <c r="AC35" s="178"/>
      <c r="AD35" s="178"/>
      <c r="AE35" s="179"/>
      <c r="AF35" s="178">
        <f t="shared" si="548"/>
        <v>0</v>
      </c>
      <c r="AG35" s="178">
        <f t="shared" si="548"/>
        <v>0</v>
      </c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9"/>
      <c r="AS35" s="178">
        <f t="shared" si="479"/>
        <v>0</v>
      </c>
      <c r="AT35" s="178">
        <f t="shared" si="479"/>
        <v>0</v>
      </c>
      <c r="AU35" s="178"/>
      <c r="AV35" s="178"/>
      <c r="AW35" s="178"/>
      <c r="AX35" s="178"/>
      <c r="AY35" s="178"/>
      <c r="AZ35" s="178"/>
      <c r="BA35" s="178"/>
      <c r="BB35" s="179">
        <v>150.70099999999999</v>
      </c>
      <c r="BC35" s="178">
        <f t="shared" si="549"/>
        <v>150.70099999999999</v>
      </c>
      <c r="BD35" s="178">
        <f t="shared" si="549"/>
        <v>0</v>
      </c>
      <c r="BE35" s="178">
        <f t="shared" si="407"/>
        <v>0</v>
      </c>
      <c r="BF35" s="178">
        <v>147.68698000000001</v>
      </c>
      <c r="BG35" s="178"/>
      <c r="BH35" s="178">
        <f t="shared" si="409"/>
        <v>0</v>
      </c>
      <c r="BI35" s="178">
        <v>3.0140199999999999</v>
      </c>
      <c r="BJ35" s="178"/>
      <c r="BK35" s="178">
        <f t="shared" si="411"/>
        <v>0</v>
      </c>
      <c r="BL35" s="178"/>
      <c r="BM35" s="178"/>
      <c r="BN35" s="178"/>
      <c r="BO35" s="178">
        <f t="shared" si="550"/>
        <v>0</v>
      </c>
      <c r="BP35" s="178"/>
      <c r="BQ35" s="178"/>
      <c r="BR35" s="178"/>
      <c r="BS35" s="178"/>
      <c r="BT35" s="178"/>
      <c r="BU35" s="178"/>
      <c r="BV35" s="178"/>
      <c r="BW35" s="178"/>
      <c r="BX35" s="178">
        <f t="shared" si="551"/>
        <v>0</v>
      </c>
      <c r="BY35" s="178">
        <f t="shared" si="551"/>
        <v>0</v>
      </c>
      <c r="BZ35" s="178"/>
      <c r="CA35" s="178"/>
      <c r="CB35" s="178"/>
      <c r="CC35" s="178"/>
      <c r="CD35" s="178"/>
      <c r="CE35" s="178"/>
      <c r="CF35" s="178"/>
      <c r="CG35" s="179"/>
      <c r="CH35" s="178">
        <f t="shared" si="552"/>
        <v>0</v>
      </c>
      <c r="CI35" s="178">
        <f t="shared" si="552"/>
        <v>0</v>
      </c>
      <c r="CJ35" s="178"/>
      <c r="CK35" s="178"/>
      <c r="CL35" s="178"/>
      <c r="CM35" s="178"/>
      <c r="CN35" s="178"/>
      <c r="CO35" s="178"/>
      <c r="CP35" s="178"/>
      <c r="CQ35" s="179"/>
      <c r="CR35" s="178">
        <f t="shared" si="553"/>
        <v>0</v>
      </c>
      <c r="CS35" s="178">
        <f t="shared" si="553"/>
        <v>0</v>
      </c>
      <c r="CT35" s="178"/>
      <c r="CU35" s="178"/>
      <c r="CV35" s="178"/>
      <c r="CW35" s="178"/>
      <c r="CX35" s="178"/>
      <c r="CY35" s="178"/>
      <c r="CZ35" s="178"/>
      <c r="DA35" s="179"/>
      <c r="DB35" s="178">
        <f t="shared" si="554"/>
        <v>0</v>
      </c>
      <c r="DC35" s="178">
        <f t="shared" si="554"/>
        <v>0</v>
      </c>
      <c r="DD35" s="178"/>
      <c r="DE35" s="178"/>
      <c r="DF35" s="178"/>
      <c r="DG35" s="178"/>
      <c r="DH35" s="178"/>
      <c r="DI35" s="178"/>
      <c r="DJ35" s="178"/>
      <c r="DK35" s="179"/>
      <c r="DL35" s="178">
        <f t="shared" si="555"/>
        <v>0</v>
      </c>
      <c r="DM35" s="178">
        <f t="shared" si="555"/>
        <v>0</v>
      </c>
      <c r="DN35" s="178"/>
      <c r="DO35" s="178"/>
      <c r="DP35" s="178"/>
      <c r="DQ35" s="178"/>
      <c r="DR35" s="178"/>
      <c r="DS35" s="178"/>
      <c r="DT35" s="178"/>
      <c r="DU35" s="178"/>
      <c r="DV35" s="178"/>
      <c r="DW35" s="178"/>
      <c r="DX35" s="178">
        <v>928.16800000000001</v>
      </c>
      <c r="DY35" s="178"/>
      <c r="DZ35" s="178">
        <f t="shared" si="440"/>
        <v>0</v>
      </c>
      <c r="EA35" s="178"/>
      <c r="EB35" s="178"/>
      <c r="EC35" s="178"/>
      <c r="ED35" s="179"/>
      <c r="EE35" s="178">
        <f t="shared" si="556"/>
        <v>0</v>
      </c>
      <c r="EF35" s="178">
        <f t="shared" si="556"/>
        <v>0</v>
      </c>
      <c r="EG35" s="178"/>
      <c r="EH35" s="178"/>
      <c r="EI35" s="178"/>
      <c r="EJ35" s="178"/>
      <c r="EK35" s="178"/>
      <c r="EL35" s="178"/>
      <c r="EM35" s="178"/>
      <c r="EN35" s="178"/>
      <c r="EO35" s="178"/>
      <c r="EP35" s="178"/>
      <c r="EQ35" s="180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8"/>
      <c r="FO35" s="178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178"/>
      <c r="GC35" s="178"/>
      <c r="GD35" s="178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8"/>
      <c r="GP35" s="178"/>
      <c r="GQ35" s="178"/>
      <c r="GR35" s="178"/>
      <c r="GS35" s="178"/>
      <c r="GT35" s="178"/>
      <c r="GU35" s="178"/>
      <c r="GV35" s="178"/>
      <c r="GW35" s="99"/>
      <c r="GX35" s="116"/>
      <c r="GY35" s="116"/>
      <c r="GZ35" s="116"/>
      <c r="HA35" s="116"/>
      <c r="HB35" s="116"/>
      <c r="HC35" s="116"/>
      <c r="HD35" s="87"/>
      <c r="HE35" s="85"/>
      <c r="HF35" s="85"/>
      <c r="HG35" s="30"/>
    </row>
    <row r="36" spans="1:215" ht="21" customHeight="1">
      <c r="A36" s="11" t="s">
        <v>85</v>
      </c>
      <c r="B36" s="178">
        <f t="shared" si="546"/>
        <v>1700.9775399999999</v>
      </c>
      <c r="C36" s="178">
        <f t="shared" si="547"/>
        <v>0</v>
      </c>
      <c r="D36" s="178">
        <f t="shared" si="382"/>
        <v>0</v>
      </c>
      <c r="E36" s="179"/>
      <c r="F36" s="178">
        <f t="shared" si="477"/>
        <v>0</v>
      </c>
      <c r="G36" s="178">
        <f t="shared" si="477"/>
        <v>0</v>
      </c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9"/>
      <c r="V36" s="178">
        <f t="shared" si="478"/>
        <v>0</v>
      </c>
      <c r="W36" s="178">
        <f t="shared" si="478"/>
        <v>0</v>
      </c>
      <c r="X36" s="178"/>
      <c r="Y36" s="178"/>
      <c r="Z36" s="178"/>
      <c r="AA36" s="178"/>
      <c r="AB36" s="178"/>
      <c r="AC36" s="178"/>
      <c r="AD36" s="178"/>
      <c r="AE36" s="179"/>
      <c r="AF36" s="178">
        <f t="shared" si="548"/>
        <v>0</v>
      </c>
      <c r="AG36" s="178">
        <f t="shared" si="548"/>
        <v>0</v>
      </c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9"/>
      <c r="AS36" s="178">
        <f t="shared" si="479"/>
        <v>0</v>
      </c>
      <c r="AT36" s="178">
        <f t="shared" si="479"/>
        <v>0</v>
      </c>
      <c r="AU36" s="178"/>
      <c r="AV36" s="178"/>
      <c r="AW36" s="178"/>
      <c r="AX36" s="178"/>
      <c r="AY36" s="178"/>
      <c r="AZ36" s="178"/>
      <c r="BA36" s="178"/>
      <c r="BB36" s="179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>
        <f t="shared" si="550"/>
        <v>475.43554</v>
      </c>
      <c r="BP36" s="178">
        <f t="shared" si="550"/>
        <v>0</v>
      </c>
      <c r="BQ36" s="178">
        <f t="shared" ref="BQ36:BQ37" si="557">BP36/BO36*100</f>
        <v>0</v>
      </c>
      <c r="BR36" s="178">
        <v>475.43554</v>
      </c>
      <c r="BS36" s="178"/>
      <c r="BT36" s="178">
        <f>BS36/BR36*100</f>
        <v>0</v>
      </c>
      <c r="BU36" s="178"/>
      <c r="BV36" s="178"/>
      <c r="BW36" s="178"/>
      <c r="BX36" s="178">
        <f t="shared" si="551"/>
        <v>0</v>
      </c>
      <c r="BY36" s="178">
        <f t="shared" si="551"/>
        <v>0</v>
      </c>
      <c r="BZ36" s="178"/>
      <c r="CA36" s="178"/>
      <c r="CB36" s="178"/>
      <c r="CC36" s="178"/>
      <c r="CD36" s="178"/>
      <c r="CE36" s="178"/>
      <c r="CF36" s="178"/>
      <c r="CG36" s="179"/>
      <c r="CH36" s="178">
        <f t="shared" si="552"/>
        <v>0</v>
      </c>
      <c r="CI36" s="178">
        <f t="shared" si="552"/>
        <v>0</v>
      </c>
      <c r="CJ36" s="178"/>
      <c r="CK36" s="178"/>
      <c r="CL36" s="178"/>
      <c r="CM36" s="178"/>
      <c r="CN36" s="178"/>
      <c r="CO36" s="178"/>
      <c r="CP36" s="178"/>
      <c r="CQ36" s="179"/>
      <c r="CR36" s="178">
        <f t="shared" si="553"/>
        <v>0</v>
      </c>
      <c r="CS36" s="178">
        <f t="shared" si="553"/>
        <v>0</v>
      </c>
      <c r="CT36" s="178"/>
      <c r="CU36" s="178"/>
      <c r="CV36" s="178"/>
      <c r="CW36" s="178"/>
      <c r="CX36" s="178"/>
      <c r="CY36" s="178"/>
      <c r="CZ36" s="178"/>
      <c r="DA36" s="179"/>
      <c r="DB36" s="178">
        <f t="shared" si="554"/>
        <v>0</v>
      </c>
      <c r="DC36" s="178">
        <f t="shared" si="554"/>
        <v>0</v>
      </c>
      <c r="DD36" s="178"/>
      <c r="DE36" s="178"/>
      <c r="DF36" s="178"/>
      <c r="DG36" s="178"/>
      <c r="DH36" s="178"/>
      <c r="DI36" s="178"/>
      <c r="DJ36" s="178"/>
      <c r="DK36" s="179"/>
      <c r="DL36" s="178">
        <f t="shared" si="555"/>
        <v>0</v>
      </c>
      <c r="DM36" s="178">
        <f t="shared" si="555"/>
        <v>0</v>
      </c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  <c r="DX36" s="178">
        <v>1225.5419999999999</v>
      </c>
      <c r="DY36" s="178"/>
      <c r="DZ36" s="178">
        <f t="shared" si="440"/>
        <v>0</v>
      </c>
      <c r="EA36" s="178"/>
      <c r="EB36" s="178"/>
      <c r="EC36" s="178"/>
      <c r="ED36" s="179"/>
      <c r="EE36" s="178">
        <f t="shared" si="556"/>
        <v>0</v>
      </c>
      <c r="EF36" s="178">
        <f t="shared" si="556"/>
        <v>0</v>
      </c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80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8"/>
      <c r="FO36" s="178"/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178"/>
      <c r="GC36" s="178"/>
      <c r="GD36" s="178"/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8"/>
      <c r="GP36" s="178"/>
      <c r="GQ36" s="178"/>
      <c r="GR36" s="178"/>
      <c r="GS36" s="178"/>
      <c r="GT36" s="178"/>
      <c r="GU36" s="178"/>
      <c r="GV36" s="178"/>
      <c r="GW36" s="99"/>
      <c r="GX36" s="116"/>
      <c r="GY36" s="116"/>
      <c r="GZ36" s="116"/>
      <c r="HA36" s="116"/>
      <c r="HB36" s="116"/>
      <c r="HC36" s="116"/>
      <c r="HD36" s="87"/>
      <c r="HE36" s="85"/>
      <c r="HF36" s="85"/>
      <c r="HG36" s="30"/>
    </row>
    <row r="37" spans="1:215">
      <c r="A37" s="11" t="s">
        <v>68</v>
      </c>
      <c r="B37" s="178">
        <f t="shared" si="546"/>
        <v>1486.2980600000001</v>
      </c>
      <c r="C37" s="178">
        <f t="shared" si="547"/>
        <v>50.23366</v>
      </c>
      <c r="D37" s="178">
        <f t="shared" si="382"/>
        <v>3.379783729247416</v>
      </c>
      <c r="E37" s="179"/>
      <c r="F37" s="178">
        <f t="shared" si="477"/>
        <v>0</v>
      </c>
      <c r="G37" s="178">
        <f t="shared" si="477"/>
        <v>0</v>
      </c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9"/>
      <c r="V37" s="178">
        <f t="shared" si="478"/>
        <v>0</v>
      </c>
      <c r="W37" s="178">
        <f t="shared" si="478"/>
        <v>0</v>
      </c>
      <c r="X37" s="178"/>
      <c r="Y37" s="178"/>
      <c r="Z37" s="178"/>
      <c r="AA37" s="178"/>
      <c r="AB37" s="178"/>
      <c r="AC37" s="178"/>
      <c r="AD37" s="178"/>
      <c r="AE37" s="179"/>
      <c r="AF37" s="178">
        <f t="shared" si="548"/>
        <v>0</v>
      </c>
      <c r="AG37" s="178">
        <f t="shared" si="548"/>
        <v>0</v>
      </c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9"/>
      <c r="AS37" s="178">
        <f t="shared" si="479"/>
        <v>0</v>
      </c>
      <c r="AT37" s="178">
        <f t="shared" si="479"/>
        <v>0</v>
      </c>
      <c r="AU37" s="178"/>
      <c r="AV37" s="178"/>
      <c r="AW37" s="178"/>
      <c r="AX37" s="178"/>
      <c r="AY37" s="178"/>
      <c r="AZ37" s="178"/>
      <c r="BA37" s="178"/>
      <c r="BB37" s="179">
        <v>50.23366</v>
      </c>
      <c r="BC37" s="178">
        <f t="shared" si="549"/>
        <v>50.23366</v>
      </c>
      <c r="BD37" s="178">
        <f t="shared" si="549"/>
        <v>50.23366</v>
      </c>
      <c r="BE37" s="178">
        <f t="shared" si="407"/>
        <v>100</v>
      </c>
      <c r="BF37" s="178">
        <v>49.228990000000003</v>
      </c>
      <c r="BG37" s="178">
        <v>49.228990000000003</v>
      </c>
      <c r="BH37" s="178">
        <f t="shared" si="409"/>
        <v>100</v>
      </c>
      <c r="BI37" s="178">
        <v>1.00467</v>
      </c>
      <c r="BJ37" s="178">
        <v>1.00467</v>
      </c>
      <c r="BK37" s="178">
        <f t="shared" si="411"/>
        <v>100</v>
      </c>
      <c r="BL37" s="178"/>
      <c r="BM37" s="178"/>
      <c r="BN37" s="178"/>
      <c r="BO37" s="178">
        <f t="shared" si="550"/>
        <v>841.31640000000004</v>
      </c>
      <c r="BP37" s="178">
        <f t="shared" si="550"/>
        <v>0</v>
      </c>
      <c r="BQ37" s="178">
        <f t="shared" si="557"/>
        <v>0</v>
      </c>
      <c r="BR37" s="178">
        <v>841.31640000000004</v>
      </c>
      <c r="BS37" s="178"/>
      <c r="BT37" s="178">
        <f>BS37/BR37*100</f>
        <v>0</v>
      </c>
      <c r="BU37" s="178"/>
      <c r="BV37" s="178"/>
      <c r="BW37" s="178"/>
      <c r="BX37" s="178">
        <f t="shared" si="551"/>
        <v>0</v>
      </c>
      <c r="BY37" s="178">
        <f t="shared" si="551"/>
        <v>0</v>
      </c>
      <c r="BZ37" s="178"/>
      <c r="CA37" s="178"/>
      <c r="CB37" s="178"/>
      <c r="CC37" s="178"/>
      <c r="CD37" s="178"/>
      <c r="CE37" s="178"/>
      <c r="CF37" s="178"/>
      <c r="CG37" s="179"/>
      <c r="CH37" s="178">
        <f t="shared" si="552"/>
        <v>0</v>
      </c>
      <c r="CI37" s="178">
        <f t="shared" si="552"/>
        <v>0</v>
      </c>
      <c r="CJ37" s="178"/>
      <c r="CK37" s="178"/>
      <c r="CL37" s="178"/>
      <c r="CM37" s="178"/>
      <c r="CN37" s="178"/>
      <c r="CO37" s="178"/>
      <c r="CP37" s="178"/>
      <c r="CQ37" s="179"/>
      <c r="CR37" s="178">
        <f t="shared" si="553"/>
        <v>0</v>
      </c>
      <c r="CS37" s="178">
        <f t="shared" si="553"/>
        <v>0</v>
      </c>
      <c r="CT37" s="178"/>
      <c r="CU37" s="178"/>
      <c r="CV37" s="178"/>
      <c r="CW37" s="178"/>
      <c r="CX37" s="178"/>
      <c r="CY37" s="178"/>
      <c r="CZ37" s="178"/>
      <c r="DA37" s="179"/>
      <c r="DB37" s="178">
        <f t="shared" si="554"/>
        <v>0</v>
      </c>
      <c r="DC37" s="178">
        <f t="shared" si="554"/>
        <v>0</v>
      </c>
      <c r="DD37" s="178"/>
      <c r="DE37" s="178"/>
      <c r="DF37" s="178"/>
      <c r="DG37" s="178"/>
      <c r="DH37" s="178"/>
      <c r="DI37" s="178"/>
      <c r="DJ37" s="178"/>
      <c r="DK37" s="179"/>
      <c r="DL37" s="178">
        <f t="shared" si="555"/>
        <v>0</v>
      </c>
      <c r="DM37" s="178">
        <f t="shared" si="555"/>
        <v>0</v>
      </c>
      <c r="DN37" s="178"/>
      <c r="DO37" s="178"/>
      <c r="DP37" s="178"/>
      <c r="DQ37" s="178"/>
      <c r="DR37" s="178"/>
      <c r="DS37" s="178"/>
      <c r="DT37" s="178"/>
      <c r="DU37" s="178"/>
      <c r="DV37" s="178"/>
      <c r="DW37" s="178"/>
      <c r="DX37" s="178">
        <v>594.74800000000005</v>
      </c>
      <c r="DY37" s="178"/>
      <c r="DZ37" s="178">
        <f t="shared" si="440"/>
        <v>0</v>
      </c>
      <c r="EA37" s="178"/>
      <c r="EB37" s="178"/>
      <c r="EC37" s="178"/>
      <c r="ED37" s="179"/>
      <c r="EE37" s="178">
        <f t="shared" si="556"/>
        <v>0</v>
      </c>
      <c r="EF37" s="178">
        <f t="shared" si="556"/>
        <v>0</v>
      </c>
      <c r="EG37" s="178"/>
      <c r="EH37" s="178"/>
      <c r="EI37" s="178"/>
      <c r="EJ37" s="178"/>
      <c r="EK37" s="178"/>
      <c r="EL37" s="178"/>
      <c r="EM37" s="178"/>
      <c r="EN37" s="178"/>
      <c r="EO37" s="178"/>
      <c r="EP37" s="178"/>
      <c r="EQ37" s="180"/>
      <c r="ER37" s="178"/>
      <c r="ES37" s="178"/>
      <c r="ET37" s="178"/>
      <c r="EU37" s="178"/>
      <c r="EV37" s="178"/>
      <c r="EW37" s="178"/>
      <c r="EX37" s="178"/>
      <c r="EY37" s="178"/>
      <c r="EZ37" s="178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8"/>
      <c r="FO37" s="178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178"/>
      <c r="GC37" s="178"/>
      <c r="GD37" s="178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8"/>
      <c r="GP37" s="178"/>
      <c r="GQ37" s="178"/>
      <c r="GR37" s="178"/>
      <c r="GS37" s="178"/>
      <c r="GT37" s="178"/>
      <c r="GU37" s="178"/>
      <c r="GV37" s="178"/>
      <c r="GW37" s="99"/>
      <c r="GX37" s="116"/>
      <c r="GY37" s="116"/>
      <c r="GZ37" s="116"/>
      <c r="HA37" s="116"/>
      <c r="HB37" s="116"/>
      <c r="HC37" s="116"/>
      <c r="HD37" s="87"/>
      <c r="HE37" s="85"/>
      <c r="HF37" s="85"/>
      <c r="HG37" s="30"/>
    </row>
    <row r="38" spans="1:215">
      <c r="A38" s="11" t="s">
        <v>69</v>
      </c>
      <c r="B38" s="178">
        <f t="shared" si="546"/>
        <v>6734.7469499999997</v>
      </c>
      <c r="C38" s="178">
        <f t="shared" si="547"/>
        <v>0</v>
      </c>
      <c r="D38" s="178">
        <f t="shared" si="382"/>
        <v>0</v>
      </c>
      <c r="E38" s="179"/>
      <c r="F38" s="178">
        <f t="shared" si="477"/>
        <v>0</v>
      </c>
      <c r="G38" s="178">
        <f t="shared" si="477"/>
        <v>0</v>
      </c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9"/>
      <c r="V38" s="178">
        <f t="shared" si="478"/>
        <v>0</v>
      </c>
      <c r="W38" s="178">
        <f t="shared" si="478"/>
        <v>0</v>
      </c>
      <c r="X38" s="178"/>
      <c r="Y38" s="178"/>
      <c r="Z38" s="178"/>
      <c r="AA38" s="178"/>
      <c r="AB38" s="178"/>
      <c r="AC38" s="178"/>
      <c r="AD38" s="178"/>
      <c r="AE38" s="179"/>
      <c r="AF38" s="178">
        <f t="shared" si="548"/>
        <v>0</v>
      </c>
      <c r="AG38" s="178">
        <f t="shared" si="548"/>
        <v>0</v>
      </c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9"/>
      <c r="AS38" s="178">
        <f t="shared" si="479"/>
        <v>0</v>
      </c>
      <c r="AT38" s="178">
        <f t="shared" si="479"/>
        <v>0</v>
      </c>
      <c r="AU38" s="178"/>
      <c r="AV38" s="178"/>
      <c r="AW38" s="178"/>
      <c r="AX38" s="178"/>
      <c r="AY38" s="178"/>
      <c r="AZ38" s="178"/>
      <c r="BA38" s="178"/>
      <c r="BB38" s="179">
        <v>3616.82395</v>
      </c>
      <c r="BC38" s="178">
        <f t="shared" si="549"/>
        <v>3616.82395</v>
      </c>
      <c r="BD38" s="178">
        <f t="shared" si="549"/>
        <v>0</v>
      </c>
      <c r="BE38" s="178">
        <f t="shared" si="407"/>
        <v>0</v>
      </c>
      <c r="BF38" s="178">
        <v>3544.4874500000001</v>
      </c>
      <c r="BG38" s="178"/>
      <c r="BH38" s="178">
        <f t="shared" si="409"/>
        <v>0</v>
      </c>
      <c r="BI38" s="178">
        <v>72.336500000000001</v>
      </c>
      <c r="BJ38" s="178"/>
      <c r="BK38" s="178">
        <f t="shared" si="411"/>
        <v>0</v>
      </c>
      <c r="BL38" s="178"/>
      <c r="BM38" s="178"/>
      <c r="BN38" s="178"/>
      <c r="BO38" s="178">
        <f t="shared" si="550"/>
        <v>0</v>
      </c>
      <c r="BP38" s="178"/>
      <c r="BQ38" s="178"/>
      <c r="BR38" s="178"/>
      <c r="BS38" s="178"/>
      <c r="BT38" s="178"/>
      <c r="BU38" s="178"/>
      <c r="BV38" s="178"/>
      <c r="BW38" s="178"/>
      <c r="BX38" s="178">
        <f t="shared" si="551"/>
        <v>0</v>
      </c>
      <c r="BY38" s="178">
        <f t="shared" si="551"/>
        <v>0</v>
      </c>
      <c r="BZ38" s="178"/>
      <c r="CA38" s="178"/>
      <c r="CB38" s="178"/>
      <c r="CC38" s="178"/>
      <c r="CD38" s="178"/>
      <c r="CE38" s="178"/>
      <c r="CF38" s="178"/>
      <c r="CG38" s="179"/>
      <c r="CH38" s="178">
        <f t="shared" si="552"/>
        <v>0</v>
      </c>
      <c r="CI38" s="178">
        <f t="shared" si="552"/>
        <v>0</v>
      </c>
      <c r="CJ38" s="178"/>
      <c r="CK38" s="178"/>
      <c r="CL38" s="178"/>
      <c r="CM38" s="178"/>
      <c r="CN38" s="178"/>
      <c r="CO38" s="178"/>
      <c r="CP38" s="178"/>
      <c r="CQ38" s="179"/>
      <c r="CR38" s="178">
        <f t="shared" si="553"/>
        <v>0</v>
      </c>
      <c r="CS38" s="178">
        <f t="shared" si="553"/>
        <v>0</v>
      </c>
      <c r="CT38" s="178"/>
      <c r="CU38" s="178"/>
      <c r="CV38" s="178"/>
      <c r="CW38" s="178"/>
      <c r="CX38" s="178"/>
      <c r="CY38" s="178"/>
      <c r="CZ38" s="178"/>
      <c r="DA38" s="179"/>
      <c r="DB38" s="178">
        <f t="shared" si="554"/>
        <v>0</v>
      </c>
      <c r="DC38" s="178">
        <f t="shared" si="554"/>
        <v>0</v>
      </c>
      <c r="DD38" s="178"/>
      <c r="DE38" s="178"/>
      <c r="DF38" s="178"/>
      <c r="DG38" s="178"/>
      <c r="DH38" s="178"/>
      <c r="DI38" s="178"/>
      <c r="DJ38" s="178"/>
      <c r="DK38" s="179"/>
      <c r="DL38" s="178">
        <f t="shared" si="555"/>
        <v>0</v>
      </c>
      <c r="DM38" s="178">
        <f t="shared" si="555"/>
        <v>0</v>
      </c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>
        <v>3117.9229999999998</v>
      </c>
      <c r="DY38" s="178"/>
      <c r="DZ38" s="178">
        <f t="shared" si="440"/>
        <v>0</v>
      </c>
      <c r="EA38" s="178"/>
      <c r="EB38" s="178"/>
      <c r="EC38" s="178"/>
      <c r="ED38" s="179"/>
      <c r="EE38" s="178">
        <f t="shared" si="556"/>
        <v>0</v>
      </c>
      <c r="EF38" s="178">
        <f t="shared" si="556"/>
        <v>0</v>
      </c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80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8"/>
      <c r="FO38" s="178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178"/>
      <c r="GC38" s="178"/>
      <c r="GD38" s="178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8"/>
      <c r="GP38" s="178"/>
      <c r="GQ38" s="178"/>
      <c r="GR38" s="178"/>
      <c r="GS38" s="178"/>
      <c r="GT38" s="178"/>
      <c r="GU38" s="178"/>
      <c r="GV38" s="178"/>
      <c r="GW38" s="99"/>
      <c r="GX38" s="116"/>
      <c r="GY38" s="116"/>
      <c r="GZ38" s="116"/>
      <c r="HA38" s="116"/>
      <c r="HB38" s="116"/>
      <c r="HC38" s="116"/>
      <c r="HD38" s="87"/>
      <c r="HE38" s="85"/>
      <c r="HF38" s="85"/>
      <c r="HG38" s="30"/>
    </row>
    <row r="39" spans="1:215">
      <c r="A39" s="11" t="s">
        <v>70</v>
      </c>
      <c r="B39" s="178">
        <f t="shared" si="546"/>
        <v>897.49333000000001</v>
      </c>
      <c r="C39" s="178">
        <f t="shared" si="547"/>
        <v>0</v>
      </c>
      <c r="D39" s="178">
        <f t="shared" si="382"/>
        <v>0</v>
      </c>
      <c r="E39" s="179"/>
      <c r="F39" s="178">
        <f t="shared" si="477"/>
        <v>0</v>
      </c>
      <c r="G39" s="178">
        <f t="shared" si="477"/>
        <v>0</v>
      </c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9"/>
      <c r="V39" s="178">
        <f t="shared" si="478"/>
        <v>0</v>
      </c>
      <c r="W39" s="178">
        <f t="shared" si="478"/>
        <v>0</v>
      </c>
      <c r="X39" s="178"/>
      <c r="Y39" s="178"/>
      <c r="Z39" s="178"/>
      <c r="AA39" s="178"/>
      <c r="AB39" s="178"/>
      <c r="AC39" s="178"/>
      <c r="AD39" s="178"/>
      <c r="AE39" s="179"/>
      <c r="AF39" s="178">
        <f t="shared" si="548"/>
        <v>0</v>
      </c>
      <c r="AG39" s="178">
        <f t="shared" si="548"/>
        <v>0</v>
      </c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9"/>
      <c r="AS39" s="178">
        <f t="shared" si="479"/>
        <v>0</v>
      </c>
      <c r="AT39" s="178">
        <f t="shared" si="479"/>
        <v>0</v>
      </c>
      <c r="AU39" s="178"/>
      <c r="AV39" s="178"/>
      <c r="AW39" s="178"/>
      <c r="AX39" s="178"/>
      <c r="AY39" s="178"/>
      <c r="AZ39" s="178"/>
      <c r="BA39" s="178"/>
      <c r="BB39" s="179">
        <v>401.86932999999999</v>
      </c>
      <c r="BC39" s="178">
        <f t="shared" si="549"/>
        <v>401.86932999999999</v>
      </c>
      <c r="BD39" s="178">
        <f t="shared" si="549"/>
        <v>0</v>
      </c>
      <c r="BE39" s="178">
        <f t="shared" si="407"/>
        <v>0</v>
      </c>
      <c r="BF39" s="178">
        <v>393.83193999999997</v>
      </c>
      <c r="BG39" s="178"/>
      <c r="BH39" s="178">
        <f t="shared" si="409"/>
        <v>0</v>
      </c>
      <c r="BI39" s="178">
        <v>8.0373900000000003</v>
      </c>
      <c r="BJ39" s="178"/>
      <c r="BK39" s="178">
        <f t="shared" si="411"/>
        <v>0</v>
      </c>
      <c r="BL39" s="178"/>
      <c r="BM39" s="178"/>
      <c r="BN39" s="178"/>
      <c r="BO39" s="178">
        <f t="shared" si="550"/>
        <v>0</v>
      </c>
      <c r="BP39" s="178"/>
      <c r="BQ39" s="178"/>
      <c r="BR39" s="178"/>
      <c r="BS39" s="178"/>
      <c r="BT39" s="178"/>
      <c r="BU39" s="178"/>
      <c r="BV39" s="178"/>
      <c r="BW39" s="178"/>
      <c r="BX39" s="178">
        <f t="shared" si="551"/>
        <v>0</v>
      </c>
      <c r="BY39" s="178">
        <f t="shared" si="551"/>
        <v>0</v>
      </c>
      <c r="BZ39" s="178"/>
      <c r="CA39" s="178"/>
      <c r="CB39" s="178"/>
      <c r="CC39" s="178"/>
      <c r="CD39" s="178"/>
      <c r="CE39" s="178"/>
      <c r="CF39" s="178"/>
      <c r="CG39" s="179"/>
      <c r="CH39" s="178">
        <f t="shared" si="552"/>
        <v>0</v>
      </c>
      <c r="CI39" s="178">
        <f t="shared" si="552"/>
        <v>0</v>
      </c>
      <c r="CJ39" s="178"/>
      <c r="CK39" s="178"/>
      <c r="CL39" s="178"/>
      <c r="CM39" s="178"/>
      <c r="CN39" s="178"/>
      <c r="CO39" s="178"/>
      <c r="CP39" s="178"/>
      <c r="CQ39" s="179"/>
      <c r="CR39" s="178">
        <f t="shared" si="553"/>
        <v>0</v>
      </c>
      <c r="CS39" s="178">
        <f t="shared" si="553"/>
        <v>0</v>
      </c>
      <c r="CT39" s="178"/>
      <c r="CU39" s="178"/>
      <c r="CV39" s="178"/>
      <c r="CW39" s="178"/>
      <c r="CX39" s="178"/>
      <c r="CY39" s="178"/>
      <c r="CZ39" s="178"/>
      <c r="DA39" s="179"/>
      <c r="DB39" s="178">
        <f t="shared" si="554"/>
        <v>0</v>
      </c>
      <c r="DC39" s="178">
        <f t="shared" si="554"/>
        <v>0</v>
      </c>
      <c r="DD39" s="178"/>
      <c r="DE39" s="178"/>
      <c r="DF39" s="178"/>
      <c r="DG39" s="178"/>
      <c r="DH39" s="178"/>
      <c r="DI39" s="178"/>
      <c r="DJ39" s="178"/>
      <c r="DK39" s="179"/>
      <c r="DL39" s="178">
        <f t="shared" si="555"/>
        <v>0</v>
      </c>
      <c r="DM39" s="178">
        <f t="shared" si="555"/>
        <v>0</v>
      </c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>
        <v>495.62400000000002</v>
      </c>
      <c r="DY39" s="178"/>
      <c r="DZ39" s="178">
        <f t="shared" si="440"/>
        <v>0</v>
      </c>
      <c r="EA39" s="178"/>
      <c r="EB39" s="178"/>
      <c r="EC39" s="178"/>
      <c r="ED39" s="179"/>
      <c r="EE39" s="178">
        <f t="shared" si="556"/>
        <v>0</v>
      </c>
      <c r="EF39" s="178">
        <f t="shared" si="556"/>
        <v>0</v>
      </c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80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8"/>
      <c r="FO39" s="178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178"/>
      <c r="GC39" s="178"/>
      <c r="GD39" s="178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8"/>
      <c r="GP39" s="178"/>
      <c r="GQ39" s="178"/>
      <c r="GR39" s="178"/>
      <c r="GS39" s="178"/>
      <c r="GT39" s="178"/>
      <c r="GU39" s="178"/>
      <c r="GV39" s="178"/>
      <c r="GW39" s="99"/>
      <c r="GX39" s="116"/>
      <c r="GY39" s="116"/>
      <c r="GZ39" s="116"/>
      <c r="HA39" s="116"/>
      <c r="HB39" s="116"/>
      <c r="HC39" s="116"/>
      <c r="HD39" s="87"/>
      <c r="HE39" s="85"/>
      <c r="HF39" s="85"/>
      <c r="HG39" s="30"/>
    </row>
    <row r="40" spans="1:215" ht="15.75" customHeight="1">
      <c r="A40" s="11" t="s">
        <v>71</v>
      </c>
      <c r="B40" s="178">
        <f t="shared" si="546"/>
        <v>3060.58986</v>
      </c>
      <c r="C40" s="178">
        <f t="shared" si="547"/>
        <v>767.72280000000001</v>
      </c>
      <c r="D40" s="178">
        <f t="shared" si="382"/>
        <v>25.084145054313154</v>
      </c>
      <c r="E40" s="179"/>
      <c r="F40" s="178">
        <f t="shared" si="477"/>
        <v>0</v>
      </c>
      <c r="G40" s="178">
        <f t="shared" si="477"/>
        <v>0</v>
      </c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9"/>
      <c r="V40" s="178">
        <f t="shared" si="478"/>
        <v>0</v>
      </c>
      <c r="W40" s="178">
        <f t="shared" si="478"/>
        <v>0</v>
      </c>
      <c r="X40" s="178"/>
      <c r="Y40" s="178"/>
      <c r="Z40" s="178"/>
      <c r="AA40" s="178"/>
      <c r="AB40" s="178"/>
      <c r="AC40" s="178"/>
      <c r="AD40" s="178"/>
      <c r="AE40" s="179"/>
      <c r="AF40" s="178">
        <f t="shared" si="548"/>
        <v>0</v>
      </c>
      <c r="AG40" s="178">
        <f t="shared" si="548"/>
        <v>0</v>
      </c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9"/>
      <c r="AS40" s="178">
        <f t="shared" si="479"/>
        <v>0</v>
      </c>
      <c r="AT40" s="178">
        <f t="shared" si="479"/>
        <v>0</v>
      </c>
      <c r="AU40" s="178"/>
      <c r="AV40" s="178"/>
      <c r="AW40" s="178"/>
      <c r="AX40" s="178"/>
      <c r="AY40" s="178"/>
      <c r="AZ40" s="178"/>
      <c r="BA40" s="178"/>
      <c r="BB40" s="179">
        <v>653.03765999999996</v>
      </c>
      <c r="BC40" s="178">
        <f t="shared" si="549"/>
        <v>653.03765999999996</v>
      </c>
      <c r="BD40" s="178">
        <f t="shared" si="549"/>
        <v>272.84519999999998</v>
      </c>
      <c r="BE40" s="178">
        <f t="shared" si="407"/>
        <v>41.78092883647782</v>
      </c>
      <c r="BF40" s="178">
        <v>639.9769</v>
      </c>
      <c r="BG40" s="178">
        <v>267.38828999999998</v>
      </c>
      <c r="BH40" s="178">
        <f t="shared" si="409"/>
        <v>41.780928342882376</v>
      </c>
      <c r="BI40" s="178">
        <v>13.06076</v>
      </c>
      <c r="BJ40" s="178">
        <v>5.4569099999999997</v>
      </c>
      <c r="BK40" s="178">
        <f t="shared" si="411"/>
        <v>41.780953022641867</v>
      </c>
      <c r="BL40" s="178"/>
      <c r="BM40" s="178"/>
      <c r="BN40" s="178"/>
      <c r="BO40" s="178">
        <f t="shared" si="550"/>
        <v>0</v>
      </c>
      <c r="BP40" s="178"/>
      <c r="BQ40" s="178"/>
      <c r="BR40" s="178"/>
      <c r="BS40" s="178"/>
      <c r="BT40" s="178"/>
      <c r="BU40" s="178"/>
      <c r="BV40" s="178"/>
      <c r="BW40" s="178"/>
      <c r="BX40" s="178">
        <f t="shared" si="551"/>
        <v>0</v>
      </c>
      <c r="BY40" s="178">
        <f t="shared" si="551"/>
        <v>0</v>
      </c>
      <c r="BZ40" s="178"/>
      <c r="CA40" s="178"/>
      <c r="CB40" s="178"/>
      <c r="CC40" s="178"/>
      <c r="CD40" s="178"/>
      <c r="CE40" s="178"/>
      <c r="CF40" s="178"/>
      <c r="CG40" s="179"/>
      <c r="CH40" s="178">
        <f t="shared" si="552"/>
        <v>0</v>
      </c>
      <c r="CI40" s="178">
        <f t="shared" si="552"/>
        <v>0</v>
      </c>
      <c r="CJ40" s="178"/>
      <c r="CK40" s="178"/>
      <c r="CL40" s="178"/>
      <c r="CM40" s="178"/>
      <c r="CN40" s="178"/>
      <c r="CO40" s="178"/>
      <c r="CP40" s="178"/>
      <c r="CQ40" s="179">
        <v>911.67020000000002</v>
      </c>
      <c r="CR40" s="178">
        <f t="shared" si="553"/>
        <v>911.67020000000002</v>
      </c>
      <c r="CS40" s="178">
        <f t="shared" si="553"/>
        <v>494.87759999999997</v>
      </c>
      <c r="CT40" s="178">
        <f>CS40/CR40*100</f>
        <v>54.282524535736712</v>
      </c>
      <c r="CU40" s="178">
        <v>893.43681000000004</v>
      </c>
      <c r="CV40" s="178">
        <v>484.98005999999998</v>
      </c>
      <c r="CW40" s="178">
        <f t="shared" ref="CW40:CW42" si="558">CV40/CU40*100</f>
        <v>54.28252502826696</v>
      </c>
      <c r="CX40" s="178">
        <v>18.23339</v>
      </c>
      <c r="CY40" s="178">
        <v>9.8975399999999993</v>
      </c>
      <c r="CZ40" s="178">
        <f t="shared" ref="CZ40" si="559">CY40/CX40*100</f>
        <v>54.28250040173549</v>
      </c>
      <c r="DA40" s="179"/>
      <c r="DB40" s="178">
        <f t="shared" si="554"/>
        <v>0</v>
      </c>
      <c r="DC40" s="178">
        <f t="shared" si="554"/>
        <v>0</v>
      </c>
      <c r="DD40" s="178"/>
      <c r="DE40" s="178"/>
      <c r="DF40" s="178"/>
      <c r="DG40" s="178"/>
      <c r="DH40" s="178"/>
      <c r="DI40" s="178"/>
      <c r="DJ40" s="178"/>
      <c r="DK40" s="179"/>
      <c r="DL40" s="178">
        <f t="shared" si="555"/>
        <v>0</v>
      </c>
      <c r="DM40" s="178">
        <f t="shared" si="555"/>
        <v>0</v>
      </c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>
        <v>1495.8820000000001</v>
      </c>
      <c r="DY40" s="178"/>
      <c r="DZ40" s="178">
        <f t="shared" si="440"/>
        <v>0</v>
      </c>
      <c r="EA40" s="178"/>
      <c r="EB40" s="178"/>
      <c r="EC40" s="178"/>
      <c r="ED40" s="179"/>
      <c r="EE40" s="178">
        <f t="shared" si="556"/>
        <v>0</v>
      </c>
      <c r="EF40" s="178">
        <f t="shared" si="556"/>
        <v>0</v>
      </c>
      <c r="EG40" s="178"/>
      <c r="EH40" s="178"/>
      <c r="EI40" s="178"/>
      <c r="EJ40" s="178"/>
      <c r="EK40" s="178"/>
      <c r="EL40" s="178"/>
      <c r="EM40" s="178"/>
      <c r="EN40" s="178"/>
      <c r="EO40" s="178"/>
      <c r="EP40" s="178"/>
      <c r="EQ40" s="180"/>
      <c r="ER40" s="178"/>
      <c r="ES40" s="178"/>
      <c r="ET40" s="178"/>
      <c r="EU40" s="178"/>
      <c r="EV40" s="178"/>
      <c r="EW40" s="178"/>
      <c r="EX40" s="178"/>
      <c r="EY40" s="178"/>
      <c r="EZ40" s="178"/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8"/>
      <c r="FO40" s="178"/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8"/>
      <c r="GC40" s="178"/>
      <c r="GD40" s="178"/>
      <c r="GE40" s="178"/>
      <c r="GF40" s="178"/>
      <c r="GG40" s="178"/>
      <c r="GH40" s="178"/>
      <c r="GI40" s="178"/>
      <c r="GJ40" s="178"/>
      <c r="GK40" s="178"/>
      <c r="GL40" s="178"/>
      <c r="GM40" s="178"/>
      <c r="GN40" s="178"/>
      <c r="GO40" s="178"/>
      <c r="GP40" s="178"/>
      <c r="GQ40" s="178"/>
      <c r="GR40" s="178"/>
      <c r="GS40" s="178"/>
      <c r="GT40" s="178"/>
      <c r="GU40" s="178"/>
      <c r="GV40" s="178"/>
      <c r="GW40" s="99"/>
      <c r="GX40" s="116"/>
      <c r="GY40" s="116"/>
      <c r="GZ40" s="116"/>
      <c r="HA40" s="116"/>
      <c r="HB40" s="116"/>
      <c r="HC40" s="116"/>
      <c r="HD40" s="87"/>
      <c r="HE40" s="88"/>
      <c r="HF40" s="85"/>
      <c r="HG40" s="30"/>
    </row>
    <row r="41" spans="1:215">
      <c r="A41" s="11" t="s">
        <v>79</v>
      </c>
      <c r="B41" s="178">
        <f t="shared" si="546"/>
        <v>4136.52297</v>
      </c>
      <c r="C41" s="178">
        <f t="shared" si="547"/>
        <v>0</v>
      </c>
      <c r="D41" s="178">
        <f t="shared" si="382"/>
        <v>0</v>
      </c>
      <c r="E41" s="179"/>
      <c r="F41" s="178">
        <f t="shared" si="477"/>
        <v>0</v>
      </c>
      <c r="G41" s="178">
        <f t="shared" si="477"/>
        <v>0</v>
      </c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9"/>
      <c r="V41" s="178">
        <f t="shared" si="478"/>
        <v>0</v>
      </c>
      <c r="W41" s="178">
        <f t="shared" si="478"/>
        <v>0</v>
      </c>
      <c r="X41" s="178"/>
      <c r="Y41" s="178"/>
      <c r="Z41" s="178"/>
      <c r="AA41" s="178"/>
      <c r="AB41" s="178"/>
      <c r="AC41" s="178"/>
      <c r="AD41" s="178"/>
      <c r="AE41" s="179"/>
      <c r="AF41" s="178">
        <f t="shared" si="548"/>
        <v>0</v>
      </c>
      <c r="AG41" s="178">
        <f t="shared" si="548"/>
        <v>0</v>
      </c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9"/>
      <c r="AS41" s="178">
        <f t="shared" si="479"/>
        <v>0</v>
      </c>
      <c r="AT41" s="178">
        <f t="shared" si="479"/>
        <v>0</v>
      </c>
      <c r="AU41" s="178"/>
      <c r="AV41" s="178"/>
      <c r="AW41" s="178"/>
      <c r="AX41" s="178"/>
      <c r="AY41" s="178"/>
      <c r="AZ41" s="178"/>
      <c r="BA41" s="178"/>
      <c r="BB41" s="179">
        <v>2260.5149700000002</v>
      </c>
      <c r="BC41" s="178">
        <f t="shared" si="549"/>
        <v>2260.5149699999997</v>
      </c>
      <c r="BD41" s="178">
        <f t="shared" si="549"/>
        <v>0</v>
      </c>
      <c r="BE41" s="178">
        <f t="shared" si="407"/>
        <v>0</v>
      </c>
      <c r="BF41" s="178">
        <v>2215.3046599999998</v>
      </c>
      <c r="BG41" s="178"/>
      <c r="BH41" s="178">
        <f t="shared" si="409"/>
        <v>0</v>
      </c>
      <c r="BI41" s="178">
        <v>45.21031</v>
      </c>
      <c r="BJ41" s="178"/>
      <c r="BK41" s="178">
        <f t="shared" si="411"/>
        <v>0</v>
      </c>
      <c r="BL41" s="178"/>
      <c r="BM41" s="178"/>
      <c r="BN41" s="178"/>
      <c r="BO41" s="178">
        <f t="shared" si="550"/>
        <v>839.70399999999995</v>
      </c>
      <c r="BP41" s="178">
        <f t="shared" si="550"/>
        <v>0</v>
      </c>
      <c r="BQ41" s="178">
        <f>BP41/BO41*100</f>
        <v>0</v>
      </c>
      <c r="BR41" s="178">
        <v>839.70399999999995</v>
      </c>
      <c r="BS41" s="178"/>
      <c r="BT41" s="178">
        <f>BS41/BR41*100</f>
        <v>0</v>
      </c>
      <c r="BU41" s="178"/>
      <c r="BV41" s="178"/>
      <c r="BW41" s="178"/>
      <c r="BX41" s="178">
        <f t="shared" si="551"/>
        <v>0</v>
      </c>
      <c r="BY41" s="178">
        <f t="shared" si="551"/>
        <v>0</v>
      </c>
      <c r="BZ41" s="178"/>
      <c r="CA41" s="178"/>
      <c r="CB41" s="178"/>
      <c r="CC41" s="178"/>
      <c r="CD41" s="178"/>
      <c r="CE41" s="178"/>
      <c r="CF41" s="178"/>
      <c r="CG41" s="179"/>
      <c r="CH41" s="178">
        <f t="shared" si="552"/>
        <v>0</v>
      </c>
      <c r="CI41" s="178">
        <f t="shared" si="552"/>
        <v>0</v>
      </c>
      <c r="CJ41" s="178"/>
      <c r="CK41" s="178"/>
      <c r="CL41" s="178"/>
      <c r="CM41" s="178"/>
      <c r="CN41" s="178"/>
      <c r="CO41" s="178"/>
      <c r="CP41" s="178"/>
      <c r="CQ41" s="179"/>
      <c r="CR41" s="178">
        <f t="shared" si="553"/>
        <v>0</v>
      </c>
      <c r="CS41" s="178">
        <f t="shared" si="553"/>
        <v>0</v>
      </c>
      <c r="CT41" s="178"/>
      <c r="CU41" s="178"/>
      <c r="CV41" s="178"/>
      <c r="CW41" s="178"/>
      <c r="CX41" s="178"/>
      <c r="CY41" s="178"/>
      <c r="CZ41" s="178"/>
      <c r="DA41" s="179"/>
      <c r="DB41" s="178">
        <f t="shared" si="554"/>
        <v>0</v>
      </c>
      <c r="DC41" s="178">
        <f t="shared" si="554"/>
        <v>0</v>
      </c>
      <c r="DD41" s="178"/>
      <c r="DE41" s="178"/>
      <c r="DF41" s="178"/>
      <c r="DG41" s="178"/>
      <c r="DH41" s="178"/>
      <c r="DI41" s="178"/>
      <c r="DJ41" s="178"/>
      <c r="DK41" s="179"/>
      <c r="DL41" s="178">
        <f t="shared" si="555"/>
        <v>0</v>
      </c>
      <c r="DM41" s="178">
        <f t="shared" si="555"/>
        <v>0</v>
      </c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>
        <v>1036.3040000000001</v>
      </c>
      <c r="DY41" s="178"/>
      <c r="DZ41" s="178">
        <f t="shared" si="440"/>
        <v>0</v>
      </c>
      <c r="EA41" s="178"/>
      <c r="EB41" s="178"/>
      <c r="EC41" s="178"/>
      <c r="ED41" s="179"/>
      <c r="EE41" s="178">
        <f t="shared" si="556"/>
        <v>0</v>
      </c>
      <c r="EF41" s="178">
        <f t="shared" si="556"/>
        <v>0</v>
      </c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80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8"/>
      <c r="FO41" s="178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8"/>
      <c r="GC41" s="178"/>
      <c r="GD41" s="178"/>
      <c r="GE41" s="178"/>
      <c r="GF41" s="178"/>
      <c r="GG41" s="178"/>
      <c r="GH41" s="178"/>
      <c r="GI41" s="178"/>
      <c r="GJ41" s="178"/>
      <c r="GK41" s="178"/>
      <c r="GL41" s="178"/>
      <c r="GM41" s="178"/>
      <c r="GN41" s="178"/>
      <c r="GO41" s="178"/>
      <c r="GP41" s="178"/>
      <c r="GQ41" s="178"/>
      <c r="GR41" s="178"/>
      <c r="GS41" s="178"/>
      <c r="GT41" s="178"/>
      <c r="GU41" s="178"/>
      <c r="GV41" s="178"/>
      <c r="GW41" s="99"/>
      <c r="GX41" s="116"/>
      <c r="GY41" s="116"/>
      <c r="GZ41" s="116"/>
      <c r="HA41" s="116"/>
      <c r="HB41" s="116"/>
      <c r="HC41" s="116"/>
      <c r="HD41" s="87"/>
      <c r="HE41" s="85"/>
      <c r="HF41" s="85"/>
      <c r="HG41" s="30"/>
    </row>
    <row r="42" spans="1:215">
      <c r="A42" s="11" t="s">
        <v>80</v>
      </c>
      <c r="B42" s="178">
        <f t="shared" si="546"/>
        <v>2839.2102599999998</v>
      </c>
      <c r="C42" s="178">
        <f t="shared" si="547"/>
        <v>0</v>
      </c>
      <c r="D42" s="178">
        <f t="shared" si="382"/>
        <v>0</v>
      </c>
      <c r="E42" s="179"/>
      <c r="F42" s="178">
        <f t="shared" si="477"/>
        <v>0</v>
      </c>
      <c r="G42" s="178">
        <f t="shared" si="477"/>
        <v>0</v>
      </c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9"/>
      <c r="V42" s="178">
        <f t="shared" si="478"/>
        <v>0</v>
      </c>
      <c r="W42" s="178">
        <f t="shared" si="478"/>
        <v>0</v>
      </c>
      <c r="X42" s="178"/>
      <c r="Y42" s="178"/>
      <c r="Z42" s="178"/>
      <c r="AA42" s="178"/>
      <c r="AB42" s="178"/>
      <c r="AC42" s="178"/>
      <c r="AD42" s="178"/>
      <c r="AE42" s="179"/>
      <c r="AF42" s="178">
        <f t="shared" si="548"/>
        <v>0</v>
      </c>
      <c r="AG42" s="178">
        <f t="shared" si="548"/>
        <v>0</v>
      </c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9"/>
      <c r="AS42" s="178">
        <f t="shared" si="479"/>
        <v>0</v>
      </c>
      <c r="AT42" s="178">
        <f t="shared" si="479"/>
        <v>0</v>
      </c>
      <c r="AU42" s="178"/>
      <c r="AV42" s="178"/>
      <c r="AW42" s="178"/>
      <c r="AX42" s="178"/>
      <c r="AY42" s="178"/>
      <c r="AZ42" s="178"/>
      <c r="BA42" s="178"/>
      <c r="BB42" s="179">
        <v>502.33665999999999</v>
      </c>
      <c r="BC42" s="178">
        <f t="shared" si="549"/>
        <v>502.30666000000002</v>
      </c>
      <c r="BD42" s="178">
        <f t="shared" si="549"/>
        <v>0</v>
      </c>
      <c r="BE42" s="178">
        <f>BD42/BC42*100</f>
        <v>0</v>
      </c>
      <c r="BF42" s="178">
        <v>492.28992</v>
      </c>
      <c r="BG42" s="178"/>
      <c r="BH42" s="178">
        <f t="shared" si="409"/>
        <v>0</v>
      </c>
      <c r="BI42" s="178">
        <v>10.01674</v>
      </c>
      <c r="BJ42" s="178"/>
      <c r="BK42" s="178">
        <f t="shared" si="411"/>
        <v>0</v>
      </c>
      <c r="BL42" s="178"/>
      <c r="BM42" s="178"/>
      <c r="BN42" s="178"/>
      <c r="BO42" s="178">
        <f t="shared" si="550"/>
        <v>891.97559999999999</v>
      </c>
      <c r="BP42" s="178">
        <f t="shared" si="550"/>
        <v>0</v>
      </c>
      <c r="BQ42" s="178">
        <f t="shared" si="414"/>
        <v>0</v>
      </c>
      <c r="BR42" s="178">
        <v>891.97559999999999</v>
      </c>
      <c r="BS42" s="178"/>
      <c r="BT42" s="178">
        <f t="shared" si="416"/>
        <v>0</v>
      </c>
      <c r="BU42" s="178"/>
      <c r="BV42" s="178"/>
      <c r="BW42" s="178"/>
      <c r="BX42" s="178">
        <f t="shared" si="551"/>
        <v>0</v>
      </c>
      <c r="BY42" s="178">
        <f t="shared" si="551"/>
        <v>0</v>
      </c>
      <c r="BZ42" s="178"/>
      <c r="CA42" s="178"/>
      <c r="CB42" s="178"/>
      <c r="CC42" s="178"/>
      <c r="CD42" s="178"/>
      <c r="CE42" s="178"/>
      <c r="CF42" s="178"/>
      <c r="CG42" s="179"/>
      <c r="CH42" s="178">
        <f t="shared" si="552"/>
        <v>0</v>
      </c>
      <c r="CI42" s="178">
        <f t="shared" si="552"/>
        <v>0</v>
      </c>
      <c r="CJ42" s="178"/>
      <c r="CK42" s="178"/>
      <c r="CL42" s="178"/>
      <c r="CM42" s="178"/>
      <c r="CN42" s="178"/>
      <c r="CO42" s="178"/>
      <c r="CP42" s="178"/>
      <c r="CQ42" s="179">
        <v>115.726</v>
      </c>
      <c r="CR42" s="178">
        <f t="shared" si="553"/>
        <v>115.726</v>
      </c>
      <c r="CS42" s="178">
        <f t="shared" si="553"/>
        <v>0</v>
      </c>
      <c r="CT42" s="178"/>
      <c r="CU42" s="178">
        <v>113.41148</v>
      </c>
      <c r="CV42" s="178"/>
      <c r="CW42" s="178">
        <f t="shared" si="558"/>
        <v>0</v>
      </c>
      <c r="CX42" s="178">
        <v>2.3145199999999999</v>
      </c>
      <c r="CY42" s="178"/>
      <c r="CZ42" s="178">
        <f t="shared" ref="CZ42" si="560">CY42/CX42*100</f>
        <v>0</v>
      </c>
      <c r="DA42" s="179"/>
      <c r="DB42" s="178">
        <f t="shared" si="554"/>
        <v>0</v>
      </c>
      <c r="DC42" s="178">
        <f t="shared" si="554"/>
        <v>0</v>
      </c>
      <c r="DD42" s="178"/>
      <c r="DE42" s="178"/>
      <c r="DF42" s="178"/>
      <c r="DG42" s="178"/>
      <c r="DH42" s="178"/>
      <c r="DI42" s="178"/>
      <c r="DJ42" s="178"/>
      <c r="DK42" s="179"/>
      <c r="DL42" s="178">
        <f t="shared" si="555"/>
        <v>0</v>
      </c>
      <c r="DM42" s="178">
        <f t="shared" si="555"/>
        <v>0</v>
      </c>
      <c r="DN42" s="178"/>
      <c r="DO42" s="178"/>
      <c r="DP42" s="178"/>
      <c r="DQ42" s="178"/>
      <c r="DR42" s="178"/>
      <c r="DS42" s="178"/>
      <c r="DT42" s="178"/>
      <c r="DU42" s="178"/>
      <c r="DV42" s="178"/>
      <c r="DW42" s="178"/>
      <c r="DX42" s="178">
        <v>1329.172</v>
      </c>
      <c r="DY42" s="178"/>
      <c r="DZ42" s="178">
        <f t="shared" si="440"/>
        <v>0</v>
      </c>
      <c r="EA42" s="178"/>
      <c r="EB42" s="178"/>
      <c r="EC42" s="178"/>
      <c r="ED42" s="179"/>
      <c r="EE42" s="178">
        <f t="shared" si="556"/>
        <v>0</v>
      </c>
      <c r="EF42" s="178">
        <f t="shared" si="556"/>
        <v>0</v>
      </c>
      <c r="EG42" s="178"/>
      <c r="EH42" s="178"/>
      <c r="EI42" s="178"/>
      <c r="EJ42" s="178"/>
      <c r="EK42" s="178"/>
      <c r="EL42" s="178"/>
      <c r="EM42" s="178"/>
      <c r="EN42" s="178"/>
      <c r="EO42" s="178"/>
      <c r="EP42" s="178"/>
      <c r="EQ42" s="180"/>
      <c r="ER42" s="178"/>
      <c r="ES42" s="178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8"/>
      <c r="FO42" s="178"/>
      <c r="FP42" s="178"/>
      <c r="FQ42" s="178"/>
      <c r="FR42" s="178"/>
      <c r="FS42" s="178"/>
      <c r="FT42" s="178"/>
      <c r="FU42" s="178"/>
      <c r="FV42" s="178"/>
      <c r="FW42" s="178"/>
      <c r="FX42" s="178"/>
      <c r="FY42" s="178"/>
      <c r="FZ42" s="178"/>
      <c r="GA42" s="178"/>
      <c r="GB42" s="178"/>
      <c r="GC42" s="178"/>
      <c r="GD42" s="178"/>
      <c r="GE42" s="178"/>
      <c r="GF42" s="178"/>
      <c r="GG42" s="178"/>
      <c r="GH42" s="178"/>
      <c r="GI42" s="178"/>
      <c r="GJ42" s="178"/>
      <c r="GK42" s="178"/>
      <c r="GL42" s="178"/>
      <c r="GM42" s="178"/>
      <c r="GN42" s="178"/>
      <c r="GO42" s="178"/>
      <c r="GP42" s="178"/>
      <c r="GQ42" s="178"/>
      <c r="GR42" s="178"/>
      <c r="GS42" s="178"/>
      <c r="GT42" s="178"/>
      <c r="GU42" s="178"/>
      <c r="GV42" s="178"/>
      <c r="GW42" s="99"/>
      <c r="GX42" s="116"/>
      <c r="GY42" s="116"/>
      <c r="GZ42" s="116"/>
      <c r="HA42" s="116"/>
      <c r="HB42" s="116"/>
      <c r="HC42" s="116"/>
      <c r="HD42" s="87"/>
      <c r="HE42" s="85"/>
      <c r="HF42" s="85"/>
      <c r="HG42" s="30"/>
    </row>
    <row r="43" spans="1:215" s="14" customFormat="1">
      <c r="A43" s="13" t="s">
        <v>180</v>
      </c>
      <c r="B43" s="174">
        <f t="shared" ref="B43" si="561">B44+B45</f>
        <v>53805.093549999991</v>
      </c>
      <c r="C43" s="174">
        <f>C44+C45</f>
        <v>8220.7998500000012</v>
      </c>
      <c r="D43" s="174">
        <f t="shared" ref="D43:D52" si="562">C43/B43*100</f>
        <v>15.278850583840315</v>
      </c>
      <c r="E43" s="175">
        <f t="shared" ref="E43:G43" si="563">E44+E45</f>
        <v>673.61756000000003</v>
      </c>
      <c r="F43" s="174">
        <f t="shared" si="563"/>
        <v>673.61756000000003</v>
      </c>
      <c r="G43" s="174">
        <f t="shared" si="563"/>
        <v>0</v>
      </c>
      <c r="H43" s="174">
        <f t="shared" ref="H43:H44" si="564">G43/F43*100</f>
        <v>0</v>
      </c>
      <c r="I43" s="174">
        <f t="shared" ref="I43:J43" si="565">I44+I45</f>
        <v>666.88139000000001</v>
      </c>
      <c r="J43" s="174">
        <f t="shared" si="565"/>
        <v>0</v>
      </c>
      <c r="K43" s="174">
        <f t="shared" ref="K43" si="566">J43/I43*100</f>
        <v>0</v>
      </c>
      <c r="L43" s="174">
        <f t="shared" ref="L43:M43" si="567">L44+L45</f>
        <v>6.7361700000000004</v>
      </c>
      <c r="M43" s="174">
        <f t="shared" si="567"/>
        <v>0</v>
      </c>
      <c r="N43" s="174">
        <f t="shared" ref="N43" si="568">M43/L43*100</f>
        <v>0</v>
      </c>
      <c r="O43" s="174">
        <f t="shared" ref="O43:P43" si="569">O44+O45</f>
        <v>319.2</v>
      </c>
      <c r="P43" s="174">
        <f t="shared" si="569"/>
        <v>0</v>
      </c>
      <c r="Q43" s="174">
        <f t="shared" ref="Q43" si="570">P43/O43*100</f>
        <v>0</v>
      </c>
      <c r="R43" s="174">
        <f t="shared" ref="R43:S43" si="571">R44+R45</f>
        <v>0</v>
      </c>
      <c r="S43" s="174">
        <f t="shared" si="571"/>
        <v>0</v>
      </c>
      <c r="T43" s="178"/>
      <c r="U43" s="175">
        <f t="shared" ref="U43:W43" si="572">U44+U45</f>
        <v>2301.7049999999999</v>
      </c>
      <c r="V43" s="174">
        <f t="shared" si="572"/>
        <v>2301.7049999999999</v>
      </c>
      <c r="W43" s="174">
        <f t="shared" si="572"/>
        <v>0</v>
      </c>
      <c r="X43" s="174">
        <f t="shared" ref="X43" si="573">W43/V43*100</f>
        <v>0</v>
      </c>
      <c r="Y43" s="174">
        <f t="shared" ref="Y43:Z43" si="574">Y44+Y45</f>
        <v>1619.45027</v>
      </c>
      <c r="Z43" s="174">
        <f t="shared" si="574"/>
        <v>0</v>
      </c>
      <c r="AA43" s="174">
        <f t="shared" ref="AA43" si="575">Z43/Y43*100</f>
        <v>0</v>
      </c>
      <c r="AB43" s="174">
        <f t="shared" ref="AB43:AC43" si="576">AB44+AB45</f>
        <v>682.25473</v>
      </c>
      <c r="AC43" s="174">
        <f t="shared" si="576"/>
        <v>0</v>
      </c>
      <c r="AD43" s="174">
        <f t="shared" ref="AD43" si="577">AC43/AB43*100</f>
        <v>0</v>
      </c>
      <c r="AE43" s="175">
        <f t="shared" ref="AE43:AG43" si="578">AE44+AE45</f>
        <v>0</v>
      </c>
      <c r="AF43" s="174">
        <f t="shared" si="578"/>
        <v>0</v>
      </c>
      <c r="AG43" s="174">
        <f t="shared" si="578"/>
        <v>0</v>
      </c>
      <c r="AH43" s="178"/>
      <c r="AI43" s="174">
        <f t="shared" ref="AI43:AJ43" si="579">AI44+AI45</f>
        <v>0</v>
      </c>
      <c r="AJ43" s="174">
        <f t="shared" si="579"/>
        <v>0</v>
      </c>
      <c r="AK43" s="178"/>
      <c r="AL43" s="174">
        <f t="shared" ref="AL43:AM43" si="580">AL44+AL45</f>
        <v>0</v>
      </c>
      <c r="AM43" s="174">
        <f t="shared" si="580"/>
        <v>0</v>
      </c>
      <c r="AN43" s="178"/>
      <c r="AO43" s="174">
        <f t="shared" ref="AO43:AP43" si="581">AO44+AO45</f>
        <v>15381.297</v>
      </c>
      <c r="AP43" s="174">
        <f t="shared" si="581"/>
        <v>0</v>
      </c>
      <c r="AQ43" s="174">
        <f>AP43/AO43*100</f>
        <v>0</v>
      </c>
      <c r="AR43" s="175">
        <f t="shared" ref="AR43:AT43" si="582">AR44+AR45</f>
        <v>0</v>
      </c>
      <c r="AS43" s="174">
        <f t="shared" si="582"/>
        <v>0</v>
      </c>
      <c r="AT43" s="174">
        <f t="shared" si="582"/>
        <v>0</v>
      </c>
      <c r="AU43" s="178"/>
      <c r="AV43" s="174">
        <f t="shared" ref="AV43:AW43" si="583">AV44+AV45</f>
        <v>0</v>
      </c>
      <c r="AW43" s="174">
        <f t="shared" si="583"/>
        <v>0</v>
      </c>
      <c r="AX43" s="178"/>
      <c r="AY43" s="174">
        <f t="shared" ref="AY43:AZ43" si="584">AY44+AY45</f>
        <v>0</v>
      </c>
      <c r="AZ43" s="174">
        <f t="shared" si="584"/>
        <v>0</v>
      </c>
      <c r="BA43" s="178"/>
      <c r="BB43" s="175">
        <f t="shared" ref="BB43:BD43" si="585">BB44+BB45</f>
        <v>1858.6456499999999</v>
      </c>
      <c r="BC43" s="174">
        <f t="shared" si="585"/>
        <v>1858.6456499999999</v>
      </c>
      <c r="BD43" s="174">
        <f t="shared" si="585"/>
        <v>0</v>
      </c>
      <c r="BE43" s="174">
        <f t="shared" ref="BE43:BE51" si="586">BD43/BC43*100</f>
        <v>0</v>
      </c>
      <c r="BF43" s="174">
        <f t="shared" ref="BF43:BG43" si="587">BF44+BF45</f>
        <v>1821.47272</v>
      </c>
      <c r="BG43" s="174">
        <f t="shared" si="587"/>
        <v>0</v>
      </c>
      <c r="BH43" s="174">
        <f t="shared" ref="BH43:BH51" si="588">BG43/BF43*100</f>
        <v>0</v>
      </c>
      <c r="BI43" s="174">
        <f t="shared" ref="BI43:BJ43" si="589">BI44+BI45</f>
        <v>37.172930000000001</v>
      </c>
      <c r="BJ43" s="174">
        <f t="shared" si="589"/>
        <v>0</v>
      </c>
      <c r="BK43" s="174">
        <f t="shared" ref="BK43:BK51" si="590">BJ43/BI43*100</f>
        <v>0</v>
      </c>
      <c r="BL43" s="174">
        <f t="shared" ref="BL43:BM43" si="591">BL44+BL45</f>
        <v>260.70999999999998</v>
      </c>
      <c r="BM43" s="174">
        <f t="shared" si="591"/>
        <v>0</v>
      </c>
      <c r="BN43" s="174">
        <f t="shared" ref="BN43:BN44" si="592">BM43/BL43*100</f>
        <v>0</v>
      </c>
      <c r="BO43" s="174">
        <f t="shared" ref="BO43:BP43" si="593">BO44+BO45</f>
        <v>1988.12</v>
      </c>
      <c r="BP43" s="174">
        <f t="shared" si="593"/>
        <v>0</v>
      </c>
      <c r="BQ43" s="174">
        <f t="shared" ref="BQ43:BQ46" si="594">BP43/BO43*100</f>
        <v>0</v>
      </c>
      <c r="BR43" s="174">
        <f t="shared" ref="BR43:BS43" si="595">BR44+BR45</f>
        <v>1602.7640000000001</v>
      </c>
      <c r="BS43" s="174">
        <f t="shared" si="595"/>
        <v>0</v>
      </c>
      <c r="BT43" s="174">
        <f t="shared" ref="BT43:BT45" si="596">BS43/BR43*100</f>
        <v>0</v>
      </c>
      <c r="BU43" s="174">
        <f t="shared" ref="BU43:BV43" si="597">BU44+BU45</f>
        <v>385.35599999999999</v>
      </c>
      <c r="BV43" s="174">
        <f t="shared" si="597"/>
        <v>0</v>
      </c>
      <c r="BW43" s="174">
        <f t="shared" ref="BW43" si="598">BV43/BU43*100</f>
        <v>0</v>
      </c>
      <c r="BX43" s="174">
        <f t="shared" ref="BX43:BY43" si="599">BX44+BX45</f>
        <v>4394.08</v>
      </c>
      <c r="BY43" s="174">
        <f t="shared" si="599"/>
        <v>0</v>
      </c>
      <c r="BZ43" s="174">
        <f t="shared" ref="BZ43:BZ44" si="600">BY43/BX43*100</f>
        <v>0</v>
      </c>
      <c r="CA43" s="174">
        <f t="shared" ref="CA43:CB43" si="601">CA44+CA45</f>
        <v>4306.1984000000002</v>
      </c>
      <c r="CB43" s="174">
        <f t="shared" si="601"/>
        <v>0</v>
      </c>
      <c r="CC43" s="174">
        <f>CB43/CA43*100</f>
        <v>0</v>
      </c>
      <c r="CD43" s="174">
        <f t="shared" ref="CD43:CE43" si="602">CD44+CD45</f>
        <v>87.881600000000006</v>
      </c>
      <c r="CE43" s="174">
        <f t="shared" si="602"/>
        <v>0</v>
      </c>
      <c r="CF43" s="174">
        <f>CE43/CD43*100</f>
        <v>0</v>
      </c>
      <c r="CG43" s="175">
        <f t="shared" ref="CG43:CI43" si="603">CG44+CG45</f>
        <v>0</v>
      </c>
      <c r="CH43" s="174">
        <f t="shared" si="603"/>
        <v>0</v>
      </c>
      <c r="CI43" s="174">
        <f t="shared" si="603"/>
        <v>0</v>
      </c>
      <c r="CJ43" s="174"/>
      <c r="CK43" s="174">
        <f t="shared" ref="CK43:CL43" si="604">CK44+CK45</f>
        <v>0</v>
      </c>
      <c r="CL43" s="174">
        <f t="shared" si="604"/>
        <v>0</v>
      </c>
      <c r="CM43" s="174"/>
      <c r="CN43" s="174">
        <f t="shared" ref="CN43:CO43" si="605">CN44+CN45</f>
        <v>0</v>
      </c>
      <c r="CO43" s="174">
        <f t="shared" si="605"/>
        <v>0</v>
      </c>
      <c r="CP43" s="174"/>
      <c r="CQ43" s="175">
        <f t="shared" ref="CQ43:CS43" si="606">CQ44+CQ45</f>
        <v>0</v>
      </c>
      <c r="CR43" s="174">
        <f t="shared" si="606"/>
        <v>0</v>
      </c>
      <c r="CS43" s="174">
        <f t="shared" si="606"/>
        <v>0</v>
      </c>
      <c r="CT43" s="174"/>
      <c r="CU43" s="174">
        <f t="shared" ref="CU43:CV43" si="607">CU44+CU45</f>
        <v>0</v>
      </c>
      <c r="CV43" s="174">
        <f t="shared" si="607"/>
        <v>0</v>
      </c>
      <c r="CW43" s="174"/>
      <c r="CX43" s="174">
        <f t="shared" ref="CX43:CY43" si="608">CX44+CX45</f>
        <v>0</v>
      </c>
      <c r="CY43" s="174">
        <f t="shared" si="608"/>
        <v>0</v>
      </c>
      <c r="CZ43" s="174"/>
      <c r="DA43" s="175">
        <f t="shared" ref="DA43:DC43" si="609">DA44+DA45</f>
        <v>0</v>
      </c>
      <c r="DB43" s="174">
        <f t="shared" si="609"/>
        <v>0</v>
      </c>
      <c r="DC43" s="174">
        <f t="shared" si="609"/>
        <v>0</v>
      </c>
      <c r="DD43" s="174"/>
      <c r="DE43" s="174">
        <f t="shared" ref="DE43:DF43" si="610">DE44+DE45</f>
        <v>0</v>
      </c>
      <c r="DF43" s="174">
        <f t="shared" si="610"/>
        <v>0</v>
      </c>
      <c r="DG43" s="174"/>
      <c r="DH43" s="174">
        <f t="shared" ref="DH43:DI43" si="611">DH44+DH45</f>
        <v>0</v>
      </c>
      <c r="DI43" s="174">
        <f t="shared" si="611"/>
        <v>0</v>
      </c>
      <c r="DJ43" s="174"/>
      <c r="DK43" s="175">
        <f t="shared" ref="DK43:DM43" si="612">DK44+DK45</f>
        <v>0</v>
      </c>
      <c r="DL43" s="174">
        <f t="shared" si="612"/>
        <v>0</v>
      </c>
      <c r="DM43" s="174">
        <f t="shared" si="612"/>
        <v>0</v>
      </c>
      <c r="DN43" s="174"/>
      <c r="DO43" s="174">
        <f t="shared" ref="DO43:DP43" si="613">DO44+DO45</f>
        <v>0</v>
      </c>
      <c r="DP43" s="174">
        <f t="shared" si="613"/>
        <v>0</v>
      </c>
      <c r="DQ43" s="174"/>
      <c r="DR43" s="174">
        <f t="shared" ref="DR43:DS43" si="614">DR44+DR45</f>
        <v>0</v>
      </c>
      <c r="DS43" s="174">
        <f t="shared" si="614"/>
        <v>0</v>
      </c>
      <c r="DT43" s="174"/>
      <c r="DU43" s="174">
        <f t="shared" ref="DU43:DV43" si="615">DU44+DU45</f>
        <v>0</v>
      </c>
      <c r="DV43" s="174">
        <f t="shared" si="615"/>
        <v>0</v>
      </c>
      <c r="DW43" s="174"/>
      <c r="DX43" s="174">
        <f t="shared" ref="DX43:DY43" si="616">DX44+DX45</f>
        <v>2861.502</v>
      </c>
      <c r="DY43" s="174">
        <f t="shared" si="616"/>
        <v>0</v>
      </c>
      <c r="DZ43" s="174">
        <f t="shared" ref="DZ43:DZ45" si="617">DY43/DX43*100</f>
        <v>0</v>
      </c>
      <c r="EA43" s="174">
        <f t="shared" ref="EA43:EB43" si="618">EA44+EA45</f>
        <v>7367.6</v>
      </c>
      <c r="EB43" s="174">
        <f t="shared" si="618"/>
        <v>2540</v>
      </c>
      <c r="EC43" s="174">
        <f t="shared" ref="EC43" si="619">EB43/EA43*100</f>
        <v>34.475270101525595</v>
      </c>
      <c r="ED43" s="175">
        <f t="shared" ref="ED43:EF43" si="620">ED44+ED45</f>
        <v>0</v>
      </c>
      <c r="EE43" s="174">
        <f t="shared" si="620"/>
        <v>0</v>
      </c>
      <c r="EF43" s="174">
        <f t="shared" si="620"/>
        <v>0</v>
      </c>
      <c r="EG43" s="174"/>
      <c r="EH43" s="174">
        <f t="shared" ref="EH43:EI43" si="621">EH44+EH45</f>
        <v>0</v>
      </c>
      <c r="EI43" s="174">
        <f t="shared" si="621"/>
        <v>0</v>
      </c>
      <c r="EJ43" s="174"/>
      <c r="EK43" s="174">
        <f t="shared" ref="EK43:EL43" si="622">EK44+EK45</f>
        <v>0</v>
      </c>
      <c r="EL43" s="174">
        <f t="shared" si="622"/>
        <v>0</v>
      </c>
      <c r="EM43" s="174"/>
      <c r="EN43" s="174">
        <f>EN44+EN45</f>
        <v>7168.6372899999997</v>
      </c>
      <c r="EO43" s="174">
        <f>EO44+EO45</f>
        <v>4033.6335300000001</v>
      </c>
      <c r="EP43" s="174">
        <f>EO43/EN43*100</f>
        <v>56.267786565610997</v>
      </c>
      <c r="EQ43" s="175">
        <f>EQ44+EQ45</f>
        <v>51.020409999999998</v>
      </c>
      <c r="ER43" s="174">
        <f>ER44</f>
        <v>51.020409999999998</v>
      </c>
      <c r="ES43" s="174">
        <f>ES44</f>
        <v>51.020409999999998</v>
      </c>
      <c r="ET43" s="174">
        <f>SUM(ES43/ER43*100)</f>
        <v>100</v>
      </c>
      <c r="EU43" s="174">
        <f>EU44</f>
        <v>50</v>
      </c>
      <c r="EV43" s="174">
        <f>EV44</f>
        <v>50</v>
      </c>
      <c r="EW43" s="174">
        <f>SUM(EV43/EU43*100)</f>
        <v>100</v>
      </c>
      <c r="EX43" s="174">
        <f>EX44</f>
        <v>1.02041</v>
      </c>
      <c r="EY43" s="174">
        <f>EY44</f>
        <v>1.02041</v>
      </c>
      <c r="EZ43" s="174">
        <f>SUM(EY43/EX43*100)</f>
        <v>100</v>
      </c>
      <c r="FA43" s="174">
        <f t="shared" ref="FA43:FB43" si="623">FA44+FA45</f>
        <v>0</v>
      </c>
      <c r="FB43" s="174">
        <f t="shared" si="623"/>
        <v>0</v>
      </c>
      <c r="FC43" s="174"/>
      <c r="FD43" s="174">
        <f t="shared" ref="FD43:FE43" si="624">FD44+FD45</f>
        <v>0</v>
      </c>
      <c r="FE43" s="174">
        <f t="shared" si="624"/>
        <v>0</v>
      </c>
      <c r="FF43" s="174"/>
      <c r="FG43" s="174">
        <f t="shared" ref="FG43:FH43" si="625">FG44+FG45</f>
        <v>0</v>
      </c>
      <c r="FH43" s="174">
        <f t="shared" si="625"/>
        <v>0</v>
      </c>
      <c r="FI43" s="174"/>
      <c r="FJ43" s="174">
        <f t="shared" ref="FJ43:FK43" si="626">FJ44+FJ45</f>
        <v>63.094709999999999</v>
      </c>
      <c r="FK43" s="174">
        <f t="shared" si="626"/>
        <v>0</v>
      </c>
      <c r="FL43" s="174">
        <f t="shared" ref="FL43:FL44" si="627">FK43/FJ43*100</f>
        <v>0</v>
      </c>
      <c r="FM43" s="174">
        <f t="shared" ref="FM43:FN43" si="628">FM44+FM45</f>
        <v>5221.6211599999997</v>
      </c>
      <c r="FN43" s="174">
        <f t="shared" si="628"/>
        <v>1387.27511</v>
      </c>
      <c r="FO43" s="174">
        <f t="shared" ref="FO43:FO44" si="629">FN43/FM43*100</f>
        <v>26.567900418114593</v>
      </c>
      <c r="FP43" s="174">
        <f t="shared" ref="FP43:FQ43" si="630">FP44+FP45</f>
        <v>0</v>
      </c>
      <c r="FQ43" s="174">
        <f t="shared" si="630"/>
        <v>0</v>
      </c>
      <c r="FR43" s="174"/>
      <c r="FS43" s="174">
        <f t="shared" ref="FS43:FT43" si="631">FS44+FS45</f>
        <v>0</v>
      </c>
      <c r="FT43" s="174">
        <f t="shared" si="631"/>
        <v>0</v>
      </c>
      <c r="FU43" s="174"/>
      <c r="FV43" s="174">
        <f t="shared" ref="FV43:FW43" si="632">FV44+FV45</f>
        <v>0</v>
      </c>
      <c r="FW43" s="174">
        <f t="shared" si="632"/>
        <v>0</v>
      </c>
      <c r="FX43" s="174"/>
      <c r="FY43" s="174">
        <f t="shared" ref="FY43:FZ43" si="633">FY44+FY45</f>
        <v>0</v>
      </c>
      <c r="FZ43" s="174">
        <f t="shared" si="633"/>
        <v>0</v>
      </c>
      <c r="GA43" s="174"/>
      <c r="GB43" s="174">
        <f t="shared" ref="GB43:GC43" si="634">GB44+GB45</f>
        <v>0</v>
      </c>
      <c r="GC43" s="174">
        <f t="shared" si="634"/>
        <v>0</v>
      </c>
      <c r="GD43" s="174"/>
      <c r="GE43" s="174">
        <f t="shared" ref="GE43:GF43" si="635">GE44+GE45</f>
        <v>0</v>
      </c>
      <c r="GF43" s="174">
        <f t="shared" si="635"/>
        <v>0</v>
      </c>
      <c r="GG43" s="174"/>
      <c r="GH43" s="174">
        <f t="shared" ref="GH43:GI43" si="636">GH44+GH45</f>
        <v>1155.9939999999999</v>
      </c>
      <c r="GI43" s="174">
        <f t="shared" si="636"/>
        <v>208.8708</v>
      </c>
      <c r="GJ43" s="174">
        <f t="shared" ref="GJ43:GJ44" si="637">GI43/GH43*100</f>
        <v>18.068502085650966</v>
      </c>
      <c r="GK43" s="174">
        <f t="shared" ref="GK43:GL43" si="638">GK44+GK45</f>
        <v>1169.50109</v>
      </c>
      <c r="GL43" s="174">
        <f t="shared" si="638"/>
        <v>0</v>
      </c>
      <c r="GM43" s="174">
        <f t="shared" ref="GM43:GM44" si="639">GL43/GK43*100</f>
        <v>0</v>
      </c>
      <c r="GN43" s="174">
        <f t="shared" ref="GN43:GO43" si="640">GN44+GN45</f>
        <v>1568.7476799999999</v>
      </c>
      <c r="GO43" s="174">
        <f t="shared" si="640"/>
        <v>0</v>
      </c>
      <c r="GP43" s="174">
        <f t="shared" ref="GP43:GP44" si="641">GO43/GN43*100</f>
        <v>0</v>
      </c>
      <c r="GQ43" s="174">
        <f t="shared" ref="GQ43:GR43" si="642">GQ44+GQ45</f>
        <v>0</v>
      </c>
      <c r="GR43" s="174">
        <f t="shared" si="642"/>
        <v>0</v>
      </c>
      <c r="GS43" s="174"/>
      <c r="GT43" s="174">
        <f t="shared" ref="GT43:GU43" si="643">GT44+GT45</f>
        <v>0</v>
      </c>
      <c r="GU43" s="174">
        <f t="shared" si="643"/>
        <v>0</v>
      </c>
      <c r="GV43" s="174"/>
      <c r="GW43" s="98"/>
      <c r="GX43" s="116"/>
      <c r="GY43" s="116"/>
      <c r="GZ43" s="116"/>
      <c r="HA43" s="116"/>
      <c r="HB43" s="116"/>
      <c r="HC43" s="124"/>
      <c r="HD43" s="87"/>
      <c r="HE43" s="88"/>
      <c r="HF43" s="85"/>
      <c r="HG43" s="96"/>
    </row>
    <row r="44" spans="1:215">
      <c r="A44" s="11" t="s">
        <v>165</v>
      </c>
      <c r="B44" s="178">
        <f>E44+O44+R44+U44+AE44+AO44+AR44+BB44+BL44+BO44+BX44+CG44+CQ44+DA44+DK44+DU44+DX44+EA44+ED44+EN44+EQ44+FA44+FD44+FG44+FJ44+FM44+FP44+FS44+FV44+FY44+GB44+GE44+GH44+GK44+GN44+GQ44+GT44</f>
        <v>47096.825899999989</v>
      </c>
      <c r="C44" s="178">
        <f>G44+P44+S44+W44+AG44+AP44+AT44+BD44+BM44+BP44+BY44+CI44+CS44+DC44+DM44+DV44+DY44+EB44+EF44+EO44+ES44+FB44+FE44+FH44+FK44+FN44+FQ44+FT44+FW44+FZ44+GC44+GF44+GI44+GL44+GO44+GR44+GU44</f>
        <v>8220.7998500000012</v>
      </c>
      <c r="D44" s="178">
        <f t="shared" si="562"/>
        <v>17.455103805626109</v>
      </c>
      <c r="E44" s="179">
        <v>673.61756000000003</v>
      </c>
      <c r="F44" s="178">
        <f>I44+L44</f>
        <v>673.61756000000003</v>
      </c>
      <c r="G44" s="178">
        <f>J44+M44</f>
        <v>0</v>
      </c>
      <c r="H44" s="178">
        <f t="shared" si="564"/>
        <v>0</v>
      </c>
      <c r="I44" s="178">
        <v>666.88139000000001</v>
      </c>
      <c r="J44" s="178"/>
      <c r="K44" s="178">
        <f>J44/I44*100</f>
        <v>0</v>
      </c>
      <c r="L44" s="178">
        <v>6.7361700000000004</v>
      </c>
      <c r="M44" s="178"/>
      <c r="N44" s="178">
        <f>M44/L44*100</f>
        <v>0</v>
      </c>
      <c r="O44" s="178">
        <v>319.2</v>
      </c>
      <c r="P44" s="178"/>
      <c r="Q44" s="178">
        <f>P44/O44*100</f>
        <v>0</v>
      </c>
      <c r="R44" s="178"/>
      <c r="S44" s="178"/>
      <c r="T44" s="178"/>
      <c r="U44" s="179">
        <v>2301.7049999999999</v>
      </c>
      <c r="V44" s="178">
        <f>Y44+AB44</f>
        <v>2301.7049999999999</v>
      </c>
      <c r="W44" s="178">
        <f>Z44+AC44</f>
        <v>0</v>
      </c>
      <c r="X44" s="178">
        <f>W44/V44*100</f>
        <v>0</v>
      </c>
      <c r="Y44" s="178">
        <v>1619.45027</v>
      </c>
      <c r="Z44" s="178"/>
      <c r="AA44" s="178">
        <f>Z44/Y44*100</f>
        <v>0</v>
      </c>
      <c r="AB44" s="178">
        <v>682.25473</v>
      </c>
      <c r="AC44" s="178"/>
      <c r="AD44" s="178">
        <f>AC44/AB44*100</f>
        <v>0</v>
      </c>
      <c r="AE44" s="179"/>
      <c r="AF44" s="178">
        <f>AI44+AL44</f>
        <v>0</v>
      </c>
      <c r="AG44" s="178">
        <f>AJ44+AM44</f>
        <v>0</v>
      </c>
      <c r="AH44" s="178"/>
      <c r="AI44" s="178"/>
      <c r="AJ44" s="178"/>
      <c r="AK44" s="178"/>
      <c r="AL44" s="178"/>
      <c r="AM44" s="178"/>
      <c r="AN44" s="178"/>
      <c r="AO44" s="178">
        <v>15381.297</v>
      </c>
      <c r="AP44" s="178"/>
      <c r="AQ44" s="178">
        <f>AP44/AO44*100</f>
        <v>0</v>
      </c>
      <c r="AR44" s="179"/>
      <c r="AS44" s="178">
        <f>AV44+AY44</f>
        <v>0</v>
      </c>
      <c r="AT44" s="178">
        <f>AW44+AZ44</f>
        <v>0</v>
      </c>
      <c r="AU44" s="178"/>
      <c r="AV44" s="178"/>
      <c r="AW44" s="178"/>
      <c r="AX44" s="178"/>
      <c r="AY44" s="178"/>
      <c r="AZ44" s="178"/>
      <c r="BA44" s="178"/>
      <c r="BB44" s="179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>
        <v>260.70999999999998</v>
      </c>
      <c r="BM44" s="178"/>
      <c r="BN44" s="178">
        <f t="shared" si="592"/>
        <v>0</v>
      </c>
      <c r="BO44" s="178">
        <f>BR44+BU44</f>
        <v>0</v>
      </c>
      <c r="BP44" s="178"/>
      <c r="BQ44" s="178"/>
      <c r="BR44" s="178"/>
      <c r="BS44" s="178"/>
      <c r="BT44" s="178"/>
      <c r="BU44" s="178"/>
      <c r="BV44" s="178"/>
      <c r="BW44" s="178"/>
      <c r="BX44" s="178">
        <f>CA44+CD44</f>
        <v>4394.08</v>
      </c>
      <c r="BY44" s="178">
        <f>CB44+CE44</f>
        <v>0</v>
      </c>
      <c r="BZ44" s="178">
        <f t="shared" si="600"/>
        <v>0</v>
      </c>
      <c r="CA44" s="178">
        <v>4306.1984000000002</v>
      </c>
      <c r="CB44" s="178"/>
      <c r="CC44" s="178">
        <f>CB44/CA44*100</f>
        <v>0</v>
      </c>
      <c r="CD44" s="178">
        <v>87.881600000000006</v>
      </c>
      <c r="CE44" s="178"/>
      <c r="CF44" s="178">
        <f>CE44/CD44*100</f>
        <v>0</v>
      </c>
      <c r="CG44" s="179"/>
      <c r="CH44" s="178">
        <f>CK44+CN44</f>
        <v>0</v>
      </c>
      <c r="CI44" s="178">
        <f>CL44+CO44</f>
        <v>0</v>
      </c>
      <c r="CJ44" s="178"/>
      <c r="CK44" s="178"/>
      <c r="CL44" s="178"/>
      <c r="CM44" s="178"/>
      <c r="CN44" s="178"/>
      <c r="CO44" s="178"/>
      <c r="CP44" s="178"/>
      <c r="CQ44" s="179"/>
      <c r="CR44" s="178">
        <f>CU44+CX44</f>
        <v>0</v>
      </c>
      <c r="CS44" s="178">
        <f t="shared" ref="CS44" si="644">CV44+CY44</f>
        <v>0</v>
      </c>
      <c r="CT44" s="178"/>
      <c r="CU44" s="178"/>
      <c r="CV44" s="178"/>
      <c r="CW44" s="178"/>
      <c r="CX44" s="178"/>
      <c r="CY44" s="178"/>
      <c r="CZ44" s="178"/>
      <c r="DA44" s="179"/>
      <c r="DB44" s="178">
        <f>DE44+DH44</f>
        <v>0</v>
      </c>
      <c r="DC44" s="178">
        <f>DF44+DI44</f>
        <v>0</v>
      </c>
      <c r="DD44" s="178"/>
      <c r="DE44" s="178"/>
      <c r="DF44" s="178"/>
      <c r="DG44" s="178"/>
      <c r="DH44" s="178"/>
      <c r="DI44" s="178"/>
      <c r="DJ44" s="178"/>
      <c r="DK44" s="179"/>
      <c r="DL44" s="178">
        <f>DO44+DR44</f>
        <v>0</v>
      </c>
      <c r="DM44" s="178">
        <f>DP44+DS44</f>
        <v>0</v>
      </c>
      <c r="DN44" s="178"/>
      <c r="DO44" s="178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>
        <v>7367.6</v>
      </c>
      <c r="EB44" s="178">
        <v>2540</v>
      </c>
      <c r="EC44" s="178">
        <f>EB44/EA44*100</f>
        <v>34.475270101525595</v>
      </c>
      <c r="ED44" s="179"/>
      <c r="EE44" s="178">
        <f>EH44+EK44</f>
        <v>0</v>
      </c>
      <c r="EF44" s="178">
        <f>EI44+EL44</f>
        <v>0</v>
      </c>
      <c r="EG44" s="178"/>
      <c r="EH44" s="178"/>
      <c r="EI44" s="178"/>
      <c r="EJ44" s="178"/>
      <c r="EK44" s="178"/>
      <c r="EL44" s="178"/>
      <c r="EM44" s="178"/>
      <c r="EN44" s="178">
        <v>7168.6372899999997</v>
      </c>
      <c r="EO44" s="178">
        <v>4033.6335300000001</v>
      </c>
      <c r="EP44" s="178">
        <f t="shared" ref="EP44" si="645">EO44/EN44*100</f>
        <v>56.267786565610997</v>
      </c>
      <c r="EQ44" s="180">
        <v>51.020409999999998</v>
      </c>
      <c r="ER44" s="178">
        <f>EU44+EX44</f>
        <v>51.020409999999998</v>
      </c>
      <c r="ES44" s="178">
        <f>EV44+EY44</f>
        <v>51.020409999999998</v>
      </c>
      <c r="ET44" s="178">
        <f>SUM(ES44/ER44*100)</f>
        <v>100</v>
      </c>
      <c r="EU44" s="178">
        <v>50</v>
      </c>
      <c r="EV44" s="178">
        <v>50</v>
      </c>
      <c r="EW44" s="178">
        <f>SUM(EV44/EU44*100)</f>
        <v>100</v>
      </c>
      <c r="EX44" s="178">
        <v>1.02041</v>
      </c>
      <c r="EY44" s="178">
        <v>1.02041</v>
      </c>
      <c r="EZ44" s="178">
        <f>SUM(EY44/EX44*100)</f>
        <v>100</v>
      </c>
      <c r="FA44" s="178"/>
      <c r="FB44" s="178"/>
      <c r="FC44" s="178"/>
      <c r="FD44" s="178"/>
      <c r="FE44" s="178"/>
      <c r="FF44" s="178"/>
      <c r="FG44" s="178"/>
      <c r="FH44" s="178"/>
      <c r="FI44" s="178"/>
      <c r="FJ44" s="178">
        <v>63.094709999999999</v>
      </c>
      <c r="FK44" s="178"/>
      <c r="FL44" s="178">
        <f t="shared" si="627"/>
        <v>0</v>
      </c>
      <c r="FM44" s="178">
        <v>5221.6211599999997</v>
      </c>
      <c r="FN44" s="178">
        <v>1387.27511</v>
      </c>
      <c r="FO44" s="178">
        <f t="shared" si="629"/>
        <v>26.567900418114593</v>
      </c>
      <c r="FP44" s="178"/>
      <c r="FQ44" s="178"/>
      <c r="FR44" s="178"/>
      <c r="FS44" s="178"/>
      <c r="FT44" s="178"/>
      <c r="FU44" s="178"/>
      <c r="FV44" s="178"/>
      <c r="FW44" s="178"/>
      <c r="FX44" s="178"/>
      <c r="FY44" s="178"/>
      <c r="FZ44" s="178"/>
      <c r="GA44" s="178"/>
      <c r="GB44" s="178"/>
      <c r="GC44" s="178"/>
      <c r="GD44" s="178"/>
      <c r="GE44" s="178"/>
      <c r="GF44" s="178"/>
      <c r="GG44" s="178"/>
      <c r="GH44" s="178">
        <v>1155.9939999999999</v>
      </c>
      <c r="GI44" s="178">
        <v>208.8708</v>
      </c>
      <c r="GJ44" s="178">
        <f t="shared" si="637"/>
        <v>18.068502085650966</v>
      </c>
      <c r="GK44" s="178">
        <v>1169.50109</v>
      </c>
      <c r="GL44" s="178"/>
      <c r="GM44" s="178">
        <f t="shared" si="639"/>
        <v>0</v>
      </c>
      <c r="GN44" s="178">
        <v>1568.7476799999999</v>
      </c>
      <c r="GO44" s="178"/>
      <c r="GP44" s="178">
        <f t="shared" si="641"/>
        <v>0</v>
      </c>
      <c r="GQ44" s="178"/>
      <c r="GR44" s="178"/>
      <c r="GS44" s="178"/>
      <c r="GT44" s="178"/>
      <c r="GU44" s="178"/>
      <c r="GV44" s="178"/>
      <c r="GW44" s="99"/>
      <c r="GX44" s="116"/>
      <c r="GY44" s="116"/>
      <c r="GZ44" s="116"/>
      <c r="HA44" s="116"/>
      <c r="HB44" s="116"/>
      <c r="HC44" s="116"/>
      <c r="HD44" s="87"/>
      <c r="HE44" s="85"/>
      <c r="HF44" s="85"/>
      <c r="HG44" s="30"/>
    </row>
    <row r="45" spans="1:215" s="14" customFormat="1">
      <c r="A45" s="13" t="s">
        <v>194</v>
      </c>
      <c r="B45" s="174">
        <f t="shared" ref="B45:C45" si="646">SUM(B46:B53)</f>
        <v>6708.2676499999998</v>
      </c>
      <c r="C45" s="174">
        <f t="shared" si="646"/>
        <v>0</v>
      </c>
      <c r="D45" s="174">
        <f t="shared" si="562"/>
        <v>0</v>
      </c>
      <c r="E45" s="175">
        <f t="shared" ref="E45:G45" si="647">SUM(E46:E53)</f>
        <v>0</v>
      </c>
      <c r="F45" s="174">
        <f t="shared" si="647"/>
        <v>0</v>
      </c>
      <c r="G45" s="174">
        <f t="shared" si="647"/>
        <v>0</v>
      </c>
      <c r="H45" s="178"/>
      <c r="I45" s="174">
        <f t="shared" ref="I45:J45" si="648">SUM(I46:I53)</f>
        <v>0</v>
      </c>
      <c r="J45" s="174">
        <f t="shared" si="648"/>
        <v>0</v>
      </c>
      <c r="K45" s="178"/>
      <c r="L45" s="174">
        <f t="shared" ref="L45:M45" si="649">SUM(L46:L53)</f>
        <v>0</v>
      </c>
      <c r="M45" s="174">
        <f t="shared" si="649"/>
        <v>0</v>
      </c>
      <c r="N45" s="178"/>
      <c r="O45" s="174">
        <f t="shared" ref="O45:P45" si="650">SUM(O46:O53)</f>
        <v>0</v>
      </c>
      <c r="P45" s="174">
        <f t="shared" si="650"/>
        <v>0</v>
      </c>
      <c r="Q45" s="178"/>
      <c r="R45" s="174">
        <f t="shared" ref="R45:S45" si="651">SUM(R46:R53)</f>
        <v>0</v>
      </c>
      <c r="S45" s="174">
        <f t="shared" si="651"/>
        <v>0</v>
      </c>
      <c r="T45" s="178"/>
      <c r="U45" s="175">
        <f t="shared" ref="U45:W45" si="652">SUM(U46:U53)</f>
        <v>0</v>
      </c>
      <c r="V45" s="174">
        <f t="shared" si="652"/>
        <v>0</v>
      </c>
      <c r="W45" s="174">
        <f t="shared" si="652"/>
        <v>0</v>
      </c>
      <c r="X45" s="178"/>
      <c r="Y45" s="174">
        <f t="shared" ref="Y45:Z45" si="653">SUM(Y46:Y53)</f>
        <v>0</v>
      </c>
      <c r="Z45" s="174">
        <f t="shared" si="653"/>
        <v>0</v>
      </c>
      <c r="AA45" s="178"/>
      <c r="AB45" s="174">
        <f t="shared" ref="AB45:AC45" si="654">SUM(AB46:AB53)</f>
        <v>0</v>
      </c>
      <c r="AC45" s="174">
        <f t="shared" si="654"/>
        <v>0</v>
      </c>
      <c r="AD45" s="178"/>
      <c r="AE45" s="175">
        <f t="shared" ref="AE45:AG45" si="655">SUM(AE46:AE53)</f>
        <v>0</v>
      </c>
      <c r="AF45" s="174">
        <f t="shared" si="655"/>
        <v>0</v>
      </c>
      <c r="AG45" s="174">
        <f t="shared" si="655"/>
        <v>0</v>
      </c>
      <c r="AH45" s="178"/>
      <c r="AI45" s="174">
        <f t="shared" ref="AI45:AJ45" si="656">SUM(AI46:AI53)</f>
        <v>0</v>
      </c>
      <c r="AJ45" s="174">
        <f t="shared" si="656"/>
        <v>0</v>
      </c>
      <c r="AK45" s="178"/>
      <c r="AL45" s="174">
        <f t="shared" ref="AL45:AM45" si="657">SUM(AL46:AL53)</f>
        <v>0</v>
      </c>
      <c r="AM45" s="174">
        <f t="shared" si="657"/>
        <v>0</v>
      </c>
      <c r="AN45" s="178"/>
      <c r="AO45" s="174">
        <f>SUM(AO46:AO53)</f>
        <v>0</v>
      </c>
      <c r="AP45" s="174">
        <f t="shared" ref="AP45" si="658">SUM(AP46:AP53)</f>
        <v>0</v>
      </c>
      <c r="AQ45" s="178"/>
      <c r="AR45" s="175">
        <f t="shared" ref="AR45:AT45" si="659">SUM(AR46:AR53)</f>
        <v>0</v>
      </c>
      <c r="AS45" s="174">
        <f t="shared" si="659"/>
        <v>0</v>
      </c>
      <c r="AT45" s="174">
        <f t="shared" si="659"/>
        <v>0</v>
      </c>
      <c r="AU45" s="178"/>
      <c r="AV45" s="174">
        <f t="shared" ref="AV45:AW45" si="660">SUM(AV46:AV53)</f>
        <v>0</v>
      </c>
      <c r="AW45" s="174">
        <f t="shared" si="660"/>
        <v>0</v>
      </c>
      <c r="AX45" s="178"/>
      <c r="AY45" s="174">
        <f t="shared" ref="AY45:AZ45" si="661">SUM(AY46:AY53)</f>
        <v>0</v>
      </c>
      <c r="AZ45" s="174">
        <f t="shared" si="661"/>
        <v>0</v>
      </c>
      <c r="BA45" s="178"/>
      <c r="BB45" s="175">
        <f t="shared" ref="BB45:BD45" si="662">SUM(BB46:BB53)</f>
        <v>1858.6456499999999</v>
      </c>
      <c r="BC45" s="174">
        <f t="shared" si="662"/>
        <v>1858.6456499999999</v>
      </c>
      <c r="BD45" s="174">
        <f t="shared" si="662"/>
        <v>0</v>
      </c>
      <c r="BE45" s="174">
        <f t="shared" si="586"/>
        <v>0</v>
      </c>
      <c r="BF45" s="174">
        <f t="shared" ref="BF45:BG45" si="663">SUM(BF46:BF53)</f>
        <v>1821.47272</v>
      </c>
      <c r="BG45" s="174">
        <f t="shared" si="663"/>
        <v>0</v>
      </c>
      <c r="BH45" s="174">
        <f t="shared" si="588"/>
        <v>0</v>
      </c>
      <c r="BI45" s="174">
        <f t="shared" ref="BI45:BJ45" si="664">SUM(BI46:BI53)</f>
        <v>37.172930000000001</v>
      </c>
      <c r="BJ45" s="174">
        <f t="shared" si="664"/>
        <v>0</v>
      </c>
      <c r="BK45" s="174">
        <f t="shared" si="590"/>
        <v>0</v>
      </c>
      <c r="BL45" s="174">
        <f t="shared" ref="BL45:BM45" si="665">SUM(BL46:BL53)</f>
        <v>0</v>
      </c>
      <c r="BM45" s="174">
        <f t="shared" si="665"/>
        <v>0</v>
      </c>
      <c r="BN45" s="174"/>
      <c r="BO45" s="174">
        <f t="shared" ref="BO45:BP45" si="666">SUM(BO46:BO53)</f>
        <v>1988.12</v>
      </c>
      <c r="BP45" s="174">
        <f t="shared" si="666"/>
        <v>0</v>
      </c>
      <c r="BQ45" s="174">
        <f t="shared" si="594"/>
        <v>0</v>
      </c>
      <c r="BR45" s="174">
        <f t="shared" ref="BR45:BS45" si="667">SUM(BR46:BR53)</f>
        <v>1602.7640000000001</v>
      </c>
      <c r="BS45" s="174">
        <f t="shared" si="667"/>
        <v>0</v>
      </c>
      <c r="BT45" s="174">
        <f t="shared" si="596"/>
        <v>0</v>
      </c>
      <c r="BU45" s="174">
        <f t="shared" ref="BU45:BV45" si="668">SUM(BU46:BU53)</f>
        <v>385.35599999999999</v>
      </c>
      <c r="BV45" s="174">
        <f t="shared" si="668"/>
        <v>0</v>
      </c>
      <c r="BW45" s="174">
        <f t="shared" ref="BW45" si="669">BV45/BU45*100</f>
        <v>0</v>
      </c>
      <c r="BX45" s="174">
        <f t="shared" ref="BX45:BY45" si="670">SUM(BX46:BX53)</f>
        <v>0</v>
      </c>
      <c r="BY45" s="174">
        <f t="shared" si="670"/>
        <v>0</v>
      </c>
      <c r="BZ45" s="174"/>
      <c r="CA45" s="174">
        <f t="shared" ref="CA45:CB45" si="671">SUM(CA46:CA53)</f>
        <v>0</v>
      </c>
      <c r="CB45" s="174">
        <f t="shared" si="671"/>
        <v>0</v>
      </c>
      <c r="CC45" s="174"/>
      <c r="CD45" s="174">
        <f t="shared" ref="CD45:CE45" si="672">SUM(CD46:CD53)</f>
        <v>0</v>
      </c>
      <c r="CE45" s="174">
        <f t="shared" si="672"/>
        <v>0</v>
      </c>
      <c r="CF45" s="174"/>
      <c r="CG45" s="175">
        <f t="shared" ref="CG45:CI45" si="673">SUM(CG46:CG53)</f>
        <v>0</v>
      </c>
      <c r="CH45" s="174">
        <f t="shared" si="673"/>
        <v>0</v>
      </c>
      <c r="CI45" s="174">
        <f t="shared" si="673"/>
        <v>0</v>
      </c>
      <c r="CJ45" s="174"/>
      <c r="CK45" s="174">
        <f t="shared" ref="CK45:CL45" si="674">SUM(CK46:CK53)</f>
        <v>0</v>
      </c>
      <c r="CL45" s="174">
        <f t="shared" si="674"/>
        <v>0</v>
      </c>
      <c r="CM45" s="174"/>
      <c r="CN45" s="174">
        <f t="shared" ref="CN45:CO45" si="675">SUM(CN46:CN53)</f>
        <v>0</v>
      </c>
      <c r="CO45" s="174">
        <f t="shared" si="675"/>
        <v>0</v>
      </c>
      <c r="CP45" s="174"/>
      <c r="CQ45" s="175">
        <f t="shared" ref="CQ45:CS45" si="676">SUM(CQ46:CQ53)</f>
        <v>0</v>
      </c>
      <c r="CR45" s="174">
        <f t="shared" si="676"/>
        <v>0</v>
      </c>
      <c r="CS45" s="174">
        <f t="shared" si="676"/>
        <v>0</v>
      </c>
      <c r="CT45" s="174"/>
      <c r="CU45" s="174">
        <f t="shared" ref="CU45:CV45" si="677">SUM(CU46:CU53)</f>
        <v>0</v>
      </c>
      <c r="CV45" s="174">
        <f t="shared" si="677"/>
        <v>0</v>
      </c>
      <c r="CW45" s="174"/>
      <c r="CX45" s="174">
        <f t="shared" ref="CX45:CY45" si="678">SUM(CX46:CX53)</f>
        <v>0</v>
      </c>
      <c r="CY45" s="174">
        <f t="shared" si="678"/>
        <v>0</v>
      </c>
      <c r="CZ45" s="174"/>
      <c r="DA45" s="175">
        <f t="shared" ref="DA45:DC45" si="679">SUM(DA46:DA53)</f>
        <v>0</v>
      </c>
      <c r="DB45" s="174">
        <f t="shared" si="679"/>
        <v>0</v>
      </c>
      <c r="DC45" s="174">
        <f t="shared" si="679"/>
        <v>0</v>
      </c>
      <c r="DD45" s="174"/>
      <c r="DE45" s="174">
        <f t="shared" ref="DE45:DF45" si="680">SUM(DE46:DE53)</f>
        <v>0</v>
      </c>
      <c r="DF45" s="174">
        <f t="shared" si="680"/>
        <v>0</v>
      </c>
      <c r="DG45" s="174"/>
      <c r="DH45" s="174">
        <f t="shared" ref="DH45:DI45" si="681">SUM(DH46:DH53)</f>
        <v>0</v>
      </c>
      <c r="DI45" s="174">
        <f t="shared" si="681"/>
        <v>0</v>
      </c>
      <c r="DJ45" s="174"/>
      <c r="DK45" s="175">
        <f t="shared" ref="DK45:DM45" si="682">SUM(DK46:DK53)</f>
        <v>0</v>
      </c>
      <c r="DL45" s="174">
        <f t="shared" si="682"/>
        <v>0</v>
      </c>
      <c r="DM45" s="174">
        <f t="shared" si="682"/>
        <v>0</v>
      </c>
      <c r="DN45" s="174"/>
      <c r="DO45" s="174">
        <f t="shared" ref="DO45:DP45" si="683">SUM(DO46:DO53)</f>
        <v>0</v>
      </c>
      <c r="DP45" s="174">
        <f t="shared" si="683"/>
        <v>0</v>
      </c>
      <c r="DQ45" s="174"/>
      <c r="DR45" s="174">
        <f t="shared" ref="DR45:DS45" si="684">SUM(DR46:DR53)</f>
        <v>0</v>
      </c>
      <c r="DS45" s="174">
        <f t="shared" si="684"/>
        <v>0</v>
      </c>
      <c r="DT45" s="174"/>
      <c r="DU45" s="174">
        <f t="shared" ref="DU45:DV45" si="685">SUM(DU46:DU53)</f>
        <v>0</v>
      </c>
      <c r="DV45" s="174">
        <f t="shared" si="685"/>
        <v>0</v>
      </c>
      <c r="DW45" s="174"/>
      <c r="DX45" s="174">
        <f t="shared" ref="DX45:DY45" si="686">SUM(DX46:DX53)</f>
        <v>2861.502</v>
      </c>
      <c r="DY45" s="174">
        <f t="shared" si="686"/>
        <v>0</v>
      </c>
      <c r="DZ45" s="174">
        <f t="shared" si="617"/>
        <v>0</v>
      </c>
      <c r="EA45" s="174">
        <f t="shared" ref="EA45:EB45" si="687">SUM(EA46:EA53)</f>
        <v>0</v>
      </c>
      <c r="EB45" s="174">
        <f t="shared" si="687"/>
        <v>0</v>
      </c>
      <c r="EC45" s="174"/>
      <c r="ED45" s="175">
        <f t="shared" ref="ED45:EF45" si="688">SUM(ED46:ED53)</f>
        <v>0</v>
      </c>
      <c r="EE45" s="174">
        <f t="shared" si="688"/>
        <v>0</v>
      </c>
      <c r="EF45" s="174">
        <f t="shared" si="688"/>
        <v>0</v>
      </c>
      <c r="EG45" s="174"/>
      <c r="EH45" s="174">
        <f t="shared" ref="EH45:EI45" si="689">SUM(EH46:EH53)</f>
        <v>0</v>
      </c>
      <c r="EI45" s="174">
        <f t="shared" si="689"/>
        <v>0</v>
      </c>
      <c r="EJ45" s="174"/>
      <c r="EK45" s="174">
        <f t="shared" ref="EK45:EL45" si="690">SUM(EK46:EK53)</f>
        <v>0</v>
      </c>
      <c r="EL45" s="174">
        <f t="shared" si="690"/>
        <v>0</v>
      </c>
      <c r="EM45" s="174"/>
      <c r="EN45" s="174">
        <v>0</v>
      </c>
      <c r="EO45" s="174"/>
      <c r="EP45" s="174"/>
      <c r="EQ45" s="175"/>
      <c r="ER45" s="174">
        <f t="shared" ref="ER45:ES45" si="691">ER46+ER47</f>
        <v>0</v>
      </c>
      <c r="ES45" s="174">
        <f t="shared" si="691"/>
        <v>0</v>
      </c>
      <c r="ET45" s="174"/>
      <c r="EU45" s="174">
        <f t="shared" ref="EU45:EV45" si="692">EU46+EU47</f>
        <v>0</v>
      </c>
      <c r="EV45" s="174">
        <f t="shared" si="692"/>
        <v>0</v>
      </c>
      <c r="EW45" s="174"/>
      <c r="EX45" s="174">
        <f t="shared" ref="EX45:EY45" si="693">EX46+EX47</f>
        <v>0</v>
      </c>
      <c r="EY45" s="174">
        <f t="shared" si="693"/>
        <v>0</v>
      </c>
      <c r="EZ45" s="174"/>
      <c r="FA45" s="174">
        <f t="shared" ref="FA45:FB45" si="694">SUM(FA46:FA53)</f>
        <v>0</v>
      </c>
      <c r="FB45" s="174">
        <f t="shared" si="694"/>
        <v>0</v>
      </c>
      <c r="FC45" s="174"/>
      <c r="FD45" s="174">
        <f t="shared" ref="FD45:FE45" si="695">SUM(FD46:FD53)</f>
        <v>0</v>
      </c>
      <c r="FE45" s="174">
        <f t="shared" si="695"/>
        <v>0</v>
      </c>
      <c r="FF45" s="174"/>
      <c r="FG45" s="174">
        <f t="shared" ref="FG45:FH45" si="696">SUM(FG46:FG53)</f>
        <v>0</v>
      </c>
      <c r="FH45" s="174">
        <f t="shared" si="696"/>
        <v>0</v>
      </c>
      <c r="FI45" s="174"/>
      <c r="FJ45" s="174">
        <f t="shared" ref="FJ45:FK45" si="697">SUM(FJ46:FJ53)</f>
        <v>0</v>
      </c>
      <c r="FK45" s="174">
        <f t="shared" si="697"/>
        <v>0</v>
      </c>
      <c r="FL45" s="174"/>
      <c r="FM45" s="174">
        <f t="shared" ref="FM45:FN45" si="698">SUM(FM46:FM53)</f>
        <v>0</v>
      </c>
      <c r="FN45" s="174">
        <f t="shared" si="698"/>
        <v>0</v>
      </c>
      <c r="FO45" s="174"/>
      <c r="FP45" s="174">
        <f t="shared" ref="FP45:FQ45" si="699">SUM(FP46:FP53)</f>
        <v>0</v>
      </c>
      <c r="FQ45" s="174">
        <f t="shared" si="699"/>
        <v>0</v>
      </c>
      <c r="FR45" s="174"/>
      <c r="FS45" s="174">
        <f t="shared" ref="FS45:FT45" si="700">SUM(FS46:FS53)</f>
        <v>0</v>
      </c>
      <c r="FT45" s="174">
        <f t="shared" si="700"/>
        <v>0</v>
      </c>
      <c r="FU45" s="174"/>
      <c r="FV45" s="174">
        <f t="shared" ref="FV45:FW45" si="701">SUM(FV46:FV53)</f>
        <v>0</v>
      </c>
      <c r="FW45" s="174">
        <f t="shared" si="701"/>
        <v>0</v>
      </c>
      <c r="FX45" s="174"/>
      <c r="FY45" s="174">
        <f t="shared" ref="FY45:FZ45" si="702">SUM(FY46:FY53)</f>
        <v>0</v>
      </c>
      <c r="FZ45" s="174">
        <f t="shared" si="702"/>
        <v>0</v>
      </c>
      <c r="GA45" s="174"/>
      <c r="GB45" s="174">
        <f t="shared" ref="GB45:GC45" si="703">SUM(GB46:GB53)</f>
        <v>0</v>
      </c>
      <c r="GC45" s="174">
        <f t="shared" si="703"/>
        <v>0</v>
      </c>
      <c r="GD45" s="174"/>
      <c r="GE45" s="174">
        <f t="shared" ref="GE45:GF45" si="704">SUM(GE46:GE53)</f>
        <v>0</v>
      </c>
      <c r="GF45" s="174">
        <f t="shared" si="704"/>
        <v>0</v>
      </c>
      <c r="GG45" s="174"/>
      <c r="GH45" s="174">
        <f t="shared" ref="GH45:GI45" si="705">SUM(GH46:GH53)</f>
        <v>0</v>
      </c>
      <c r="GI45" s="174">
        <f t="shared" si="705"/>
        <v>0</v>
      </c>
      <c r="GJ45" s="174"/>
      <c r="GK45" s="174">
        <f t="shared" ref="GK45:GL45" si="706">SUM(GK46:GK53)</f>
        <v>0</v>
      </c>
      <c r="GL45" s="174">
        <f t="shared" si="706"/>
        <v>0</v>
      </c>
      <c r="GM45" s="174"/>
      <c r="GN45" s="174">
        <f t="shared" ref="GN45:GO45" si="707">SUM(GN46:GN53)</f>
        <v>0</v>
      </c>
      <c r="GO45" s="174">
        <f t="shared" si="707"/>
        <v>0</v>
      </c>
      <c r="GP45" s="174"/>
      <c r="GQ45" s="174">
        <f t="shared" ref="GQ45:GR45" si="708">SUM(GQ46:GQ53)</f>
        <v>0</v>
      </c>
      <c r="GR45" s="174">
        <f t="shared" si="708"/>
        <v>0</v>
      </c>
      <c r="GS45" s="174"/>
      <c r="GT45" s="174">
        <f t="shared" ref="GT45:GU45" si="709">SUM(GT46:GT53)</f>
        <v>0</v>
      </c>
      <c r="GU45" s="174">
        <f t="shared" si="709"/>
        <v>0</v>
      </c>
      <c r="GV45" s="174"/>
      <c r="GW45" s="98"/>
      <c r="GX45" s="116"/>
      <c r="GY45" s="116"/>
      <c r="GZ45" s="116"/>
      <c r="HA45" s="116"/>
      <c r="HB45" s="116"/>
      <c r="HC45" s="116"/>
      <c r="HD45" s="87"/>
      <c r="HE45" s="88"/>
      <c r="HF45" s="85"/>
      <c r="HG45" s="96"/>
    </row>
    <row r="46" spans="1:215">
      <c r="A46" s="11" t="s">
        <v>104</v>
      </c>
      <c r="B46" s="178">
        <f t="shared" ref="B46:B53" si="710">E46+O46+R46+U46+AE46+AO46+AR46+BB46+BL46+BO46+BX46+CG46+CQ46+DA46+DK46+DU46+DX46+EA46+ED46+EN46+EQ46+FA46+FD46+FG46+FJ46+FM46+FP46+FS46+FV46+FY46+GB46+GE46+GH46+GK46+GN46+GQ46+GT46</f>
        <v>892.79</v>
      </c>
      <c r="C46" s="178">
        <f t="shared" ref="C46:C53" si="711">G46+P46+S46+W46+AG46+AP46+AT46+BD46+BM46+BP46+BY46+CI46+CS46+DC46+DM46+DV46+DY46+EB46+EF46+EO46+ES46+FB46+FE46+FH46+FK46+FN46+FQ46+FT46+FW46+FZ46+GC46+GF46+GI46+GL46+GO46+GR46+GU46</f>
        <v>0</v>
      </c>
      <c r="D46" s="178">
        <f t="shared" si="562"/>
        <v>0</v>
      </c>
      <c r="E46" s="179"/>
      <c r="F46" s="178">
        <f t="shared" ref="F46:G53" si="712">I46+L46</f>
        <v>0</v>
      </c>
      <c r="G46" s="178">
        <f t="shared" si="712"/>
        <v>0</v>
      </c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9"/>
      <c r="V46" s="178">
        <f t="shared" ref="V46:W53" si="713">Y46+AB46</f>
        <v>0</v>
      </c>
      <c r="W46" s="178">
        <f t="shared" si="713"/>
        <v>0</v>
      </c>
      <c r="X46" s="178"/>
      <c r="Y46" s="178"/>
      <c r="Z46" s="178"/>
      <c r="AA46" s="178"/>
      <c r="AB46" s="178"/>
      <c r="AC46" s="178"/>
      <c r="AD46" s="178"/>
      <c r="AE46" s="179"/>
      <c r="AF46" s="178">
        <f t="shared" ref="AF46:AG53" si="714">AI46+AL46</f>
        <v>0</v>
      </c>
      <c r="AG46" s="178">
        <f t="shared" si="714"/>
        <v>0</v>
      </c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9"/>
      <c r="AS46" s="178">
        <f t="shared" ref="AS46:AT53" si="715">AV46+AY46</f>
        <v>0</v>
      </c>
      <c r="AT46" s="178">
        <f t="shared" si="715"/>
        <v>0</v>
      </c>
      <c r="AU46" s="178"/>
      <c r="AV46" s="178"/>
      <c r="AW46" s="178"/>
      <c r="AX46" s="178"/>
      <c r="AY46" s="178"/>
      <c r="AZ46" s="178"/>
      <c r="BA46" s="178"/>
      <c r="BB46" s="179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>
        <f t="shared" ref="BO46:BO53" si="716">BR46+BU46</f>
        <v>892.79</v>
      </c>
      <c r="BP46" s="178">
        <f>BS46+BV46</f>
        <v>0</v>
      </c>
      <c r="BQ46" s="178">
        <f t="shared" si="594"/>
        <v>0</v>
      </c>
      <c r="BR46" s="178">
        <v>892.79</v>
      </c>
      <c r="BS46" s="178"/>
      <c r="BT46" s="178">
        <f>BS46/BR46*100</f>
        <v>0</v>
      </c>
      <c r="BU46" s="178"/>
      <c r="BV46" s="178"/>
      <c r="BW46" s="178"/>
      <c r="BX46" s="178">
        <f t="shared" ref="BX46:BY53" si="717">CA46+CD46</f>
        <v>0</v>
      </c>
      <c r="BY46" s="178">
        <f t="shared" si="717"/>
        <v>0</v>
      </c>
      <c r="BZ46" s="178"/>
      <c r="CA46" s="178"/>
      <c r="CB46" s="178"/>
      <c r="CC46" s="178"/>
      <c r="CD46" s="178"/>
      <c r="CE46" s="178"/>
      <c r="CF46" s="178"/>
      <c r="CG46" s="179"/>
      <c r="CH46" s="178">
        <f t="shared" ref="CH46:CI53" si="718">CK46+CN46</f>
        <v>0</v>
      </c>
      <c r="CI46" s="178">
        <f t="shared" si="718"/>
        <v>0</v>
      </c>
      <c r="CJ46" s="178"/>
      <c r="CK46" s="178"/>
      <c r="CL46" s="178"/>
      <c r="CM46" s="178"/>
      <c r="CN46" s="178"/>
      <c r="CO46" s="178"/>
      <c r="CP46" s="178"/>
      <c r="CQ46" s="179"/>
      <c r="CR46" s="178">
        <f t="shared" ref="CR46:CS53" si="719">CU46+CX46</f>
        <v>0</v>
      </c>
      <c r="CS46" s="178">
        <f t="shared" si="719"/>
        <v>0</v>
      </c>
      <c r="CT46" s="178"/>
      <c r="CU46" s="178"/>
      <c r="CV46" s="178"/>
      <c r="CW46" s="178"/>
      <c r="CX46" s="178"/>
      <c r="CY46" s="178"/>
      <c r="CZ46" s="178"/>
      <c r="DA46" s="179"/>
      <c r="DB46" s="178">
        <f t="shared" ref="DB46:DC53" si="720">DE46+DH46</f>
        <v>0</v>
      </c>
      <c r="DC46" s="178">
        <f t="shared" si="720"/>
        <v>0</v>
      </c>
      <c r="DD46" s="178"/>
      <c r="DE46" s="178"/>
      <c r="DF46" s="178"/>
      <c r="DG46" s="178"/>
      <c r="DH46" s="178"/>
      <c r="DI46" s="178"/>
      <c r="DJ46" s="178"/>
      <c r="DK46" s="179"/>
      <c r="DL46" s="178">
        <f t="shared" ref="DL46:DM53" si="721">DO46+DR46</f>
        <v>0</v>
      </c>
      <c r="DM46" s="178">
        <f t="shared" si="721"/>
        <v>0</v>
      </c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9"/>
      <c r="EE46" s="178">
        <f t="shared" ref="EE46:EF53" si="722">EH46+EK46</f>
        <v>0</v>
      </c>
      <c r="EF46" s="178">
        <f t="shared" si="722"/>
        <v>0</v>
      </c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80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8"/>
      <c r="GD46" s="178"/>
      <c r="GE46" s="178"/>
      <c r="GF46" s="178"/>
      <c r="GG46" s="178"/>
      <c r="GH46" s="178"/>
      <c r="GI46" s="178"/>
      <c r="GJ46" s="178"/>
      <c r="GK46" s="178"/>
      <c r="GL46" s="178"/>
      <c r="GM46" s="178"/>
      <c r="GN46" s="178"/>
      <c r="GO46" s="178"/>
      <c r="GP46" s="178"/>
      <c r="GQ46" s="178"/>
      <c r="GR46" s="178"/>
      <c r="GS46" s="178"/>
      <c r="GT46" s="178"/>
      <c r="GU46" s="178"/>
      <c r="GV46" s="178"/>
      <c r="GW46" s="99"/>
      <c r="GX46" s="116"/>
      <c r="GY46" s="116"/>
      <c r="GZ46" s="116"/>
      <c r="HA46" s="116"/>
      <c r="HB46" s="116"/>
      <c r="HC46" s="116"/>
      <c r="HD46" s="87"/>
      <c r="HE46" s="85"/>
      <c r="HF46" s="85"/>
      <c r="HG46" s="30"/>
    </row>
    <row r="47" spans="1:215">
      <c r="A47" s="11" t="s">
        <v>105</v>
      </c>
      <c r="B47" s="178">
        <f t="shared" si="710"/>
        <v>0</v>
      </c>
      <c r="C47" s="178">
        <f t="shared" si="711"/>
        <v>0</v>
      </c>
      <c r="D47" s="178"/>
      <c r="E47" s="179"/>
      <c r="F47" s="178">
        <f t="shared" si="712"/>
        <v>0</v>
      </c>
      <c r="G47" s="178">
        <f t="shared" si="712"/>
        <v>0</v>
      </c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9"/>
      <c r="V47" s="178">
        <f t="shared" si="713"/>
        <v>0</v>
      </c>
      <c r="W47" s="178">
        <f t="shared" si="713"/>
        <v>0</v>
      </c>
      <c r="X47" s="178"/>
      <c r="Y47" s="178"/>
      <c r="Z47" s="178"/>
      <c r="AA47" s="178"/>
      <c r="AB47" s="178"/>
      <c r="AC47" s="178"/>
      <c r="AD47" s="178"/>
      <c r="AE47" s="179"/>
      <c r="AF47" s="178">
        <f t="shared" si="714"/>
        <v>0</v>
      </c>
      <c r="AG47" s="178">
        <f t="shared" si="714"/>
        <v>0</v>
      </c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9"/>
      <c r="AS47" s="178">
        <f t="shared" si="715"/>
        <v>0</v>
      </c>
      <c r="AT47" s="178">
        <f t="shared" si="715"/>
        <v>0</v>
      </c>
      <c r="AU47" s="178"/>
      <c r="AV47" s="178"/>
      <c r="AW47" s="178"/>
      <c r="AX47" s="178"/>
      <c r="AY47" s="178"/>
      <c r="AZ47" s="178"/>
      <c r="BA47" s="178"/>
      <c r="BB47" s="179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>
        <f t="shared" si="716"/>
        <v>0</v>
      </c>
      <c r="BP47" s="178"/>
      <c r="BQ47" s="178"/>
      <c r="BR47" s="178"/>
      <c r="BS47" s="178"/>
      <c r="BT47" s="178"/>
      <c r="BU47" s="178"/>
      <c r="BV47" s="178"/>
      <c r="BW47" s="178"/>
      <c r="BX47" s="178">
        <f t="shared" si="717"/>
        <v>0</v>
      </c>
      <c r="BY47" s="178">
        <f t="shared" si="717"/>
        <v>0</v>
      </c>
      <c r="BZ47" s="178"/>
      <c r="CA47" s="178"/>
      <c r="CB47" s="178"/>
      <c r="CC47" s="178"/>
      <c r="CD47" s="178"/>
      <c r="CE47" s="178"/>
      <c r="CF47" s="178"/>
      <c r="CG47" s="179"/>
      <c r="CH47" s="178">
        <f t="shared" si="718"/>
        <v>0</v>
      </c>
      <c r="CI47" s="178">
        <f t="shared" si="718"/>
        <v>0</v>
      </c>
      <c r="CJ47" s="178"/>
      <c r="CK47" s="178"/>
      <c r="CL47" s="178"/>
      <c r="CM47" s="178"/>
      <c r="CN47" s="178"/>
      <c r="CO47" s="178"/>
      <c r="CP47" s="178"/>
      <c r="CQ47" s="179"/>
      <c r="CR47" s="178">
        <f t="shared" si="719"/>
        <v>0</v>
      </c>
      <c r="CS47" s="178">
        <f t="shared" si="719"/>
        <v>0</v>
      </c>
      <c r="CT47" s="178"/>
      <c r="CU47" s="178"/>
      <c r="CV47" s="178"/>
      <c r="CW47" s="178"/>
      <c r="CX47" s="178"/>
      <c r="CY47" s="178"/>
      <c r="CZ47" s="178"/>
      <c r="DA47" s="179"/>
      <c r="DB47" s="178">
        <f t="shared" si="720"/>
        <v>0</v>
      </c>
      <c r="DC47" s="178">
        <f t="shared" si="720"/>
        <v>0</v>
      </c>
      <c r="DD47" s="178"/>
      <c r="DE47" s="178"/>
      <c r="DF47" s="178"/>
      <c r="DG47" s="178"/>
      <c r="DH47" s="178"/>
      <c r="DI47" s="178"/>
      <c r="DJ47" s="178"/>
      <c r="DK47" s="179"/>
      <c r="DL47" s="178">
        <f t="shared" si="721"/>
        <v>0</v>
      </c>
      <c r="DM47" s="178">
        <f t="shared" si="721"/>
        <v>0</v>
      </c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9"/>
      <c r="EE47" s="178">
        <f t="shared" si="722"/>
        <v>0</v>
      </c>
      <c r="EF47" s="178">
        <f t="shared" si="722"/>
        <v>0</v>
      </c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80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8"/>
      <c r="FO47" s="178"/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8"/>
      <c r="GC47" s="178"/>
      <c r="GD47" s="178"/>
      <c r="GE47" s="178"/>
      <c r="GF47" s="178"/>
      <c r="GG47" s="178"/>
      <c r="GH47" s="178"/>
      <c r="GI47" s="178"/>
      <c r="GJ47" s="178"/>
      <c r="GK47" s="178"/>
      <c r="GL47" s="178"/>
      <c r="GM47" s="178"/>
      <c r="GN47" s="178"/>
      <c r="GO47" s="178"/>
      <c r="GP47" s="178"/>
      <c r="GQ47" s="178"/>
      <c r="GR47" s="178"/>
      <c r="GS47" s="178"/>
      <c r="GT47" s="178"/>
      <c r="GU47" s="178"/>
      <c r="GV47" s="178"/>
      <c r="GW47" s="99"/>
      <c r="GX47" s="116"/>
      <c r="GY47" s="116"/>
      <c r="GZ47" s="116"/>
      <c r="HA47" s="116"/>
      <c r="HB47" s="116"/>
      <c r="HC47" s="116"/>
      <c r="HD47" s="87"/>
      <c r="HE47" s="85"/>
      <c r="HF47" s="85"/>
      <c r="HG47" s="30"/>
    </row>
    <row r="48" spans="1:215">
      <c r="A48" s="11" t="s">
        <v>111</v>
      </c>
      <c r="B48" s="178">
        <f t="shared" si="710"/>
        <v>0</v>
      </c>
      <c r="C48" s="178">
        <f t="shared" si="711"/>
        <v>0</v>
      </c>
      <c r="D48" s="178"/>
      <c r="E48" s="179"/>
      <c r="F48" s="178">
        <f t="shared" si="712"/>
        <v>0</v>
      </c>
      <c r="G48" s="178">
        <f t="shared" si="712"/>
        <v>0</v>
      </c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9"/>
      <c r="V48" s="178">
        <f t="shared" si="713"/>
        <v>0</v>
      </c>
      <c r="W48" s="178">
        <f t="shared" si="713"/>
        <v>0</v>
      </c>
      <c r="X48" s="178"/>
      <c r="Y48" s="178"/>
      <c r="Z48" s="178"/>
      <c r="AA48" s="178"/>
      <c r="AB48" s="178"/>
      <c r="AC48" s="178"/>
      <c r="AD48" s="178"/>
      <c r="AE48" s="179"/>
      <c r="AF48" s="178">
        <f t="shared" si="714"/>
        <v>0</v>
      </c>
      <c r="AG48" s="178">
        <f t="shared" si="714"/>
        <v>0</v>
      </c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9"/>
      <c r="AS48" s="178">
        <f t="shared" si="715"/>
        <v>0</v>
      </c>
      <c r="AT48" s="178">
        <f t="shared" si="715"/>
        <v>0</v>
      </c>
      <c r="AU48" s="178"/>
      <c r="AV48" s="178"/>
      <c r="AW48" s="178"/>
      <c r="AX48" s="178"/>
      <c r="AY48" s="178"/>
      <c r="AZ48" s="178"/>
      <c r="BA48" s="178"/>
      <c r="BB48" s="179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>
        <f t="shared" si="716"/>
        <v>0</v>
      </c>
      <c r="BP48" s="178"/>
      <c r="BQ48" s="178"/>
      <c r="BR48" s="178"/>
      <c r="BS48" s="178"/>
      <c r="BT48" s="178"/>
      <c r="BU48" s="178"/>
      <c r="BV48" s="178"/>
      <c r="BW48" s="178"/>
      <c r="BX48" s="178">
        <f t="shared" si="717"/>
        <v>0</v>
      </c>
      <c r="BY48" s="178">
        <f t="shared" si="717"/>
        <v>0</v>
      </c>
      <c r="BZ48" s="178"/>
      <c r="CA48" s="178"/>
      <c r="CB48" s="178"/>
      <c r="CC48" s="178"/>
      <c r="CD48" s="178"/>
      <c r="CE48" s="178"/>
      <c r="CF48" s="178"/>
      <c r="CG48" s="179"/>
      <c r="CH48" s="178">
        <f t="shared" si="718"/>
        <v>0</v>
      </c>
      <c r="CI48" s="178">
        <f t="shared" si="718"/>
        <v>0</v>
      </c>
      <c r="CJ48" s="178"/>
      <c r="CK48" s="178"/>
      <c r="CL48" s="178"/>
      <c r="CM48" s="178"/>
      <c r="CN48" s="178"/>
      <c r="CO48" s="178"/>
      <c r="CP48" s="178"/>
      <c r="CQ48" s="179"/>
      <c r="CR48" s="178">
        <f t="shared" si="719"/>
        <v>0</v>
      </c>
      <c r="CS48" s="178">
        <f t="shared" si="719"/>
        <v>0</v>
      </c>
      <c r="CT48" s="178"/>
      <c r="CU48" s="178"/>
      <c r="CV48" s="178"/>
      <c r="CW48" s="178"/>
      <c r="CX48" s="178"/>
      <c r="CY48" s="178"/>
      <c r="CZ48" s="178"/>
      <c r="DA48" s="179"/>
      <c r="DB48" s="178">
        <f t="shared" si="720"/>
        <v>0</v>
      </c>
      <c r="DC48" s="178">
        <f t="shared" si="720"/>
        <v>0</v>
      </c>
      <c r="DD48" s="178"/>
      <c r="DE48" s="178"/>
      <c r="DF48" s="178"/>
      <c r="DG48" s="178"/>
      <c r="DH48" s="178"/>
      <c r="DI48" s="178"/>
      <c r="DJ48" s="178"/>
      <c r="DK48" s="179"/>
      <c r="DL48" s="178">
        <f t="shared" si="721"/>
        <v>0</v>
      </c>
      <c r="DM48" s="178">
        <f t="shared" si="721"/>
        <v>0</v>
      </c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9"/>
      <c r="EE48" s="178">
        <f t="shared" si="722"/>
        <v>0</v>
      </c>
      <c r="EF48" s="178">
        <f t="shared" si="722"/>
        <v>0</v>
      </c>
      <c r="EG48" s="178"/>
      <c r="EH48" s="178"/>
      <c r="EI48" s="178"/>
      <c r="EJ48" s="178"/>
      <c r="EK48" s="178"/>
      <c r="EL48" s="178"/>
      <c r="EM48" s="178"/>
      <c r="EN48" s="178"/>
      <c r="EO48" s="178"/>
      <c r="EP48" s="178"/>
      <c r="EQ48" s="180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8"/>
      <c r="FO48" s="178"/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8"/>
      <c r="GC48" s="178"/>
      <c r="GD48" s="178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8"/>
      <c r="GP48" s="178"/>
      <c r="GQ48" s="178"/>
      <c r="GR48" s="178"/>
      <c r="GS48" s="178"/>
      <c r="GT48" s="178"/>
      <c r="GU48" s="178"/>
      <c r="GV48" s="178"/>
      <c r="GW48" s="99"/>
      <c r="GX48" s="116"/>
      <c r="GY48" s="116"/>
      <c r="GZ48" s="116"/>
      <c r="HA48" s="116"/>
      <c r="HB48" s="116"/>
      <c r="HC48" s="116"/>
      <c r="HD48" s="87"/>
      <c r="HE48" s="85"/>
      <c r="HF48" s="85"/>
      <c r="HG48" s="30"/>
    </row>
    <row r="49" spans="1:215" ht="19.5" customHeight="1">
      <c r="A49" s="11" t="s">
        <v>114</v>
      </c>
      <c r="B49" s="178">
        <f t="shared" si="710"/>
        <v>385.35599999999999</v>
      </c>
      <c r="C49" s="178">
        <f t="shared" si="711"/>
        <v>0</v>
      </c>
      <c r="D49" s="178">
        <f t="shared" si="562"/>
        <v>0</v>
      </c>
      <c r="E49" s="179"/>
      <c r="F49" s="178">
        <f t="shared" si="712"/>
        <v>0</v>
      </c>
      <c r="G49" s="178">
        <f t="shared" si="712"/>
        <v>0</v>
      </c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9"/>
      <c r="V49" s="178">
        <f t="shared" si="713"/>
        <v>0</v>
      </c>
      <c r="W49" s="178">
        <f t="shared" si="713"/>
        <v>0</v>
      </c>
      <c r="X49" s="178"/>
      <c r="Y49" s="178"/>
      <c r="Z49" s="178"/>
      <c r="AA49" s="178"/>
      <c r="AB49" s="178"/>
      <c r="AC49" s="178"/>
      <c r="AD49" s="178"/>
      <c r="AE49" s="179"/>
      <c r="AF49" s="178">
        <f t="shared" si="714"/>
        <v>0</v>
      </c>
      <c r="AG49" s="178">
        <f t="shared" si="714"/>
        <v>0</v>
      </c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9"/>
      <c r="AS49" s="178">
        <f t="shared" si="715"/>
        <v>0</v>
      </c>
      <c r="AT49" s="178">
        <f t="shared" si="715"/>
        <v>0</v>
      </c>
      <c r="AU49" s="178"/>
      <c r="AV49" s="178"/>
      <c r="AW49" s="178"/>
      <c r="AX49" s="178"/>
      <c r="AY49" s="178"/>
      <c r="AZ49" s="178"/>
      <c r="BA49" s="178"/>
      <c r="BB49" s="179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>
        <f t="shared" si="716"/>
        <v>385.35599999999999</v>
      </c>
      <c r="BP49" s="178"/>
      <c r="BQ49" s="178">
        <f t="shared" ref="BQ49" si="723">BP49/BO49*100</f>
        <v>0</v>
      </c>
      <c r="BR49" s="178"/>
      <c r="BS49" s="178"/>
      <c r="BT49" s="178"/>
      <c r="BU49" s="178">
        <v>385.35599999999999</v>
      </c>
      <c r="BV49" s="178"/>
      <c r="BW49" s="178">
        <f>BV49/BU49*100</f>
        <v>0</v>
      </c>
      <c r="BX49" s="178">
        <f t="shared" si="717"/>
        <v>0</v>
      </c>
      <c r="BY49" s="178">
        <f t="shared" si="717"/>
        <v>0</v>
      </c>
      <c r="BZ49" s="178"/>
      <c r="CA49" s="178"/>
      <c r="CB49" s="178"/>
      <c r="CC49" s="178"/>
      <c r="CD49" s="178"/>
      <c r="CE49" s="178"/>
      <c r="CF49" s="178"/>
      <c r="CG49" s="179"/>
      <c r="CH49" s="178">
        <f t="shared" si="718"/>
        <v>0</v>
      </c>
      <c r="CI49" s="178">
        <f t="shared" si="718"/>
        <v>0</v>
      </c>
      <c r="CJ49" s="178"/>
      <c r="CK49" s="178"/>
      <c r="CL49" s="178"/>
      <c r="CM49" s="178"/>
      <c r="CN49" s="178"/>
      <c r="CO49" s="178"/>
      <c r="CP49" s="178"/>
      <c r="CQ49" s="179"/>
      <c r="CR49" s="178">
        <f t="shared" si="719"/>
        <v>0</v>
      </c>
      <c r="CS49" s="178">
        <f t="shared" si="719"/>
        <v>0</v>
      </c>
      <c r="CT49" s="178"/>
      <c r="CU49" s="178"/>
      <c r="CV49" s="178"/>
      <c r="CW49" s="178"/>
      <c r="CX49" s="178"/>
      <c r="CY49" s="178"/>
      <c r="CZ49" s="178"/>
      <c r="DA49" s="179"/>
      <c r="DB49" s="178">
        <f t="shared" si="720"/>
        <v>0</v>
      </c>
      <c r="DC49" s="178">
        <f t="shared" si="720"/>
        <v>0</v>
      </c>
      <c r="DD49" s="178"/>
      <c r="DE49" s="178"/>
      <c r="DF49" s="178"/>
      <c r="DG49" s="178"/>
      <c r="DH49" s="178"/>
      <c r="DI49" s="178"/>
      <c r="DJ49" s="178"/>
      <c r="DK49" s="179"/>
      <c r="DL49" s="178">
        <f t="shared" si="721"/>
        <v>0</v>
      </c>
      <c r="DM49" s="178">
        <f t="shared" si="721"/>
        <v>0</v>
      </c>
      <c r="DN49" s="178"/>
      <c r="DO49" s="178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8"/>
      <c r="EB49" s="178"/>
      <c r="EC49" s="178"/>
      <c r="ED49" s="179"/>
      <c r="EE49" s="178">
        <f t="shared" si="722"/>
        <v>0</v>
      </c>
      <c r="EF49" s="178">
        <f t="shared" si="722"/>
        <v>0</v>
      </c>
      <c r="EG49" s="178"/>
      <c r="EH49" s="178"/>
      <c r="EI49" s="178"/>
      <c r="EJ49" s="178"/>
      <c r="EK49" s="178"/>
      <c r="EL49" s="178"/>
      <c r="EM49" s="178"/>
      <c r="EN49" s="178"/>
      <c r="EO49" s="178"/>
      <c r="EP49" s="178"/>
      <c r="EQ49" s="180"/>
      <c r="ER49" s="178"/>
      <c r="ES49" s="178"/>
      <c r="ET49" s="178"/>
      <c r="EU49" s="178"/>
      <c r="EV49" s="178"/>
      <c r="EW49" s="178"/>
      <c r="EX49" s="178"/>
      <c r="EY49" s="178"/>
      <c r="EZ49" s="178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8"/>
      <c r="FO49" s="178"/>
      <c r="FP49" s="178"/>
      <c r="FQ49" s="178"/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8"/>
      <c r="GC49" s="178"/>
      <c r="GD49" s="178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8"/>
      <c r="GP49" s="178"/>
      <c r="GQ49" s="178"/>
      <c r="GR49" s="178"/>
      <c r="GS49" s="178"/>
      <c r="GT49" s="178"/>
      <c r="GU49" s="178"/>
      <c r="GV49" s="178"/>
      <c r="GW49" s="99"/>
      <c r="GX49" s="116"/>
      <c r="GY49" s="116"/>
      <c r="GZ49" s="116"/>
      <c r="HA49" s="116"/>
      <c r="HB49" s="116"/>
      <c r="HC49" s="116"/>
      <c r="HD49" s="87"/>
      <c r="HE49" s="85"/>
      <c r="HF49" s="85"/>
      <c r="HG49" s="30"/>
    </row>
    <row r="50" spans="1:215">
      <c r="A50" s="11" t="s">
        <v>45</v>
      </c>
      <c r="B50" s="178">
        <f t="shared" si="710"/>
        <v>3368.5119800000002</v>
      </c>
      <c r="C50" s="178">
        <f t="shared" si="711"/>
        <v>0</v>
      </c>
      <c r="D50" s="178">
        <f t="shared" si="562"/>
        <v>0</v>
      </c>
      <c r="E50" s="179"/>
      <c r="F50" s="178">
        <f t="shared" si="712"/>
        <v>0</v>
      </c>
      <c r="G50" s="178">
        <f t="shared" si="712"/>
        <v>0</v>
      </c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9"/>
      <c r="V50" s="178">
        <f t="shared" si="713"/>
        <v>0</v>
      </c>
      <c r="W50" s="178">
        <f t="shared" si="713"/>
        <v>0</v>
      </c>
      <c r="X50" s="178"/>
      <c r="Y50" s="178"/>
      <c r="Z50" s="178"/>
      <c r="AA50" s="178"/>
      <c r="AB50" s="178"/>
      <c r="AC50" s="178"/>
      <c r="AD50" s="178"/>
      <c r="AE50" s="179"/>
      <c r="AF50" s="178">
        <f t="shared" si="714"/>
        <v>0</v>
      </c>
      <c r="AG50" s="178">
        <f t="shared" si="714"/>
        <v>0</v>
      </c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9"/>
      <c r="AS50" s="178">
        <f t="shared" si="715"/>
        <v>0</v>
      </c>
      <c r="AT50" s="178">
        <f t="shared" si="715"/>
        <v>0</v>
      </c>
      <c r="AU50" s="178"/>
      <c r="AV50" s="178"/>
      <c r="AW50" s="178"/>
      <c r="AX50" s="178"/>
      <c r="AY50" s="178"/>
      <c r="AZ50" s="178"/>
      <c r="BA50" s="178"/>
      <c r="BB50" s="179">
        <v>1507.00998</v>
      </c>
      <c r="BC50" s="178">
        <f t="shared" ref="BC50:BD51" si="724">BF50+BI50</f>
        <v>1507.00998</v>
      </c>
      <c r="BD50" s="178">
        <f t="shared" si="724"/>
        <v>0</v>
      </c>
      <c r="BE50" s="178">
        <f t="shared" si="586"/>
        <v>0</v>
      </c>
      <c r="BF50" s="178">
        <v>1476.86977</v>
      </c>
      <c r="BG50" s="178"/>
      <c r="BH50" s="178">
        <f t="shared" si="588"/>
        <v>0</v>
      </c>
      <c r="BI50" s="178">
        <v>30.14021</v>
      </c>
      <c r="BJ50" s="178"/>
      <c r="BK50" s="178">
        <f t="shared" si="590"/>
        <v>0</v>
      </c>
      <c r="BL50" s="178"/>
      <c r="BM50" s="178"/>
      <c r="BN50" s="178"/>
      <c r="BO50" s="178">
        <f t="shared" si="716"/>
        <v>0</v>
      </c>
      <c r="BP50" s="178"/>
      <c r="BQ50" s="178"/>
      <c r="BR50" s="178"/>
      <c r="BS50" s="178"/>
      <c r="BT50" s="178"/>
      <c r="BU50" s="178"/>
      <c r="BV50" s="178"/>
      <c r="BW50" s="178"/>
      <c r="BX50" s="178">
        <f t="shared" si="717"/>
        <v>0</v>
      </c>
      <c r="BY50" s="178">
        <f t="shared" si="717"/>
        <v>0</v>
      </c>
      <c r="BZ50" s="178"/>
      <c r="CA50" s="178"/>
      <c r="CB50" s="178"/>
      <c r="CC50" s="178"/>
      <c r="CD50" s="178"/>
      <c r="CE50" s="178"/>
      <c r="CF50" s="178"/>
      <c r="CG50" s="179"/>
      <c r="CH50" s="178">
        <f t="shared" si="718"/>
        <v>0</v>
      </c>
      <c r="CI50" s="178">
        <f t="shared" si="718"/>
        <v>0</v>
      </c>
      <c r="CJ50" s="178"/>
      <c r="CK50" s="178"/>
      <c r="CL50" s="178"/>
      <c r="CM50" s="178"/>
      <c r="CN50" s="178"/>
      <c r="CO50" s="178"/>
      <c r="CP50" s="178"/>
      <c r="CQ50" s="179"/>
      <c r="CR50" s="178">
        <f t="shared" si="719"/>
        <v>0</v>
      </c>
      <c r="CS50" s="178">
        <f t="shared" si="719"/>
        <v>0</v>
      </c>
      <c r="CT50" s="178"/>
      <c r="CU50" s="178"/>
      <c r="CV50" s="178"/>
      <c r="CW50" s="178"/>
      <c r="CX50" s="178"/>
      <c r="CY50" s="178"/>
      <c r="CZ50" s="178"/>
      <c r="DA50" s="179"/>
      <c r="DB50" s="178">
        <f t="shared" si="720"/>
        <v>0</v>
      </c>
      <c r="DC50" s="178">
        <f t="shared" si="720"/>
        <v>0</v>
      </c>
      <c r="DD50" s="178"/>
      <c r="DE50" s="178"/>
      <c r="DF50" s="178"/>
      <c r="DG50" s="178"/>
      <c r="DH50" s="178"/>
      <c r="DI50" s="178"/>
      <c r="DJ50" s="178"/>
      <c r="DK50" s="179"/>
      <c r="DL50" s="178">
        <f t="shared" si="721"/>
        <v>0</v>
      </c>
      <c r="DM50" s="178">
        <f t="shared" si="721"/>
        <v>0</v>
      </c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>
        <v>1861.502</v>
      </c>
      <c r="DY50" s="178"/>
      <c r="DZ50" s="178">
        <f>DY50/DX50*100</f>
        <v>0</v>
      </c>
      <c r="EA50" s="178"/>
      <c r="EB50" s="178"/>
      <c r="EC50" s="178"/>
      <c r="ED50" s="179"/>
      <c r="EE50" s="178">
        <f t="shared" si="722"/>
        <v>0</v>
      </c>
      <c r="EF50" s="178">
        <f t="shared" si="722"/>
        <v>0</v>
      </c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Q50" s="180"/>
      <c r="ER50" s="178"/>
      <c r="ES50" s="178"/>
      <c r="ET50" s="178"/>
      <c r="EU50" s="178"/>
      <c r="EV50" s="178"/>
      <c r="EW50" s="178"/>
      <c r="EX50" s="178"/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  <c r="GK50" s="178"/>
      <c r="GL50" s="178"/>
      <c r="GM50" s="178"/>
      <c r="GN50" s="178"/>
      <c r="GO50" s="178"/>
      <c r="GP50" s="178"/>
      <c r="GQ50" s="178"/>
      <c r="GR50" s="178"/>
      <c r="GS50" s="178"/>
      <c r="GT50" s="178"/>
      <c r="GU50" s="178"/>
      <c r="GV50" s="178"/>
      <c r="GW50" s="99"/>
      <c r="GX50" s="116"/>
      <c r="GY50" s="116"/>
      <c r="GZ50" s="116"/>
      <c r="HA50" s="116"/>
      <c r="HB50" s="116"/>
      <c r="HC50" s="116"/>
      <c r="HD50" s="87"/>
      <c r="HE50" s="85"/>
      <c r="HF50" s="85"/>
      <c r="HG50" s="30"/>
    </row>
    <row r="51" spans="1:215">
      <c r="A51" s="11" t="s">
        <v>43</v>
      </c>
      <c r="B51" s="178">
        <f t="shared" si="710"/>
        <v>1351.6356700000001</v>
      </c>
      <c r="C51" s="178">
        <f t="shared" si="711"/>
        <v>0</v>
      </c>
      <c r="D51" s="178">
        <f t="shared" si="562"/>
        <v>0</v>
      </c>
      <c r="E51" s="179"/>
      <c r="F51" s="178">
        <f t="shared" si="712"/>
        <v>0</v>
      </c>
      <c r="G51" s="178">
        <f t="shared" si="712"/>
        <v>0</v>
      </c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9"/>
      <c r="V51" s="178">
        <f t="shared" si="713"/>
        <v>0</v>
      </c>
      <c r="W51" s="178">
        <f t="shared" si="713"/>
        <v>0</v>
      </c>
      <c r="X51" s="178"/>
      <c r="Y51" s="178"/>
      <c r="Z51" s="178"/>
      <c r="AA51" s="178"/>
      <c r="AB51" s="178"/>
      <c r="AC51" s="178"/>
      <c r="AD51" s="178"/>
      <c r="AE51" s="179"/>
      <c r="AF51" s="178">
        <f t="shared" si="714"/>
        <v>0</v>
      </c>
      <c r="AG51" s="178">
        <f t="shared" si="714"/>
        <v>0</v>
      </c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9"/>
      <c r="AS51" s="178">
        <f t="shared" si="715"/>
        <v>0</v>
      </c>
      <c r="AT51" s="178">
        <f t="shared" si="715"/>
        <v>0</v>
      </c>
      <c r="AU51" s="178"/>
      <c r="AV51" s="178"/>
      <c r="AW51" s="178"/>
      <c r="AX51" s="178"/>
      <c r="AY51" s="178"/>
      <c r="AZ51" s="178"/>
      <c r="BA51" s="178"/>
      <c r="BB51" s="179">
        <v>351.63567</v>
      </c>
      <c r="BC51" s="178">
        <f t="shared" si="724"/>
        <v>351.63567</v>
      </c>
      <c r="BD51" s="178">
        <f t="shared" si="724"/>
        <v>0</v>
      </c>
      <c r="BE51" s="178">
        <f t="shared" si="586"/>
        <v>0</v>
      </c>
      <c r="BF51" s="178">
        <v>344.60295000000002</v>
      </c>
      <c r="BG51" s="178"/>
      <c r="BH51" s="178">
        <f t="shared" si="588"/>
        <v>0</v>
      </c>
      <c r="BI51" s="178">
        <v>7.0327200000000003</v>
      </c>
      <c r="BJ51" s="178"/>
      <c r="BK51" s="178">
        <f t="shared" si="590"/>
        <v>0</v>
      </c>
      <c r="BL51" s="178"/>
      <c r="BM51" s="178"/>
      <c r="BN51" s="178"/>
      <c r="BO51" s="178">
        <f t="shared" si="716"/>
        <v>0</v>
      </c>
      <c r="BP51" s="178"/>
      <c r="BQ51" s="178"/>
      <c r="BR51" s="178"/>
      <c r="BS51" s="178"/>
      <c r="BT51" s="178"/>
      <c r="BU51" s="178"/>
      <c r="BV51" s="178"/>
      <c r="BW51" s="178"/>
      <c r="BX51" s="178">
        <f t="shared" si="717"/>
        <v>0</v>
      </c>
      <c r="BY51" s="178">
        <f t="shared" si="717"/>
        <v>0</v>
      </c>
      <c r="BZ51" s="178"/>
      <c r="CA51" s="178"/>
      <c r="CB51" s="178"/>
      <c r="CC51" s="178"/>
      <c r="CD51" s="178"/>
      <c r="CE51" s="178"/>
      <c r="CF51" s="178"/>
      <c r="CG51" s="179"/>
      <c r="CH51" s="178">
        <f t="shared" si="718"/>
        <v>0</v>
      </c>
      <c r="CI51" s="178">
        <f t="shared" si="718"/>
        <v>0</v>
      </c>
      <c r="CJ51" s="178"/>
      <c r="CK51" s="178"/>
      <c r="CL51" s="178"/>
      <c r="CM51" s="178"/>
      <c r="CN51" s="178"/>
      <c r="CO51" s="178"/>
      <c r="CP51" s="178"/>
      <c r="CQ51" s="179"/>
      <c r="CR51" s="178">
        <f t="shared" si="719"/>
        <v>0</v>
      </c>
      <c r="CS51" s="178">
        <f t="shared" si="719"/>
        <v>0</v>
      </c>
      <c r="CT51" s="178"/>
      <c r="CU51" s="178"/>
      <c r="CV51" s="178"/>
      <c r="CW51" s="178"/>
      <c r="CX51" s="178"/>
      <c r="CY51" s="178"/>
      <c r="CZ51" s="178"/>
      <c r="DA51" s="179"/>
      <c r="DB51" s="178">
        <f t="shared" si="720"/>
        <v>0</v>
      </c>
      <c r="DC51" s="178">
        <f t="shared" si="720"/>
        <v>0</v>
      </c>
      <c r="DD51" s="178"/>
      <c r="DE51" s="178"/>
      <c r="DF51" s="178"/>
      <c r="DG51" s="178"/>
      <c r="DH51" s="178"/>
      <c r="DI51" s="178"/>
      <c r="DJ51" s="178"/>
      <c r="DK51" s="179"/>
      <c r="DL51" s="178">
        <f t="shared" si="721"/>
        <v>0</v>
      </c>
      <c r="DM51" s="178">
        <f t="shared" si="721"/>
        <v>0</v>
      </c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>
        <v>1000</v>
      </c>
      <c r="DY51" s="178"/>
      <c r="DZ51" s="178">
        <f>DY51/DX51*100</f>
        <v>0</v>
      </c>
      <c r="EA51" s="178"/>
      <c r="EB51" s="178"/>
      <c r="EC51" s="178"/>
      <c r="ED51" s="179"/>
      <c r="EE51" s="178">
        <f t="shared" si="722"/>
        <v>0</v>
      </c>
      <c r="EF51" s="178">
        <f t="shared" si="722"/>
        <v>0</v>
      </c>
      <c r="EG51" s="178"/>
      <c r="EH51" s="178"/>
      <c r="EI51" s="178"/>
      <c r="EJ51" s="178"/>
      <c r="EK51" s="178"/>
      <c r="EL51" s="178"/>
      <c r="EM51" s="178"/>
      <c r="EN51" s="178"/>
      <c r="EO51" s="178"/>
      <c r="EP51" s="178"/>
      <c r="EQ51" s="180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8"/>
      <c r="FF51" s="178"/>
      <c r="FG51" s="178"/>
      <c r="FH51" s="178"/>
      <c r="FI51" s="178"/>
      <c r="FJ51" s="178"/>
      <c r="FK51" s="178"/>
      <c r="FL51" s="178"/>
      <c r="FM51" s="178"/>
      <c r="FN51" s="178"/>
      <c r="FO51" s="178"/>
      <c r="FP51" s="178"/>
      <c r="FQ51" s="178"/>
      <c r="FR51" s="178"/>
      <c r="FS51" s="178"/>
      <c r="FT51" s="178"/>
      <c r="FU51" s="178"/>
      <c r="FV51" s="178"/>
      <c r="FW51" s="178"/>
      <c r="FX51" s="178"/>
      <c r="FY51" s="178"/>
      <c r="FZ51" s="178"/>
      <c r="GA51" s="178"/>
      <c r="GB51" s="178"/>
      <c r="GC51" s="178"/>
      <c r="GD51" s="178"/>
      <c r="GE51" s="178"/>
      <c r="GF51" s="178"/>
      <c r="GG51" s="178"/>
      <c r="GH51" s="178"/>
      <c r="GI51" s="178"/>
      <c r="GJ51" s="178"/>
      <c r="GK51" s="178"/>
      <c r="GL51" s="178"/>
      <c r="GM51" s="178"/>
      <c r="GN51" s="178"/>
      <c r="GO51" s="178"/>
      <c r="GP51" s="178"/>
      <c r="GQ51" s="178"/>
      <c r="GR51" s="178"/>
      <c r="GS51" s="178"/>
      <c r="GT51" s="178"/>
      <c r="GU51" s="178"/>
      <c r="GV51" s="178"/>
      <c r="GW51" s="99"/>
      <c r="GX51" s="116"/>
      <c r="GY51" s="116"/>
      <c r="GZ51" s="116"/>
      <c r="HA51" s="116"/>
      <c r="HB51" s="116"/>
      <c r="HC51" s="116"/>
      <c r="HD51" s="87"/>
      <c r="HE51" s="85"/>
      <c r="HF51" s="85"/>
      <c r="HG51" s="30"/>
    </row>
    <row r="52" spans="1:215">
      <c r="A52" s="11" t="s">
        <v>124</v>
      </c>
      <c r="B52" s="178">
        <f t="shared" si="710"/>
        <v>709.97400000000005</v>
      </c>
      <c r="C52" s="178">
        <f t="shared" si="711"/>
        <v>0</v>
      </c>
      <c r="D52" s="178">
        <f t="shared" si="562"/>
        <v>0</v>
      </c>
      <c r="E52" s="179"/>
      <c r="F52" s="178">
        <f t="shared" si="712"/>
        <v>0</v>
      </c>
      <c r="G52" s="178">
        <f t="shared" si="712"/>
        <v>0</v>
      </c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9"/>
      <c r="V52" s="178">
        <f t="shared" si="713"/>
        <v>0</v>
      </c>
      <c r="W52" s="178">
        <f t="shared" si="713"/>
        <v>0</v>
      </c>
      <c r="X52" s="178"/>
      <c r="Y52" s="178"/>
      <c r="Z52" s="178"/>
      <c r="AA52" s="178"/>
      <c r="AB52" s="178"/>
      <c r="AC52" s="178"/>
      <c r="AD52" s="178"/>
      <c r="AE52" s="179"/>
      <c r="AF52" s="178">
        <f t="shared" si="714"/>
        <v>0</v>
      </c>
      <c r="AG52" s="178">
        <f t="shared" si="714"/>
        <v>0</v>
      </c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9"/>
      <c r="AS52" s="178">
        <f t="shared" si="715"/>
        <v>0</v>
      </c>
      <c r="AT52" s="178">
        <f t="shared" si="715"/>
        <v>0</v>
      </c>
      <c r="AU52" s="178"/>
      <c r="AV52" s="178"/>
      <c r="AW52" s="178"/>
      <c r="AX52" s="178"/>
      <c r="AY52" s="178"/>
      <c r="AZ52" s="178"/>
      <c r="BA52" s="178"/>
      <c r="BB52" s="179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>
        <f t="shared" si="716"/>
        <v>709.97400000000005</v>
      </c>
      <c r="BP52" s="178">
        <f>BS52+BV52</f>
        <v>0</v>
      </c>
      <c r="BQ52" s="178">
        <f>BP52/BO52*100</f>
        <v>0</v>
      </c>
      <c r="BR52" s="178">
        <v>709.97400000000005</v>
      </c>
      <c r="BS52" s="178"/>
      <c r="BT52" s="178">
        <f>BS52/BR52*100</f>
        <v>0</v>
      </c>
      <c r="BU52" s="178"/>
      <c r="BV52" s="178"/>
      <c r="BW52" s="178"/>
      <c r="BX52" s="178">
        <f t="shared" si="717"/>
        <v>0</v>
      </c>
      <c r="BY52" s="178">
        <f t="shared" si="717"/>
        <v>0</v>
      </c>
      <c r="BZ52" s="178"/>
      <c r="CA52" s="178"/>
      <c r="CB52" s="178"/>
      <c r="CC52" s="178"/>
      <c r="CD52" s="178"/>
      <c r="CE52" s="178"/>
      <c r="CF52" s="178"/>
      <c r="CG52" s="179"/>
      <c r="CH52" s="178">
        <f t="shared" si="718"/>
        <v>0</v>
      </c>
      <c r="CI52" s="178">
        <f t="shared" si="718"/>
        <v>0</v>
      </c>
      <c r="CJ52" s="178"/>
      <c r="CK52" s="178"/>
      <c r="CL52" s="178"/>
      <c r="CM52" s="178"/>
      <c r="CN52" s="178"/>
      <c r="CO52" s="178"/>
      <c r="CP52" s="178"/>
      <c r="CQ52" s="179"/>
      <c r="CR52" s="178">
        <f t="shared" si="719"/>
        <v>0</v>
      </c>
      <c r="CS52" s="178">
        <f t="shared" si="719"/>
        <v>0</v>
      </c>
      <c r="CT52" s="178"/>
      <c r="CU52" s="178"/>
      <c r="CV52" s="178"/>
      <c r="CW52" s="178"/>
      <c r="CX52" s="178"/>
      <c r="CY52" s="178"/>
      <c r="CZ52" s="178"/>
      <c r="DA52" s="179"/>
      <c r="DB52" s="178">
        <f t="shared" si="720"/>
        <v>0</v>
      </c>
      <c r="DC52" s="178">
        <f t="shared" si="720"/>
        <v>0</v>
      </c>
      <c r="DD52" s="178"/>
      <c r="DE52" s="178"/>
      <c r="DF52" s="178"/>
      <c r="DG52" s="178"/>
      <c r="DH52" s="178"/>
      <c r="DI52" s="178"/>
      <c r="DJ52" s="178"/>
      <c r="DK52" s="179"/>
      <c r="DL52" s="178">
        <f t="shared" si="721"/>
        <v>0</v>
      </c>
      <c r="DM52" s="178">
        <f t="shared" si="721"/>
        <v>0</v>
      </c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9"/>
      <c r="EE52" s="178">
        <f t="shared" si="722"/>
        <v>0</v>
      </c>
      <c r="EF52" s="178">
        <f t="shared" si="722"/>
        <v>0</v>
      </c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80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8"/>
      <c r="FF52" s="178"/>
      <c r="FG52" s="178"/>
      <c r="FH52" s="178"/>
      <c r="FI52" s="178"/>
      <c r="FJ52" s="178"/>
      <c r="FK52" s="178"/>
      <c r="FL52" s="178"/>
      <c r="FM52" s="178"/>
      <c r="FN52" s="178"/>
      <c r="FO52" s="178"/>
      <c r="FP52" s="178"/>
      <c r="FQ52" s="178"/>
      <c r="FR52" s="178"/>
      <c r="FS52" s="178"/>
      <c r="FT52" s="178"/>
      <c r="FU52" s="178"/>
      <c r="FV52" s="178"/>
      <c r="FW52" s="178"/>
      <c r="FX52" s="178"/>
      <c r="FY52" s="178"/>
      <c r="FZ52" s="178"/>
      <c r="GA52" s="178"/>
      <c r="GB52" s="178"/>
      <c r="GC52" s="178"/>
      <c r="GD52" s="178"/>
      <c r="GE52" s="178"/>
      <c r="GF52" s="178"/>
      <c r="GG52" s="178"/>
      <c r="GH52" s="178"/>
      <c r="GI52" s="178"/>
      <c r="GJ52" s="178"/>
      <c r="GK52" s="178"/>
      <c r="GL52" s="178"/>
      <c r="GM52" s="178"/>
      <c r="GN52" s="178"/>
      <c r="GO52" s="178"/>
      <c r="GP52" s="178"/>
      <c r="GQ52" s="178"/>
      <c r="GR52" s="178"/>
      <c r="GS52" s="178"/>
      <c r="GT52" s="178"/>
      <c r="GU52" s="178"/>
      <c r="GV52" s="178"/>
      <c r="GW52" s="99"/>
      <c r="GX52" s="116"/>
      <c r="GY52" s="116"/>
      <c r="GZ52" s="116"/>
      <c r="HA52" s="116"/>
      <c r="HB52" s="116"/>
      <c r="HC52" s="116"/>
      <c r="HD52" s="87"/>
      <c r="HE52" s="88"/>
      <c r="HF52" s="86"/>
      <c r="HG52" s="30"/>
    </row>
    <row r="53" spans="1:215">
      <c r="A53" s="11" t="s">
        <v>83</v>
      </c>
      <c r="B53" s="178">
        <f t="shared" si="710"/>
        <v>0</v>
      </c>
      <c r="C53" s="178">
        <f t="shared" si="711"/>
        <v>0</v>
      </c>
      <c r="D53" s="178"/>
      <c r="E53" s="179"/>
      <c r="F53" s="178">
        <f t="shared" si="712"/>
        <v>0</v>
      </c>
      <c r="G53" s="178">
        <f t="shared" si="712"/>
        <v>0</v>
      </c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9"/>
      <c r="V53" s="178">
        <f t="shared" si="713"/>
        <v>0</v>
      </c>
      <c r="W53" s="178">
        <f t="shared" si="713"/>
        <v>0</v>
      </c>
      <c r="X53" s="178"/>
      <c r="Y53" s="178"/>
      <c r="Z53" s="178"/>
      <c r="AA53" s="178"/>
      <c r="AB53" s="178"/>
      <c r="AC53" s="178"/>
      <c r="AD53" s="178"/>
      <c r="AE53" s="179"/>
      <c r="AF53" s="178">
        <f t="shared" si="714"/>
        <v>0</v>
      </c>
      <c r="AG53" s="178">
        <f t="shared" si="714"/>
        <v>0</v>
      </c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9"/>
      <c r="AS53" s="178">
        <f t="shared" si="715"/>
        <v>0</v>
      </c>
      <c r="AT53" s="178">
        <f t="shared" si="715"/>
        <v>0</v>
      </c>
      <c r="AU53" s="178"/>
      <c r="AV53" s="178"/>
      <c r="AW53" s="178"/>
      <c r="AX53" s="178"/>
      <c r="AY53" s="178"/>
      <c r="AZ53" s="178"/>
      <c r="BA53" s="178"/>
      <c r="BB53" s="179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>
        <f t="shared" si="716"/>
        <v>0</v>
      </c>
      <c r="BP53" s="178"/>
      <c r="BQ53" s="178"/>
      <c r="BR53" s="178"/>
      <c r="BS53" s="178"/>
      <c r="BT53" s="178"/>
      <c r="BU53" s="178"/>
      <c r="BV53" s="178"/>
      <c r="BW53" s="178"/>
      <c r="BX53" s="178">
        <f t="shared" si="717"/>
        <v>0</v>
      </c>
      <c r="BY53" s="178">
        <f t="shared" si="717"/>
        <v>0</v>
      </c>
      <c r="BZ53" s="178"/>
      <c r="CA53" s="178"/>
      <c r="CB53" s="178"/>
      <c r="CC53" s="178"/>
      <c r="CD53" s="178"/>
      <c r="CE53" s="178"/>
      <c r="CF53" s="178"/>
      <c r="CG53" s="179"/>
      <c r="CH53" s="178">
        <f t="shared" si="718"/>
        <v>0</v>
      </c>
      <c r="CI53" s="178">
        <f t="shared" si="718"/>
        <v>0</v>
      </c>
      <c r="CJ53" s="178"/>
      <c r="CK53" s="178"/>
      <c r="CL53" s="178"/>
      <c r="CM53" s="178"/>
      <c r="CN53" s="178"/>
      <c r="CO53" s="178"/>
      <c r="CP53" s="178"/>
      <c r="CQ53" s="179"/>
      <c r="CR53" s="178">
        <f t="shared" si="719"/>
        <v>0</v>
      </c>
      <c r="CS53" s="178">
        <f t="shared" si="719"/>
        <v>0</v>
      </c>
      <c r="CT53" s="178"/>
      <c r="CU53" s="178"/>
      <c r="CV53" s="178"/>
      <c r="CW53" s="178"/>
      <c r="CX53" s="178"/>
      <c r="CY53" s="178"/>
      <c r="CZ53" s="178"/>
      <c r="DA53" s="179"/>
      <c r="DB53" s="178">
        <f t="shared" si="720"/>
        <v>0</v>
      </c>
      <c r="DC53" s="178">
        <f t="shared" si="720"/>
        <v>0</v>
      </c>
      <c r="DD53" s="178"/>
      <c r="DE53" s="178"/>
      <c r="DF53" s="178"/>
      <c r="DG53" s="178"/>
      <c r="DH53" s="178"/>
      <c r="DI53" s="178"/>
      <c r="DJ53" s="178"/>
      <c r="DK53" s="179"/>
      <c r="DL53" s="178">
        <f t="shared" si="721"/>
        <v>0</v>
      </c>
      <c r="DM53" s="178">
        <f t="shared" si="721"/>
        <v>0</v>
      </c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9"/>
      <c r="EE53" s="178">
        <f t="shared" si="722"/>
        <v>0</v>
      </c>
      <c r="EF53" s="178">
        <f t="shared" si="722"/>
        <v>0</v>
      </c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80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78"/>
      <c r="FS53" s="178"/>
      <c r="FT53" s="178"/>
      <c r="FU53" s="178"/>
      <c r="FV53" s="178"/>
      <c r="FW53" s="178"/>
      <c r="FX53" s="178"/>
      <c r="FY53" s="178"/>
      <c r="FZ53" s="178"/>
      <c r="GA53" s="178"/>
      <c r="GB53" s="178"/>
      <c r="GC53" s="178"/>
      <c r="GD53" s="178"/>
      <c r="GE53" s="178"/>
      <c r="GF53" s="178"/>
      <c r="GG53" s="178"/>
      <c r="GH53" s="178"/>
      <c r="GI53" s="178"/>
      <c r="GJ53" s="178"/>
      <c r="GK53" s="178"/>
      <c r="GL53" s="178"/>
      <c r="GM53" s="178"/>
      <c r="GN53" s="178"/>
      <c r="GO53" s="178"/>
      <c r="GP53" s="178"/>
      <c r="GQ53" s="178"/>
      <c r="GR53" s="178"/>
      <c r="GS53" s="178"/>
      <c r="GT53" s="178"/>
      <c r="GU53" s="178"/>
      <c r="GV53" s="178"/>
      <c r="GW53" s="99"/>
      <c r="GX53" s="116"/>
      <c r="GY53" s="116"/>
      <c r="GZ53" s="116"/>
      <c r="HA53" s="116"/>
      <c r="HB53" s="116"/>
      <c r="HC53" s="116"/>
      <c r="HD53" s="87"/>
      <c r="HE53" s="86"/>
      <c r="HF53" s="86"/>
      <c r="HG53" s="30"/>
    </row>
    <row r="54" spans="1:215" s="14" customFormat="1">
      <c r="A54" s="13" t="s">
        <v>184</v>
      </c>
      <c r="B54" s="174">
        <f t="shared" ref="B54:C54" si="725">B55+B56</f>
        <v>58610.758450000008</v>
      </c>
      <c r="C54" s="174">
        <f t="shared" si="725"/>
        <v>8062.8358100000005</v>
      </c>
      <c r="D54" s="174">
        <f t="shared" ref="D54:D61" si="726">C54/B54*100</f>
        <v>13.756579889472492</v>
      </c>
      <c r="E54" s="175">
        <f t="shared" ref="E54:G54" si="727">E55+E56</f>
        <v>583.80188999999996</v>
      </c>
      <c r="F54" s="174">
        <f t="shared" si="727"/>
        <v>641.28413999999998</v>
      </c>
      <c r="G54" s="174">
        <f t="shared" si="727"/>
        <v>583.80189000000007</v>
      </c>
      <c r="H54" s="174">
        <f t="shared" ref="H54" si="728">G54/F54*100</f>
        <v>91.036383653586086</v>
      </c>
      <c r="I54" s="174">
        <f t="shared" ref="I54:J54" si="729">I55+I56</f>
        <v>634.87130000000002</v>
      </c>
      <c r="J54" s="174">
        <f t="shared" si="729"/>
        <v>577.96387000000004</v>
      </c>
      <c r="K54" s="174">
        <f t="shared" ref="K54" si="730">J54/I54*100</f>
        <v>91.03638327957178</v>
      </c>
      <c r="L54" s="174">
        <f t="shared" ref="L54:M54" si="731">L55+L56</f>
        <v>6.4128400000000001</v>
      </c>
      <c r="M54" s="174">
        <f t="shared" si="731"/>
        <v>5.8380200000000002</v>
      </c>
      <c r="N54" s="174">
        <f t="shared" ref="N54" si="732">M54/L54*100</f>
        <v>91.036420681008721</v>
      </c>
      <c r="O54" s="174">
        <f t="shared" ref="O54:P54" si="733">O55+O56</f>
        <v>363.9</v>
      </c>
      <c r="P54" s="174">
        <f t="shared" si="733"/>
        <v>0</v>
      </c>
      <c r="Q54" s="174">
        <f t="shared" ref="Q54" si="734">P54/O54*100</f>
        <v>0</v>
      </c>
      <c r="R54" s="174">
        <f t="shared" ref="R54:S54" si="735">R55+R56</f>
        <v>4160.1000000000004</v>
      </c>
      <c r="S54" s="174">
        <f t="shared" si="735"/>
        <v>4160.1000000000004</v>
      </c>
      <c r="T54" s="174">
        <f t="shared" ref="T54" si="736">S54/R54*100</f>
        <v>100</v>
      </c>
      <c r="U54" s="175">
        <f t="shared" ref="U54:W54" si="737">U55+U56</f>
        <v>4603.41</v>
      </c>
      <c r="V54" s="174">
        <f t="shared" si="737"/>
        <v>19729.872319999999</v>
      </c>
      <c r="W54" s="174">
        <f t="shared" si="737"/>
        <v>0</v>
      </c>
      <c r="X54" s="174">
        <f t="shared" ref="X54" si="738">W54/V54*100</f>
        <v>0</v>
      </c>
      <c r="Y54" s="174">
        <f t="shared" ref="Y54:Z54" si="739">Y55+Y56</f>
        <v>15434.061610000001</v>
      </c>
      <c r="Z54" s="174">
        <f t="shared" si="739"/>
        <v>0</v>
      </c>
      <c r="AA54" s="174">
        <f t="shared" ref="AA54" si="740">Z54/Y54*100</f>
        <v>0</v>
      </c>
      <c r="AB54" s="174">
        <f t="shared" ref="AB54:AC54" si="741">AB55+AB56</f>
        <v>4295.8107099999997</v>
      </c>
      <c r="AC54" s="174">
        <f t="shared" si="741"/>
        <v>0</v>
      </c>
      <c r="AD54" s="174">
        <f t="shared" ref="AD54" si="742">AC54/AB54*100</f>
        <v>0</v>
      </c>
      <c r="AE54" s="175">
        <f t="shared" ref="AE54:AG54" si="743">AE55+AE56</f>
        <v>0</v>
      </c>
      <c r="AF54" s="174">
        <f t="shared" si="743"/>
        <v>0</v>
      </c>
      <c r="AG54" s="174">
        <f t="shared" si="743"/>
        <v>0</v>
      </c>
      <c r="AH54" s="178"/>
      <c r="AI54" s="174">
        <f t="shared" ref="AI54:AJ54" si="744">AI55+AI56</f>
        <v>0</v>
      </c>
      <c r="AJ54" s="174">
        <f t="shared" si="744"/>
        <v>0</v>
      </c>
      <c r="AK54" s="178"/>
      <c r="AL54" s="174">
        <f t="shared" ref="AL54:AM54" si="745">AL55+AL56</f>
        <v>0</v>
      </c>
      <c r="AM54" s="174">
        <f t="shared" si="745"/>
        <v>0</v>
      </c>
      <c r="AN54" s="178"/>
      <c r="AO54" s="174">
        <f t="shared" ref="AO54:AP54" si="746">AO55+AO56</f>
        <v>0</v>
      </c>
      <c r="AP54" s="174">
        <f t="shared" si="746"/>
        <v>0</v>
      </c>
      <c r="AQ54" s="178"/>
      <c r="AR54" s="175">
        <f t="shared" ref="AR54:AT54" si="747">AR55+AR56</f>
        <v>0</v>
      </c>
      <c r="AS54" s="174">
        <f t="shared" si="747"/>
        <v>0</v>
      </c>
      <c r="AT54" s="174">
        <f t="shared" si="747"/>
        <v>0</v>
      </c>
      <c r="AU54" s="178"/>
      <c r="AV54" s="174">
        <f t="shared" ref="AV54:AW54" si="748">AV55+AV56</f>
        <v>0</v>
      </c>
      <c r="AW54" s="174">
        <f t="shared" si="748"/>
        <v>0</v>
      </c>
      <c r="AX54" s="178"/>
      <c r="AY54" s="174">
        <f t="shared" ref="AY54:AZ54" si="749">AY55+AY56</f>
        <v>0</v>
      </c>
      <c r="AZ54" s="174">
        <f t="shared" si="749"/>
        <v>0</v>
      </c>
      <c r="BA54" s="178"/>
      <c r="BB54" s="175">
        <f t="shared" ref="BB54:BD54" si="750">BB55+BB56</f>
        <v>3315.4219600000001</v>
      </c>
      <c r="BC54" s="174">
        <f t="shared" si="750"/>
        <v>3365.3433599999998</v>
      </c>
      <c r="BD54" s="174">
        <f t="shared" si="750"/>
        <v>0</v>
      </c>
      <c r="BE54" s="174">
        <f t="shared" ref="BE54:BE56" si="751">BD54/BC54*100</f>
        <v>0</v>
      </c>
      <c r="BF54" s="174">
        <f t="shared" ref="BF54:BG54" si="752">BF55+BF56</f>
        <v>3298.03649</v>
      </c>
      <c r="BG54" s="174">
        <f t="shared" si="752"/>
        <v>0</v>
      </c>
      <c r="BH54" s="174">
        <f t="shared" ref="BH54:BH56" si="753">BG54/BF54*100</f>
        <v>0</v>
      </c>
      <c r="BI54" s="174">
        <f t="shared" ref="BI54:BJ54" si="754">BI55+BI56</f>
        <v>67.306870000000004</v>
      </c>
      <c r="BJ54" s="174">
        <f t="shared" si="754"/>
        <v>0</v>
      </c>
      <c r="BK54" s="174">
        <f t="shared" ref="BK54:BK56" si="755">BJ54/BI54*100</f>
        <v>0</v>
      </c>
      <c r="BL54" s="174">
        <f t="shared" ref="BL54:BM54" si="756">BL55+BL56</f>
        <v>41.62</v>
      </c>
      <c r="BM54" s="174">
        <f t="shared" si="756"/>
        <v>0</v>
      </c>
      <c r="BN54" s="174">
        <f>BM54/BL54*100</f>
        <v>0</v>
      </c>
      <c r="BO54" s="174">
        <f t="shared" ref="BO54:BP54" si="757">BO55+BO56</f>
        <v>421.63</v>
      </c>
      <c r="BP54" s="174">
        <f t="shared" si="757"/>
        <v>0</v>
      </c>
      <c r="BQ54" s="174">
        <f t="shared" ref="BQ54:BQ56" si="758">BP54/BO54*100</f>
        <v>0</v>
      </c>
      <c r="BR54" s="174">
        <f t="shared" ref="BR54:BS54" si="759">BR55+BR56</f>
        <v>421.63</v>
      </c>
      <c r="BS54" s="174">
        <f t="shared" si="759"/>
        <v>0</v>
      </c>
      <c r="BT54" s="174">
        <f t="shared" ref="BT54:BT56" si="760">BS54/BR54*100</f>
        <v>0</v>
      </c>
      <c r="BU54" s="174">
        <f t="shared" ref="BU54:BV54" si="761">BU55+BU56</f>
        <v>0</v>
      </c>
      <c r="BV54" s="174">
        <f t="shared" si="761"/>
        <v>0</v>
      </c>
      <c r="BW54" s="174"/>
      <c r="BX54" s="174">
        <f t="shared" ref="BX54:BY54" si="762">BX55+BX56</f>
        <v>17520.189000000002</v>
      </c>
      <c r="BY54" s="174">
        <f t="shared" si="762"/>
        <v>0</v>
      </c>
      <c r="BZ54" s="174">
        <f>BY54/BX54*100</f>
        <v>0</v>
      </c>
      <c r="CA54" s="174">
        <f t="shared" ref="CA54:CB54" si="763">CA55+CA56</f>
        <v>17169.785220000002</v>
      </c>
      <c r="CB54" s="174">
        <f t="shared" si="763"/>
        <v>0</v>
      </c>
      <c r="CC54" s="174">
        <f>CB54/CA54*100</f>
        <v>0</v>
      </c>
      <c r="CD54" s="174">
        <f t="shared" ref="CD54:CE54" si="764">CD55+CD56</f>
        <v>350.40377999999998</v>
      </c>
      <c r="CE54" s="174">
        <f t="shared" si="764"/>
        <v>0</v>
      </c>
      <c r="CF54" s="174">
        <f t="shared" ref="CF54:CF55" si="765">CE54/CD54*100</f>
        <v>0</v>
      </c>
      <c r="CG54" s="175">
        <f t="shared" ref="CG54:CI54" si="766">CG55+CG56</f>
        <v>5562.58</v>
      </c>
      <c r="CH54" s="174">
        <f t="shared" si="766"/>
        <v>0</v>
      </c>
      <c r="CI54" s="174">
        <f t="shared" si="766"/>
        <v>0</v>
      </c>
      <c r="CJ54" s="174"/>
      <c r="CK54" s="174">
        <f t="shared" ref="CK54:CL54" si="767">CK55+CK56</f>
        <v>0</v>
      </c>
      <c r="CL54" s="174">
        <f t="shared" si="767"/>
        <v>0</v>
      </c>
      <c r="CM54" s="174"/>
      <c r="CN54" s="174">
        <f t="shared" ref="CN54:CO54" si="768">CN55+CN56</f>
        <v>0</v>
      </c>
      <c r="CO54" s="174">
        <f t="shared" si="768"/>
        <v>0</v>
      </c>
      <c r="CP54" s="174"/>
      <c r="CQ54" s="175">
        <f t="shared" ref="CQ54:CS54" si="769">CQ55+CQ56</f>
        <v>0</v>
      </c>
      <c r="CR54" s="174">
        <f t="shared" si="769"/>
        <v>0</v>
      </c>
      <c r="CS54" s="174">
        <f t="shared" si="769"/>
        <v>0</v>
      </c>
      <c r="CT54" s="174"/>
      <c r="CU54" s="174">
        <f t="shared" ref="CU54:CV54" si="770">CU55+CU56</f>
        <v>0</v>
      </c>
      <c r="CV54" s="174">
        <f t="shared" si="770"/>
        <v>0</v>
      </c>
      <c r="CW54" s="174"/>
      <c r="CX54" s="174">
        <f t="shared" ref="CX54:CY54" si="771">CX55+CX56</f>
        <v>0</v>
      </c>
      <c r="CY54" s="174">
        <f t="shared" si="771"/>
        <v>0</v>
      </c>
      <c r="CZ54" s="174"/>
      <c r="DA54" s="175">
        <f t="shared" ref="DA54:DC54" si="772">DA55+DA56</f>
        <v>0</v>
      </c>
      <c r="DB54" s="174">
        <f t="shared" si="772"/>
        <v>0</v>
      </c>
      <c r="DC54" s="174">
        <f t="shared" si="772"/>
        <v>0</v>
      </c>
      <c r="DD54" s="174"/>
      <c r="DE54" s="174">
        <f t="shared" ref="DE54:DF54" si="773">DE55+DE56</f>
        <v>0</v>
      </c>
      <c r="DF54" s="174">
        <f t="shared" si="773"/>
        <v>0</v>
      </c>
      <c r="DG54" s="174"/>
      <c r="DH54" s="174">
        <f t="shared" ref="DH54:DI54" si="774">DH55+DH56</f>
        <v>0</v>
      </c>
      <c r="DI54" s="174">
        <f t="shared" si="774"/>
        <v>0</v>
      </c>
      <c r="DJ54" s="174"/>
      <c r="DK54" s="175">
        <f t="shared" ref="DK54:DM54" si="775">DK55+DK56</f>
        <v>0</v>
      </c>
      <c r="DL54" s="174">
        <f t="shared" si="775"/>
        <v>0</v>
      </c>
      <c r="DM54" s="174">
        <f t="shared" si="775"/>
        <v>0</v>
      </c>
      <c r="DN54" s="174"/>
      <c r="DO54" s="174">
        <f t="shared" ref="DO54:DP54" si="776">DO55+DO56</f>
        <v>0</v>
      </c>
      <c r="DP54" s="174">
        <f t="shared" si="776"/>
        <v>0</v>
      </c>
      <c r="DQ54" s="174"/>
      <c r="DR54" s="174">
        <f t="shared" ref="DR54:DS54" si="777">DR55+DR56</f>
        <v>0</v>
      </c>
      <c r="DS54" s="174">
        <f t="shared" si="777"/>
        <v>0</v>
      </c>
      <c r="DT54" s="174"/>
      <c r="DU54" s="174">
        <f t="shared" ref="DU54:DV54" si="778">DU55+DU56</f>
        <v>0</v>
      </c>
      <c r="DV54" s="174">
        <f t="shared" si="778"/>
        <v>0</v>
      </c>
      <c r="DW54" s="174"/>
      <c r="DX54" s="174">
        <f t="shared" ref="DX54:DY54" si="779">DX55+DX56</f>
        <v>6857.7359999999999</v>
      </c>
      <c r="DY54" s="174">
        <f t="shared" si="779"/>
        <v>0</v>
      </c>
      <c r="DZ54" s="174">
        <f t="shared" ref="DZ54:DZ56" si="780">DY54/DX54*100</f>
        <v>0</v>
      </c>
      <c r="EA54" s="174">
        <f t="shared" ref="EA54:EB54" si="781">EA55+EA56</f>
        <v>3604.1</v>
      </c>
      <c r="EB54" s="174">
        <f t="shared" si="781"/>
        <v>1201.2</v>
      </c>
      <c r="EC54" s="174">
        <f t="shared" ref="EC54" si="782">EB54/EA54*100</f>
        <v>33.328708970339335</v>
      </c>
      <c r="ED54" s="175">
        <f t="shared" ref="ED54:EF54" si="783">ED55+ED56</f>
        <v>0</v>
      </c>
      <c r="EE54" s="174">
        <f t="shared" si="783"/>
        <v>0</v>
      </c>
      <c r="EF54" s="174">
        <f t="shared" si="783"/>
        <v>0</v>
      </c>
      <c r="EG54" s="174"/>
      <c r="EH54" s="174">
        <f t="shared" ref="EH54:EI54" si="784">EH55+EH56</f>
        <v>0</v>
      </c>
      <c r="EI54" s="174">
        <f t="shared" si="784"/>
        <v>0</v>
      </c>
      <c r="EJ54" s="174"/>
      <c r="EK54" s="174">
        <f t="shared" ref="EK54:EL54" si="785">EK55+EK56</f>
        <v>0</v>
      </c>
      <c r="EL54" s="174">
        <f t="shared" si="785"/>
        <v>0</v>
      </c>
      <c r="EM54" s="174"/>
      <c r="EN54" s="174">
        <f t="shared" ref="EN54" si="786">EN55+EN56</f>
        <v>0</v>
      </c>
      <c r="EO54" s="174"/>
      <c r="EP54" s="178"/>
      <c r="EQ54" s="175">
        <f>EQ55+EQ56</f>
        <v>153.06120999999999</v>
      </c>
      <c r="ER54" s="174">
        <f t="shared" ref="ER54:EZ54" si="787">SUM(ER55+ER56)</f>
        <v>153.06120999999999</v>
      </c>
      <c r="ES54" s="174">
        <f t="shared" si="787"/>
        <v>153.06120999999999</v>
      </c>
      <c r="ET54" s="174">
        <f t="shared" si="787"/>
        <v>100</v>
      </c>
      <c r="EU54" s="174">
        <f t="shared" si="787"/>
        <v>150</v>
      </c>
      <c r="EV54" s="174">
        <f t="shared" si="787"/>
        <v>150</v>
      </c>
      <c r="EW54" s="174">
        <f t="shared" si="787"/>
        <v>100</v>
      </c>
      <c r="EX54" s="174">
        <f t="shared" si="787"/>
        <v>3.06121</v>
      </c>
      <c r="EY54" s="174">
        <f t="shared" si="787"/>
        <v>3.06121</v>
      </c>
      <c r="EZ54" s="174">
        <f t="shared" si="787"/>
        <v>100</v>
      </c>
      <c r="FA54" s="174">
        <f t="shared" ref="FA54:FB54" si="788">FA55+FA56</f>
        <v>0</v>
      </c>
      <c r="FB54" s="174">
        <f t="shared" si="788"/>
        <v>0</v>
      </c>
      <c r="FC54" s="174"/>
      <c r="FD54" s="174">
        <f t="shared" ref="FD54:FE54" si="789">FD55+FD56</f>
        <v>0</v>
      </c>
      <c r="FE54" s="174">
        <f t="shared" si="789"/>
        <v>0</v>
      </c>
      <c r="FF54" s="174"/>
      <c r="FG54" s="174">
        <f t="shared" ref="FG54:FH54" si="790">FG55+FG56</f>
        <v>0</v>
      </c>
      <c r="FH54" s="174">
        <f t="shared" si="790"/>
        <v>0</v>
      </c>
      <c r="FI54" s="174"/>
      <c r="FJ54" s="174">
        <f t="shared" ref="FJ54:FK54" si="791">FJ55+FJ56</f>
        <v>66.285809999999998</v>
      </c>
      <c r="FK54" s="174">
        <f t="shared" si="791"/>
        <v>66.285809999999998</v>
      </c>
      <c r="FL54" s="174">
        <f t="shared" ref="FL54:FL55" si="792">FK54/FJ54*100</f>
        <v>100</v>
      </c>
      <c r="FM54" s="174">
        <f t="shared" ref="FM54:FN54" si="793">FM55+FM56</f>
        <v>6547.18613</v>
      </c>
      <c r="FN54" s="174">
        <f t="shared" si="793"/>
        <v>1898.3869</v>
      </c>
      <c r="FO54" s="174">
        <f t="shared" ref="FO54:FO55" si="794">FN54/FM54*100</f>
        <v>28.995462513298058</v>
      </c>
      <c r="FP54" s="174">
        <f t="shared" ref="FP54:FQ54" si="795">FP55+FP56</f>
        <v>0</v>
      </c>
      <c r="FQ54" s="174">
        <f t="shared" si="795"/>
        <v>0</v>
      </c>
      <c r="FR54" s="174"/>
      <c r="FS54" s="174">
        <f t="shared" ref="FS54:FT54" si="796">FS55+FS56</f>
        <v>0</v>
      </c>
      <c r="FT54" s="174">
        <f t="shared" si="796"/>
        <v>0</v>
      </c>
      <c r="FU54" s="174"/>
      <c r="FV54" s="174">
        <f t="shared" ref="FV54:FW54" si="797">FV55+FV56</f>
        <v>0</v>
      </c>
      <c r="FW54" s="174">
        <f t="shared" si="797"/>
        <v>0</v>
      </c>
      <c r="FX54" s="174"/>
      <c r="FY54" s="174">
        <f t="shared" ref="FY54:FZ54" si="798">FY55+FY56</f>
        <v>0</v>
      </c>
      <c r="FZ54" s="174">
        <f t="shared" si="798"/>
        <v>0</v>
      </c>
      <c r="GA54" s="174"/>
      <c r="GB54" s="174">
        <f t="shared" ref="GB54:GC54" si="799">GB55+GB56</f>
        <v>0</v>
      </c>
      <c r="GC54" s="174">
        <f t="shared" si="799"/>
        <v>0</v>
      </c>
      <c r="GD54" s="174"/>
      <c r="GE54" s="174">
        <f t="shared" ref="GE54:GF54" si="800">GE55+GE56</f>
        <v>0</v>
      </c>
      <c r="GF54" s="174">
        <f t="shared" si="800"/>
        <v>0</v>
      </c>
      <c r="GG54" s="174"/>
      <c r="GH54" s="174">
        <f t="shared" ref="GH54:GI54" si="801">GH55+GH56</f>
        <v>0</v>
      </c>
      <c r="GI54" s="174">
        <f t="shared" si="801"/>
        <v>0</v>
      </c>
      <c r="GJ54" s="174"/>
      <c r="GK54" s="174">
        <f t="shared" ref="GK54:GL54" si="802">GK55+GK56</f>
        <v>1672.24109</v>
      </c>
      <c r="GL54" s="174">
        <f t="shared" si="802"/>
        <v>0</v>
      </c>
      <c r="GM54" s="174">
        <f t="shared" ref="GM54:GM55" si="803">GL54/GK54*100</f>
        <v>0</v>
      </c>
      <c r="GN54" s="174">
        <f t="shared" ref="GN54:GO54" si="804">GN55+GN56</f>
        <v>3137.4953599999999</v>
      </c>
      <c r="GO54" s="174">
        <f t="shared" si="804"/>
        <v>0</v>
      </c>
      <c r="GP54" s="174">
        <f t="shared" ref="GP54:GP55" si="805">GO54/GN54*100</f>
        <v>0</v>
      </c>
      <c r="GQ54" s="174">
        <f t="shared" ref="GQ54:GR54" si="806">GQ55+GQ56</f>
        <v>0</v>
      </c>
      <c r="GR54" s="174">
        <f t="shared" si="806"/>
        <v>0</v>
      </c>
      <c r="GS54" s="174"/>
      <c r="GT54" s="174">
        <f t="shared" ref="GT54:GU54" si="807">GT55+GT56</f>
        <v>0</v>
      </c>
      <c r="GU54" s="174">
        <f t="shared" si="807"/>
        <v>0</v>
      </c>
      <c r="GV54" s="174"/>
      <c r="GW54" s="88"/>
      <c r="GX54" s="113"/>
      <c r="GY54" s="124"/>
      <c r="GZ54" s="123"/>
      <c r="HA54" s="113"/>
      <c r="HB54" s="113"/>
      <c r="HC54" s="113"/>
      <c r="HD54" s="96"/>
    </row>
    <row r="55" spans="1:215" ht="18">
      <c r="A55" s="11" t="s">
        <v>185</v>
      </c>
      <c r="B55" s="178">
        <f>E55+O55+R55+U55+AE55+AO55+AR55+BB55+BL55+BO55+BX55+CG55+CQ55+DA55+DK55+DU55+DX55+EA55+ED55+EN55+EQ55+FA55+FD55+FG55+FJ55+FM55+FP55+FS55+FV55+FY55+GB55+GE55+GH55+GK55+GN55+GQ55+GT55</f>
        <v>42453.390490000005</v>
      </c>
      <c r="C55" s="178">
        <f>G55+P55+S55+W55+AG55+AP55+AT55+BD55+BM55+BP55+BY55+CI55+CS55+DC55+DM55+DV55+DY55+EB55+EF55+EO55+ES55+FB55+FE55+FH55+FK55+FN55+FQ55+FT55+FW55+FZ55+GC55+GF55+GI55+GL55+GO55+GR55+GU55</f>
        <v>8062.8358100000005</v>
      </c>
      <c r="D55" s="178">
        <f t="shared" si="726"/>
        <v>18.992207022662232</v>
      </c>
      <c r="E55" s="179">
        <v>583.80188999999996</v>
      </c>
      <c r="F55" s="178">
        <f>I55+L55</f>
        <v>641.28413999999998</v>
      </c>
      <c r="G55" s="178">
        <f>J55+M55</f>
        <v>583.80189000000007</v>
      </c>
      <c r="H55" s="178">
        <f>G55/F55*100</f>
        <v>91.036383653586086</v>
      </c>
      <c r="I55" s="178">
        <v>634.87130000000002</v>
      </c>
      <c r="J55" s="178">
        <v>577.96387000000004</v>
      </c>
      <c r="K55" s="178">
        <f>J55/I55*100</f>
        <v>91.03638327957178</v>
      </c>
      <c r="L55" s="178">
        <v>6.4128400000000001</v>
      </c>
      <c r="M55" s="178">
        <v>5.8380200000000002</v>
      </c>
      <c r="N55" s="178">
        <f>M55/L55*100</f>
        <v>91.036420681008721</v>
      </c>
      <c r="O55" s="178">
        <v>363.9</v>
      </c>
      <c r="P55" s="178"/>
      <c r="Q55" s="178">
        <f>P55/O55*100</f>
        <v>0</v>
      </c>
      <c r="R55" s="178">
        <v>4160.1000000000004</v>
      </c>
      <c r="S55" s="178">
        <v>4160.1000000000004</v>
      </c>
      <c r="T55" s="178">
        <f>S55/R55*100</f>
        <v>100</v>
      </c>
      <c r="U55" s="179">
        <v>4603.41</v>
      </c>
      <c r="V55" s="178">
        <v>19729.872319999999</v>
      </c>
      <c r="W55" s="178">
        <f>SUM(Z55+AC55)</f>
        <v>0</v>
      </c>
      <c r="X55" s="178">
        <f>W55/V55*100</f>
        <v>0</v>
      </c>
      <c r="Y55" s="178">
        <v>15434.061610000001</v>
      </c>
      <c r="Z55" s="178"/>
      <c r="AA55" s="178">
        <f>Z55/Y55*100</f>
        <v>0</v>
      </c>
      <c r="AB55" s="178">
        <v>4295.8107099999997</v>
      </c>
      <c r="AC55" s="178"/>
      <c r="AD55" s="178">
        <f>AC55/AB55*100</f>
        <v>0</v>
      </c>
      <c r="AE55" s="179"/>
      <c r="AF55" s="178">
        <f>AI55+AL55</f>
        <v>0</v>
      </c>
      <c r="AG55" s="178">
        <f>AJ55+AM55</f>
        <v>0</v>
      </c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9"/>
      <c r="AS55" s="178">
        <f>AV55+AY55</f>
        <v>0</v>
      </c>
      <c r="AT55" s="178">
        <f>AW55+AZ55</f>
        <v>0</v>
      </c>
      <c r="AU55" s="178"/>
      <c r="AV55" s="178"/>
      <c r="AW55" s="178"/>
      <c r="AX55" s="178"/>
      <c r="AY55" s="178"/>
      <c r="AZ55" s="178"/>
      <c r="BA55" s="178"/>
      <c r="BB55" s="179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>
        <v>41.62</v>
      </c>
      <c r="BM55" s="178"/>
      <c r="BN55" s="178">
        <f>BM55/BL55*100</f>
        <v>0</v>
      </c>
      <c r="BO55" s="178">
        <f>BR55+BU55</f>
        <v>0</v>
      </c>
      <c r="BP55" s="178"/>
      <c r="BQ55" s="178"/>
      <c r="BR55" s="178"/>
      <c r="BS55" s="178"/>
      <c r="BT55" s="178"/>
      <c r="BU55" s="178"/>
      <c r="BV55" s="178"/>
      <c r="BW55" s="178"/>
      <c r="BX55" s="178">
        <f>CA55+CD55</f>
        <v>17520.189000000002</v>
      </c>
      <c r="BY55" s="178">
        <f>CB55+CE55</f>
        <v>0</v>
      </c>
      <c r="BZ55" s="178">
        <f>BY55/BX55*100</f>
        <v>0</v>
      </c>
      <c r="CA55" s="178">
        <v>17169.785220000002</v>
      </c>
      <c r="CB55" s="178"/>
      <c r="CC55" s="178">
        <f>CB55/CA55*100</f>
        <v>0</v>
      </c>
      <c r="CD55" s="178">
        <v>350.40377999999998</v>
      </c>
      <c r="CE55" s="178"/>
      <c r="CF55" s="178">
        <f t="shared" si="765"/>
        <v>0</v>
      </c>
      <c r="CG55" s="179"/>
      <c r="CH55" s="178">
        <f>CK55+CN55</f>
        <v>0</v>
      </c>
      <c r="CI55" s="178">
        <f>CL55+CO55</f>
        <v>0</v>
      </c>
      <c r="CJ55" s="178"/>
      <c r="CK55" s="178"/>
      <c r="CL55" s="178"/>
      <c r="CM55" s="178"/>
      <c r="CN55" s="178"/>
      <c r="CO55" s="178"/>
      <c r="CP55" s="178"/>
      <c r="CQ55" s="179"/>
      <c r="CR55" s="178">
        <f>CU55+CX55</f>
        <v>0</v>
      </c>
      <c r="CS55" s="178">
        <f t="shared" ref="CS55" si="808">CV55+CY55</f>
        <v>0</v>
      </c>
      <c r="CT55" s="178"/>
      <c r="CU55" s="178"/>
      <c r="CV55" s="178"/>
      <c r="CW55" s="178"/>
      <c r="CX55" s="178"/>
      <c r="CY55" s="178"/>
      <c r="CZ55" s="178"/>
      <c r="DA55" s="179"/>
      <c r="DB55" s="178">
        <f>DE55+DH55</f>
        <v>0</v>
      </c>
      <c r="DC55" s="178">
        <f>DF55+DI55</f>
        <v>0</v>
      </c>
      <c r="DD55" s="178"/>
      <c r="DE55" s="178"/>
      <c r="DF55" s="178"/>
      <c r="DG55" s="178"/>
      <c r="DH55" s="178"/>
      <c r="DI55" s="178"/>
      <c r="DJ55" s="178"/>
      <c r="DK55" s="179"/>
      <c r="DL55" s="178">
        <f>DO55+DR55</f>
        <v>0</v>
      </c>
      <c r="DM55" s="178">
        <f>DP55+DS55</f>
        <v>0</v>
      </c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4"/>
      <c r="EA55" s="178">
        <v>3604.1</v>
      </c>
      <c r="EB55" s="178">
        <v>1201.2</v>
      </c>
      <c r="EC55" s="178">
        <f>EB55/EA55*100</f>
        <v>33.328708970339335</v>
      </c>
      <c r="ED55" s="179"/>
      <c r="EE55" s="178">
        <f>EH55+EK55</f>
        <v>0</v>
      </c>
      <c r="EF55" s="178">
        <f>EI55+EL55</f>
        <v>0</v>
      </c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80">
        <v>153.06120999999999</v>
      </c>
      <c r="ER55" s="178">
        <f>SUM(EU55+EX55)</f>
        <v>153.06120999999999</v>
      </c>
      <c r="ES55" s="178">
        <f>SUM(EV55+EY55)</f>
        <v>153.06120999999999</v>
      </c>
      <c r="ET55" s="178">
        <f>SUM(ES55/ER55*100)</f>
        <v>100</v>
      </c>
      <c r="EU55" s="178">
        <v>150</v>
      </c>
      <c r="EV55" s="178">
        <v>150</v>
      </c>
      <c r="EW55" s="178">
        <f>SUM(EV55/EU55*100)</f>
        <v>100</v>
      </c>
      <c r="EX55" s="178">
        <v>3.06121</v>
      </c>
      <c r="EY55" s="178">
        <v>3.06121</v>
      </c>
      <c r="EZ55" s="178">
        <f>SUM(EY55/EX55*100)</f>
        <v>100</v>
      </c>
      <c r="FA55" s="178"/>
      <c r="FB55" s="178"/>
      <c r="FC55" s="178"/>
      <c r="FD55" s="178"/>
      <c r="FE55" s="178"/>
      <c r="FF55" s="178"/>
      <c r="FG55" s="178"/>
      <c r="FH55" s="178"/>
      <c r="FI55" s="178"/>
      <c r="FJ55" s="178">
        <v>66.285809999999998</v>
      </c>
      <c r="FK55" s="178">
        <v>66.285809999999998</v>
      </c>
      <c r="FL55" s="178">
        <f t="shared" si="792"/>
        <v>100</v>
      </c>
      <c r="FM55" s="178">
        <v>6547.18613</v>
      </c>
      <c r="FN55" s="178">
        <v>1898.3869</v>
      </c>
      <c r="FO55" s="178">
        <f t="shared" si="794"/>
        <v>28.995462513298058</v>
      </c>
      <c r="FP55" s="178"/>
      <c r="FQ55" s="178"/>
      <c r="FR55" s="178"/>
      <c r="FS55" s="178"/>
      <c r="FT55" s="178"/>
      <c r="FU55" s="178"/>
      <c r="FV55" s="178"/>
      <c r="FW55" s="178"/>
      <c r="FX55" s="178"/>
      <c r="FY55" s="178"/>
      <c r="FZ55" s="178"/>
      <c r="GA55" s="178"/>
      <c r="GB55" s="178"/>
      <c r="GC55" s="178"/>
      <c r="GD55" s="178"/>
      <c r="GE55" s="178"/>
      <c r="GF55" s="178"/>
      <c r="GG55" s="178"/>
      <c r="GH55" s="178"/>
      <c r="GI55" s="178"/>
      <c r="GJ55" s="178"/>
      <c r="GK55" s="178">
        <v>1672.24109</v>
      </c>
      <c r="GL55" s="178"/>
      <c r="GM55" s="178">
        <f t="shared" si="803"/>
        <v>0</v>
      </c>
      <c r="GN55" s="178">
        <v>3137.4953599999999</v>
      </c>
      <c r="GO55" s="178"/>
      <c r="GP55" s="178">
        <f t="shared" si="805"/>
        <v>0</v>
      </c>
      <c r="GQ55" s="178"/>
      <c r="GR55" s="178"/>
      <c r="GS55" s="178"/>
      <c r="GT55" s="178"/>
      <c r="GU55" s="178"/>
      <c r="GV55" s="178"/>
      <c r="GW55" s="90"/>
      <c r="GX55" s="87"/>
      <c r="GY55" s="86"/>
      <c r="GZ55" s="86"/>
      <c r="HA55" s="30"/>
      <c r="HB55" s="30"/>
      <c r="HC55" s="30"/>
      <c r="HD55" s="30"/>
    </row>
    <row r="56" spans="1:215" s="14" customFormat="1" ht="17.25" customHeight="1">
      <c r="A56" s="13" t="s">
        <v>194</v>
      </c>
      <c r="B56" s="174">
        <f t="shared" ref="B56:C56" si="809">SUM(B57:B65)</f>
        <v>16157.36796</v>
      </c>
      <c r="C56" s="174">
        <f t="shared" si="809"/>
        <v>0</v>
      </c>
      <c r="D56" s="174">
        <f t="shared" si="726"/>
        <v>0</v>
      </c>
      <c r="E56" s="175">
        <f t="shared" ref="E56:G56" si="810">SUM(E57:E65)</f>
        <v>0</v>
      </c>
      <c r="F56" s="174">
        <f t="shared" si="810"/>
        <v>0</v>
      </c>
      <c r="G56" s="174">
        <f t="shared" si="810"/>
        <v>0</v>
      </c>
      <c r="H56" s="178"/>
      <c r="I56" s="174">
        <f t="shared" ref="I56:J56" si="811">SUM(I57:I65)</f>
        <v>0</v>
      </c>
      <c r="J56" s="174">
        <f t="shared" si="811"/>
        <v>0</v>
      </c>
      <c r="K56" s="178"/>
      <c r="L56" s="174">
        <f t="shared" ref="L56:M56" si="812">SUM(L57:L65)</f>
        <v>0</v>
      </c>
      <c r="M56" s="174">
        <f t="shared" si="812"/>
        <v>0</v>
      </c>
      <c r="N56" s="178"/>
      <c r="O56" s="174">
        <f t="shared" ref="O56:P56" si="813">SUM(O57:O65)</f>
        <v>0</v>
      </c>
      <c r="P56" s="174">
        <f t="shared" si="813"/>
        <v>0</v>
      </c>
      <c r="Q56" s="178"/>
      <c r="R56" s="174">
        <f t="shared" ref="R56:S56" si="814">SUM(R57:R65)</f>
        <v>0</v>
      </c>
      <c r="S56" s="174">
        <f t="shared" si="814"/>
        <v>0</v>
      </c>
      <c r="T56" s="178"/>
      <c r="U56" s="175">
        <f t="shared" ref="U56:W56" si="815">SUM(U57:U65)</f>
        <v>0</v>
      </c>
      <c r="V56" s="174">
        <f t="shared" si="815"/>
        <v>0</v>
      </c>
      <c r="W56" s="174">
        <f t="shared" si="815"/>
        <v>0</v>
      </c>
      <c r="X56" s="178"/>
      <c r="Y56" s="174">
        <f t="shared" ref="Y56:Z56" si="816">SUM(Y57:Y65)</f>
        <v>0</v>
      </c>
      <c r="Z56" s="174">
        <f t="shared" si="816"/>
        <v>0</v>
      </c>
      <c r="AA56" s="178"/>
      <c r="AB56" s="174">
        <f t="shared" ref="AB56:AC56" si="817">SUM(AB57:AB65)</f>
        <v>0</v>
      </c>
      <c r="AC56" s="174">
        <f t="shared" si="817"/>
        <v>0</v>
      </c>
      <c r="AD56" s="178"/>
      <c r="AE56" s="175">
        <f t="shared" ref="AE56:AG56" si="818">SUM(AE57:AE65)</f>
        <v>0</v>
      </c>
      <c r="AF56" s="174">
        <f t="shared" si="818"/>
        <v>0</v>
      </c>
      <c r="AG56" s="174">
        <f t="shared" si="818"/>
        <v>0</v>
      </c>
      <c r="AH56" s="178"/>
      <c r="AI56" s="174">
        <f t="shared" ref="AI56:AJ56" si="819">SUM(AI57:AI65)</f>
        <v>0</v>
      </c>
      <c r="AJ56" s="174">
        <f t="shared" si="819"/>
        <v>0</v>
      </c>
      <c r="AK56" s="178"/>
      <c r="AL56" s="174">
        <f t="shared" ref="AL56:AM56" si="820">SUM(AL57:AL65)</f>
        <v>0</v>
      </c>
      <c r="AM56" s="174">
        <f t="shared" si="820"/>
        <v>0</v>
      </c>
      <c r="AN56" s="178"/>
      <c r="AO56" s="174">
        <f t="shared" ref="AO56:AP56" si="821">SUM(AO57:AO65)</f>
        <v>0</v>
      </c>
      <c r="AP56" s="174">
        <f t="shared" si="821"/>
        <v>0</v>
      </c>
      <c r="AQ56" s="178"/>
      <c r="AR56" s="175">
        <f t="shared" ref="AR56:AT56" si="822">SUM(AR57:AR65)</f>
        <v>0</v>
      </c>
      <c r="AS56" s="174">
        <f t="shared" si="822"/>
        <v>0</v>
      </c>
      <c r="AT56" s="174">
        <f t="shared" si="822"/>
        <v>0</v>
      </c>
      <c r="AU56" s="178"/>
      <c r="AV56" s="174">
        <f t="shared" ref="AV56:AW56" si="823">SUM(AV57:AV65)</f>
        <v>0</v>
      </c>
      <c r="AW56" s="174">
        <f t="shared" si="823"/>
        <v>0</v>
      </c>
      <c r="AX56" s="178"/>
      <c r="AY56" s="174">
        <f t="shared" ref="AY56:AZ56" si="824">SUM(AY57:AY65)</f>
        <v>0</v>
      </c>
      <c r="AZ56" s="174">
        <f t="shared" si="824"/>
        <v>0</v>
      </c>
      <c r="BA56" s="178"/>
      <c r="BB56" s="175">
        <f t="shared" ref="BB56:BD56" si="825">SUM(BB57:BB65)</f>
        <v>3315.4219600000001</v>
      </c>
      <c r="BC56" s="174">
        <f t="shared" si="825"/>
        <v>3365.3433599999998</v>
      </c>
      <c r="BD56" s="174">
        <f t="shared" si="825"/>
        <v>0</v>
      </c>
      <c r="BE56" s="174">
        <f t="shared" si="751"/>
        <v>0</v>
      </c>
      <c r="BF56" s="174">
        <f t="shared" ref="BF56:BG56" si="826">SUM(BF57:BF65)</f>
        <v>3298.03649</v>
      </c>
      <c r="BG56" s="174">
        <f t="shared" si="826"/>
        <v>0</v>
      </c>
      <c r="BH56" s="174">
        <f t="shared" si="753"/>
        <v>0</v>
      </c>
      <c r="BI56" s="174">
        <f t="shared" ref="BI56:BJ56" si="827">SUM(BI57:BI65)</f>
        <v>67.306870000000004</v>
      </c>
      <c r="BJ56" s="174">
        <f t="shared" si="827"/>
        <v>0</v>
      </c>
      <c r="BK56" s="174">
        <f t="shared" si="755"/>
        <v>0</v>
      </c>
      <c r="BL56" s="174">
        <f t="shared" ref="BL56:BM56" si="828">SUM(BL57:BL65)</f>
        <v>0</v>
      </c>
      <c r="BM56" s="174">
        <f t="shared" si="828"/>
        <v>0</v>
      </c>
      <c r="BN56" s="174"/>
      <c r="BO56" s="174">
        <f t="shared" ref="BO56:BP56" si="829">SUM(BO57:BO65)</f>
        <v>421.63</v>
      </c>
      <c r="BP56" s="174">
        <f t="shared" si="829"/>
        <v>0</v>
      </c>
      <c r="BQ56" s="174">
        <f t="shared" si="758"/>
        <v>0</v>
      </c>
      <c r="BR56" s="174">
        <f t="shared" ref="BR56:BS56" si="830">SUM(BR57:BR65)</f>
        <v>421.63</v>
      </c>
      <c r="BS56" s="174">
        <f t="shared" si="830"/>
        <v>0</v>
      </c>
      <c r="BT56" s="174">
        <f t="shared" si="760"/>
        <v>0</v>
      </c>
      <c r="BU56" s="174">
        <f t="shared" ref="BU56:BV56" si="831">SUM(BU57:BU65)</f>
        <v>0</v>
      </c>
      <c r="BV56" s="174">
        <f t="shared" si="831"/>
        <v>0</v>
      </c>
      <c r="BW56" s="174"/>
      <c r="BX56" s="174">
        <f t="shared" ref="BX56:BY56" si="832">SUM(BX57:BX65)</f>
        <v>0</v>
      </c>
      <c r="BY56" s="174">
        <f t="shared" si="832"/>
        <v>0</v>
      </c>
      <c r="BZ56" s="174"/>
      <c r="CA56" s="174">
        <f t="shared" ref="CA56:CB56" si="833">SUM(CA57:CA65)</f>
        <v>0</v>
      </c>
      <c r="CB56" s="174">
        <f t="shared" si="833"/>
        <v>0</v>
      </c>
      <c r="CC56" s="174"/>
      <c r="CD56" s="174">
        <f t="shared" ref="CD56:CE56" si="834">SUM(CD57:CD65)</f>
        <v>0</v>
      </c>
      <c r="CE56" s="174">
        <f t="shared" si="834"/>
        <v>0</v>
      </c>
      <c r="CF56" s="174"/>
      <c r="CG56" s="175">
        <f t="shared" ref="CG56:CI56" si="835">SUM(CG57:CG65)</f>
        <v>5562.58</v>
      </c>
      <c r="CH56" s="174">
        <f t="shared" si="835"/>
        <v>0</v>
      </c>
      <c r="CI56" s="174">
        <f t="shared" si="835"/>
        <v>0</v>
      </c>
      <c r="CJ56" s="174"/>
      <c r="CK56" s="174">
        <f t="shared" ref="CK56:CL56" si="836">SUM(CK57:CK65)</f>
        <v>0</v>
      </c>
      <c r="CL56" s="174">
        <f t="shared" si="836"/>
        <v>0</v>
      </c>
      <c r="CM56" s="174"/>
      <c r="CN56" s="174">
        <f t="shared" ref="CN56:CO56" si="837">SUM(CN57:CN65)</f>
        <v>0</v>
      </c>
      <c r="CO56" s="174">
        <f t="shared" si="837"/>
        <v>0</v>
      </c>
      <c r="CP56" s="174"/>
      <c r="CQ56" s="175">
        <f t="shared" ref="CQ56:CS56" si="838">SUM(CQ57:CQ65)</f>
        <v>0</v>
      </c>
      <c r="CR56" s="174">
        <f t="shared" si="838"/>
        <v>0</v>
      </c>
      <c r="CS56" s="174">
        <f t="shared" si="838"/>
        <v>0</v>
      </c>
      <c r="CT56" s="174"/>
      <c r="CU56" s="174">
        <f t="shared" ref="CU56:CV56" si="839">SUM(CU57:CU65)</f>
        <v>0</v>
      </c>
      <c r="CV56" s="174">
        <f t="shared" si="839"/>
        <v>0</v>
      </c>
      <c r="CW56" s="174"/>
      <c r="CX56" s="174">
        <f t="shared" ref="CX56:CY56" si="840">SUM(CX57:CX65)</f>
        <v>0</v>
      </c>
      <c r="CY56" s="174">
        <f t="shared" si="840"/>
        <v>0</v>
      </c>
      <c r="CZ56" s="174"/>
      <c r="DA56" s="175">
        <f t="shared" ref="DA56:DC56" si="841">SUM(DA57:DA65)</f>
        <v>0</v>
      </c>
      <c r="DB56" s="174">
        <f t="shared" si="841"/>
        <v>0</v>
      </c>
      <c r="DC56" s="174">
        <f t="shared" si="841"/>
        <v>0</v>
      </c>
      <c r="DD56" s="174"/>
      <c r="DE56" s="174">
        <f t="shared" ref="DE56:DF56" si="842">SUM(DE57:DE65)</f>
        <v>0</v>
      </c>
      <c r="DF56" s="174">
        <f t="shared" si="842"/>
        <v>0</v>
      </c>
      <c r="DG56" s="174"/>
      <c r="DH56" s="174">
        <f t="shared" ref="DH56:DI56" si="843">SUM(DH57:DH65)</f>
        <v>0</v>
      </c>
      <c r="DI56" s="174">
        <f t="shared" si="843"/>
        <v>0</v>
      </c>
      <c r="DJ56" s="174"/>
      <c r="DK56" s="175">
        <f t="shared" ref="DK56:DM56" si="844">SUM(DK57:DK65)</f>
        <v>0</v>
      </c>
      <c r="DL56" s="174">
        <f t="shared" si="844"/>
        <v>0</v>
      </c>
      <c r="DM56" s="174">
        <f t="shared" si="844"/>
        <v>0</v>
      </c>
      <c r="DN56" s="174"/>
      <c r="DO56" s="174">
        <f t="shared" ref="DO56:DP56" si="845">SUM(DO57:DO65)</f>
        <v>0</v>
      </c>
      <c r="DP56" s="174">
        <f t="shared" si="845"/>
        <v>0</v>
      </c>
      <c r="DQ56" s="174"/>
      <c r="DR56" s="174">
        <f t="shared" ref="DR56:DS56" si="846">SUM(DR57:DR65)</f>
        <v>0</v>
      </c>
      <c r="DS56" s="174">
        <f t="shared" si="846"/>
        <v>0</v>
      </c>
      <c r="DT56" s="174"/>
      <c r="DU56" s="174">
        <f t="shared" ref="DU56:DV56" si="847">SUM(DU57:DU65)</f>
        <v>0</v>
      </c>
      <c r="DV56" s="174">
        <f t="shared" si="847"/>
        <v>0</v>
      </c>
      <c r="DW56" s="174"/>
      <c r="DX56" s="174">
        <f t="shared" ref="DX56:DY56" si="848">SUM(DX57:DX65)</f>
        <v>6857.7359999999999</v>
      </c>
      <c r="DY56" s="174">
        <f t="shared" si="848"/>
        <v>0</v>
      </c>
      <c r="DZ56" s="174">
        <f t="shared" si="780"/>
        <v>0</v>
      </c>
      <c r="EA56" s="174">
        <f t="shared" ref="EA56:EB56" si="849">SUM(EA57:EA65)</f>
        <v>0</v>
      </c>
      <c r="EB56" s="174">
        <f t="shared" si="849"/>
        <v>0</v>
      </c>
      <c r="EC56" s="174"/>
      <c r="ED56" s="175">
        <f t="shared" ref="ED56:EF56" si="850">SUM(ED57:ED65)</f>
        <v>0</v>
      </c>
      <c r="EE56" s="174">
        <f t="shared" si="850"/>
        <v>0</v>
      </c>
      <c r="EF56" s="174">
        <f t="shared" si="850"/>
        <v>0</v>
      </c>
      <c r="EG56" s="174"/>
      <c r="EH56" s="174">
        <f t="shared" ref="EH56:EI56" si="851">SUM(EH57:EH65)</f>
        <v>0</v>
      </c>
      <c r="EI56" s="174">
        <f t="shared" si="851"/>
        <v>0</v>
      </c>
      <c r="EJ56" s="174"/>
      <c r="EK56" s="174">
        <f t="shared" ref="EK56:EL56" si="852">SUM(EK57:EK65)</f>
        <v>0</v>
      </c>
      <c r="EL56" s="174">
        <f t="shared" si="852"/>
        <v>0</v>
      </c>
      <c r="EM56" s="174"/>
      <c r="EN56" s="174">
        <f t="shared" ref="EN56" si="853">EN57+EN58</f>
        <v>0</v>
      </c>
      <c r="EO56" s="174"/>
      <c r="EP56" s="178"/>
      <c r="EQ56" s="175"/>
      <c r="ER56" s="174">
        <f t="shared" ref="ER56:ES56" si="854">ER57+ER58</f>
        <v>0</v>
      </c>
      <c r="ES56" s="174">
        <f t="shared" si="854"/>
        <v>0</v>
      </c>
      <c r="ET56" s="174"/>
      <c r="EU56" s="174">
        <f t="shared" ref="EU56:EV56" si="855">EU57+EU58</f>
        <v>0</v>
      </c>
      <c r="EV56" s="174">
        <f t="shared" si="855"/>
        <v>0</v>
      </c>
      <c r="EW56" s="174"/>
      <c r="EX56" s="174">
        <f t="shared" ref="EX56:EY56" si="856">EX57+EX58</f>
        <v>0</v>
      </c>
      <c r="EY56" s="174">
        <f t="shared" si="856"/>
        <v>0</v>
      </c>
      <c r="EZ56" s="174"/>
      <c r="FA56" s="174">
        <f t="shared" ref="FA56:FB56" si="857">SUM(FA57:FA65)</f>
        <v>0</v>
      </c>
      <c r="FB56" s="174">
        <f t="shared" si="857"/>
        <v>0</v>
      </c>
      <c r="FC56" s="174"/>
      <c r="FD56" s="174">
        <f t="shared" ref="FD56:FE56" si="858">SUM(FD57:FD65)</f>
        <v>0</v>
      </c>
      <c r="FE56" s="174">
        <f t="shared" si="858"/>
        <v>0</v>
      </c>
      <c r="FF56" s="174"/>
      <c r="FG56" s="174">
        <f t="shared" ref="FG56:FH56" si="859">SUM(FG57:FG65)</f>
        <v>0</v>
      </c>
      <c r="FH56" s="174">
        <f t="shared" si="859"/>
        <v>0</v>
      </c>
      <c r="FI56" s="174"/>
      <c r="FJ56" s="174">
        <f t="shared" ref="FJ56:FK56" si="860">SUM(FJ57:FJ65)</f>
        <v>0</v>
      </c>
      <c r="FK56" s="174">
        <f t="shared" si="860"/>
        <v>0</v>
      </c>
      <c r="FL56" s="174"/>
      <c r="FM56" s="174">
        <f t="shared" ref="FM56:FN56" si="861">SUM(FM57:FM65)</f>
        <v>0</v>
      </c>
      <c r="FN56" s="174">
        <f t="shared" si="861"/>
        <v>0</v>
      </c>
      <c r="FO56" s="174"/>
      <c r="FP56" s="174">
        <f t="shared" ref="FP56:FQ56" si="862">SUM(FP57:FP65)</f>
        <v>0</v>
      </c>
      <c r="FQ56" s="174">
        <f t="shared" si="862"/>
        <v>0</v>
      </c>
      <c r="FR56" s="174"/>
      <c r="FS56" s="174">
        <f t="shared" ref="FS56:FT56" si="863">SUM(FS57:FS65)</f>
        <v>0</v>
      </c>
      <c r="FT56" s="174">
        <f t="shared" si="863"/>
        <v>0</v>
      </c>
      <c r="FU56" s="174"/>
      <c r="FV56" s="174">
        <f t="shared" ref="FV56:FW56" si="864">SUM(FV57:FV65)</f>
        <v>0</v>
      </c>
      <c r="FW56" s="174">
        <f t="shared" si="864"/>
        <v>0</v>
      </c>
      <c r="FX56" s="174"/>
      <c r="FY56" s="174">
        <f t="shared" ref="FY56:FZ56" si="865">SUM(FY57:FY65)</f>
        <v>0</v>
      </c>
      <c r="FZ56" s="174">
        <f t="shared" si="865"/>
        <v>0</v>
      </c>
      <c r="GA56" s="174"/>
      <c r="GB56" s="174">
        <f t="shared" ref="GB56:GC56" si="866">SUM(GB57:GB65)</f>
        <v>0</v>
      </c>
      <c r="GC56" s="174">
        <f t="shared" si="866"/>
        <v>0</v>
      </c>
      <c r="GD56" s="174"/>
      <c r="GE56" s="174">
        <f t="shared" ref="GE56:GF56" si="867">SUM(GE57:GE65)</f>
        <v>0</v>
      </c>
      <c r="GF56" s="174">
        <f t="shared" si="867"/>
        <v>0</v>
      </c>
      <c r="GG56" s="174"/>
      <c r="GH56" s="174">
        <f t="shared" ref="GH56:GI56" si="868">SUM(GH57:GH65)</f>
        <v>0</v>
      </c>
      <c r="GI56" s="174">
        <f t="shared" si="868"/>
        <v>0</v>
      </c>
      <c r="GJ56" s="174"/>
      <c r="GK56" s="174">
        <f t="shared" ref="GK56:GL56" si="869">SUM(GK57:GK65)</f>
        <v>0</v>
      </c>
      <c r="GL56" s="174">
        <f t="shared" si="869"/>
        <v>0</v>
      </c>
      <c r="GM56" s="174"/>
      <c r="GN56" s="174">
        <f t="shared" ref="GN56:GO56" si="870">SUM(GN57:GN65)</f>
        <v>0</v>
      </c>
      <c r="GO56" s="174">
        <f t="shared" si="870"/>
        <v>0</v>
      </c>
      <c r="GP56" s="174"/>
      <c r="GQ56" s="174">
        <f t="shared" ref="GQ56:GR56" si="871">SUM(GQ57:GQ65)</f>
        <v>0</v>
      </c>
      <c r="GR56" s="174">
        <f t="shared" si="871"/>
        <v>0</v>
      </c>
      <c r="GS56" s="174"/>
      <c r="GT56" s="174">
        <f t="shared" ref="GT56:GU56" si="872">SUM(GT57:GT65)</f>
        <v>0</v>
      </c>
      <c r="GU56" s="174">
        <f t="shared" si="872"/>
        <v>0</v>
      </c>
      <c r="GV56" s="174"/>
      <c r="GW56" s="90"/>
      <c r="GX56" s="87"/>
      <c r="GY56" s="86"/>
      <c r="GZ56" s="86"/>
      <c r="HA56" s="96"/>
      <c r="HB56" s="96"/>
      <c r="HC56" s="96"/>
      <c r="HD56" s="96"/>
    </row>
    <row r="57" spans="1:215" ht="18">
      <c r="A57" s="11" t="s">
        <v>203</v>
      </c>
      <c r="B57" s="178">
        <f t="shared" ref="B57:B65" si="873">E57+O57+R57+U57+AE57+AO57+AR57+BB57+BL57+BO57+BX57+CG57+CQ57+DA57+DK57+DU57+DX57+EA57+ED57+EN57+EQ57+FA57+FD57+FG57+FJ57+FM57+FP57+FS57+FV57+FY57+GB57+GE57+GH57+GK57+GN57+GQ57+GT57</f>
        <v>10173.15796</v>
      </c>
      <c r="C57" s="178">
        <f t="shared" ref="C57:C65" si="874">G57+P57+S57+W57+AG57+AP57+AT57+BD57+BM57+BP57+BY57+CI57+CS57+DC57+DM57+DV57+DY57+EB57+EF57+EO57+ES57+FB57+FE57+FH57+FK57+FN57+FQ57+FT57+FW57+FZ57+GC57+GF57+GI57+GL57+GO57+GR57+GU57</f>
        <v>0</v>
      </c>
      <c r="D57" s="178">
        <f t="shared" si="726"/>
        <v>0</v>
      </c>
      <c r="E57" s="179"/>
      <c r="F57" s="178">
        <f t="shared" ref="F57:G65" si="875">I57+L57</f>
        <v>0</v>
      </c>
      <c r="G57" s="178">
        <f t="shared" si="875"/>
        <v>0</v>
      </c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9"/>
      <c r="V57" s="178">
        <f t="shared" ref="V57:W65" si="876">Y57+AB57</f>
        <v>0</v>
      </c>
      <c r="W57" s="178">
        <f t="shared" si="876"/>
        <v>0</v>
      </c>
      <c r="X57" s="178"/>
      <c r="Y57" s="178"/>
      <c r="Z57" s="178"/>
      <c r="AA57" s="178"/>
      <c r="AB57" s="178"/>
      <c r="AC57" s="178"/>
      <c r="AD57" s="178"/>
      <c r="AE57" s="179"/>
      <c r="AF57" s="178">
        <f t="shared" ref="AF57:AG65" si="877">AI57+AL57</f>
        <v>0</v>
      </c>
      <c r="AG57" s="178">
        <f t="shared" si="877"/>
        <v>0</v>
      </c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9"/>
      <c r="AS57" s="178">
        <f t="shared" ref="AS57:AT65" si="878">AV57+AY57</f>
        <v>0</v>
      </c>
      <c r="AT57" s="178">
        <f t="shared" si="878"/>
        <v>0</v>
      </c>
      <c r="AU57" s="178"/>
      <c r="AV57" s="178"/>
      <c r="AW57" s="178"/>
      <c r="AX57" s="178"/>
      <c r="AY57" s="178"/>
      <c r="AZ57" s="178"/>
      <c r="BA57" s="178"/>
      <c r="BB57" s="179">
        <v>3315.4219600000001</v>
      </c>
      <c r="BC57" s="178">
        <f t="shared" ref="BC57:BD57" si="879">BF57+BI57</f>
        <v>3365.3433599999998</v>
      </c>
      <c r="BD57" s="178">
        <f t="shared" si="879"/>
        <v>0</v>
      </c>
      <c r="BE57" s="178">
        <f>BD57/BC57*100</f>
        <v>0</v>
      </c>
      <c r="BF57" s="178">
        <v>3298.03649</v>
      </c>
      <c r="BG57" s="178"/>
      <c r="BH57" s="178">
        <f>BG57/BF57*100</f>
        <v>0</v>
      </c>
      <c r="BI57" s="178">
        <v>67.306870000000004</v>
      </c>
      <c r="BJ57" s="178"/>
      <c r="BK57" s="178">
        <f>BJ57/BI57*100</f>
        <v>0</v>
      </c>
      <c r="BL57" s="178"/>
      <c r="BM57" s="178"/>
      <c r="BN57" s="178"/>
      <c r="BO57" s="178">
        <f t="shared" ref="BO57:BO65" si="880">BR57+BU57</f>
        <v>0</v>
      </c>
      <c r="BP57" s="178"/>
      <c r="BQ57" s="178"/>
      <c r="BR57" s="178"/>
      <c r="BS57" s="178"/>
      <c r="BT57" s="178"/>
      <c r="BU57" s="178"/>
      <c r="BV57" s="178"/>
      <c r="BW57" s="178"/>
      <c r="BX57" s="178">
        <f t="shared" ref="BX57:BY65" si="881">CA57+CD57</f>
        <v>0</v>
      </c>
      <c r="BY57" s="178">
        <f t="shared" si="881"/>
        <v>0</v>
      </c>
      <c r="BZ57" s="178"/>
      <c r="CA57" s="178"/>
      <c r="CB57" s="178"/>
      <c r="CC57" s="178"/>
      <c r="CD57" s="178"/>
      <c r="CE57" s="178"/>
      <c r="CF57" s="178"/>
      <c r="CG57" s="179"/>
      <c r="CH57" s="178">
        <f t="shared" ref="CH57:CI65" si="882">CK57+CN57</f>
        <v>0</v>
      </c>
      <c r="CI57" s="178">
        <f t="shared" si="882"/>
        <v>0</v>
      </c>
      <c r="CJ57" s="178"/>
      <c r="CK57" s="178"/>
      <c r="CL57" s="178"/>
      <c r="CM57" s="178"/>
      <c r="CN57" s="178"/>
      <c r="CO57" s="178"/>
      <c r="CP57" s="178"/>
      <c r="CQ57" s="179"/>
      <c r="CR57" s="178">
        <f t="shared" ref="CR57:CS65" si="883">CU57+CX57</f>
        <v>0</v>
      </c>
      <c r="CS57" s="178">
        <f t="shared" si="883"/>
        <v>0</v>
      </c>
      <c r="CT57" s="178"/>
      <c r="CU57" s="178"/>
      <c r="CV57" s="178"/>
      <c r="CW57" s="178"/>
      <c r="CX57" s="178"/>
      <c r="CY57" s="178"/>
      <c r="CZ57" s="178"/>
      <c r="DA57" s="179"/>
      <c r="DB57" s="178">
        <f t="shared" ref="DB57:DC65" si="884">DE57+DH57</f>
        <v>0</v>
      </c>
      <c r="DC57" s="178">
        <f t="shared" si="884"/>
        <v>0</v>
      </c>
      <c r="DD57" s="178"/>
      <c r="DE57" s="178"/>
      <c r="DF57" s="178"/>
      <c r="DG57" s="178"/>
      <c r="DH57" s="178"/>
      <c r="DI57" s="178"/>
      <c r="DJ57" s="178"/>
      <c r="DK57" s="179"/>
      <c r="DL57" s="178">
        <f t="shared" ref="DL57:DM65" si="885">DO57+DR57</f>
        <v>0</v>
      </c>
      <c r="DM57" s="178">
        <f t="shared" si="885"/>
        <v>0</v>
      </c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>
        <v>6857.7359999999999</v>
      </c>
      <c r="DY57" s="178"/>
      <c r="DZ57" s="178">
        <f>DY57/DX57*100</f>
        <v>0</v>
      </c>
      <c r="EA57" s="178"/>
      <c r="EB57" s="178"/>
      <c r="EC57" s="178"/>
      <c r="ED57" s="179"/>
      <c r="EE57" s="178">
        <f t="shared" ref="EE57:EF65" si="886">EH57+EK57</f>
        <v>0</v>
      </c>
      <c r="EF57" s="178">
        <f t="shared" si="886"/>
        <v>0</v>
      </c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80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78"/>
      <c r="FS57" s="178"/>
      <c r="FT57" s="178"/>
      <c r="FU57" s="178"/>
      <c r="FV57" s="178"/>
      <c r="FW57" s="178"/>
      <c r="FX57" s="178"/>
      <c r="FY57" s="178"/>
      <c r="FZ57" s="178"/>
      <c r="GA57" s="178"/>
      <c r="GB57" s="178"/>
      <c r="GC57" s="178"/>
      <c r="GD57" s="178"/>
      <c r="GE57" s="178"/>
      <c r="GF57" s="178"/>
      <c r="GG57" s="178"/>
      <c r="GH57" s="178"/>
      <c r="GI57" s="178"/>
      <c r="GJ57" s="178"/>
      <c r="GK57" s="178"/>
      <c r="GL57" s="178"/>
      <c r="GM57" s="178"/>
      <c r="GN57" s="178"/>
      <c r="GO57" s="178"/>
      <c r="GP57" s="178"/>
      <c r="GQ57" s="178"/>
      <c r="GR57" s="178"/>
      <c r="GS57" s="178"/>
      <c r="GT57" s="178"/>
      <c r="GU57" s="178"/>
      <c r="GV57" s="178"/>
      <c r="GW57" s="90"/>
      <c r="GX57" s="87"/>
      <c r="GY57" s="86"/>
      <c r="GZ57" s="86"/>
      <c r="HA57" s="30"/>
      <c r="HB57" s="30"/>
      <c r="HC57" s="30"/>
      <c r="HD57" s="30"/>
    </row>
    <row r="58" spans="1:215" ht="18">
      <c r="A58" s="11" t="s">
        <v>92</v>
      </c>
      <c r="B58" s="178">
        <f t="shared" si="873"/>
        <v>0</v>
      </c>
      <c r="C58" s="178">
        <f t="shared" si="874"/>
        <v>0</v>
      </c>
      <c r="D58" s="178"/>
      <c r="E58" s="179"/>
      <c r="F58" s="178">
        <f t="shared" si="875"/>
        <v>0</v>
      </c>
      <c r="G58" s="178">
        <f t="shared" si="875"/>
        <v>0</v>
      </c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  <c r="V58" s="178">
        <f t="shared" si="876"/>
        <v>0</v>
      </c>
      <c r="W58" s="178">
        <f t="shared" si="876"/>
        <v>0</v>
      </c>
      <c r="X58" s="178"/>
      <c r="Y58" s="178"/>
      <c r="Z58" s="178"/>
      <c r="AA58" s="178"/>
      <c r="AB58" s="178"/>
      <c r="AC58" s="178"/>
      <c r="AD58" s="178"/>
      <c r="AE58" s="179"/>
      <c r="AF58" s="178">
        <f t="shared" si="877"/>
        <v>0</v>
      </c>
      <c r="AG58" s="178">
        <f t="shared" si="877"/>
        <v>0</v>
      </c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9"/>
      <c r="AS58" s="178">
        <f t="shared" si="878"/>
        <v>0</v>
      </c>
      <c r="AT58" s="178">
        <f t="shared" si="878"/>
        <v>0</v>
      </c>
      <c r="AU58" s="178"/>
      <c r="AV58" s="178"/>
      <c r="AW58" s="178"/>
      <c r="AX58" s="178"/>
      <c r="AY58" s="178"/>
      <c r="AZ58" s="178"/>
      <c r="BA58" s="178"/>
      <c r="BB58" s="179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>
        <f t="shared" si="880"/>
        <v>0</v>
      </c>
      <c r="BP58" s="178"/>
      <c r="BQ58" s="178"/>
      <c r="BR58" s="178"/>
      <c r="BS58" s="178"/>
      <c r="BT58" s="178"/>
      <c r="BU58" s="178"/>
      <c r="BV58" s="178"/>
      <c r="BW58" s="178"/>
      <c r="BX58" s="178">
        <f t="shared" si="881"/>
        <v>0</v>
      </c>
      <c r="BY58" s="178">
        <f t="shared" si="881"/>
        <v>0</v>
      </c>
      <c r="BZ58" s="178"/>
      <c r="CA58" s="178"/>
      <c r="CB58" s="178"/>
      <c r="CC58" s="178"/>
      <c r="CD58" s="178"/>
      <c r="CE58" s="178"/>
      <c r="CF58" s="178"/>
      <c r="CG58" s="179"/>
      <c r="CH58" s="178">
        <f t="shared" si="882"/>
        <v>0</v>
      </c>
      <c r="CI58" s="178">
        <f t="shared" si="882"/>
        <v>0</v>
      </c>
      <c r="CJ58" s="178"/>
      <c r="CK58" s="178"/>
      <c r="CL58" s="178"/>
      <c r="CM58" s="178"/>
      <c r="CN58" s="178"/>
      <c r="CO58" s="178"/>
      <c r="CP58" s="178"/>
      <c r="CQ58" s="179"/>
      <c r="CR58" s="178">
        <f t="shared" si="883"/>
        <v>0</v>
      </c>
      <c r="CS58" s="178">
        <f t="shared" si="883"/>
        <v>0</v>
      </c>
      <c r="CT58" s="178"/>
      <c r="CU58" s="178"/>
      <c r="CV58" s="178"/>
      <c r="CW58" s="178"/>
      <c r="CX58" s="178"/>
      <c r="CY58" s="178"/>
      <c r="CZ58" s="178"/>
      <c r="DA58" s="179"/>
      <c r="DB58" s="178">
        <f t="shared" si="884"/>
        <v>0</v>
      </c>
      <c r="DC58" s="178">
        <f t="shared" si="884"/>
        <v>0</v>
      </c>
      <c r="DD58" s="178"/>
      <c r="DE58" s="178"/>
      <c r="DF58" s="178"/>
      <c r="DG58" s="178"/>
      <c r="DH58" s="178"/>
      <c r="DI58" s="178"/>
      <c r="DJ58" s="178"/>
      <c r="DK58" s="179"/>
      <c r="DL58" s="178">
        <f t="shared" si="885"/>
        <v>0</v>
      </c>
      <c r="DM58" s="178">
        <f t="shared" si="885"/>
        <v>0</v>
      </c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4"/>
      <c r="EA58" s="178"/>
      <c r="EB58" s="178"/>
      <c r="EC58" s="178"/>
      <c r="ED58" s="179"/>
      <c r="EE58" s="178">
        <f t="shared" si="886"/>
        <v>0</v>
      </c>
      <c r="EF58" s="178">
        <f t="shared" si="886"/>
        <v>0</v>
      </c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80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178"/>
      <c r="FP58" s="178"/>
      <c r="FQ58" s="178"/>
      <c r="FR58" s="178"/>
      <c r="FS58" s="178"/>
      <c r="FT58" s="178"/>
      <c r="FU58" s="178"/>
      <c r="FV58" s="178"/>
      <c r="FW58" s="178"/>
      <c r="FX58" s="178"/>
      <c r="FY58" s="178"/>
      <c r="FZ58" s="178"/>
      <c r="GA58" s="178"/>
      <c r="GB58" s="178"/>
      <c r="GC58" s="178"/>
      <c r="GD58" s="178"/>
      <c r="GE58" s="178"/>
      <c r="GF58" s="178"/>
      <c r="GG58" s="178"/>
      <c r="GH58" s="178"/>
      <c r="GI58" s="178"/>
      <c r="GJ58" s="178"/>
      <c r="GK58" s="178"/>
      <c r="GL58" s="178"/>
      <c r="GM58" s="178"/>
      <c r="GN58" s="178"/>
      <c r="GO58" s="178"/>
      <c r="GP58" s="178"/>
      <c r="GQ58" s="178"/>
      <c r="GR58" s="178"/>
      <c r="GS58" s="178"/>
      <c r="GT58" s="178"/>
      <c r="GU58" s="178"/>
      <c r="GV58" s="178"/>
      <c r="GW58" s="90"/>
      <c r="GX58" s="87"/>
      <c r="GY58" s="85"/>
      <c r="GZ58" s="85"/>
      <c r="HA58" s="30"/>
      <c r="HB58" s="30"/>
      <c r="HC58" s="30"/>
      <c r="HD58" s="30"/>
    </row>
    <row r="59" spans="1:215" ht="18">
      <c r="A59" s="11" t="s">
        <v>96</v>
      </c>
      <c r="B59" s="178">
        <f t="shared" si="873"/>
        <v>421.63</v>
      </c>
      <c r="C59" s="178">
        <f t="shared" si="874"/>
        <v>0</v>
      </c>
      <c r="D59" s="178">
        <f t="shared" si="726"/>
        <v>0</v>
      </c>
      <c r="E59" s="179"/>
      <c r="F59" s="178">
        <f t="shared" si="875"/>
        <v>0</v>
      </c>
      <c r="G59" s="178">
        <f t="shared" si="875"/>
        <v>0</v>
      </c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9"/>
      <c r="V59" s="178">
        <f t="shared" si="876"/>
        <v>0</v>
      </c>
      <c r="W59" s="178">
        <f t="shared" si="876"/>
        <v>0</v>
      </c>
      <c r="X59" s="178"/>
      <c r="Y59" s="178"/>
      <c r="Z59" s="178"/>
      <c r="AA59" s="178"/>
      <c r="AB59" s="178"/>
      <c r="AC59" s="178"/>
      <c r="AD59" s="178"/>
      <c r="AE59" s="179"/>
      <c r="AF59" s="178">
        <f t="shared" si="877"/>
        <v>0</v>
      </c>
      <c r="AG59" s="178">
        <f t="shared" si="877"/>
        <v>0</v>
      </c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9"/>
      <c r="AS59" s="178">
        <f t="shared" si="878"/>
        <v>0</v>
      </c>
      <c r="AT59" s="178">
        <f t="shared" si="878"/>
        <v>0</v>
      </c>
      <c r="AU59" s="178"/>
      <c r="AV59" s="178"/>
      <c r="AW59" s="178"/>
      <c r="AX59" s="178"/>
      <c r="AY59" s="178"/>
      <c r="AZ59" s="178"/>
      <c r="BA59" s="178"/>
      <c r="BB59" s="179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>
        <f t="shared" si="880"/>
        <v>421.63</v>
      </c>
      <c r="BP59" s="178">
        <f>BS59+BV59</f>
        <v>0</v>
      </c>
      <c r="BQ59" s="178">
        <f>BP59/BO59*100</f>
        <v>0</v>
      </c>
      <c r="BR59" s="178">
        <v>421.63</v>
      </c>
      <c r="BS59" s="178"/>
      <c r="BT59" s="178">
        <f>BS59/BR59*100</f>
        <v>0</v>
      </c>
      <c r="BU59" s="178"/>
      <c r="BV59" s="178"/>
      <c r="BW59" s="178"/>
      <c r="BX59" s="178">
        <f t="shared" si="881"/>
        <v>0</v>
      </c>
      <c r="BY59" s="178">
        <f t="shared" si="881"/>
        <v>0</v>
      </c>
      <c r="BZ59" s="178"/>
      <c r="CA59" s="178"/>
      <c r="CB59" s="178"/>
      <c r="CC59" s="178"/>
      <c r="CD59" s="178"/>
      <c r="CE59" s="178"/>
      <c r="CF59" s="178"/>
      <c r="CG59" s="179"/>
      <c r="CH59" s="178">
        <f t="shared" si="882"/>
        <v>0</v>
      </c>
      <c r="CI59" s="178">
        <f t="shared" si="882"/>
        <v>0</v>
      </c>
      <c r="CJ59" s="178"/>
      <c r="CK59" s="178"/>
      <c r="CL59" s="178"/>
      <c r="CM59" s="178"/>
      <c r="CN59" s="178"/>
      <c r="CO59" s="178"/>
      <c r="CP59" s="178"/>
      <c r="CQ59" s="179"/>
      <c r="CR59" s="178">
        <f t="shared" si="883"/>
        <v>0</v>
      </c>
      <c r="CS59" s="178">
        <f t="shared" si="883"/>
        <v>0</v>
      </c>
      <c r="CT59" s="178"/>
      <c r="CU59" s="178"/>
      <c r="CV59" s="178"/>
      <c r="CW59" s="178"/>
      <c r="CX59" s="178"/>
      <c r="CY59" s="178"/>
      <c r="CZ59" s="178"/>
      <c r="DA59" s="179"/>
      <c r="DB59" s="178">
        <f t="shared" si="884"/>
        <v>0</v>
      </c>
      <c r="DC59" s="178">
        <f t="shared" si="884"/>
        <v>0</v>
      </c>
      <c r="DD59" s="178"/>
      <c r="DE59" s="178"/>
      <c r="DF59" s="178"/>
      <c r="DG59" s="178"/>
      <c r="DH59" s="178"/>
      <c r="DI59" s="178"/>
      <c r="DJ59" s="178"/>
      <c r="DK59" s="179"/>
      <c r="DL59" s="178">
        <f t="shared" si="885"/>
        <v>0</v>
      </c>
      <c r="DM59" s="178">
        <f t="shared" si="885"/>
        <v>0</v>
      </c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4"/>
      <c r="EA59" s="178"/>
      <c r="EB59" s="178"/>
      <c r="EC59" s="178"/>
      <c r="ED59" s="179"/>
      <c r="EE59" s="178">
        <f t="shared" si="886"/>
        <v>0</v>
      </c>
      <c r="EF59" s="178">
        <f t="shared" si="886"/>
        <v>0</v>
      </c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80"/>
      <c r="ER59" s="178"/>
      <c r="ES59" s="178"/>
      <c r="ET59" s="178"/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8"/>
      <c r="FF59" s="178"/>
      <c r="FG59" s="178"/>
      <c r="FH59" s="178"/>
      <c r="FI59" s="178"/>
      <c r="FJ59" s="178"/>
      <c r="FK59" s="178"/>
      <c r="FL59" s="178"/>
      <c r="FM59" s="178"/>
      <c r="FN59" s="178"/>
      <c r="FO59" s="178"/>
      <c r="FP59" s="178"/>
      <c r="FQ59" s="178"/>
      <c r="FR59" s="178"/>
      <c r="FS59" s="178"/>
      <c r="FT59" s="178"/>
      <c r="FU59" s="178"/>
      <c r="FV59" s="178"/>
      <c r="FW59" s="178"/>
      <c r="FX59" s="178"/>
      <c r="FY59" s="178"/>
      <c r="FZ59" s="178"/>
      <c r="GA59" s="178"/>
      <c r="GB59" s="178"/>
      <c r="GC59" s="178"/>
      <c r="GD59" s="178"/>
      <c r="GE59" s="178"/>
      <c r="GF59" s="178"/>
      <c r="GG59" s="178"/>
      <c r="GH59" s="178"/>
      <c r="GI59" s="178"/>
      <c r="GJ59" s="178"/>
      <c r="GK59" s="178"/>
      <c r="GL59" s="178"/>
      <c r="GM59" s="178"/>
      <c r="GN59" s="178"/>
      <c r="GO59" s="178"/>
      <c r="GP59" s="178"/>
      <c r="GQ59" s="178"/>
      <c r="GR59" s="178"/>
      <c r="GS59" s="178"/>
      <c r="GT59" s="178"/>
      <c r="GU59" s="178"/>
      <c r="GV59" s="178"/>
      <c r="GW59" s="90"/>
      <c r="GX59" s="87"/>
      <c r="GY59" s="87"/>
      <c r="GZ59" s="85"/>
      <c r="HA59" s="30"/>
      <c r="HB59" s="30"/>
      <c r="HC59" s="30"/>
      <c r="HD59" s="30"/>
    </row>
    <row r="60" spans="1:215" ht="18.75" customHeight="1">
      <c r="A60" s="11" t="s">
        <v>100</v>
      </c>
      <c r="B60" s="178">
        <f t="shared" si="873"/>
        <v>0</v>
      </c>
      <c r="C60" s="178">
        <f t="shared" si="874"/>
        <v>0</v>
      </c>
      <c r="D60" s="178"/>
      <c r="E60" s="179"/>
      <c r="F60" s="178">
        <f t="shared" si="875"/>
        <v>0</v>
      </c>
      <c r="G60" s="178">
        <f t="shared" si="875"/>
        <v>0</v>
      </c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9"/>
      <c r="V60" s="178">
        <f t="shared" si="876"/>
        <v>0</v>
      </c>
      <c r="W60" s="178">
        <f t="shared" si="876"/>
        <v>0</v>
      </c>
      <c r="X60" s="178"/>
      <c r="Y60" s="178"/>
      <c r="Z60" s="178"/>
      <c r="AA60" s="178"/>
      <c r="AB60" s="178"/>
      <c r="AC60" s="178"/>
      <c r="AD60" s="178"/>
      <c r="AE60" s="179"/>
      <c r="AF60" s="178">
        <f t="shared" si="877"/>
        <v>0</v>
      </c>
      <c r="AG60" s="178">
        <f t="shared" si="877"/>
        <v>0</v>
      </c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9"/>
      <c r="AS60" s="178">
        <f t="shared" si="878"/>
        <v>0</v>
      </c>
      <c r="AT60" s="178">
        <f t="shared" si="878"/>
        <v>0</v>
      </c>
      <c r="AU60" s="178"/>
      <c r="AV60" s="178"/>
      <c r="AW60" s="178"/>
      <c r="AX60" s="178"/>
      <c r="AY60" s="178"/>
      <c r="AZ60" s="178"/>
      <c r="BA60" s="178"/>
      <c r="BB60" s="179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>
        <f t="shared" si="880"/>
        <v>0</v>
      </c>
      <c r="BP60" s="178"/>
      <c r="BQ60" s="178"/>
      <c r="BR60" s="178"/>
      <c r="BS60" s="178"/>
      <c r="BT60" s="178"/>
      <c r="BU60" s="178"/>
      <c r="BV60" s="178"/>
      <c r="BW60" s="178"/>
      <c r="BX60" s="178">
        <f t="shared" si="881"/>
        <v>0</v>
      </c>
      <c r="BY60" s="178">
        <f t="shared" si="881"/>
        <v>0</v>
      </c>
      <c r="BZ60" s="178"/>
      <c r="CA60" s="178"/>
      <c r="CB60" s="178"/>
      <c r="CC60" s="178"/>
      <c r="CD60" s="178"/>
      <c r="CE60" s="178"/>
      <c r="CF60" s="178"/>
      <c r="CG60" s="179"/>
      <c r="CH60" s="178">
        <f t="shared" si="882"/>
        <v>0</v>
      </c>
      <c r="CI60" s="178">
        <f t="shared" si="882"/>
        <v>0</v>
      </c>
      <c r="CJ60" s="178"/>
      <c r="CK60" s="178"/>
      <c r="CL60" s="178"/>
      <c r="CM60" s="178"/>
      <c r="CN60" s="178"/>
      <c r="CO60" s="178"/>
      <c r="CP60" s="178"/>
      <c r="CQ60" s="179"/>
      <c r="CR60" s="178">
        <f t="shared" si="883"/>
        <v>0</v>
      </c>
      <c r="CS60" s="178">
        <f t="shared" si="883"/>
        <v>0</v>
      </c>
      <c r="CT60" s="178"/>
      <c r="CU60" s="178"/>
      <c r="CV60" s="178"/>
      <c r="CW60" s="178"/>
      <c r="CX60" s="178"/>
      <c r="CY60" s="178"/>
      <c r="CZ60" s="178"/>
      <c r="DA60" s="179"/>
      <c r="DB60" s="178">
        <f t="shared" si="884"/>
        <v>0</v>
      </c>
      <c r="DC60" s="178">
        <f t="shared" si="884"/>
        <v>0</v>
      </c>
      <c r="DD60" s="178"/>
      <c r="DE60" s="178"/>
      <c r="DF60" s="178"/>
      <c r="DG60" s="178"/>
      <c r="DH60" s="178"/>
      <c r="DI60" s="178"/>
      <c r="DJ60" s="178"/>
      <c r="DK60" s="179"/>
      <c r="DL60" s="178">
        <f t="shared" si="885"/>
        <v>0</v>
      </c>
      <c r="DM60" s="178">
        <f t="shared" si="885"/>
        <v>0</v>
      </c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9"/>
      <c r="EE60" s="178">
        <f t="shared" si="886"/>
        <v>0</v>
      </c>
      <c r="EF60" s="178">
        <f t="shared" si="886"/>
        <v>0</v>
      </c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80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178"/>
      <c r="FJ60" s="178"/>
      <c r="FK60" s="178"/>
      <c r="FL60" s="178"/>
      <c r="FM60" s="178"/>
      <c r="FN60" s="178"/>
      <c r="FO60" s="178"/>
      <c r="FP60" s="178"/>
      <c r="FQ60" s="178"/>
      <c r="FR60" s="178"/>
      <c r="FS60" s="178"/>
      <c r="FT60" s="178"/>
      <c r="FU60" s="178"/>
      <c r="FV60" s="178"/>
      <c r="FW60" s="178"/>
      <c r="FX60" s="178"/>
      <c r="FY60" s="178"/>
      <c r="FZ60" s="178"/>
      <c r="GA60" s="178"/>
      <c r="GB60" s="178"/>
      <c r="GC60" s="178"/>
      <c r="GD60" s="178"/>
      <c r="GE60" s="178"/>
      <c r="GF60" s="178"/>
      <c r="GG60" s="178"/>
      <c r="GH60" s="178"/>
      <c r="GI60" s="178"/>
      <c r="GJ60" s="178"/>
      <c r="GK60" s="178"/>
      <c r="GL60" s="178"/>
      <c r="GM60" s="178"/>
      <c r="GN60" s="178"/>
      <c r="GO60" s="178"/>
      <c r="GP60" s="178"/>
      <c r="GQ60" s="178"/>
      <c r="GR60" s="178"/>
      <c r="GS60" s="178"/>
      <c r="GT60" s="178"/>
      <c r="GU60" s="178"/>
      <c r="GV60" s="178"/>
      <c r="GW60" s="90"/>
      <c r="GX60" s="87"/>
      <c r="GY60" s="87"/>
      <c r="GZ60" s="85"/>
      <c r="HA60" s="30"/>
      <c r="HB60" s="30"/>
      <c r="HC60" s="30"/>
      <c r="HD60" s="30"/>
    </row>
    <row r="61" spans="1:215" ht="18">
      <c r="A61" s="11" t="s">
        <v>205</v>
      </c>
      <c r="B61" s="178">
        <f t="shared" si="873"/>
        <v>5562.58</v>
      </c>
      <c r="C61" s="178">
        <f t="shared" si="874"/>
        <v>0</v>
      </c>
      <c r="D61" s="178">
        <f t="shared" si="726"/>
        <v>0</v>
      </c>
      <c r="E61" s="179"/>
      <c r="F61" s="178">
        <f t="shared" si="875"/>
        <v>0</v>
      </c>
      <c r="G61" s="178">
        <f t="shared" si="875"/>
        <v>0</v>
      </c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9"/>
      <c r="V61" s="178">
        <f t="shared" si="876"/>
        <v>0</v>
      </c>
      <c r="W61" s="178">
        <f t="shared" si="876"/>
        <v>0</v>
      </c>
      <c r="X61" s="178"/>
      <c r="Y61" s="178"/>
      <c r="Z61" s="178"/>
      <c r="AA61" s="178"/>
      <c r="AB61" s="178"/>
      <c r="AC61" s="178"/>
      <c r="AD61" s="178"/>
      <c r="AE61" s="179"/>
      <c r="AF61" s="178">
        <f t="shared" si="877"/>
        <v>0</v>
      </c>
      <c r="AG61" s="178">
        <f t="shared" si="877"/>
        <v>0</v>
      </c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9"/>
      <c r="AS61" s="178">
        <f t="shared" si="878"/>
        <v>0</v>
      </c>
      <c r="AT61" s="178">
        <f t="shared" si="878"/>
        <v>0</v>
      </c>
      <c r="AU61" s="178"/>
      <c r="AV61" s="178"/>
      <c r="AW61" s="178"/>
      <c r="AX61" s="178"/>
      <c r="AY61" s="178"/>
      <c r="AZ61" s="178"/>
      <c r="BA61" s="178"/>
      <c r="BB61" s="179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>
        <f t="shared" si="880"/>
        <v>0</v>
      </c>
      <c r="BP61" s="178"/>
      <c r="BQ61" s="178"/>
      <c r="BR61" s="178"/>
      <c r="BS61" s="178"/>
      <c r="BT61" s="178"/>
      <c r="BU61" s="178"/>
      <c r="BV61" s="178"/>
      <c r="BW61" s="178"/>
      <c r="BX61" s="178">
        <f t="shared" si="881"/>
        <v>0</v>
      </c>
      <c r="BY61" s="178">
        <f t="shared" si="881"/>
        <v>0</v>
      </c>
      <c r="BZ61" s="178"/>
      <c r="CA61" s="178"/>
      <c r="CB61" s="178"/>
      <c r="CC61" s="178"/>
      <c r="CD61" s="178"/>
      <c r="CE61" s="178"/>
      <c r="CF61" s="178"/>
      <c r="CG61" s="179">
        <v>5562.58</v>
      </c>
      <c r="CH61" s="178">
        <f t="shared" si="882"/>
        <v>0</v>
      </c>
      <c r="CI61" s="178">
        <f t="shared" si="882"/>
        <v>0</v>
      </c>
      <c r="CJ61" s="178"/>
      <c r="CK61" s="178"/>
      <c r="CL61" s="178"/>
      <c r="CM61" s="178"/>
      <c r="CN61" s="178"/>
      <c r="CO61" s="178"/>
      <c r="CP61" s="178"/>
      <c r="CQ61" s="179"/>
      <c r="CR61" s="178">
        <f t="shared" si="883"/>
        <v>0</v>
      </c>
      <c r="CS61" s="178">
        <f t="shared" si="883"/>
        <v>0</v>
      </c>
      <c r="CT61" s="178"/>
      <c r="CU61" s="178"/>
      <c r="CV61" s="178"/>
      <c r="CW61" s="178"/>
      <c r="CX61" s="178"/>
      <c r="CY61" s="178"/>
      <c r="CZ61" s="178"/>
      <c r="DA61" s="179"/>
      <c r="DB61" s="178">
        <f t="shared" si="884"/>
        <v>0</v>
      </c>
      <c r="DC61" s="178">
        <f t="shared" si="884"/>
        <v>0</v>
      </c>
      <c r="DD61" s="178"/>
      <c r="DE61" s="178"/>
      <c r="DF61" s="178"/>
      <c r="DG61" s="178"/>
      <c r="DH61" s="178"/>
      <c r="DI61" s="178"/>
      <c r="DJ61" s="178"/>
      <c r="DK61" s="179"/>
      <c r="DL61" s="178">
        <f t="shared" si="885"/>
        <v>0</v>
      </c>
      <c r="DM61" s="178">
        <f t="shared" si="885"/>
        <v>0</v>
      </c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4"/>
      <c r="EA61" s="178"/>
      <c r="EB61" s="178"/>
      <c r="EC61" s="178"/>
      <c r="ED61" s="179"/>
      <c r="EE61" s="178">
        <f t="shared" si="886"/>
        <v>0</v>
      </c>
      <c r="EF61" s="178">
        <f t="shared" si="886"/>
        <v>0</v>
      </c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80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  <c r="FB61" s="178"/>
      <c r="FC61" s="178"/>
      <c r="FD61" s="178"/>
      <c r="FE61" s="178"/>
      <c r="FF61" s="178"/>
      <c r="FG61" s="178"/>
      <c r="FH61" s="178"/>
      <c r="FI61" s="178"/>
      <c r="FJ61" s="178"/>
      <c r="FK61" s="178"/>
      <c r="FL61" s="178"/>
      <c r="FM61" s="178"/>
      <c r="FN61" s="178"/>
      <c r="FO61" s="178"/>
      <c r="FP61" s="178"/>
      <c r="FQ61" s="178"/>
      <c r="FR61" s="178"/>
      <c r="FS61" s="178"/>
      <c r="FT61" s="178"/>
      <c r="FU61" s="178"/>
      <c r="FV61" s="178"/>
      <c r="FW61" s="178"/>
      <c r="FX61" s="178"/>
      <c r="FY61" s="178"/>
      <c r="FZ61" s="178"/>
      <c r="GA61" s="178"/>
      <c r="GB61" s="178"/>
      <c r="GC61" s="178"/>
      <c r="GD61" s="178"/>
      <c r="GE61" s="178"/>
      <c r="GF61" s="178"/>
      <c r="GG61" s="178"/>
      <c r="GH61" s="178"/>
      <c r="GI61" s="178"/>
      <c r="GJ61" s="178"/>
      <c r="GK61" s="178"/>
      <c r="GL61" s="178"/>
      <c r="GM61" s="178"/>
      <c r="GN61" s="178"/>
      <c r="GO61" s="178"/>
      <c r="GP61" s="178"/>
      <c r="GQ61" s="178"/>
      <c r="GR61" s="178"/>
      <c r="GS61" s="178"/>
      <c r="GT61" s="178"/>
      <c r="GU61" s="178"/>
      <c r="GV61" s="178"/>
      <c r="GW61" s="90"/>
      <c r="GX61" s="87"/>
      <c r="GY61" s="87"/>
      <c r="GZ61" s="85"/>
      <c r="HA61" s="30"/>
      <c r="HB61" s="30"/>
      <c r="HC61" s="30"/>
      <c r="HD61" s="30"/>
    </row>
    <row r="62" spans="1:215" ht="18" customHeight="1">
      <c r="A62" s="11" t="s">
        <v>206</v>
      </c>
      <c r="B62" s="178">
        <f t="shared" si="873"/>
        <v>0</v>
      </c>
      <c r="C62" s="178">
        <f t="shared" si="874"/>
        <v>0</v>
      </c>
      <c r="D62" s="178"/>
      <c r="E62" s="179"/>
      <c r="F62" s="178">
        <f t="shared" si="875"/>
        <v>0</v>
      </c>
      <c r="G62" s="178">
        <f t="shared" si="875"/>
        <v>0</v>
      </c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9"/>
      <c r="V62" s="178">
        <f t="shared" si="876"/>
        <v>0</v>
      </c>
      <c r="W62" s="178">
        <f t="shared" si="876"/>
        <v>0</v>
      </c>
      <c r="X62" s="178"/>
      <c r="Y62" s="178"/>
      <c r="Z62" s="178"/>
      <c r="AA62" s="178"/>
      <c r="AB62" s="178"/>
      <c r="AC62" s="178"/>
      <c r="AD62" s="178"/>
      <c r="AE62" s="179"/>
      <c r="AF62" s="178">
        <f t="shared" si="877"/>
        <v>0</v>
      </c>
      <c r="AG62" s="178">
        <f t="shared" si="877"/>
        <v>0</v>
      </c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9"/>
      <c r="AS62" s="178">
        <f t="shared" si="878"/>
        <v>0</v>
      </c>
      <c r="AT62" s="178">
        <f t="shared" si="878"/>
        <v>0</v>
      </c>
      <c r="AU62" s="178"/>
      <c r="AV62" s="178"/>
      <c r="AW62" s="178"/>
      <c r="AX62" s="178"/>
      <c r="AY62" s="178"/>
      <c r="AZ62" s="178"/>
      <c r="BA62" s="178"/>
      <c r="BB62" s="179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>
        <f t="shared" si="880"/>
        <v>0</v>
      </c>
      <c r="BP62" s="178"/>
      <c r="BQ62" s="178"/>
      <c r="BR62" s="178"/>
      <c r="BS62" s="178"/>
      <c r="BT62" s="178"/>
      <c r="BU62" s="178"/>
      <c r="BV62" s="178"/>
      <c r="BW62" s="178"/>
      <c r="BX62" s="178">
        <f t="shared" si="881"/>
        <v>0</v>
      </c>
      <c r="BY62" s="178">
        <f t="shared" si="881"/>
        <v>0</v>
      </c>
      <c r="BZ62" s="178"/>
      <c r="CA62" s="178"/>
      <c r="CB62" s="178"/>
      <c r="CC62" s="178"/>
      <c r="CD62" s="178"/>
      <c r="CE62" s="178"/>
      <c r="CF62" s="178"/>
      <c r="CG62" s="179"/>
      <c r="CH62" s="178">
        <f t="shared" si="882"/>
        <v>0</v>
      </c>
      <c r="CI62" s="178">
        <f t="shared" si="882"/>
        <v>0</v>
      </c>
      <c r="CJ62" s="178"/>
      <c r="CK62" s="178"/>
      <c r="CL62" s="178"/>
      <c r="CM62" s="178"/>
      <c r="CN62" s="178"/>
      <c r="CO62" s="178"/>
      <c r="CP62" s="178"/>
      <c r="CQ62" s="179"/>
      <c r="CR62" s="178">
        <f t="shared" si="883"/>
        <v>0</v>
      </c>
      <c r="CS62" s="178">
        <f t="shared" si="883"/>
        <v>0</v>
      </c>
      <c r="CT62" s="178"/>
      <c r="CU62" s="178"/>
      <c r="CV62" s="178"/>
      <c r="CW62" s="178"/>
      <c r="CX62" s="178"/>
      <c r="CY62" s="178"/>
      <c r="CZ62" s="178"/>
      <c r="DA62" s="179"/>
      <c r="DB62" s="178">
        <f t="shared" si="884"/>
        <v>0</v>
      </c>
      <c r="DC62" s="178">
        <f t="shared" si="884"/>
        <v>0</v>
      </c>
      <c r="DD62" s="178"/>
      <c r="DE62" s="178"/>
      <c r="DF62" s="178"/>
      <c r="DG62" s="178"/>
      <c r="DH62" s="178"/>
      <c r="DI62" s="178"/>
      <c r="DJ62" s="178"/>
      <c r="DK62" s="179"/>
      <c r="DL62" s="178">
        <f t="shared" si="885"/>
        <v>0</v>
      </c>
      <c r="DM62" s="178">
        <f t="shared" si="885"/>
        <v>0</v>
      </c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4"/>
      <c r="EA62" s="178"/>
      <c r="EB62" s="178"/>
      <c r="EC62" s="178"/>
      <c r="ED62" s="179"/>
      <c r="EE62" s="178">
        <f t="shared" si="886"/>
        <v>0</v>
      </c>
      <c r="EF62" s="178">
        <f t="shared" si="886"/>
        <v>0</v>
      </c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80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78"/>
      <c r="FR62" s="178"/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78"/>
      <c r="GD62" s="178"/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78"/>
      <c r="GP62" s="178"/>
      <c r="GQ62" s="178"/>
      <c r="GR62" s="178"/>
      <c r="GS62" s="178"/>
      <c r="GT62" s="178"/>
      <c r="GU62" s="178"/>
      <c r="GV62" s="178"/>
      <c r="GW62" s="90"/>
      <c r="GX62" s="87"/>
      <c r="GY62" s="87"/>
      <c r="GZ62" s="85"/>
      <c r="HA62" s="30"/>
      <c r="HB62" s="30"/>
      <c r="HC62" s="30"/>
      <c r="HD62" s="30"/>
    </row>
    <row r="63" spans="1:215" ht="18">
      <c r="A63" s="11" t="s">
        <v>158</v>
      </c>
      <c r="B63" s="178">
        <f t="shared" si="873"/>
        <v>0</v>
      </c>
      <c r="C63" s="178">
        <f t="shared" si="874"/>
        <v>0</v>
      </c>
      <c r="D63" s="178"/>
      <c r="E63" s="179"/>
      <c r="F63" s="178">
        <f t="shared" si="875"/>
        <v>0</v>
      </c>
      <c r="G63" s="178">
        <f t="shared" si="875"/>
        <v>0</v>
      </c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9"/>
      <c r="V63" s="178">
        <f t="shared" si="876"/>
        <v>0</v>
      </c>
      <c r="W63" s="178">
        <f t="shared" si="876"/>
        <v>0</v>
      </c>
      <c r="X63" s="178"/>
      <c r="Y63" s="178"/>
      <c r="Z63" s="178"/>
      <c r="AA63" s="178"/>
      <c r="AB63" s="178"/>
      <c r="AC63" s="178"/>
      <c r="AD63" s="178"/>
      <c r="AE63" s="179"/>
      <c r="AF63" s="178">
        <f t="shared" si="877"/>
        <v>0</v>
      </c>
      <c r="AG63" s="178">
        <f t="shared" si="877"/>
        <v>0</v>
      </c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9"/>
      <c r="AS63" s="178">
        <f t="shared" si="878"/>
        <v>0</v>
      </c>
      <c r="AT63" s="178">
        <f t="shared" si="878"/>
        <v>0</v>
      </c>
      <c r="AU63" s="178"/>
      <c r="AV63" s="178"/>
      <c r="AW63" s="178"/>
      <c r="AX63" s="178"/>
      <c r="AY63" s="178"/>
      <c r="AZ63" s="178"/>
      <c r="BA63" s="178"/>
      <c r="BB63" s="179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>
        <f t="shared" si="880"/>
        <v>0</v>
      </c>
      <c r="BP63" s="178"/>
      <c r="BQ63" s="178"/>
      <c r="BR63" s="178"/>
      <c r="BS63" s="178"/>
      <c r="BT63" s="178"/>
      <c r="BU63" s="178"/>
      <c r="BV63" s="178"/>
      <c r="BW63" s="178"/>
      <c r="BX63" s="178">
        <f t="shared" si="881"/>
        <v>0</v>
      </c>
      <c r="BY63" s="178">
        <f t="shared" si="881"/>
        <v>0</v>
      </c>
      <c r="BZ63" s="178"/>
      <c r="CA63" s="178"/>
      <c r="CB63" s="178"/>
      <c r="CC63" s="178"/>
      <c r="CD63" s="178"/>
      <c r="CE63" s="178"/>
      <c r="CF63" s="178"/>
      <c r="CG63" s="179"/>
      <c r="CH63" s="178">
        <f t="shared" si="882"/>
        <v>0</v>
      </c>
      <c r="CI63" s="178">
        <f t="shared" si="882"/>
        <v>0</v>
      </c>
      <c r="CJ63" s="178"/>
      <c r="CK63" s="178"/>
      <c r="CL63" s="178"/>
      <c r="CM63" s="178"/>
      <c r="CN63" s="178"/>
      <c r="CO63" s="178"/>
      <c r="CP63" s="178"/>
      <c r="CQ63" s="179"/>
      <c r="CR63" s="178">
        <f t="shared" si="883"/>
        <v>0</v>
      </c>
      <c r="CS63" s="178">
        <f t="shared" si="883"/>
        <v>0</v>
      </c>
      <c r="CT63" s="178"/>
      <c r="CU63" s="178"/>
      <c r="CV63" s="178"/>
      <c r="CW63" s="178"/>
      <c r="CX63" s="178"/>
      <c r="CY63" s="178"/>
      <c r="CZ63" s="178"/>
      <c r="DA63" s="179"/>
      <c r="DB63" s="178">
        <f t="shared" si="884"/>
        <v>0</v>
      </c>
      <c r="DC63" s="178">
        <f t="shared" si="884"/>
        <v>0</v>
      </c>
      <c r="DD63" s="178"/>
      <c r="DE63" s="178"/>
      <c r="DF63" s="178"/>
      <c r="DG63" s="178"/>
      <c r="DH63" s="178"/>
      <c r="DI63" s="178"/>
      <c r="DJ63" s="178"/>
      <c r="DK63" s="179"/>
      <c r="DL63" s="178">
        <f t="shared" si="885"/>
        <v>0</v>
      </c>
      <c r="DM63" s="178">
        <f t="shared" si="885"/>
        <v>0</v>
      </c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9"/>
      <c r="EE63" s="178">
        <f t="shared" si="886"/>
        <v>0</v>
      </c>
      <c r="EF63" s="178">
        <f t="shared" si="886"/>
        <v>0</v>
      </c>
      <c r="EG63" s="178"/>
      <c r="EH63" s="178"/>
      <c r="EI63" s="178"/>
      <c r="EJ63" s="178"/>
      <c r="EK63" s="178"/>
      <c r="EL63" s="178"/>
      <c r="EM63" s="178"/>
      <c r="EN63" s="178"/>
      <c r="EO63" s="178"/>
      <c r="EP63" s="178"/>
      <c r="EQ63" s="180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8"/>
      <c r="FF63" s="178"/>
      <c r="FG63" s="178"/>
      <c r="FH63" s="178"/>
      <c r="FI63" s="178"/>
      <c r="FJ63" s="178"/>
      <c r="FK63" s="178"/>
      <c r="FL63" s="178"/>
      <c r="FM63" s="178"/>
      <c r="FN63" s="178"/>
      <c r="FO63" s="178"/>
      <c r="FP63" s="178"/>
      <c r="FQ63" s="178"/>
      <c r="FR63" s="178"/>
      <c r="FS63" s="178"/>
      <c r="FT63" s="178"/>
      <c r="FU63" s="178"/>
      <c r="FV63" s="178"/>
      <c r="FW63" s="178"/>
      <c r="FX63" s="178"/>
      <c r="FY63" s="178"/>
      <c r="FZ63" s="178"/>
      <c r="GA63" s="178"/>
      <c r="GB63" s="178"/>
      <c r="GC63" s="178"/>
      <c r="GD63" s="178"/>
      <c r="GE63" s="178"/>
      <c r="GF63" s="178"/>
      <c r="GG63" s="178"/>
      <c r="GH63" s="178"/>
      <c r="GI63" s="178"/>
      <c r="GJ63" s="178"/>
      <c r="GK63" s="178"/>
      <c r="GL63" s="178"/>
      <c r="GM63" s="178"/>
      <c r="GN63" s="178"/>
      <c r="GO63" s="178"/>
      <c r="GP63" s="178"/>
      <c r="GQ63" s="178"/>
      <c r="GR63" s="178"/>
      <c r="GS63" s="178"/>
      <c r="GT63" s="178"/>
      <c r="GU63" s="178"/>
      <c r="GV63" s="178"/>
      <c r="GW63" s="90"/>
      <c r="GX63" s="87"/>
      <c r="GY63" s="87"/>
      <c r="GZ63" s="88"/>
      <c r="HA63" s="30"/>
      <c r="HB63" s="30"/>
      <c r="HC63" s="30"/>
      <c r="HD63" s="30"/>
    </row>
    <row r="64" spans="1:215" ht="18">
      <c r="A64" s="11" t="s">
        <v>161</v>
      </c>
      <c r="B64" s="178">
        <f t="shared" si="873"/>
        <v>0</v>
      </c>
      <c r="C64" s="178">
        <f t="shared" si="874"/>
        <v>0</v>
      </c>
      <c r="D64" s="178"/>
      <c r="E64" s="179"/>
      <c r="F64" s="178">
        <f t="shared" si="875"/>
        <v>0</v>
      </c>
      <c r="G64" s="178">
        <f t="shared" si="875"/>
        <v>0</v>
      </c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9"/>
      <c r="V64" s="178">
        <f t="shared" si="876"/>
        <v>0</v>
      </c>
      <c r="W64" s="178">
        <f t="shared" si="876"/>
        <v>0</v>
      </c>
      <c r="X64" s="178"/>
      <c r="Y64" s="178"/>
      <c r="Z64" s="178"/>
      <c r="AA64" s="178"/>
      <c r="AB64" s="178"/>
      <c r="AC64" s="178"/>
      <c r="AD64" s="178"/>
      <c r="AE64" s="179"/>
      <c r="AF64" s="178">
        <f t="shared" si="877"/>
        <v>0</v>
      </c>
      <c r="AG64" s="178">
        <f t="shared" si="877"/>
        <v>0</v>
      </c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9"/>
      <c r="AS64" s="178">
        <f t="shared" si="878"/>
        <v>0</v>
      </c>
      <c r="AT64" s="178">
        <f t="shared" si="878"/>
        <v>0</v>
      </c>
      <c r="AU64" s="178"/>
      <c r="AV64" s="178"/>
      <c r="AW64" s="178"/>
      <c r="AX64" s="178"/>
      <c r="AY64" s="178"/>
      <c r="AZ64" s="178"/>
      <c r="BA64" s="178"/>
      <c r="BB64" s="179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>
        <f t="shared" si="880"/>
        <v>0</v>
      </c>
      <c r="BP64" s="178"/>
      <c r="BQ64" s="178"/>
      <c r="BR64" s="178"/>
      <c r="BS64" s="178"/>
      <c r="BT64" s="178"/>
      <c r="BU64" s="178"/>
      <c r="BV64" s="178"/>
      <c r="BW64" s="178"/>
      <c r="BX64" s="178">
        <f t="shared" si="881"/>
        <v>0</v>
      </c>
      <c r="BY64" s="178">
        <f t="shared" si="881"/>
        <v>0</v>
      </c>
      <c r="BZ64" s="178"/>
      <c r="CA64" s="178"/>
      <c r="CB64" s="178"/>
      <c r="CC64" s="178"/>
      <c r="CD64" s="178"/>
      <c r="CE64" s="178"/>
      <c r="CF64" s="178"/>
      <c r="CG64" s="179"/>
      <c r="CH64" s="178">
        <f t="shared" si="882"/>
        <v>0</v>
      </c>
      <c r="CI64" s="178">
        <f t="shared" si="882"/>
        <v>0</v>
      </c>
      <c r="CJ64" s="178"/>
      <c r="CK64" s="178"/>
      <c r="CL64" s="178"/>
      <c r="CM64" s="178"/>
      <c r="CN64" s="178"/>
      <c r="CO64" s="178"/>
      <c r="CP64" s="178"/>
      <c r="CQ64" s="179"/>
      <c r="CR64" s="178">
        <f t="shared" si="883"/>
        <v>0</v>
      </c>
      <c r="CS64" s="178">
        <f t="shared" si="883"/>
        <v>0</v>
      </c>
      <c r="CT64" s="178"/>
      <c r="CU64" s="178"/>
      <c r="CV64" s="178"/>
      <c r="CW64" s="178"/>
      <c r="CX64" s="178"/>
      <c r="CY64" s="178"/>
      <c r="CZ64" s="178"/>
      <c r="DA64" s="179"/>
      <c r="DB64" s="178">
        <f t="shared" si="884"/>
        <v>0</v>
      </c>
      <c r="DC64" s="178">
        <f t="shared" si="884"/>
        <v>0</v>
      </c>
      <c r="DD64" s="178"/>
      <c r="DE64" s="178"/>
      <c r="DF64" s="178"/>
      <c r="DG64" s="178"/>
      <c r="DH64" s="178"/>
      <c r="DI64" s="178"/>
      <c r="DJ64" s="178"/>
      <c r="DK64" s="179"/>
      <c r="DL64" s="178">
        <f t="shared" si="885"/>
        <v>0</v>
      </c>
      <c r="DM64" s="178">
        <f t="shared" si="885"/>
        <v>0</v>
      </c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/>
      <c r="DY64" s="178"/>
      <c r="DZ64" s="174"/>
      <c r="EA64" s="178"/>
      <c r="EB64" s="178"/>
      <c r="EC64" s="178"/>
      <c r="ED64" s="179"/>
      <c r="EE64" s="178">
        <f t="shared" si="886"/>
        <v>0</v>
      </c>
      <c r="EF64" s="178">
        <f t="shared" si="886"/>
        <v>0</v>
      </c>
      <c r="EG64" s="178"/>
      <c r="EH64" s="178"/>
      <c r="EI64" s="178"/>
      <c r="EJ64" s="178"/>
      <c r="EK64" s="178"/>
      <c r="EL64" s="178"/>
      <c r="EM64" s="178"/>
      <c r="EN64" s="178"/>
      <c r="EO64" s="178"/>
      <c r="EP64" s="178"/>
      <c r="EQ64" s="180"/>
      <c r="ER64" s="178"/>
      <c r="ES64" s="178"/>
      <c r="ET64" s="178"/>
      <c r="EU64" s="178"/>
      <c r="EV64" s="178"/>
      <c r="EW64" s="178"/>
      <c r="EX64" s="178"/>
      <c r="EY64" s="178"/>
      <c r="EZ64" s="178"/>
      <c r="FA64" s="178"/>
      <c r="FB64" s="178"/>
      <c r="FC64" s="178"/>
      <c r="FD64" s="178"/>
      <c r="FE64" s="178"/>
      <c r="FF64" s="178"/>
      <c r="FG64" s="178"/>
      <c r="FH64" s="178"/>
      <c r="FI64" s="178"/>
      <c r="FJ64" s="178"/>
      <c r="FK64" s="178"/>
      <c r="FL64" s="178"/>
      <c r="FM64" s="178"/>
      <c r="FN64" s="178"/>
      <c r="FO64" s="178"/>
      <c r="FP64" s="178"/>
      <c r="FQ64" s="178"/>
      <c r="FR64" s="178"/>
      <c r="FS64" s="178"/>
      <c r="FT64" s="178"/>
      <c r="FU64" s="178"/>
      <c r="FV64" s="178"/>
      <c r="FW64" s="178"/>
      <c r="FX64" s="178"/>
      <c r="FY64" s="178"/>
      <c r="FZ64" s="178"/>
      <c r="GA64" s="178"/>
      <c r="GB64" s="178"/>
      <c r="GC64" s="178"/>
      <c r="GD64" s="178"/>
      <c r="GE64" s="178"/>
      <c r="GF64" s="178"/>
      <c r="GG64" s="178"/>
      <c r="GH64" s="178"/>
      <c r="GI64" s="178"/>
      <c r="GJ64" s="178"/>
      <c r="GK64" s="178"/>
      <c r="GL64" s="178"/>
      <c r="GM64" s="178"/>
      <c r="GN64" s="178"/>
      <c r="GO64" s="178"/>
      <c r="GP64" s="178"/>
      <c r="GQ64" s="178"/>
      <c r="GR64" s="178"/>
      <c r="GS64" s="178"/>
      <c r="GT64" s="178"/>
      <c r="GU64" s="178"/>
      <c r="GV64" s="178"/>
      <c r="GW64" s="90"/>
      <c r="GX64" s="87"/>
      <c r="GY64" s="87"/>
      <c r="GZ64" s="85"/>
      <c r="HA64" s="30"/>
      <c r="HB64" s="30"/>
      <c r="HC64" s="30"/>
      <c r="HD64" s="30"/>
    </row>
    <row r="65" spans="1:214" ht="18">
      <c r="A65" s="11" t="s">
        <v>162</v>
      </c>
      <c r="B65" s="178">
        <f t="shared" si="873"/>
        <v>0</v>
      </c>
      <c r="C65" s="178">
        <f t="shared" si="874"/>
        <v>0</v>
      </c>
      <c r="D65" s="178"/>
      <c r="E65" s="179"/>
      <c r="F65" s="178">
        <f t="shared" si="875"/>
        <v>0</v>
      </c>
      <c r="G65" s="178">
        <f t="shared" si="875"/>
        <v>0</v>
      </c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9"/>
      <c r="V65" s="178">
        <f t="shared" si="876"/>
        <v>0</v>
      </c>
      <c r="W65" s="178">
        <f t="shared" si="876"/>
        <v>0</v>
      </c>
      <c r="X65" s="178"/>
      <c r="Y65" s="178"/>
      <c r="Z65" s="178"/>
      <c r="AA65" s="178"/>
      <c r="AB65" s="178"/>
      <c r="AC65" s="178"/>
      <c r="AD65" s="178"/>
      <c r="AE65" s="179"/>
      <c r="AF65" s="178">
        <f t="shared" si="877"/>
        <v>0</v>
      </c>
      <c r="AG65" s="178">
        <f t="shared" si="877"/>
        <v>0</v>
      </c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9"/>
      <c r="AS65" s="178">
        <f t="shared" si="878"/>
        <v>0</v>
      </c>
      <c r="AT65" s="178">
        <f t="shared" si="878"/>
        <v>0</v>
      </c>
      <c r="AU65" s="178"/>
      <c r="AV65" s="178"/>
      <c r="AW65" s="178"/>
      <c r="AX65" s="178"/>
      <c r="AY65" s="178"/>
      <c r="AZ65" s="178"/>
      <c r="BA65" s="178"/>
      <c r="BB65" s="179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>
        <f t="shared" si="880"/>
        <v>0</v>
      </c>
      <c r="BP65" s="178"/>
      <c r="BQ65" s="178"/>
      <c r="BR65" s="178"/>
      <c r="BS65" s="178"/>
      <c r="BT65" s="178"/>
      <c r="BU65" s="178"/>
      <c r="BV65" s="178"/>
      <c r="BW65" s="178"/>
      <c r="BX65" s="178">
        <f t="shared" si="881"/>
        <v>0</v>
      </c>
      <c r="BY65" s="178">
        <f t="shared" si="881"/>
        <v>0</v>
      </c>
      <c r="BZ65" s="178"/>
      <c r="CA65" s="178"/>
      <c r="CB65" s="178"/>
      <c r="CC65" s="178"/>
      <c r="CD65" s="178"/>
      <c r="CE65" s="178"/>
      <c r="CF65" s="178"/>
      <c r="CG65" s="179"/>
      <c r="CH65" s="178">
        <f t="shared" si="882"/>
        <v>0</v>
      </c>
      <c r="CI65" s="178">
        <f t="shared" si="882"/>
        <v>0</v>
      </c>
      <c r="CJ65" s="178"/>
      <c r="CK65" s="178"/>
      <c r="CL65" s="178"/>
      <c r="CM65" s="178"/>
      <c r="CN65" s="178"/>
      <c r="CO65" s="178"/>
      <c r="CP65" s="178"/>
      <c r="CQ65" s="179"/>
      <c r="CR65" s="178">
        <f t="shared" si="883"/>
        <v>0</v>
      </c>
      <c r="CS65" s="178">
        <f t="shared" si="883"/>
        <v>0</v>
      </c>
      <c r="CT65" s="178"/>
      <c r="CU65" s="178"/>
      <c r="CV65" s="178"/>
      <c r="CW65" s="178"/>
      <c r="CX65" s="178"/>
      <c r="CY65" s="178"/>
      <c r="CZ65" s="178"/>
      <c r="DA65" s="179"/>
      <c r="DB65" s="178">
        <f t="shared" si="884"/>
        <v>0</v>
      </c>
      <c r="DC65" s="178">
        <f t="shared" si="884"/>
        <v>0</v>
      </c>
      <c r="DD65" s="178"/>
      <c r="DE65" s="178"/>
      <c r="DF65" s="178"/>
      <c r="DG65" s="178"/>
      <c r="DH65" s="178"/>
      <c r="DI65" s="178"/>
      <c r="DJ65" s="178"/>
      <c r="DK65" s="179"/>
      <c r="DL65" s="178">
        <f t="shared" si="885"/>
        <v>0</v>
      </c>
      <c r="DM65" s="178">
        <f t="shared" si="885"/>
        <v>0</v>
      </c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9"/>
      <c r="EE65" s="178">
        <f t="shared" si="886"/>
        <v>0</v>
      </c>
      <c r="EF65" s="178">
        <f t="shared" si="886"/>
        <v>0</v>
      </c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80"/>
      <c r="ER65" s="178"/>
      <c r="ES65" s="178"/>
      <c r="ET65" s="178"/>
      <c r="EU65" s="178"/>
      <c r="EV65" s="178"/>
      <c r="EW65" s="178"/>
      <c r="EX65" s="178"/>
      <c r="EY65" s="178"/>
      <c r="EZ65" s="178"/>
      <c r="FA65" s="178"/>
      <c r="FB65" s="178"/>
      <c r="FC65" s="178"/>
      <c r="FD65" s="178"/>
      <c r="FE65" s="178"/>
      <c r="FF65" s="178"/>
      <c r="FG65" s="178"/>
      <c r="FH65" s="178"/>
      <c r="FI65" s="178"/>
      <c r="FJ65" s="178"/>
      <c r="FK65" s="178"/>
      <c r="FL65" s="178"/>
      <c r="FM65" s="178"/>
      <c r="FN65" s="178"/>
      <c r="FO65" s="178"/>
      <c r="FP65" s="178"/>
      <c r="FQ65" s="178"/>
      <c r="FR65" s="178"/>
      <c r="FS65" s="178"/>
      <c r="FT65" s="178"/>
      <c r="FU65" s="178"/>
      <c r="FV65" s="178"/>
      <c r="FW65" s="178"/>
      <c r="FX65" s="178"/>
      <c r="FY65" s="178"/>
      <c r="FZ65" s="178"/>
      <c r="GA65" s="178"/>
      <c r="GB65" s="178"/>
      <c r="GC65" s="178"/>
      <c r="GD65" s="178"/>
      <c r="GE65" s="178"/>
      <c r="GF65" s="178"/>
      <c r="GG65" s="178"/>
      <c r="GH65" s="178"/>
      <c r="GI65" s="178"/>
      <c r="GJ65" s="178"/>
      <c r="GK65" s="178"/>
      <c r="GL65" s="178"/>
      <c r="GM65" s="178"/>
      <c r="GN65" s="178"/>
      <c r="GO65" s="178"/>
      <c r="GP65" s="178"/>
      <c r="GQ65" s="178"/>
      <c r="GR65" s="178"/>
      <c r="GS65" s="178"/>
      <c r="GT65" s="178"/>
      <c r="GU65" s="178"/>
      <c r="GV65" s="178"/>
      <c r="GW65" s="90"/>
      <c r="GX65" s="87"/>
      <c r="GY65" s="87"/>
      <c r="GZ65" s="85"/>
      <c r="HA65" s="30"/>
      <c r="HB65" s="30"/>
      <c r="HC65" s="30"/>
      <c r="HD65" s="30"/>
    </row>
    <row r="66" spans="1:214" s="103" customFormat="1">
      <c r="A66" s="155" t="s">
        <v>181</v>
      </c>
      <c r="B66" s="181">
        <f>B67+B68</f>
        <v>220746.19423000005</v>
      </c>
      <c r="C66" s="181">
        <f>C67+C68</f>
        <v>33782.39789</v>
      </c>
      <c r="D66" s="181">
        <f t="shared" ref="D66:D71" si="887">C66/B66*100</f>
        <v>15.303728341880909</v>
      </c>
      <c r="E66" s="182">
        <f>E67+E68</f>
        <v>943.06458999999995</v>
      </c>
      <c r="F66" s="183">
        <f>F67+F68</f>
        <v>943.06459000000007</v>
      </c>
      <c r="G66" s="183">
        <f>G67+G68</f>
        <v>0</v>
      </c>
      <c r="H66" s="183">
        <f>G66/F66*100</f>
        <v>0</v>
      </c>
      <c r="I66" s="183">
        <f>I67+I68</f>
        <v>933.63394000000005</v>
      </c>
      <c r="J66" s="183">
        <f>J67+J68</f>
        <v>0</v>
      </c>
      <c r="K66" s="183">
        <f>J66/I66*100</f>
        <v>0</v>
      </c>
      <c r="L66" s="183">
        <f>L67+L68</f>
        <v>9.43065</v>
      </c>
      <c r="M66" s="183">
        <f>M67+M68</f>
        <v>0</v>
      </c>
      <c r="N66" s="183">
        <f>M66/L66*100</f>
        <v>0</v>
      </c>
      <c r="O66" s="183">
        <f>O67+O68</f>
        <v>446.9</v>
      </c>
      <c r="P66" s="183">
        <f>P67+P68</f>
        <v>0</v>
      </c>
      <c r="Q66" s="183">
        <f>P66/O66*100</f>
        <v>0</v>
      </c>
      <c r="R66" s="183">
        <f>R67+R68</f>
        <v>2491.4899999999998</v>
      </c>
      <c r="S66" s="183">
        <f>S67+S68</f>
        <v>0</v>
      </c>
      <c r="T66" s="183">
        <f>S66/R66*100</f>
        <v>0</v>
      </c>
      <c r="U66" s="182">
        <f>U67+U68</f>
        <v>4603.41</v>
      </c>
      <c r="V66" s="183">
        <f>V67+V68</f>
        <v>4603.41</v>
      </c>
      <c r="W66" s="183">
        <f>W67+W68</f>
        <v>0</v>
      </c>
      <c r="X66" s="183">
        <f>W66/V66*100</f>
        <v>0</v>
      </c>
      <c r="Y66" s="183">
        <f>Y67+Y68</f>
        <v>3238.9005499999998</v>
      </c>
      <c r="Z66" s="183">
        <f>Z67+Z68</f>
        <v>0</v>
      </c>
      <c r="AA66" s="183">
        <f>Z66/Y66*100</f>
        <v>0</v>
      </c>
      <c r="AB66" s="183">
        <f>AB67+AB68</f>
        <v>1364.50945</v>
      </c>
      <c r="AC66" s="183">
        <f>AC67+AC68</f>
        <v>0</v>
      </c>
      <c r="AD66" s="183">
        <f>AC66/AB66*100</f>
        <v>0</v>
      </c>
      <c r="AE66" s="182">
        <f>AE67+AE68</f>
        <v>0</v>
      </c>
      <c r="AF66" s="183">
        <f>AF67+AF68</f>
        <v>0</v>
      </c>
      <c r="AG66" s="183">
        <f>AG67+AG68</f>
        <v>0</v>
      </c>
      <c r="AH66" s="184"/>
      <c r="AI66" s="183">
        <f>AI67+AI68</f>
        <v>0</v>
      </c>
      <c r="AJ66" s="183">
        <f>AJ67+AJ68</f>
        <v>0</v>
      </c>
      <c r="AK66" s="184"/>
      <c r="AL66" s="183">
        <f>AL67+AL68</f>
        <v>0</v>
      </c>
      <c r="AM66" s="183">
        <f>AM67+AM68</f>
        <v>0</v>
      </c>
      <c r="AN66" s="184"/>
      <c r="AO66" s="183">
        <f>AO67+AO68</f>
        <v>0</v>
      </c>
      <c r="AP66" s="183">
        <f>AP67+AP68</f>
        <v>0</v>
      </c>
      <c r="AQ66" s="184"/>
      <c r="AR66" s="182">
        <f>AR67+AR68</f>
        <v>0</v>
      </c>
      <c r="AS66" s="183">
        <f>AS67+AS68</f>
        <v>0</v>
      </c>
      <c r="AT66" s="183">
        <f>AT67+AT68</f>
        <v>0</v>
      </c>
      <c r="AU66" s="184"/>
      <c r="AV66" s="183">
        <f>AV67+AV68</f>
        <v>0</v>
      </c>
      <c r="AW66" s="183">
        <f>AW67+AW68</f>
        <v>0</v>
      </c>
      <c r="AX66" s="184"/>
      <c r="AY66" s="183">
        <f>AY67+AY68</f>
        <v>0</v>
      </c>
      <c r="AZ66" s="183">
        <f>AZ67+AZ68</f>
        <v>0</v>
      </c>
      <c r="BA66" s="184"/>
      <c r="BB66" s="182">
        <f>BB67+BB68</f>
        <v>4169.3942800000004</v>
      </c>
      <c r="BC66" s="183">
        <f>BC67+BC68</f>
        <v>4169.3942800000004</v>
      </c>
      <c r="BD66" s="183">
        <f>BD67+BD68</f>
        <v>0</v>
      </c>
      <c r="BE66" s="183">
        <f>BD66/BC66*100</f>
        <v>0</v>
      </c>
      <c r="BF66" s="183">
        <f>BF67+BF68</f>
        <v>4086.0063700000001</v>
      </c>
      <c r="BG66" s="183">
        <f>BG67+BG68</f>
        <v>0</v>
      </c>
      <c r="BH66" s="183">
        <f>BG66/BF66*100</f>
        <v>0</v>
      </c>
      <c r="BI66" s="183">
        <f>BI67+BI68</f>
        <v>83.387910000000005</v>
      </c>
      <c r="BJ66" s="183">
        <f>BJ67+BJ68</f>
        <v>0</v>
      </c>
      <c r="BK66" s="183">
        <f>BJ66/BI66*100</f>
        <v>0</v>
      </c>
      <c r="BL66" s="183">
        <f>BL67+BL68</f>
        <v>0</v>
      </c>
      <c r="BM66" s="183">
        <f>BM67+BM68</f>
        <v>0</v>
      </c>
      <c r="BN66" s="183"/>
      <c r="BO66" s="183">
        <f>BO67+BO68</f>
        <v>2361.9850000000001</v>
      </c>
      <c r="BP66" s="183">
        <f>BP67+BP68</f>
        <v>0</v>
      </c>
      <c r="BQ66" s="183">
        <f>BP66/BO66*100</f>
        <v>0</v>
      </c>
      <c r="BR66" s="183">
        <f>BR67+BR68</f>
        <v>2361.9850000000001</v>
      </c>
      <c r="BS66" s="183">
        <f>BS67+BS68</f>
        <v>0</v>
      </c>
      <c r="BT66" s="183">
        <f>BS66/BR66*100</f>
        <v>0</v>
      </c>
      <c r="BU66" s="183">
        <f>BU67+BU68</f>
        <v>0</v>
      </c>
      <c r="BV66" s="183">
        <f>BV67+BV68</f>
        <v>0</v>
      </c>
      <c r="BW66" s="183"/>
      <c r="BX66" s="183">
        <f>BX67+BX68</f>
        <v>167155.58191000001</v>
      </c>
      <c r="BY66" s="183">
        <f>BY67+BY68</f>
        <v>25968.650999999998</v>
      </c>
      <c r="BZ66" s="183">
        <f>BY66/BX66*100</f>
        <v>15.535617000204068</v>
      </c>
      <c r="CA66" s="183">
        <f>CA67+CA68</f>
        <v>163812.47026</v>
      </c>
      <c r="CB66" s="183">
        <f>CB67+CB68</f>
        <v>25449.277999999998</v>
      </c>
      <c r="CC66" s="183">
        <f>CB66/CA66*100</f>
        <v>15.535617013532239</v>
      </c>
      <c r="CD66" s="183">
        <f>CD67+CD68</f>
        <v>3343.1116499999998</v>
      </c>
      <c r="CE66" s="183">
        <f>CE67+CE68</f>
        <v>519.37300000000005</v>
      </c>
      <c r="CF66" s="183">
        <f>CE66/CD66*100</f>
        <v>15.535616347123796</v>
      </c>
      <c r="CG66" s="182">
        <f>CG67+CG68</f>
        <v>0</v>
      </c>
      <c r="CH66" s="183">
        <f>CH67+CH68</f>
        <v>0</v>
      </c>
      <c r="CI66" s="183">
        <f>CI67+CI68</f>
        <v>0</v>
      </c>
      <c r="CJ66" s="183"/>
      <c r="CK66" s="183">
        <f>CK67+CK68</f>
        <v>0</v>
      </c>
      <c r="CL66" s="183">
        <f>CL67+CL68</f>
        <v>0</v>
      </c>
      <c r="CM66" s="183"/>
      <c r="CN66" s="183">
        <f>CN67+CN68</f>
        <v>0</v>
      </c>
      <c r="CO66" s="183">
        <f>CO67+CO68</f>
        <v>0</v>
      </c>
      <c r="CP66" s="183"/>
      <c r="CQ66" s="182">
        <f>CQ67+CQ68</f>
        <v>0</v>
      </c>
      <c r="CR66" s="183">
        <f>CR67+CR68</f>
        <v>0</v>
      </c>
      <c r="CS66" s="183">
        <f>CS67+CS68</f>
        <v>0</v>
      </c>
      <c r="CT66" s="183"/>
      <c r="CU66" s="183">
        <f>CU67+CU68</f>
        <v>0</v>
      </c>
      <c r="CV66" s="183">
        <f>CV67+CV68</f>
        <v>0</v>
      </c>
      <c r="CW66" s="183"/>
      <c r="CX66" s="183">
        <f>CX67+CX68</f>
        <v>0</v>
      </c>
      <c r="CY66" s="183">
        <f>CY67+CY68</f>
        <v>0</v>
      </c>
      <c r="CZ66" s="183"/>
      <c r="DA66" s="182">
        <f>DA67+DA68</f>
        <v>0</v>
      </c>
      <c r="DB66" s="183">
        <f>DB67+DB68</f>
        <v>0</v>
      </c>
      <c r="DC66" s="183">
        <f>DC67+DC68</f>
        <v>0</v>
      </c>
      <c r="DD66" s="183"/>
      <c r="DE66" s="183">
        <f>DE67+DE68</f>
        <v>0</v>
      </c>
      <c r="DF66" s="183">
        <f>DF67+DF68</f>
        <v>0</v>
      </c>
      <c r="DG66" s="183"/>
      <c r="DH66" s="183">
        <f>DH67+DH68</f>
        <v>0</v>
      </c>
      <c r="DI66" s="183">
        <f>DI67+DI68</f>
        <v>0</v>
      </c>
      <c r="DJ66" s="183"/>
      <c r="DK66" s="182">
        <f>DK67+DK68</f>
        <v>0</v>
      </c>
      <c r="DL66" s="183">
        <f>DL67+DL68</f>
        <v>0</v>
      </c>
      <c r="DM66" s="183">
        <f>DM67+DM68</f>
        <v>0</v>
      </c>
      <c r="DN66" s="183"/>
      <c r="DO66" s="183">
        <f>DO67+DO68</f>
        <v>0</v>
      </c>
      <c r="DP66" s="183">
        <f>DP67+DP68</f>
        <v>0</v>
      </c>
      <c r="DQ66" s="183"/>
      <c r="DR66" s="183">
        <f>DR67+DR68</f>
        <v>0</v>
      </c>
      <c r="DS66" s="183">
        <f>DS67+DS68</f>
        <v>0</v>
      </c>
      <c r="DT66" s="183"/>
      <c r="DU66" s="183">
        <f>DU67+DU68</f>
        <v>0</v>
      </c>
      <c r="DV66" s="183">
        <f>DV67+DV68</f>
        <v>0</v>
      </c>
      <c r="DW66" s="183"/>
      <c r="DX66" s="183">
        <f>DX67+DX68</f>
        <v>9390.33</v>
      </c>
      <c r="DY66" s="183">
        <f>DY67+DY68</f>
        <v>0</v>
      </c>
      <c r="DZ66" s="183">
        <f>DY66/DX66*100</f>
        <v>0</v>
      </c>
      <c r="EA66" s="183">
        <f>EA67+EA68</f>
        <v>8072.2</v>
      </c>
      <c r="EB66" s="183">
        <f>EB67+EB68</f>
        <v>2300</v>
      </c>
      <c r="EC66" s="183">
        <f>EB66/EA66*100</f>
        <v>28.492852010604295</v>
      </c>
      <c r="ED66" s="182">
        <f>ED67+ED68</f>
        <v>0</v>
      </c>
      <c r="EE66" s="183">
        <f>EE67+EE68</f>
        <v>0</v>
      </c>
      <c r="EF66" s="183">
        <f>EF67+EF68</f>
        <v>0</v>
      </c>
      <c r="EG66" s="183"/>
      <c r="EH66" s="183">
        <f>EH67+EH68</f>
        <v>0</v>
      </c>
      <c r="EI66" s="183">
        <f>EI67+EI68</f>
        <v>0</v>
      </c>
      <c r="EJ66" s="183"/>
      <c r="EK66" s="183">
        <f>EK67+EK68</f>
        <v>0</v>
      </c>
      <c r="EL66" s="183">
        <f>EL67+EL68</f>
        <v>0</v>
      </c>
      <c r="EM66" s="183"/>
      <c r="EN66" s="183">
        <f>EN67+EN68</f>
        <v>0</v>
      </c>
      <c r="EO66" s="183"/>
      <c r="EP66" s="184"/>
      <c r="EQ66" s="182">
        <f>EQ67+EQ68</f>
        <v>51.020409999999998</v>
      </c>
      <c r="ER66" s="174">
        <f t="shared" ref="ER66:ES66" si="888">ER67+ER68</f>
        <v>51.020409999999998</v>
      </c>
      <c r="ES66" s="174">
        <f t="shared" si="888"/>
        <v>51.020409999999998</v>
      </c>
      <c r="ET66" s="174">
        <f t="shared" ref="ET66:ET67" si="889">SUM(ES66/ER66*100)</f>
        <v>100</v>
      </c>
      <c r="EU66" s="174">
        <f t="shared" ref="EU66:EV66" si="890">EU67+EU68</f>
        <v>50</v>
      </c>
      <c r="EV66" s="174">
        <f t="shared" si="890"/>
        <v>50</v>
      </c>
      <c r="EW66" s="174">
        <f t="shared" ref="EW66:EW67" si="891">SUM(EV66/EU66*100)</f>
        <v>100</v>
      </c>
      <c r="EX66" s="174">
        <f t="shared" ref="EX66:EY66" si="892">EX67+EX68</f>
        <v>1.02041</v>
      </c>
      <c r="EY66" s="174">
        <f t="shared" si="892"/>
        <v>1.02041</v>
      </c>
      <c r="EZ66" s="174">
        <f t="shared" ref="EZ66:EZ67" si="893">SUM(EY66/EX66*100)</f>
        <v>100</v>
      </c>
      <c r="FA66" s="183">
        <f>FA67+FA68</f>
        <v>0</v>
      </c>
      <c r="FB66" s="183">
        <f>FB67+FB68</f>
        <v>0</v>
      </c>
      <c r="FC66" s="183"/>
      <c r="FD66" s="183">
        <f>FD67+FD68</f>
        <v>2000.8163199999999</v>
      </c>
      <c r="FE66" s="183">
        <f>FE67+FE68</f>
        <v>2000.8163199999999</v>
      </c>
      <c r="FF66" s="183">
        <f>FE66/FD66*100</f>
        <v>100</v>
      </c>
      <c r="FG66" s="183">
        <f>FG67+FG68</f>
        <v>0</v>
      </c>
      <c r="FH66" s="183">
        <f>FH67+FH68</f>
        <v>0</v>
      </c>
      <c r="FI66" s="183"/>
      <c r="FJ66" s="183">
        <f>FJ67+FJ68</f>
        <v>98.999979999999994</v>
      </c>
      <c r="FK66" s="183">
        <f>FK67+FK68</f>
        <v>98.999979999999994</v>
      </c>
      <c r="FL66" s="183">
        <f>FK66/FJ66*100</f>
        <v>100</v>
      </c>
      <c r="FM66" s="183">
        <f>FM67+FM68</f>
        <v>8363.1960999999992</v>
      </c>
      <c r="FN66" s="183">
        <f>FN67+FN68</f>
        <v>2085.7112200000001</v>
      </c>
      <c r="FO66" s="183">
        <f>FN66/FM66*100</f>
        <v>24.939164346511021</v>
      </c>
      <c r="FP66" s="183">
        <f>FP67+FP68</f>
        <v>4732.9931900000001</v>
      </c>
      <c r="FQ66" s="183">
        <f>FQ67+FQ68</f>
        <v>1277.1989599999999</v>
      </c>
      <c r="FR66" s="183">
        <f>FQ66/FP66*100</f>
        <v>26.98501579715985</v>
      </c>
      <c r="FS66" s="183">
        <f>FS67+FS68</f>
        <v>0</v>
      </c>
      <c r="FT66" s="183">
        <f>FT67+FT68</f>
        <v>0</v>
      </c>
      <c r="FU66" s="183"/>
      <c r="FV66" s="183">
        <f>FV67+FV68</f>
        <v>0</v>
      </c>
      <c r="FW66" s="183">
        <f>FW67+FW68</f>
        <v>0</v>
      </c>
      <c r="FX66" s="183"/>
      <c r="FY66" s="183">
        <f>FY67+FY68</f>
        <v>0</v>
      </c>
      <c r="FZ66" s="183">
        <f>FZ67+FZ68</f>
        <v>0</v>
      </c>
      <c r="GA66" s="183"/>
      <c r="GB66" s="183">
        <f>GB67+GB68</f>
        <v>0</v>
      </c>
      <c r="GC66" s="183">
        <f>GC67+GC68</f>
        <v>0</v>
      </c>
      <c r="GD66" s="183"/>
      <c r="GE66" s="183">
        <f>GE67+GE68</f>
        <v>0</v>
      </c>
      <c r="GF66" s="183">
        <f>GF67+GF68</f>
        <v>0</v>
      </c>
      <c r="GG66" s="183"/>
      <c r="GH66" s="183">
        <f>GH67+GH68</f>
        <v>1126.896</v>
      </c>
      <c r="GI66" s="183">
        <f>GI67+GI68</f>
        <v>0</v>
      </c>
      <c r="GJ66" s="174">
        <f t="shared" ref="GJ66:GJ67" si="894">GI66/GH66*100</f>
        <v>0</v>
      </c>
      <c r="GK66" s="183">
        <f>GK67+GK68</f>
        <v>1600.42109</v>
      </c>
      <c r="GL66" s="183">
        <f>GL67+GL68</f>
        <v>0</v>
      </c>
      <c r="GM66" s="174">
        <f t="shared" ref="GM66:GM67" si="895">GL66/GK66*100</f>
        <v>0</v>
      </c>
      <c r="GN66" s="183">
        <f>GN67+GN68</f>
        <v>3137.4953599999999</v>
      </c>
      <c r="GO66" s="183">
        <f>GO67+GO68</f>
        <v>0</v>
      </c>
      <c r="GP66" s="174">
        <f t="shared" ref="GP66:GP67" si="896">GO66/GN66*100</f>
        <v>0</v>
      </c>
      <c r="GQ66" s="183">
        <f>GQ67+GQ68</f>
        <v>0</v>
      </c>
      <c r="GR66" s="183">
        <f>GR67+GR68</f>
        <v>0</v>
      </c>
      <c r="GS66" s="183"/>
      <c r="GT66" s="183">
        <f>GT67+GT68</f>
        <v>0</v>
      </c>
      <c r="GU66" s="183">
        <f>GU67+GU68</f>
        <v>0</v>
      </c>
      <c r="GV66" s="183"/>
      <c r="GW66" s="100"/>
      <c r="GX66" s="118"/>
      <c r="GY66" s="118"/>
      <c r="GZ66" s="118"/>
      <c r="HA66" s="118"/>
      <c r="HB66" s="118"/>
      <c r="HC66" s="135"/>
      <c r="HD66" s="102"/>
      <c r="HE66" s="101"/>
      <c r="HF66" s="86"/>
    </row>
    <row r="67" spans="1:214" s="106" customFormat="1">
      <c r="A67" s="156" t="s">
        <v>186</v>
      </c>
      <c r="B67" s="178">
        <f>E67+O67+R67+U67+AE67+AO67+AR67+BB67+BL67+BO67+BX67+CG67+CQ67+DA67+DK67+DU67+DX67+EA67+ED67+EN67+EQ67+FA67+FD67+FG67+FJ67+FM67+FP67+FS67+FV67+FY67+GB67+GE67+GH67+GK67+GN67+GQ67+GT67</f>
        <v>204824.48495000004</v>
      </c>
      <c r="C67" s="178">
        <f>G67+P67+S67+W67+AG67+AP67+AT67+BD67+BM67+BP67+BY67+CI67+CS67+DC67+DM67+DV67+DY67+EB67+EF67+EO67+ES67+FB67+FE67+FH67+FK67+FN67+FQ67+FT67+FW67+FZ67+GC67+GF67+GI67+GL67+GO67+GR67+GU67</f>
        <v>33782.39789</v>
      </c>
      <c r="D67" s="185">
        <f t="shared" si="887"/>
        <v>16.493339601584577</v>
      </c>
      <c r="E67" s="186">
        <v>943.06458999999995</v>
      </c>
      <c r="F67" s="184">
        <f>I67+L67</f>
        <v>943.06459000000007</v>
      </c>
      <c r="G67" s="184">
        <f>J67+M67</f>
        <v>0</v>
      </c>
      <c r="H67" s="184">
        <f>G67/F67*100</f>
        <v>0</v>
      </c>
      <c r="I67" s="184">
        <v>933.63394000000005</v>
      </c>
      <c r="J67" s="184"/>
      <c r="K67" s="184">
        <f>J67/I67*100</f>
        <v>0</v>
      </c>
      <c r="L67" s="184">
        <v>9.43065</v>
      </c>
      <c r="M67" s="184"/>
      <c r="N67" s="184">
        <f>M67/L67*100</f>
        <v>0</v>
      </c>
      <c r="O67" s="184">
        <v>446.9</v>
      </c>
      <c r="P67" s="184"/>
      <c r="Q67" s="184">
        <f>P67/O67*100</f>
        <v>0</v>
      </c>
      <c r="R67" s="184">
        <v>2491.4899999999998</v>
      </c>
      <c r="S67" s="184"/>
      <c r="T67" s="184">
        <f>S67/R67*100</f>
        <v>0</v>
      </c>
      <c r="U67" s="186">
        <v>4603.41</v>
      </c>
      <c r="V67" s="184">
        <f>Y67+AB67</f>
        <v>4603.41</v>
      </c>
      <c r="W67" s="184">
        <f>Z67+AC67</f>
        <v>0</v>
      </c>
      <c r="X67" s="184">
        <f>W67/V67*100</f>
        <v>0</v>
      </c>
      <c r="Y67" s="184">
        <v>3238.9005499999998</v>
      </c>
      <c r="Z67" s="184"/>
      <c r="AA67" s="184">
        <f>Z67/Y67*100</f>
        <v>0</v>
      </c>
      <c r="AB67" s="184">
        <v>1364.50945</v>
      </c>
      <c r="AC67" s="184"/>
      <c r="AD67" s="184">
        <f>AC67/AB67*100</f>
        <v>0</v>
      </c>
      <c r="AE67" s="186"/>
      <c r="AF67" s="184">
        <f>AI67+AL67</f>
        <v>0</v>
      </c>
      <c r="AG67" s="184">
        <f>AJ67+AM67</f>
        <v>0</v>
      </c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6"/>
      <c r="AS67" s="184">
        <f>AV67+AY67</f>
        <v>0</v>
      </c>
      <c r="AT67" s="184">
        <f>AW67+AZ67</f>
        <v>0</v>
      </c>
      <c r="AU67" s="184"/>
      <c r="AV67" s="184"/>
      <c r="AW67" s="184"/>
      <c r="AX67" s="184"/>
      <c r="AY67" s="184"/>
      <c r="AZ67" s="184"/>
      <c r="BA67" s="184"/>
      <c r="BB67" s="186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>
        <f>BR67+BU67</f>
        <v>0</v>
      </c>
      <c r="BP67" s="184"/>
      <c r="BQ67" s="184"/>
      <c r="BR67" s="184"/>
      <c r="BS67" s="184"/>
      <c r="BT67" s="184"/>
      <c r="BU67" s="184"/>
      <c r="BV67" s="184"/>
      <c r="BW67" s="184"/>
      <c r="BX67" s="184">
        <f>CA67+CD67</f>
        <v>167155.58191000001</v>
      </c>
      <c r="BY67" s="184">
        <f>CB67+CE67</f>
        <v>25968.650999999998</v>
      </c>
      <c r="BZ67" s="184">
        <f>BY67/BX67*100</f>
        <v>15.535617000204068</v>
      </c>
      <c r="CA67" s="184">
        <v>163812.47026</v>
      </c>
      <c r="CB67" s="184">
        <v>25449.277999999998</v>
      </c>
      <c r="CC67" s="184">
        <f>CB67/CA67*100</f>
        <v>15.535617013532239</v>
      </c>
      <c r="CD67" s="184">
        <v>3343.1116499999998</v>
      </c>
      <c r="CE67" s="184">
        <v>519.37300000000005</v>
      </c>
      <c r="CF67" s="184">
        <f>CE67/CD67*100</f>
        <v>15.535616347123796</v>
      </c>
      <c r="CG67" s="186"/>
      <c r="CH67" s="184">
        <f>CK67+CN67</f>
        <v>0</v>
      </c>
      <c r="CI67" s="184">
        <f>CL67+CO67</f>
        <v>0</v>
      </c>
      <c r="CJ67" s="184"/>
      <c r="CK67" s="184"/>
      <c r="CL67" s="184"/>
      <c r="CM67" s="184"/>
      <c r="CN67" s="184"/>
      <c r="CO67" s="184"/>
      <c r="CP67" s="184"/>
      <c r="CQ67" s="186"/>
      <c r="CR67" s="184">
        <f>CU67+CX67</f>
        <v>0</v>
      </c>
      <c r="CS67" s="184">
        <f>CV67+CY67</f>
        <v>0</v>
      </c>
      <c r="CT67" s="184"/>
      <c r="CU67" s="184"/>
      <c r="CV67" s="184"/>
      <c r="CW67" s="184"/>
      <c r="CX67" s="184"/>
      <c r="CY67" s="184"/>
      <c r="CZ67" s="184"/>
      <c r="DA67" s="186"/>
      <c r="DB67" s="184">
        <f>DE67+DH67</f>
        <v>0</v>
      </c>
      <c r="DC67" s="184">
        <f>DF67+DI67</f>
        <v>0</v>
      </c>
      <c r="DD67" s="184"/>
      <c r="DE67" s="184"/>
      <c r="DF67" s="184"/>
      <c r="DG67" s="184"/>
      <c r="DH67" s="184"/>
      <c r="DI67" s="184"/>
      <c r="DJ67" s="184"/>
      <c r="DK67" s="186"/>
      <c r="DL67" s="184">
        <f>DO67+DR67</f>
        <v>0</v>
      </c>
      <c r="DM67" s="184">
        <f>DP67+DS67</f>
        <v>0</v>
      </c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/>
      <c r="DY67" s="184"/>
      <c r="DZ67" s="183"/>
      <c r="EA67" s="184">
        <v>8072.2</v>
      </c>
      <c r="EB67" s="184">
        <v>2300</v>
      </c>
      <c r="EC67" s="184">
        <f>EB67/EA67*100</f>
        <v>28.492852010604295</v>
      </c>
      <c r="ED67" s="186"/>
      <c r="EE67" s="184">
        <f>EH67+EK67</f>
        <v>0</v>
      </c>
      <c r="EF67" s="184">
        <f>EI67+EL67</f>
        <v>0</v>
      </c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7">
        <v>51.020409999999998</v>
      </c>
      <c r="ER67" s="184">
        <f>EU67+EX67</f>
        <v>51.020409999999998</v>
      </c>
      <c r="ES67" s="184">
        <f>EV67+EY67</f>
        <v>51.020409999999998</v>
      </c>
      <c r="ET67" s="178">
        <f t="shared" si="889"/>
        <v>100</v>
      </c>
      <c r="EU67" s="184">
        <v>50</v>
      </c>
      <c r="EV67" s="184">
        <v>50</v>
      </c>
      <c r="EW67" s="178">
        <f t="shared" si="891"/>
        <v>100</v>
      </c>
      <c r="EX67" s="184">
        <v>1.02041</v>
      </c>
      <c r="EY67" s="184">
        <v>1.02041</v>
      </c>
      <c r="EZ67" s="178">
        <f t="shared" si="893"/>
        <v>100</v>
      </c>
      <c r="FA67" s="184"/>
      <c r="FB67" s="184"/>
      <c r="FC67" s="184"/>
      <c r="FD67" s="184">
        <v>2000.8163199999999</v>
      </c>
      <c r="FE67" s="184">
        <v>2000.8163199999999</v>
      </c>
      <c r="FF67" s="184">
        <f>FE67/FD67*100</f>
        <v>100</v>
      </c>
      <c r="FG67" s="184"/>
      <c r="FH67" s="184"/>
      <c r="FI67" s="184"/>
      <c r="FJ67" s="184">
        <v>98.999979999999994</v>
      </c>
      <c r="FK67" s="184">
        <v>98.999979999999994</v>
      </c>
      <c r="FL67" s="184">
        <f>FK67/FJ67*100</f>
        <v>100</v>
      </c>
      <c r="FM67" s="184">
        <v>8363.1960999999992</v>
      </c>
      <c r="FN67" s="184">
        <v>2085.7112200000001</v>
      </c>
      <c r="FO67" s="184">
        <f>FN67/FM67*100</f>
        <v>24.939164346511021</v>
      </c>
      <c r="FP67" s="184">
        <v>4732.9931900000001</v>
      </c>
      <c r="FQ67" s="184">
        <v>1277.1989599999999</v>
      </c>
      <c r="FR67" s="184">
        <f>FQ67/FP67*100</f>
        <v>26.98501579715985</v>
      </c>
      <c r="FS67" s="184"/>
      <c r="FT67" s="184"/>
      <c r="FU67" s="184"/>
      <c r="FV67" s="184"/>
      <c r="FW67" s="184"/>
      <c r="FX67" s="184"/>
      <c r="FY67" s="184"/>
      <c r="FZ67" s="184"/>
      <c r="GA67" s="184"/>
      <c r="GB67" s="184"/>
      <c r="GC67" s="184"/>
      <c r="GD67" s="184"/>
      <c r="GE67" s="184"/>
      <c r="GF67" s="184"/>
      <c r="GG67" s="184"/>
      <c r="GH67" s="184">
        <v>1126.896</v>
      </c>
      <c r="GI67" s="184"/>
      <c r="GJ67" s="178">
        <f t="shared" si="894"/>
        <v>0</v>
      </c>
      <c r="GK67" s="184">
        <v>1600.42109</v>
      </c>
      <c r="GL67" s="184"/>
      <c r="GM67" s="178">
        <f t="shared" si="895"/>
        <v>0</v>
      </c>
      <c r="GN67" s="184">
        <v>3137.4953599999999</v>
      </c>
      <c r="GO67" s="184"/>
      <c r="GP67" s="178">
        <f t="shared" si="896"/>
        <v>0</v>
      </c>
      <c r="GQ67" s="184"/>
      <c r="GR67" s="184"/>
      <c r="GS67" s="184"/>
      <c r="GT67" s="184"/>
      <c r="GU67" s="184"/>
      <c r="GV67" s="184"/>
      <c r="GW67" s="104"/>
      <c r="GX67" s="118"/>
      <c r="GY67" s="118"/>
      <c r="GZ67" s="118"/>
      <c r="HA67" s="118"/>
      <c r="HB67" s="118"/>
      <c r="HC67" s="117"/>
      <c r="HD67" s="102"/>
      <c r="HE67" s="105"/>
      <c r="HF67" s="86"/>
    </row>
    <row r="68" spans="1:214" s="103" customFormat="1">
      <c r="A68" s="155" t="s">
        <v>194</v>
      </c>
      <c r="B68" s="181">
        <f>SUM(B69:B74)</f>
        <v>15921.709279999999</v>
      </c>
      <c r="C68" s="181">
        <f>SUM(C69:C74)</f>
        <v>0</v>
      </c>
      <c r="D68" s="181">
        <f t="shared" si="887"/>
        <v>0</v>
      </c>
      <c r="E68" s="182">
        <f>SUM(E69:E74)</f>
        <v>0</v>
      </c>
      <c r="F68" s="183">
        <f>SUM(F69:F74)</f>
        <v>0</v>
      </c>
      <c r="G68" s="183">
        <f>SUM(G69:G74)</f>
        <v>0</v>
      </c>
      <c r="H68" s="184"/>
      <c r="I68" s="183">
        <f>SUM(I69:I74)</f>
        <v>0</v>
      </c>
      <c r="J68" s="183">
        <f>SUM(J69:J74)</f>
        <v>0</v>
      </c>
      <c r="K68" s="184"/>
      <c r="L68" s="183">
        <f>SUM(L69:L74)</f>
        <v>0</v>
      </c>
      <c r="M68" s="183">
        <f>SUM(M69:M74)</f>
        <v>0</v>
      </c>
      <c r="N68" s="184"/>
      <c r="O68" s="183">
        <f>SUM(O69:O74)</f>
        <v>0</v>
      </c>
      <c r="P68" s="183">
        <f>SUM(P69:P74)</f>
        <v>0</v>
      </c>
      <c r="Q68" s="184"/>
      <c r="R68" s="183">
        <f>SUM(R69:R74)</f>
        <v>0</v>
      </c>
      <c r="S68" s="183">
        <f>SUM(S69:S74)</f>
        <v>0</v>
      </c>
      <c r="T68" s="184"/>
      <c r="U68" s="182">
        <f>SUM(U69:U74)</f>
        <v>0</v>
      </c>
      <c r="V68" s="183">
        <f>SUM(V69:V74)</f>
        <v>0</v>
      </c>
      <c r="W68" s="183">
        <f>SUM(W69:W74)</f>
        <v>0</v>
      </c>
      <c r="X68" s="184"/>
      <c r="Y68" s="183">
        <f>SUM(Y69:Y74)</f>
        <v>0</v>
      </c>
      <c r="Z68" s="183">
        <f>SUM(Z69:Z74)</f>
        <v>0</v>
      </c>
      <c r="AA68" s="183"/>
      <c r="AB68" s="183">
        <f>SUM(AB69:AB74)</f>
        <v>0</v>
      </c>
      <c r="AC68" s="183">
        <f>SUM(AC69:AC74)</f>
        <v>0</v>
      </c>
      <c r="AD68" s="184"/>
      <c r="AE68" s="182">
        <f>SUM(AE69:AE74)</f>
        <v>0</v>
      </c>
      <c r="AF68" s="183">
        <f>SUM(AF69:AF74)</f>
        <v>0</v>
      </c>
      <c r="AG68" s="183">
        <f>SUM(AG69:AG74)</f>
        <v>0</v>
      </c>
      <c r="AH68" s="184"/>
      <c r="AI68" s="183">
        <f>SUM(AI69:AI74)</f>
        <v>0</v>
      </c>
      <c r="AJ68" s="183">
        <f>SUM(AJ69:AJ74)</f>
        <v>0</v>
      </c>
      <c r="AK68" s="184"/>
      <c r="AL68" s="183">
        <f>SUM(AL69:AL74)</f>
        <v>0</v>
      </c>
      <c r="AM68" s="183">
        <f>SUM(AM69:AM74)</f>
        <v>0</v>
      </c>
      <c r="AN68" s="184"/>
      <c r="AO68" s="183">
        <f>SUM(AO69:AO74)</f>
        <v>0</v>
      </c>
      <c r="AP68" s="183">
        <f>SUM(AP69:AP74)</f>
        <v>0</v>
      </c>
      <c r="AQ68" s="184"/>
      <c r="AR68" s="182">
        <f>SUM(AR69:AR74)</f>
        <v>0</v>
      </c>
      <c r="AS68" s="183">
        <f>SUM(AS69:AS74)</f>
        <v>0</v>
      </c>
      <c r="AT68" s="183">
        <f>SUM(AT69:AT74)</f>
        <v>0</v>
      </c>
      <c r="AU68" s="184"/>
      <c r="AV68" s="183">
        <f>SUM(AV69:AV74)</f>
        <v>0</v>
      </c>
      <c r="AW68" s="183">
        <f>SUM(AW69:AW74)</f>
        <v>0</v>
      </c>
      <c r="AX68" s="184"/>
      <c r="AY68" s="183">
        <f>SUM(AY69:AY74)</f>
        <v>0</v>
      </c>
      <c r="AZ68" s="183">
        <f>SUM(AZ69:AZ74)</f>
        <v>0</v>
      </c>
      <c r="BA68" s="184"/>
      <c r="BB68" s="182">
        <f>SUM(BB69:BB74)</f>
        <v>4169.3942800000004</v>
      </c>
      <c r="BC68" s="183">
        <f>SUM(BC69:BC74)</f>
        <v>4169.3942800000004</v>
      </c>
      <c r="BD68" s="183">
        <f>SUM(BD69:BD74)</f>
        <v>0</v>
      </c>
      <c r="BE68" s="183">
        <f>BD68/BC68*100</f>
        <v>0</v>
      </c>
      <c r="BF68" s="183">
        <f>SUM(BF69:BF74)</f>
        <v>4086.0063700000001</v>
      </c>
      <c r="BG68" s="183">
        <f>SUM(BG69:BG74)</f>
        <v>0</v>
      </c>
      <c r="BH68" s="183">
        <f>BG68/BF68*100</f>
        <v>0</v>
      </c>
      <c r="BI68" s="183">
        <f>SUM(BI69:BI74)</f>
        <v>83.387910000000005</v>
      </c>
      <c r="BJ68" s="183">
        <f>SUM(BJ69:BJ74)</f>
        <v>0</v>
      </c>
      <c r="BK68" s="183">
        <f>BJ68/BI68*100</f>
        <v>0</v>
      </c>
      <c r="BL68" s="183">
        <f>SUM(BL69:BL74)</f>
        <v>0</v>
      </c>
      <c r="BM68" s="183">
        <f>SUM(BM69:BM74)</f>
        <v>0</v>
      </c>
      <c r="BN68" s="183"/>
      <c r="BO68" s="183">
        <f>SUM(BO69:BO74)</f>
        <v>2361.9850000000001</v>
      </c>
      <c r="BP68" s="183">
        <f>SUM(BP69:BP74)</f>
        <v>0</v>
      </c>
      <c r="BQ68" s="183">
        <f>BP68/BO68*100</f>
        <v>0</v>
      </c>
      <c r="BR68" s="183">
        <f>SUM(BR69:BR74)</f>
        <v>2361.9850000000001</v>
      </c>
      <c r="BS68" s="183">
        <f>SUM(BS69:BS74)</f>
        <v>0</v>
      </c>
      <c r="BT68" s="183">
        <f>BS68/BR68*100</f>
        <v>0</v>
      </c>
      <c r="BU68" s="183">
        <f>SUM(BU69:BU74)</f>
        <v>0</v>
      </c>
      <c r="BV68" s="183">
        <f>SUM(BV69:BV74)</f>
        <v>0</v>
      </c>
      <c r="BW68" s="183"/>
      <c r="BX68" s="183">
        <f>SUM(BX69:BX74)</f>
        <v>0</v>
      </c>
      <c r="BY68" s="183">
        <f>SUM(BY69:BY74)</f>
        <v>0</v>
      </c>
      <c r="BZ68" s="183"/>
      <c r="CA68" s="183">
        <f>SUM(CA69:CA74)</f>
        <v>0</v>
      </c>
      <c r="CB68" s="183">
        <f>SUM(CB69:CB74)</f>
        <v>0</v>
      </c>
      <c r="CC68" s="183"/>
      <c r="CD68" s="183">
        <f>SUM(CD69:CD74)</f>
        <v>0</v>
      </c>
      <c r="CE68" s="183">
        <f>SUM(CE69:CE74)</f>
        <v>0</v>
      </c>
      <c r="CF68" s="183"/>
      <c r="CG68" s="182">
        <f>SUM(CG69:CG74)</f>
        <v>0</v>
      </c>
      <c r="CH68" s="183">
        <f>SUM(CH69:CH74)</f>
        <v>0</v>
      </c>
      <c r="CI68" s="183">
        <f>SUM(CI69:CI74)</f>
        <v>0</v>
      </c>
      <c r="CJ68" s="183"/>
      <c r="CK68" s="183">
        <f>SUM(CK69:CK74)</f>
        <v>0</v>
      </c>
      <c r="CL68" s="183">
        <f>SUM(CL69:CL74)</f>
        <v>0</v>
      </c>
      <c r="CM68" s="183"/>
      <c r="CN68" s="183">
        <f>SUM(CN69:CN74)</f>
        <v>0</v>
      </c>
      <c r="CO68" s="183">
        <f>SUM(CO69:CO74)</f>
        <v>0</v>
      </c>
      <c r="CP68" s="183"/>
      <c r="CQ68" s="182">
        <f>SUM(CQ69:CQ74)</f>
        <v>0</v>
      </c>
      <c r="CR68" s="183">
        <f>SUM(CR69:CR74)</f>
        <v>0</v>
      </c>
      <c r="CS68" s="183">
        <f>SUM(CS69:CS74)</f>
        <v>0</v>
      </c>
      <c r="CT68" s="183"/>
      <c r="CU68" s="183">
        <f>SUM(CU69:CU74)</f>
        <v>0</v>
      </c>
      <c r="CV68" s="183">
        <f>SUM(CV69:CV74)</f>
        <v>0</v>
      </c>
      <c r="CW68" s="183"/>
      <c r="CX68" s="183">
        <f>SUM(CX69:CX74)</f>
        <v>0</v>
      </c>
      <c r="CY68" s="183">
        <f>SUM(CY69:CY74)</f>
        <v>0</v>
      </c>
      <c r="CZ68" s="183"/>
      <c r="DA68" s="182">
        <f>SUM(DA69:DA74)</f>
        <v>0</v>
      </c>
      <c r="DB68" s="183">
        <f>SUM(DB69:DB74)</f>
        <v>0</v>
      </c>
      <c r="DC68" s="183">
        <f>SUM(DC69:DC74)</f>
        <v>0</v>
      </c>
      <c r="DD68" s="183"/>
      <c r="DE68" s="183">
        <f>SUM(DE69:DE74)</f>
        <v>0</v>
      </c>
      <c r="DF68" s="183">
        <f>SUM(DF69:DF74)</f>
        <v>0</v>
      </c>
      <c r="DG68" s="183"/>
      <c r="DH68" s="183">
        <f>SUM(DH69:DH74)</f>
        <v>0</v>
      </c>
      <c r="DI68" s="183">
        <f>SUM(DI69:DI74)</f>
        <v>0</v>
      </c>
      <c r="DJ68" s="183"/>
      <c r="DK68" s="182">
        <f>SUM(DK69:DK74)</f>
        <v>0</v>
      </c>
      <c r="DL68" s="183">
        <f>SUM(DL69:DL74)</f>
        <v>0</v>
      </c>
      <c r="DM68" s="183">
        <f>SUM(DM69:DM74)</f>
        <v>0</v>
      </c>
      <c r="DN68" s="183"/>
      <c r="DO68" s="183">
        <f>SUM(DO69:DO74)</f>
        <v>0</v>
      </c>
      <c r="DP68" s="183">
        <f>SUM(DP69:DP74)</f>
        <v>0</v>
      </c>
      <c r="DQ68" s="183"/>
      <c r="DR68" s="183">
        <f>SUM(DR69:DR74)</f>
        <v>0</v>
      </c>
      <c r="DS68" s="183">
        <f>SUM(DS69:DS74)</f>
        <v>0</v>
      </c>
      <c r="DT68" s="183"/>
      <c r="DU68" s="183">
        <f>SUM(DU69:DU74)</f>
        <v>0</v>
      </c>
      <c r="DV68" s="183">
        <f>SUM(DV69:DV74)</f>
        <v>0</v>
      </c>
      <c r="DW68" s="183"/>
      <c r="DX68" s="183">
        <f>SUM(DX69:DX74)</f>
        <v>9390.33</v>
      </c>
      <c r="DY68" s="183">
        <f>SUM(DY69:DY74)</f>
        <v>0</v>
      </c>
      <c r="DZ68" s="183">
        <f>DY68/DX68*100</f>
        <v>0</v>
      </c>
      <c r="EA68" s="183">
        <f>SUM(EA69:EA74)</f>
        <v>0</v>
      </c>
      <c r="EB68" s="183">
        <f>SUM(EB69:EB74)</f>
        <v>0</v>
      </c>
      <c r="EC68" s="183"/>
      <c r="ED68" s="182">
        <f>SUM(ED69:ED74)</f>
        <v>0</v>
      </c>
      <c r="EE68" s="183">
        <f>SUM(EE69:EE74)</f>
        <v>0</v>
      </c>
      <c r="EF68" s="183">
        <f>SUM(EF69:EF74)</f>
        <v>0</v>
      </c>
      <c r="EG68" s="183"/>
      <c r="EH68" s="183">
        <f>SUM(EH69:EH74)</f>
        <v>0</v>
      </c>
      <c r="EI68" s="183">
        <f>SUM(EI69:EI74)</f>
        <v>0</v>
      </c>
      <c r="EJ68" s="183"/>
      <c r="EK68" s="183">
        <f>SUM(EK69:EK74)</f>
        <v>0</v>
      </c>
      <c r="EL68" s="183">
        <f>SUM(EL69:EL74)</f>
        <v>0</v>
      </c>
      <c r="EM68" s="183"/>
      <c r="EN68" s="183">
        <f>EN69+EN70</f>
        <v>0</v>
      </c>
      <c r="EO68" s="183"/>
      <c r="EP68" s="184"/>
      <c r="EQ68" s="182"/>
      <c r="ER68" s="174">
        <f t="shared" ref="ER68:ES68" si="897">ER69+ER70</f>
        <v>0</v>
      </c>
      <c r="ES68" s="174">
        <f t="shared" si="897"/>
        <v>0</v>
      </c>
      <c r="ET68" s="183"/>
      <c r="EU68" s="174">
        <f t="shared" ref="EU68:EV68" si="898">EU69+EU70</f>
        <v>0</v>
      </c>
      <c r="EV68" s="174">
        <f t="shared" si="898"/>
        <v>0</v>
      </c>
      <c r="EW68" s="183"/>
      <c r="EX68" s="174">
        <f t="shared" ref="EX68:EY68" si="899">EX69+EX70</f>
        <v>0</v>
      </c>
      <c r="EY68" s="174">
        <f t="shared" si="899"/>
        <v>0</v>
      </c>
      <c r="EZ68" s="178"/>
      <c r="FA68" s="183">
        <f>SUM(FA69:FA74)</f>
        <v>0</v>
      </c>
      <c r="FB68" s="183">
        <f>SUM(FB69:FB74)</f>
        <v>0</v>
      </c>
      <c r="FC68" s="183"/>
      <c r="FD68" s="183">
        <f>SUM(FD69:FD74)</f>
        <v>0</v>
      </c>
      <c r="FE68" s="183">
        <f>SUM(FE69:FE74)</f>
        <v>0</v>
      </c>
      <c r="FF68" s="183"/>
      <c r="FG68" s="183">
        <f>SUM(FG69:FG74)</f>
        <v>0</v>
      </c>
      <c r="FH68" s="183">
        <f>SUM(FH69:FH74)</f>
        <v>0</v>
      </c>
      <c r="FI68" s="183"/>
      <c r="FJ68" s="183">
        <f>SUM(FJ69:FJ74)</f>
        <v>0</v>
      </c>
      <c r="FK68" s="183">
        <f>SUM(FK69:FK74)</f>
        <v>0</v>
      </c>
      <c r="FL68" s="183"/>
      <c r="FM68" s="183">
        <f>SUM(FM69:FM74)</f>
        <v>0</v>
      </c>
      <c r="FN68" s="183">
        <f>SUM(FN69:FN74)</f>
        <v>0</v>
      </c>
      <c r="FO68" s="183"/>
      <c r="FP68" s="183">
        <f>SUM(FP69:FP74)</f>
        <v>0</v>
      </c>
      <c r="FQ68" s="183">
        <f>SUM(FQ69:FQ74)</f>
        <v>0</v>
      </c>
      <c r="FR68" s="183"/>
      <c r="FS68" s="183">
        <f>SUM(FS69:FS74)</f>
        <v>0</v>
      </c>
      <c r="FT68" s="183">
        <f>SUM(FT69:FT74)</f>
        <v>0</v>
      </c>
      <c r="FU68" s="183"/>
      <c r="FV68" s="183">
        <f>SUM(FV69:FV74)</f>
        <v>0</v>
      </c>
      <c r="FW68" s="183">
        <f>SUM(FW69:FW74)</f>
        <v>0</v>
      </c>
      <c r="FX68" s="183"/>
      <c r="FY68" s="183">
        <f>SUM(FY69:FY74)</f>
        <v>0</v>
      </c>
      <c r="FZ68" s="183">
        <f>SUM(FZ69:FZ74)</f>
        <v>0</v>
      </c>
      <c r="GA68" s="183"/>
      <c r="GB68" s="183">
        <f>SUM(GB69:GB74)</f>
        <v>0</v>
      </c>
      <c r="GC68" s="183">
        <f>SUM(GC69:GC74)</f>
        <v>0</v>
      </c>
      <c r="GD68" s="183"/>
      <c r="GE68" s="183">
        <f>SUM(GE69:GE74)</f>
        <v>0</v>
      </c>
      <c r="GF68" s="183">
        <f>SUM(GF69:GF74)</f>
        <v>0</v>
      </c>
      <c r="GG68" s="183"/>
      <c r="GH68" s="183">
        <f>SUM(GH69:GH74)</f>
        <v>0</v>
      </c>
      <c r="GI68" s="183">
        <f>SUM(GI69:GI74)</f>
        <v>0</v>
      </c>
      <c r="GJ68" s="183"/>
      <c r="GK68" s="183">
        <f>SUM(GK69:GK74)</f>
        <v>0</v>
      </c>
      <c r="GL68" s="183">
        <f>SUM(GL69:GL74)</f>
        <v>0</v>
      </c>
      <c r="GM68" s="183"/>
      <c r="GN68" s="183">
        <f>SUM(GN69:GN74)</f>
        <v>0</v>
      </c>
      <c r="GO68" s="183">
        <f>SUM(GO69:GO74)</f>
        <v>0</v>
      </c>
      <c r="GP68" s="183"/>
      <c r="GQ68" s="183">
        <f>SUM(GQ69:GQ74)</f>
        <v>0</v>
      </c>
      <c r="GR68" s="183">
        <f>SUM(GR69:GR74)</f>
        <v>0</v>
      </c>
      <c r="GS68" s="183"/>
      <c r="GT68" s="183">
        <f>SUM(GT69:GT74)</f>
        <v>0</v>
      </c>
      <c r="GU68" s="183">
        <f>SUM(GU69:GU74)</f>
        <v>0</v>
      </c>
      <c r="GV68" s="183"/>
      <c r="GW68" s="100"/>
      <c r="GX68" s="118"/>
      <c r="GY68" s="118"/>
      <c r="GZ68" s="118"/>
      <c r="HA68" s="118"/>
      <c r="HB68" s="118"/>
      <c r="HC68" s="117"/>
      <c r="HD68" s="102"/>
      <c r="HE68" s="105"/>
      <c r="HF68" s="86"/>
    </row>
    <row r="69" spans="1:214" s="106" customFormat="1">
      <c r="A69" s="156" t="s">
        <v>61</v>
      </c>
      <c r="B69" s="178">
        <f t="shared" ref="B69:B74" si="900">E69+O69+R69+U69+AE69+AO69+AR69+BB69+BL69+BO69+BX69+CG69+CQ69+DA69+DK69+DU69+DX69+EA69+ED69+EN69+EQ69+FA69+FD69+FG69+FJ69+FM69+FP69+FS69+FV69+FY69+GB69+GE69+GH69+GK69+GN69+GQ69+GT69</f>
        <v>12705.75196</v>
      </c>
      <c r="C69" s="178">
        <f t="shared" ref="C69:C74" si="901">G69+P69+S69+W69+AG69+AP69+AT69+BD69+BM69+BP69+BY69+CI69+CS69+DC69+DM69+DV69+DY69+EB69+EF69+EO69+ES69+FB69+FE69+FH69+FK69+FN69+FQ69+FT69+FW69+FZ69+GC69+GF69+GI69+GL69+GO69+GR69+GU69</f>
        <v>0</v>
      </c>
      <c r="D69" s="185">
        <f t="shared" si="887"/>
        <v>0</v>
      </c>
      <c r="E69" s="186"/>
      <c r="F69" s="184">
        <f t="shared" ref="F69:G74" si="902">I69+L69</f>
        <v>0</v>
      </c>
      <c r="G69" s="184">
        <f t="shared" si="902"/>
        <v>0</v>
      </c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6"/>
      <c r="V69" s="184">
        <f t="shared" ref="V69:W74" si="903">Y69+AB69</f>
        <v>0</v>
      </c>
      <c r="W69" s="184">
        <f t="shared" si="903"/>
        <v>0</v>
      </c>
      <c r="X69" s="184"/>
      <c r="Y69" s="184"/>
      <c r="Z69" s="184"/>
      <c r="AA69" s="184"/>
      <c r="AB69" s="184"/>
      <c r="AC69" s="184"/>
      <c r="AD69" s="184"/>
      <c r="AE69" s="186"/>
      <c r="AF69" s="184">
        <f t="shared" ref="AF69:AG74" si="904">AI69+AL69</f>
        <v>0</v>
      </c>
      <c r="AG69" s="184">
        <f t="shared" si="904"/>
        <v>0</v>
      </c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6"/>
      <c r="AS69" s="184">
        <f t="shared" ref="AS69:AT74" si="905">AV69+AY69</f>
        <v>0</v>
      </c>
      <c r="AT69" s="184">
        <f t="shared" si="905"/>
        <v>0</v>
      </c>
      <c r="AU69" s="184"/>
      <c r="AV69" s="184"/>
      <c r="AW69" s="184"/>
      <c r="AX69" s="184"/>
      <c r="AY69" s="184"/>
      <c r="AZ69" s="184"/>
      <c r="BA69" s="184"/>
      <c r="BB69" s="186">
        <v>3315.4219600000001</v>
      </c>
      <c r="BC69" s="184">
        <f>BF69+BI69</f>
        <v>3315.4219600000001</v>
      </c>
      <c r="BD69" s="184">
        <f>BG69+BJ69</f>
        <v>0</v>
      </c>
      <c r="BE69" s="184">
        <f>BD69/BC69*100</f>
        <v>0</v>
      </c>
      <c r="BF69" s="184">
        <v>3249.1134999999999</v>
      </c>
      <c r="BG69" s="184"/>
      <c r="BH69" s="184">
        <f>BG69/BF69*100</f>
        <v>0</v>
      </c>
      <c r="BI69" s="184">
        <v>66.308459999999997</v>
      </c>
      <c r="BJ69" s="184"/>
      <c r="BK69" s="184">
        <f>BJ69/BI69*100</f>
        <v>0</v>
      </c>
      <c r="BL69" s="184"/>
      <c r="BM69" s="184"/>
      <c r="BN69" s="184"/>
      <c r="BO69" s="184">
        <f t="shared" ref="BO69:BO74" si="906">BR69+BU69</f>
        <v>0</v>
      </c>
      <c r="BP69" s="184"/>
      <c r="BQ69" s="184"/>
      <c r="BR69" s="184"/>
      <c r="BS69" s="184"/>
      <c r="BT69" s="184"/>
      <c r="BU69" s="184"/>
      <c r="BV69" s="184"/>
      <c r="BW69" s="184"/>
      <c r="BX69" s="184">
        <v>0</v>
      </c>
      <c r="BY69" s="184">
        <v>0</v>
      </c>
      <c r="BZ69" s="184"/>
      <c r="CA69" s="184"/>
      <c r="CB69" s="184"/>
      <c r="CC69" s="184"/>
      <c r="CD69" s="184"/>
      <c r="CE69" s="184"/>
      <c r="CF69" s="184"/>
      <c r="CG69" s="186"/>
      <c r="CH69" s="184">
        <f t="shared" ref="CH69:CI74" si="907">CK69+CN69</f>
        <v>0</v>
      </c>
      <c r="CI69" s="184">
        <f t="shared" si="907"/>
        <v>0</v>
      </c>
      <c r="CJ69" s="183"/>
      <c r="CK69" s="184"/>
      <c r="CL69" s="184"/>
      <c r="CM69" s="183"/>
      <c r="CN69" s="184"/>
      <c r="CO69" s="184"/>
      <c r="CP69" s="183"/>
      <c r="CQ69" s="186"/>
      <c r="CR69" s="184">
        <f t="shared" ref="CR69:CS74" si="908">CU69+CX69</f>
        <v>0</v>
      </c>
      <c r="CS69" s="184">
        <f t="shared" si="908"/>
        <v>0</v>
      </c>
      <c r="CT69" s="184"/>
      <c r="CU69" s="184"/>
      <c r="CV69" s="184"/>
      <c r="CW69" s="184"/>
      <c r="CX69" s="184"/>
      <c r="CY69" s="184"/>
      <c r="CZ69" s="184"/>
      <c r="DA69" s="186"/>
      <c r="DB69" s="184">
        <f t="shared" ref="DB69:DC74" si="909">DE69+DH69</f>
        <v>0</v>
      </c>
      <c r="DC69" s="184">
        <f t="shared" si="909"/>
        <v>0</v>
      </c>
      <c r="DD69" s="184"/>
      <c r="DE69" s="184"/>
      <c r="DF69" s="184"/>
      <c r="DG69" s="184"/>
      <c r="DH69" s="184"/>
      <c r="DI69" s="184"/>
      <c r="DJ69" s="184"/>
      <c r="DK69" s="186"/>
      <c r="DL69" s="184">
        <f t="shared" ref="DL69:DM74" si="910">DO69+DR69</f>
        <v>0</v>
      </c>
      <c r="DM69" s="184">
        <f t="shared" si="910"/>
        <v>0</v>
      </c>
      <c r="DN69" s="184"/>
      <c r="DO69" s="184"/>
      <c r="DP69" s="184"/>
      <c r="DQ69" s="184"/>
      <c r="DR69" s="184"/>
      <c r="DS69" s="184"/>
      <c r="DT69" s="184"/>
      <c r="DU69" s="184"/>
      <c r="DV69" s="184"/>
      <c r="DW69" s="184"/>
      <c r="DX69" s="184">
        <v>9390.33</v>
      </c>
      <c r="DY69" s="184"/>
      <c r="DZ69" s="184">
        <f>DY69/DX69*100</f>
        <v>0</v>
      </c>
      <c r="EA69" s="184"/>
      <c r="EB69" s="184"/>
      <c r="EC69" s="183"/>
      <c r="ED69" s="186"/>
      <c r="EE69" s="184">
        <f t="shared" ref="EE69:EF74" si="911">EH69+EK69</f>
        <v>0</v>
      </c>
      <c r="EF69" s="184">
        <f t="shared" si="911"/>
        <v>0</v>
      </c>
      <c r="EG69" s="184"/>
      <c r="EH69" s="184"/>
      <c r="EI69" s="184"/>
      <c r="EJ69" s="184"/>
      <c r="EK69" s="184"/>
      <c r="EL69" s="184"/>
      <c r="EM69" s="184"/>
      <c r="EN69" s="184"/>
      <c r="EO69" s="184"/>
      <c r="EP69" s="184"/>
      <c r="EQ69" s="187"/>
      <c r="ER69" s="184"/>
      <c r="ES69" s="184"/>
      <c r="ET69" s="184"/>
      <c r="EU69" s="184"/>
      <c r="EV69" s="184"/>
      <c r="EW69" s="184"/>
      <c r="EX69" s="184"/>
      <c r="EY69" s="184"/>
      <c r="EZ69" s="184"/>
      <c r="FA69" s="184"/>
      <c r="FB69" s="184"/>
      <c r="FC69" s="183"/>
      <c r="FD69" s="184"/>
      <c r="FE69" s="184"/>
      <c r="FF69" s="183"/>
      <c r="FG69" s="184"/>
      <c r="FH69" s="184"/>
      <c r="FI69" s="183"/>
      <c r="FJ69" s="184"/>
      <c r="FK69" s="184"/>
      <c r="FL69" s="183"/>
      <c r="FM69" s="184"/>
      <c r="FN69" s="184"/>
      <c r="FO69" s="183"/>
      <c r="FP69" s="184"/>
      <c r="FQ69" s="184"/>
      <c r="FR69" s="183"/>
      <c r="FS69" s="184"/>
      <c r="FT69" s="184"/>
      <c r="FU69" s="183"/>
      <c r="FV69" s="184"/>
      <c r="FW69" s="184"/>
      <c r="FX69" s="183"/>
      <c r="FY69" s="184"/>
      <c r="FZ69" s="184"/>
      <c r="GA69" s="183"/>
      <c r="GB69" s="184"/>
      <c r="GC69" s="184"/>
      <c r="GD69" s="183"/>
      <c r="GE69" s="184"/>
      <c r="GF69" s="184"/>
      <c r="GG69" s="183"/>
      <c r="GH69" s="184"/>
      <c r="GI69" s="184"/>
      <c r="GJ69" s="183"/>
      <c r="GK69" s="184"/>
      <c r="GL69" s="184"/>
      <c r="GM69" s="183"/>
      <c r="GN69" s="184"/>
      <c r="GO69" s="184"/>
      <c r="GP69" s="183"/>
      <c r="GQ69" s="184"/>
      <c r="GR69" s="184"/>
      <c r="GS69" s="183"/>
      <c r="GT69" s="184"/>
      <c r="GU69" s="184"/>
      <c r="GV69" s="183"/>
      <c r="GW69" s="104"/>
      <c r="GX69" s="118"/>
      <c r="GY69" s="118"/>
      <c r="GZ69" s="118"/>
      <c r="HA69" s="118"/>
      <c r="HB69" s="118"/>
      <c r="HC69" s="117"/>
      <c r="HD69" s="102"/>
      <c r="HE69" s="105"/>
      <c r="HF69" s="86"/>
    </row>
    <row r="70" spans="1:214" s="106" customFormat="1">
      <c r="A70" s="156" t="s">
        <v>51</v>
      </c>
      <c r="B70" s="178">
        <f t="shared" si="900"/>
        <v>853.97231999999997</v>
      </c>
      <c r="C70" s="178">
        <f t="shared" si="901"/>
        <v>0</v>
      </c>
      <c r="D70" s="185">
        <f t="shared" si="887"/>
        <v>0</v>
      </c>
      <c r="E70" s="186"/>
      <c r="F70" s="184">
        <f t="shared" si="902"/>
        <v>0</v>
      </c>
      <c r="G70" s="184">
        <f t="shared" si="902"/>
        <v>0</v>
      </c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6"/>
      <c r="V70" s="184">
        <f t="shared" si="903"/>
        <v>0</v>
      </c>
      <c r="W70" s="184">
        <f t="shared" si="903"/>
        <v>0</v>
      </c>
      <c r="X70" s="184"/>
      <c r="Y70" s="184"/>
      <c r="Z70" s="184"/>
      <c r="AA70" s="184"/>
      <c r="AB70" s="184"/>
      <c r="AC70" s="184"/>
      <c r="AD70" s="184"/>
      <c r="AE70" s="186"/>
      <c r="AF70" s="184">
        <f t="shared" si="904"/>
        <v>0</v>
      </c>
      <c r="AG70" s="184">
        <f t="shared" si="904"/>
        <v>0</v>
      </c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6"/>
      <c r="AS70" s="184">
        <f t="shared" si="905"/>
        <v>0</v>
      </c>
      <c r="AT70" s="184">
        <f t="shared" si="905"/>
        <v>0</v>
      </c>
      <c r="AU70" s="184"/>
      <c r="AV70" s="184"/>
      <c r="AW70" s="184"/>
      <c r="AX70" s="184"/>
      <c r="AY70" s="184"/>
      <c r="AZ70" s="184"/>
      <c r="BA70" s="184"/>
      <c r="BB70" s="186">
        <v>853.97231999999997</v>
      </c>
      <c r="BC70" s="184">
        <f>BF70+BI70</f>
        <v>853.97231999999997</v>
      </c>
      <c r="BD70" s="184">
        <f>BG70+BJ70</f>
        <v>0</v>
      </c>
      <c r="BE70" s="184">
        <f>BD70/BC70*100</f>
        <v>0</v>
      </c>
      <c r="BF70" s="184">
        <v>836.89287000000002</v>
      </c>
      <c r="BG70" s="184"/>
      <c r="BH70" s="184">
        <f>BG70/BF70*100</f>
        <v>0</v>
      </c>
      <c r="BI70" s="184">
        <v>17.079450000000001</v>
      </c>
      <c r="BJ70" s="184"/>
      <c r="BK70" s="184">
        <f>BJ70/BI70*100</f>
        <v>0</v>
      </c>
      <c r="BL70" s="184"/>
      <c r="BM70" s="184"/>
      <c r="BN70" s="184"/>
      <c r="BO70" s="184">
        <f t="shared" si="906"/>
        <v>0</v>
      </c>
      <c r="BP70" s="184"/>
      <c r="BQ70" s="184"/>
      <c r="BR70" s="184"/>
      <c r="BS70" s="184"/>
      <c r="BT70" s="184"/>
      <c r="BU70" s="184"/>
      <c r="BV70" s="184"/>
      <c r="BW70" s="184"/>
      <c r="BX70" s="184">
        <v>0</v>
      </c>
      <c r="BY70" s="184">
        <v>0</v>
      </c>
      <c r="BZ70" s="184"/>
      <c r="CA70" s="184"/>
      <c r="CB70" s="184"/>
      <c r="CC70" s="184"/>
      <c r="CD70" s="184"/>
      <c r="CE70" s="184"/>
      <c r="CF70" s="184"/>
      <c r="CG70" s="186"/>
      <c r="CH70" s="184">
        <f t="shared" si="907"/>
        <v>0</v>
      </c>
      <c r="CI70" s="184">
        <f t="shared" si="907"/>
        <v>0</v>
      </c>
      <c r="CJ70" s="183"/>
      <c r="CK70" s="184"/>
      <c r="CL70" s="184"/>
      <c r="CM70" s="183"/>
      <c r="CN70" s="184"/>
      <c r="CO70" s="184"/>
      <c r="CP70" s="183"/>
      <c r="CQ70" s="186"/>
      <c r="CR70" s="184">
        <f t="shared" si="908"/>
        <v>0</v>
      </c>
      <c r="CS70" s="184">
        <f t="shared" si="908"/>
        <v>0</v>
      </c>
      <c r="CT70" s="184"/>
      <c r="CU70" s="184"/>
      <c r="CV70" s="184"/>
      <c r="CW70" s="184"/>
      <c r="CX70" s="184"/>
      <c r="CY70" s="184"/>
      <c r="CZ70" s="184"/>
      <c r="DA70" s="186"/>
      <c r="DB70" s="184">
        <f t="shared" si="909"/>
        <v>0</v>
      </c>
      <c r="DC70" s="184">
        <f t="shared" si="909"/>
        <v>0</v>
      </c>
      <c r="DD70" s="184"/>
      <c r="DE70" s="184"/>
      <c r="DF70" s="184"/>
      <c r="DG70" s="184"/>
      <c r="DH70" s="184"/>
      <c r="DI70" s="184"/>
      <c r="DJ70" s="184"/>
      <c r="DK70" s="186"/>
      <c r="DL70" s="184">
        <f t="shared" si="910"/>
        <v>0</v>
      </c>
      <c r="DM70" s="184">
        <f t="shared" si="910"/>
        <v>0</v>
      </c>
      <c r="DN70" s="184"/>
      <c r="DO70" s="184"/>
      <c r="DP70" s="184"/>
      <c r="DQ70" s="184"/>
      <c r="DR70" s="184"/>
      <c r="DS70" s="184"/>
      <c r="DT70" s="184"/>
      <c r="DU70" s="184"/>
      <c r="DV70" s="184"/>
      <c r="DW70" s="184"/>
      <c r="DX70" s="184"/>
      <c r="DY70" s="184"/>
      <c r="DZ70" s="183"/>
      <c r="EA70" s="184"/>
      <c r="EB70" s="184"/>
      <c r="EC70" s="183"/>
      <c r="ED70" s="186"/>
      <c r="EE70" s="184">
        <f t="shared" si="911"/>
        <v>0</v>
      </c>
      <c r="EF70" s="184">
        <f t="shared" si="911"/>
        <v>0</v>
      </c>
      <c r="EG70" s="184"/>
      <c r="EH70" s="184"/>
      <c r="EI70" s="184"/>
      <c r="EJ70" s="184"/>
      <c r="EK70" s="184"/>
      <c r="EL70" s="184"/>
      <c r="EM70" s="184"/>
      <c r="EN70" s="184"/>
      <c r="EO70" s="184"/>
      <c r="EP70" s="184"/>
      <c r="EQ70" s="187"/>
      <c r="ER70" s="184"/>
      <c r="ES70" s="184"/>
      <c r="ET70" s="184"/>
      <c r="EU70" s="184"/>
      <c r="EV70" s="184"/>
      <c r="EW70" s="184"/>
      <c r="EX70" s="184"/>
      <c r="EY70" s="184"/>
      <c r="EZ70" s="184"/>
      <c r="FA70" s="184"/>
      <c r="FB70" s="184"/>
      <c r="FC70" s="183"/>
      <c r="FD70" s="184"/>
      <c r="FE70" s="184"/>
      <c r="FF70" s="183"/>
      <c r="FG70" s="184"/>
      <c r="FH70" s="184"/>
      <c r="FI70" s="183"/>
      <c r="FJ70" s="184"/>
      <c r="FK70" s="184"/>
      <c r="FL70" s="183"/>
      <c r="FM70" s="184"/>
      <c r="FN70" s="184"/>
      <c r="FO70" s="183"/>
      <c r="FP70" s="184"/>
      <c r="FQ70" s="184"/>
      <c r="FR70" s="183"/>
      <c r="FS70" s="184"/>
      <c r="FT70" s="184"/>
      <c r="FU70" s="183"/>
      <c r="FV70" s="184"/>
      <c r="FW70" s="184"/>
      <c r="FX70" s="183"/>
      <c r="FY70" s="184"/>
      <c r="FZ70" s="184"/>
      <c r="GA70" s="183"/>
      <c r="GB70" s="184"/>
      <c r="GC70" s="184"/>
      <c r="GD70" s="183"/>
      <c r="GE70" s="184"/>
      <c r="GF70" s="184"/>
      <c r="GG70" s="183"/>
      <c r="GH70" s="184"/>
      <c r="GI70" s="184"/>
      <c r="GJ70" s="183"/>
      <c r="GK70" s="184"/>
      <c r="GL70" s="184"/>
      <c r="GM70" s="183"/>
      <c r="GN70" s="184"/>
      <c r="GO70" s="184"/>
      <c r="GP70" s="183"/>
      <c r="GQ70" s="184"/>
      <c r="GR70" s="184"/>
      <c r="GS70" s="183"/>
      <c r="GT70" s="184"/>
      <c r="GU70" s="184"/>
      <c r="GV70" s="183"/>
      <c r="GW70" s="104"/>
      <c r="GX70" s="118"/>
      <c r="GY70" s="118"/>
      <c r="GZ70" s="118"/>
      <c r="HA70" s="118"/>
      <c r="HB70" s="118"/>
      <c r="HC70" s="117"/>
      <c r="HD70" s="102"/>
      <c r="HE70" s="105"/>
      <c r="HF70" s="86"/>
    </row>
    <row r="71" spans="1:214" s="106" customFormat="1">
      <c r="A71" s="156" t="s">
        <v>82</v>
      </c>
      <c r="B71" s="178">
        <f t="shared" si="900"/>
        <v>974.971</v>
      </c>
      <c r="C71" s="178">
        <f t="shared" si="901"/>
        <v>0</v>
      </c>
      <c r="D71" s="185">
        <f t="shared" si="887"/>
        <v>0</v>
      </c>
      <c r="E71" s="186"/>
      <c r="F71" s="184">
        <f t="shared" si="902"/>
        <v>0</v>
      </c>
      <c r="G71" s="184">
        <f t="shared" si="902"/>
        <v>0</v>
      </c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6"/>
      <c r="V71" s="184">
        <f t="shared" si="903"/>
        <v>0</v>
      </c>
      <c r="W71" s="184">
        <f t="shared" si="903"/>
        <v>0</v>
      </c>
      <c r="X71" s="184"/>
      <c r="Y71" s="184"/>
      <c r="Z71" s="184"/>
      <c r="AA71" s="184"/>
      <c r="AB71" s="184"/>
      <c r="AC71" s="184"/>
      <c r="AD71" s="184"/>
      <c r="AE71" s="186"/>
      <c r="AF71" s="184">
        <f t="shared" si="904"/>
        <v>0</v>
      </c>
      <c r="AG71" s="184">
        <f t="shared" si="904"/>
        <v>0</v>
      </c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6"/>
      <c r="AS71" s="184">
        <f t="shared" si="905"/>
        <v>0</v>
      </c>
      <c r="AT71" s="184">
        <f t="shared" si="905"/>
        <v>0</v>
      </c>
      <c r="AU71" s="184"/>
      <c r="AV71" s="184"/>
      <c r="AW71" s="184"/>
      <c r="AX71" s="184"/>
      <c r="AY71" s="184"/>
      <c r="AZ71" s="184"/>
      <c r="BA71" s="184"/>
      <c r="BB71" s="186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>
        <f t="shared" si="906"/>
        <v>974.971</v>
      </c>
      <c r="BP71" s="184">
        <f>BS71+BV71</f>
        <v>0</v>
      </c>
      <c r="BQ71" s="184">
        <f>BP71/BO71*100</f>
        <v>0</v>
      </c>
      <c r="BR71" s="184">
        <v>974.971</v>
      </c>
      <c r="BS71" s="184"/>
      <c r="BT71" s="184">
        <f>BS71/BR71*100</f>
        <v>0</v>
      </c>
      <c r="BU71" s="184"/>
      <c r="BV71" s="184"/>
      <c r="BW71" s="184"/>
      <c r="BX71" s="184">
        <v>0</v>
      </c>
      <c r="BY71" s="184">
        <v>0</v>
      </c>
      <c r="BZ71" s="184"/>
      <c r="CA71" s="184"/>
      <c r="CB71" s="184"/>
      <c r="CC71" s="184"/>
      <c r="CD71" s="184"/>
      <c r="CE71" s="184"/>
      <c r="CF71" s="184"/>
      <c r="CG71" s="186"/>
      <c r="CH71" s="184">
        <f t="shared" si="907"/>
        <v>0</v>
      </c>
      <c r="CI71" s="184">
        <f t="shared" si="907"/>
        <v>0</v>
      </c>
      <c r="CJ71" s="183"/>
      <c r="CK71" s="184"/>
      <c r="CL71" s="184"/>
      <c r="CM71" s="183"/>
      <c r="CN71" s="184"/>
      <c r="CO71" s="184"/>
      <c r="CP71" s="183"/>
      <c r="CQ71" s="186"/>
      <c r="CR71" s="184">
        <f t="shared" si="908"/>
        <v>0</v>
      </c>
      <c r="CS71" s="184">
        <f t="shared" si="908"/>
        <v>0</v>
      </c>
      <c r="CT71" s="184"/>
      <c r="CU71" s="184"/>
      <c r="CV71" s="184"/>
      <c r="CW71" s="184"/>
      <c r="CX71" s="184"/>
      <c r="CY71" s="184"/>
      <c r="CZ71" s="184"/>
      <c r="DA71" s="186"/>
      <c r="DB71" s="184">
        <f t="shared" si="909"/>
        <v>0</v>
      </c>
      <c r="DC71" s="184">
        <f t="shared" si="909"/>
        <v>0</v>
      </c>
      <c r="DD71" s="184"/>
      <c r="DE71" s="184"/>
      <c r="DF71" s="184"/>
      <c r="DG71" s="184"/>
      <c r="DH71" s="184"/>
      <c r="DI71" s="184"/>
      <c r="DJ71" s="184"/>
      <c r="DK71" s="186"/>
      <c r="DL71" s="184">
        <f t="shared" si="910"/>
        <v>0</v>
      </c>
      <c r="DM71" s="184">
        <f t="shared" si="910"/>
        <v>0</v>
      </c>
      <c r="DN71" s="184"/>
      <c r="DO71" s="184"/>
      <c r="DP71" s="184"/>
      <c r="DQ71" s="184"/>
      <c r="DR71" s="184"/>
      <c r="DS71" s="184"/>
      <c r="DT71" s="184"/>
      <c r="DU71" s="184"/>
      <c r="DV71" s="184"/>
      <c r="DW71" s="184"/>
      <c r="DX71" s="184"/>
      <c r="DY71" s="184"/>
      <c r="DZ71" s="183"/>
      <c r="EA71" s="184"/>
      <c r="EB71" s="184"/>
      <c r="EC71" s="183"/>
      <c r="ED71" s="186"/>
      <c r="EE71" s="184">
        <f t="shared" si="911"/>
        <v>0</v>
      </c>
      <c r="EF71" s="184">
        <f t="shared" si="911"/>
        <v>0</v>
      </c>
      <c r="EG71" s="184"/>
      <c r="EH71" s="184"/>
      <c r="EI71" s="184"/>
      <c r="EJ71" s="184"/>
      <c r="EK71" s="184"/>
      <c r="EL71" s="184"/>
      <c r="EM71" s="184"/>
      <c r="EN71" s="184"/>
      <c r="EO71" s="184"/>
      <c r="EP71" s="184"/>
      <c r="EQ71" s="187"/>
      <c r="ER71" s="184"/>
      <c r="ES71" s="184"/>
      <c r="ET71" s="184"/>
      <c r="EU71" s="184"/>
      <c r="EV71" s="184"/>
      <c r="EW71" s="184"/>
      <c r="EX71" s="184"/>
      <c r="EY71" s="184"/>
      <c r="EZ71" s="184"/>
      <c r="FA71" s="184"/>
      <c r="FB71" s="184"/>
      <c r="FC71" s="183"/>
      <c r="FD71" s="184"/>
      <c r="FE71" s="184"/>
      <c r="FF71" s="183"/>
      <c r="FG71" s="184"/>
      <c r="FH71" s="184"/>
      <c r="FI71" s="183"/>
      <c r="FJ71" s="184"/>
      <c r="FK71" s="184"/>
      <c r="FL71" s="183"/>
      <c r="FM71" s="184"/>
      <c r="FN71" s="184"/>
      <c r="FO71" s="183"/>
      <c r="FP71" s="184"/>
      <c r="FQ71" s="184"/>
      <c r="FR71" s="183"/>
      <c r="FS71" s="184"/>
      <c r="FT71" s="184"/>
      <c r="FU71" s="183"/>
      <c r="FV71" s="184"/>
      <c r="FW71" s="184"/>
      <c r="FX71" s="183"/>
      <c r="FY71" s="184"/>
      <c r="FZ71" s="184"/>
      <c r="GA71" s="183"/>
      <c r="GB71" s="184"/>
      <c r="GC71" s="184"/>
      <c r="GD71" s="183"/>
      <c r="GE71" s="184"/>
      <c r="GF71" s="184"/>
      <c r="GG71" s="183"/>
      <c r="GH71" s="184"/>
      <c r="GI71" s="184"/>
      <c r="GJ71" s="183"/>
      <c r="GK71" s="184"/>
      <c r="GL71" s="184"/>
      <c r="GM71" s="183"/>
      <c r="GN71" s="184"/>
      <c r="GO71" s="184"/>
      <c r="GP71" s="183"/>
      <c r="GQ71" s="184"/>
      <c r="GR71" s="184"/>
      <c r="GS71" s="183"/>
      <c r="GT71" s="184"/>
      <c r="GU71" s="184"/>
      <c r="GV71" s="183"/>
      <c r="GW71" s="104"/>
      <c r="GX71" s="118"/>
      <c r="GY71" s="118"/>
      <c r="GZ71" s="118"/>
      <c r="HA71" s="118"/>
      <c r="HB71" s="118"/>
      <c r="HC71" s="117"/>
      <c r="HD71" s="102"/>
      <c r="HE71" s="105"/>
      <c r="HF71" s="86"/>
    </row>
    <row r="72" spans="1:214" s="106" customFormat="1">
      <c r="A72" s="156" t="s">
        <v>101</v>
      </c>
      <c r="B72" s="178">
        <f t="shared" si="900"/>
        <v>0</v>
      </c>
      <c r="C72" s="178">
        <f t="shared" si="901"/>
        <v>0</v>
      </c>
      <c r="D72" s="185"/>
      <c r="E72" s="186"/>
      <c r="F72" s="184">
        <f t="shared" si="902"/>
        <v>0</v>
      </c>
      <c r="G72" s="184">
        <f t="shared" si="902"/>
        <v>0</v>
      </c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6"/>
      <c r="V72" s="184">
        <f t="shared" si="903"/>
        <v>0</v>
      </c>
      <c r="W72" s="184">
        <f t="shared" si="903"/>
        <v>0</v>
      </c>
      <c r="X72" s="184"/>
      <c r="Y72" s="184"/>
      <c r="Z72" s="184"/>
      <c r="AA72" s="184"/>
      <c r="AB72" s="184"/>
      <c r="AC72" s="184"/>
      <c r="AD72" s="184"/>
      <c r="AE72" s="186"/>
      <c r="AF72" s="184">
        <f t="shared" si="904"/>
        <v>0</v>
      </c>
      <c r="AG72" s="184">
        <f t="shared" si="904"/>
        <v>0</v>
      </c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6"/>
      <c r="AS72" s="184">
        <f t="shared" si="905"/>
        <v>0</v>
      </c>
      <c r="AT72" s="184">
        <f t="shared" si="905"/>
        <v>0</v>
      </c>
      <c r="AU72" s="184"/>
      <c r="AV72" s="184"/>
      <c r="AW72" s="184"/>
      <c r="AX72" s="184"/>
      <c r="AY72" s="184"/>
      <c r="AZ72" s="184"/>
      <c r="BA72" s="184"/>
      <c r="BB72" s="186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>
        <f t="shared" si="906"/>
        <v>0</v>
      </c>
      <c r="BP72" s="184"/>
      <c r="BQ72" s="184"/>
      <c r="BR72" s="184"/>
      <c r="BS72" s="184"/>
      <c r="BT72" s="184"/>
      <c r="BU72" s="184"/>
      <c r="BV72" s="184"/>
      <c r="BW72" s="184"/>
      <c r="BX72" s="184">
        <v>0</v>
      </c>
      <c r="BY72" s="184">
        <v>0</v>
      </c>
      <c r="BZ72" s="184"/>
      <c r="CA72" s="184"/>
      <c r="CB72" s="184"/>
      <c r="CC72" s="184"/>
      <c r="CD72" s="184"/>
      <c r="CE72" s="184"/>
      <c r="CF72" s="184"/>
      <c r="CG72" s="186"/>
      <c r="CH72" s="184">
        <f t="shared" si="907"/>
        <v>0</v>
      </c>
      <c r="CI72" s="184">
        <f t="shared" si="907"/>
        <v>0</v>
      </c>
      <c r="CJ72" s="184"/>
      <c r="CK72" s="184"/>
      <c r="CL72" s="184"/>
      <c r="CM72" s="184"/>
      <c r="CN72" s="184"/>
      <c r="CO72" s="184"/>
      <c r="CP72" s="184"/>
      <c r="CQ72" s="186"/>
      <c r="CR72" s="184">
        <f t="shared" si="908"/>
        <v>0</v>
      </c>
      <c r="CS72" s="184">
        <f t="shared" si="908"/>
        <v>0</v>
      </c>
      <c r="CT72" s="184"/>
      <c r="CU72" s="184"/>
      <c r="CV72" s="184"/>
      <c r="CW72" s="184"/>
      <c r="CX72" s="184"/>
      <c r="CY72" s="184"/>
      <c r="CZ72" s="184"/>
      <c r="DA72" s="186"/>
      <c r="DB72" s="184">
        <f t="shared" si="909"/>
        <v>0</v>
      </c>
      <c r="DC72" s="184">
        <f t="shared" si="909"/>
        <v>0</v>
      </c>
      <c r="DD72" s="184"/>
      <c r="DE72" s="184"/>
      <c r="DF72" s="184"/>
      <c r="DG72" s="184"/>
      <c r="DH72" s="184"/>
      <c r="DI72" s="184"/>
      <c r="DJ72" s="184"/>
      <c r="DK72" s="186"/>
      <c r="DL72" s="184">
        <f t="shared" si="910"/>
        <v>0</v>
      </c>
      <c r="DM72" s="184">
        <f t="shared" si="910"/>
        <v>0</v>
      </c>
      <c r="DN72" s="184"/>
      <c r="DO72" s="184"/>
      <c r="DP72" s="184"/>
      <c r="DQ72" s="184"/>
      <c r="DR72" s="184"/>
      <c r="DS72" s="184"/>
      <c r="DT72" s="184"/>
      <c r="DU72" s="184"/>
      <c r="DV72" s="184"/>
      <c r="DW72" s="184"/>
      <c r="DX72" s="184"/>
      <c r="DY72" s="184"/>
      <c r="DZ72" s="183"/>
      <c r="EA72" s="184"/>
      <c r="EB72" s="184"/>
      <c r="EC72" s="183"/>
      <c r="ED72" s="186"/>
      <c r="EE72" s="184">
        <f t="shared" si="911"/>
        <v>0</v>
      </c>
      <c r="EF72" s="184">
        <f t="shared" si="911"/>
        <v>0</v>
      </c>
      <c r="EG72" s="184"/>
      <c r="EH72" s="184"/>
      <c r="EI72" s="184"/>
      <c r="EJ72" s="184"/>
      <c r="EK72" s="184"/>
      <c r="EL72" s="184"/>
      <c r="EM72" s="184"/>
      <c r="EN72" s="184"/>
      <c r="EO72" s="184"/>
      <c r="EP72" s="184"/>
      <c r="EQ72" s="187"/>
      <c r="ER72" s="184"/>
      <c r="ES72" s="184"/>
      <c r="ET72" s="184"/>
      <c r="EU72" s="184"/>
      <c r="EV72" s="184"/>
      <c r="EW72" s="184"/>
      <c r="EX72" s="184"/>
      <c r="EY72" s="184"/>
      <c r="EZ72" s="184"/>
      <c r="FA72" s="184"/>
      <c r="FB72" s="184"/>
      <c r="FC72" s="183"/>
      <c r="FD72" s="184"/>
      <c r="FE72" s="184"/>
      <c r="FF72" s="183"/>
      <c r="FG72" s="184"/>
      <c r="FH72" s="184"/>
      <c r="FI72" s="183"/>
      <c r="FJ72" s="184"/>
      <c r="FK72" s="184"/>
      <c r="FL72" s="183"/>
      <c r="FM72" s="184"/>
      <c r="FN72" s="184"/>
      <c r="FO72" s="183"/>
      <c r="FP72" s="184"/>
      <c r="FQ72" s="184"/>
      <c r="FR72" s="183"/>
      <c r="FS72" s="184"/>
      <c r="FT72" s="184"/>
      <c r="FU72" s="183"/>
      <c r="FV72" s="184"/>
      <c r="FW72" s="184"/>
      <c r="FX72" s="183"/>
      <c r="FY72" s="184"/>
      <c r="FZ72" s="184"/>
      <c r="GA72" s="183"/>
      <c r="GB72" s="184"/>
      <c r="GC72" s="184"/>
      <c r="GD72" s="183"/>
      <c r="GE72" s="184"/>
      <c r="GF72" s="184"/>
      <c r="GG72" s="183"/>
      <c r="GH72" s="184"/>
      <c r="GI72" s="184"/>
      <c r="GJ72" s="183"/>
      <c r="GK72" s="184"/>
      <c r="GL72" s="184"/>
      <c r="GM72" s="183"/>
      <c r="GN72" s="184"/>
      <c r="GO72" s="184"/>
      <c r="GP72" s="183"/>
      <c r="GQ72" s="184"/>
      <c r="GR72" s="184"/>
      <c r="GS72" s="183"/>
      <c r="GT72" s="184"/>
      <c r="GU72" s="184"/>
      <c r="GV72" s="183"/>
      <c r="GW72" s="104"/>
      <c r="GX72" s="118"/>
      <c r="GY72" s="118"/>
      <c r="GZ72" s="118"/>
      <c r="HA72" s="118"/>
      <c r="HB72" s="118"/>
      <c r="HC72" s="117"/>
      <c r="HD72" s="102"/>
      <c r="HE72" s="101"/>
      <c r="HF72" s="86"/>
    </row>
    <row r="73" spans="1:214" s="106" customFormat="1">
      <c r="A73" s="156" t="s">
        <v>138</v>
      </c>
      <c r="B73" s="178">
        <f t="shared" si="900"/>
        <v>524</v>
      </c>
      <c r="C73" s="178">
        <f t="shared" si="901"/>
        <v>0</v>
      </c>
      <c r="D73" s="185">
        <f t="shared" ref="D73:D95" si="912">C73/B73*100</f>
        <v>0</v>
      </c>
      <c r="E73" s="186"/>
      <c r="F73" s="184">
        <f t="shared" si="902"/>
        <v>0</v>
      </c>
      <c r="G73" s="184">
        <f t="shared" si="902"/>
        <v>0</v>
      </c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6"/>
      <c r="V73" s="184">
        <f t="shared" si="903"/>
        <v>0</v>
      </c>
      <c r="W73" s="184">
        <f t="shared" si="903"/>
        <v>0</v>
      </c>
      <c r="X73" s="184"/>
      <c r="Y73" s="184"/>
      <c r="Z73" s="184"/>
      <c r="AA73" s="184"/>
      <c r="AB73" s="184"/>
      <c r="AC73" s="184"/>
      <c r="AD73" s="184"/>
      <c r="AE73" s="186"/>
      <c r="AF73" s="184">
        <f t="shared" si="904"/>
        <v>0</v>
      </c>
      <c r="AG73" s="184">
        <f t="shared" si="904"/>
        <v>0</v>
      </c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6"/>
      <c r="AS73" s="184">
        <f t="shared" si="905"/>
        <v>0</v>
      </c>
      <c r="AT73" s="184">
        <f t="shared" si="905"/>
        <v>0</v>
      </c>
      <c r="AU73" s="184"/>
      <c r="AV73" s="184"/>
      <c r="AW73" s="184"/>
      <c r="AX73" s="184"/>
      <c r="AY73" s="184"/>
      <c r="AZ73" s="184"/>
      <c r="BA73" s="184"/>
      <c r="BB73" s="186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>
        <f t="shared" si="906"/>
        <v>524</v>
      </c>
      <c r="BP73" s="184">
        <f>BS73+BV73</f>
        <v>0</v>
      </c>
      <c r="BQ73" s="184">
        <f>BP73/BO73*100</f>
        <v>0</v>
      </c>
      <c r="BR73" s="184">
        <v>524</v>
      </c>
      <c r="BS73" s="188"/>
      <c r="BT73" s="184">
        <f>BS73/BR73*100</f>
        <v>0</v>
      </c>
      <c r="BU73" s="184"/>
      <c r="BV73" s="184"/>
      <c r="BW73" s="184"/>
      <c r="BX73" s="184">
        <v>0</v>
      </c>
      <c r="BY73" s="184">
        <v>0</v>
      </c>
      <c r="BZ73" s="184"/>
      <c r="CA73" s="184"/>
      <c r="CB73" s="184"/>
      <c r="CC73" s="184"/>
      <c r="CD73" s="184"/>
      <c r="CE73" s="184"/>
      <c r="CF73" s="184"/>
      <c r="CG73" s="186"/>
      <c r="CH73" s="184">
        <f t="shared" si="907"/>
        <v>0</v>
      </c>
      <c r="CI73" s="184">
        <f t="shared" si="907"/>
        <v>0</v>
      </c>
      <c r="CJ73" s="183"/>
      <c r="CK73" s="184"/>
      <c r="CL73" s="184"/>
      <c r="CM73" s="183"/>
      <c r="CN73" s="184"/>
      <c r="CO73" s="184"/>
      <c r="CP73" s="183"/>
      <c r="CQ73" s="186"/>
      <c r="CR73" s="184">
        <f t="shared" si="908"/>
        <v>0</v>
      </c>
      <c r="CS73" s="184">
        <f t="shared" si="908"/>
        <v>0</v>
      </c>
      <c r="CT73" s="184"/>
      <c r="CU73" s="184"/>
      <c r="CV73" s="184"/>
      <c r="CW73" s="184"/>
      <c r="CX73" s="184"/>
      <c r="CY73" s="184"/>
      <c r="CZ73" s="184"/>
      <c r="DA73" s="186"/>
      <c r="DB73" s="184">
        <f t="shared" si="909"/>
        <v>0</v>
      </c>
      <c r="DC73" s="184">
        <f t="shared" si="909"/>
        <v>0</v>
      </c>
      <c r="DD73" s="184"/>
      <c r="DE73" s="184"/>
      <c r="DF73" s="184"/>
      <c r="DG73" s="184"/>
      <c r="DH73" s="184"/>
      <c r="DI73" s="184"/>
      <c r="DJ73" s="184"/>
      <c r="DK73" s="186"/>
      <c r="DL73" s="184">
        <f t="shared" si="910"/>
        <v>0</v>
      </c>
      <c r="DM73" s="184">
        <f t="shared" si="910"/>
        <v>0</v>
      </c>
      <c r="DN73" s="184"/>
      <c r="DO73" s="184"/>
      <c r="DP73" s="184"/>
      <c r="DQ73" s="184"/>
      <c r="DR73" s="184"/>
      <c r="DS73" s="184"/>
      <c r="DT73" s="184"/>
      <c r="DU73" s="184"/>
      <c r="DV73" s="184"/>
      <c r="DW73" s="184"/>
      <c r="DX73" s="184"/>
      <c r="DY73" s="184"/>
      <c r="DZ73" s="183"/>
      <c r="EA73" s="184"/>
      <c r="EB73" s="184"/>
      <c r="EC73" s="183"/>
      <c r="ED73" s="186"/>
      <c r="EE73" s="184">
        <f t="shared" si="911"/>
        <v>0</v>
      </c>
      <c r="EF73" s="184">
        <f t="shared" si="911"/>
        <v>0</v>
      </c>
      <c r="EG73" s="184"/>
      <c r="EH73" s="184"/>
      <c r="EI73" s="184"/>
      <c r="EJ73" s="184"/>
      <c r="EK73" s="184"/>
      <c r="EL73" s="184"/>
      <c r="EM73" s="184"/>
      <c r="EN73" s="184"/>
      <c r="EO73" s="184"/>
      <c r="EP73" s="184"/>
      <c r="EQ73" s="187"/>
      <c r="ER73" s="184"/>
      <c r="ES73" s="184"/>
      <c r="ET73" s="184"/>
      <c r="EU73" s="184"/>
      <c r="EV73" s="184"/>
      <c r="EW73" s="184"/>
      <c r="EX73" s="184"/>
      <c r="EY73" s="184"/>
      <c r="EZ73" s="184"/>
      <c r="FA73" s="184"/>
      <c r="FB73" s="184"/>
      <c r="FC73" s="183"/>
      <c r="FD73" s="184"/>
      <c r="FE73" s="184"/>
      <c r="FF73" s="183"/>
      <c r="FG73" s="184"/>
      <c r="FH73" s="184"/>
      <c r="FI73" s="183"/>
      <c r="FJ73" s="184"/>
      <c r="FK73" s="184"/>
      <c r="FL73" s="183"/>
      <c r="FM73" s="184"/>
      <c r="FN73" s="184"/>
      <c r="FO73" s="183"/>
      <c r="FP73" s="184"/>
      <c r="FQ73" s="184"/>
      <c r="FR73" s="183"/>
      <c r="FS73" s="184"/>
      <c r="FT73" s="184"/>
      <c r="FU73" s="183"/>
      <c r="FV73" s="184"/>
      <c r="FW73" s="184"/>
      <c r="FX73" s="183"/>
      <c r="FY73" s="184"/>
      <c r="FZ73" s="184"/>
      <c r="GA73" s="183"/>
      <c r="GB73" s="184"/>
      <c r="GC73" s="184"/>
      <c r="GD73" s="183"/>
      <c r="GE73" s="184"/>
      <c r="GF73" s="184"/>
      <c r="GG73" s="183"/>
      <c r="GH73" s="184"/>
      <c r="GI73" s="184"/>
      <c r="GJ73" s="183"/>
      <c r="GK73" s="184"/>
      <c r="GL73" s="184"/>
      <c r="GM73" s="183"/>
      <c r="GN73" s="184"/>
      <c r="GO73" s="184"/>
      <c r="GP73" s="183"/>
      <c r="GQ73" s="184"/>
      <c r="GR73" s="184"/>
      <c r="GS73" s="183"/>
      <c r="GT73" s="184"/>
      <c r="GU73" s="184"/>
      <c r="GV73" s="183"/>
      <c r="GW73" s="104"/>
      <c r="GX73" s="118"/>
      <c r="GY73" s="118"/>
      <c r="GZ73" s="118"/>
      <c r="HA73" s="118"/>
      <c r="HB73" s="118"/>
      <c r="HC73" s="117"/>
      <c r="HD73" s="102"/>
      <c r="HE73" s="86"/>
      <c r="HF73" s="86"/>
    </row>
    <row r="74" spans="1:214" s="106" customFormat="1">
      <c r="A74" s="156" t="s">
        <v>102</v>
      </c>
      <c r="B74" s="178">
        <f t="shared" si="900"/>
        <v>863.01400000000001</v>
      </c>
      <c r="C74" s="178">
        <f t="shared" si="901"/>
        <v>0</v>
      </c>
      <c r="D74" s="185">
        <f t="shared" si="912"/>
        <v>0</v>
      </c>
      <c r="E74" s="186"/>
      <c r="F74" s="184">
        <f t="shared" si="902"/>
        <v>0</v>
      </c>
      <c r="G74" s="184">
        <f t="shared" si="902"/>
        <v>0</v>
      </c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6"/>
      <c r="V74" s="184">
        <f t="shared" si="903"/>
        <v>0</v>
      </c>
      <c r="W74" s="184">
        <f t="shared" si="903"/>
        <v>0</v>
      </c>
      <c r="X74" s="184"/>
      <c r="Y74" s="184"/>
      <c r="Z74" s="184"/>
      <c r="AA74" s="184"/>
      <c r="AB74" s="184"/>
      <c r="AC74" s="184"/>
      <c r="AD74" s="184"/>
      <c r="AE74" s="186"/>
      <c r="AF74" s="184">
        <f t="shared" si="904"/>
        <v>0</v>
      </c>
      <c r="AG74" s="184">
        <f t="shared" si="904"/>
        <v>0</v>
      </c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6"/>
      <c r="AS74" s="184">
        <f t="shared" si="905"/>
        <v>0</v>
      </c>
      <c r="AT74" s="184">
        <f t="shared" si="905"/>
        <v>0</v>
      </c>
      <c r="AU74" s="184"/>
      <c r="AV74" s="184"/>
      <c r="AW74" s="184"/>
      <c r="AX74" s="184"/>
      <c r="AY74" s="184"/>
      <c r="AZ74" s="184"/>
      <c r="BA74" s="184"/>
      <c r="BB74" s="186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>
        <f t="shared" si="906"/>
        <v>863.01400000000001</v>
      </c>
      <c r="BP74" s="184">
        <f>BS74+BV74</f>
        <v>0</v>
      </c>
      <c r="BQ74" s="184">
        <f>BP74/BO74*100</f>
        <v>0</v>
      </c>
      <c r="BR74" s="184">
        <v>863.01400000000001</v>
      </c>
      <c r="BS74" s="184"/>
      <c r="BT74" s="184">
        <f>BS74/BR74*100</f>
        <v>0</v>
      </c>
      <c r="BU74" s="184"/>
      <c r="BV74" s="184"/>
      <c r="BW74" s="184"/>
      <c r="BX74" s="184">
        <v>0</v>
      </c>
      <c r="BY74" s="184">
        <v>0</v>
      </c>
      <c r="BZ74" s="184"/>
      <c r="CA74" s="184"/>
      <c r="CB74" s="184"/>
      <c r="CC74" s="184"/>
      <c r="CD74" s="184"/>
      <c r="CE74" s="184"/>
      <c r="CF74" s="184"/>
      <c r="CG74" s="186"/>
      <c r="CH74" s="184">
        <f t="shared" si="907"/>
        <v>0</v>
      </c>
      <c r="CI74" s="184">
        <f t="shared" si="907"/>
        <v>0</v>
      </c>
      <c r="CJ74" s="183"/>
      <c r="CK74" s="184"/>
      <c r="CL74" s="184"/>
      <c r="CM74" s="183"/>
      <c r="CN74" s="184"/>
      <c r="CO74" s="184"/>
      <c r="CP74" s="183"/>
      <c r="CQ74" s="186"/>
      <c r="CR74" s="184">
        <f t="shared" si="908"/>
        <v>0</v>
      </c>
      <c r="CS74" s="184">
        <f t="shared" si="908"/>
        <v>0</v>
      </c>
      <c r="CT74" s="184"/>
      <c r="CU74" s="184"/>
      <c r="CV74" s="184"/>
      <c r="CW74" s="184"/>
      <c r="CX74" s="184"/>
      <c r="CY74" s="184"/>
      <c r="CZ74" s="184"/>
      <c r="DA74" s="186"/>
      <c r="DB74" s="184">
        <f t="shared" si="909"/>
        <v>0</v>
      </c>
      <c r="DC74" s="184">
        <f t="shared" si="909"/>
        <v>0</v>
      </c>
      <c r="DD74" s="184"/>
      <c r="DE74" s="184"/>
      <c r="DF74" s="184"/>
      <c r="DG74" s="184"/>
      <c r="DH74" s="184"/>
      <c r="DI74" s="184"/>
      <c r="DJ74" s="184"/>
      <c r="DK74" s="186"/>
      <c r="DL74" s="184">
        <f t="shared" si="910"/>
        <v>0</v>
      </c>
      <c r="DM74" s="184">
        <f t="shared" si="910"/>
        <v>0</v>
      </c>
      <c r="DN74" s="184"/>
      <c r="DO74" s="184"/>
      <c r="DP74" s="184"/>
      <c r="DQ74" s="184"/>
      <c r="DR74" s="184"/>
      <c r="DS74" s="184"/>
      <c r="DT74" s="184"/>
      <c r="DU74" s="184"/>
      <c r="DV74" s="184"/>
      <c r="DW74" s="184"/>
      <c r="DX74" s="184"/>
      <c r="DY74" s="184"/>
      <c r="DZ74" s="183"/>
      <c r="EA74" s="184"/>
      <c r="EB74" s="184"/>
      <c r="EC74" s="183"/>
      <c r="ED74" s="186"/>
      <c r="EE74" s="184">
        <f t="shared" si="911"/>
        <v>0</v>
      </c>
      <c r="EF74" s="184">
        <f t="shared" si="911"/>
        <v>0</v>
      </c>
      <c r="EG74" s="184"/>
      <c r="EH74" s="184"/>
      <c r="EI74" s="184"/>
      <c r="EJ74" s="184"/>
      <c r="EK74" s="184"/>
      <c r="EL74" s="184"/>
      <c r="EM74" s="184"/>
      <c r="EN74" s="184"/>
      <c r="EO74" s="184"/>
      <c r="EP74" s="184"/>
      <c r="EQ74" s="187"/>
      <c r="ER74" s="184"/>
      <c r="ES74" s="184"/>
      <c r="ET74" s="184"/>
      <c r="EU74" s="184"/>
      <c r="EV74" s="184"/>
      <c r="EW74" s="184"/>
      <c r="EX74" s="184"/>
      <c r="EY74" s="184"/>
      <c r="EZ74" s="184"/>
      <c r="FA74" s="184"/>
      <c r="FB74" s="184"/>
      <c r="FC74" s="183"/>
      <c r="FD74" s="184"/>
      <c r="FE74" s="184"/>
      <c r="FF74" s="183"/>
      <c r="FG74" s="184"/>
      <c r="FH74" s="184"/>
      <c r="FI74" s="183"/>
      <c r="FJ74" s="184"/>
      <c r="FK74" s="184"/>
      <c r="FL74" s="183"/>
      <c r="FM74" s="184"/>
      <c r="FN74" s="184"/>
      <c r="FO74" s="183"/>
      <c r="FP74" s="184"/>
      <c r="FQ74" s="184"/>
      <c r="FR74" s="183"/>
      <c r="FS74" s="184"/>
      <c r="FT74" s="184"/>
      <c r="FU74" s="183"/>
      <c r="FV74" s="184"/>
      <c r="FW74" s="184"/>
      <c r="FX74" s="183"/>
      <c r="FY74" s="184"/>
      <c r="FZ74" s="184"/>
      <c r="GA74" s="183"/>
      <c r="GB74" s="184"/>
      <c r="GC74" s="184"/>
      <c r="GD74" s="183"/>
      <c r="GE74" s="184"/>
      <c r="GF74" s="184"/>
      <c r="GG74" s="183"/>
      <c r="GH74" s="184"/>
      <c r="GI74" s="184"/>
      <c r="GJ74" s="183"/>
      <c r="GK74" s="184"/>
      <c r="GL74" s="184"/>
      <c r="GM74" s="183"/>
      <c r="GN74" s="184"/>
      <c r="GO74" s="184"/>
      <c r="GP74" s="183"/>
      <c r="GQ74" s="184"/>
      <c r="GR74" s="184"/>
      <c r="GS74" s="183"/>
      <c r="GT74" s="184"/>
      <c r="GU74" s="184"/>
      <c r="GV74" s="183"/>
      <c r="GW74" s="104"/>
      <c r="GX74" s="118"/>
      <c r="GY74" s="118"/>
      <c r="GZ74" s="118"/>
      <c r="HA74" s="118"/>
      <c r="HB74" s="118"/>
      <c r="HC74" s="117"/>
      <c r="HD74" s="102"/>
      <c r="HE74" s="86"/>
      <c r="HF74" s="86"/>
    </row>
    <row r="75" spans="1:214" s="14" customFormat="1">
      <c r="A75" s="19" t="s">
        <v>182</v>
      </c>
      <c r="B75" s="176">
        <f>B76+B77</f>
        <v>433155.70356999995</v>
      </c>
      <c r="C75" s="176">
        <f t="shared" ref="C75" si="913">C76+C77</f>
        <v>70159.461439999985</v>
      </c>
      <c r="D75" s="176">
        <f t="shared" si="912"/>
        <v>16.197284454933165</v>
      </c>
      <c r="E75" s="175">
        <f t="shared" ref="E75:G75" si="914">E76+E77</f>
        <v>1122.6959400000001</v>
      </c>
      <c r="F75" s="174">
        <f t="shared" si="914"/>
        <v>1122.6959400000001</v>
      </c>
      <c r="G75" s="174">
        <f t="shared" si="914"/>
        <v>1122.6959400000001</v>
      </c>
      <c r="H75" s="174">
        <f t="shared" ref="H75:H76" si="915">G75/F75*100</f>
        <v>100</v>
      </c>
      <c r="I75" s="174">
        <f t="shared" ref="I75:J75" si="916">I76+I77</f>
        <v>1111.4689800000001</v>
      </c>
      <c r="J75" s="174">
        <f t="shared" si="916"/>
        <v>1111.4689800000001</v>
      </c>
      <c r="K75" s="174">
        <f t="shared" ref="K75" si="917">J75/I75*100</f>
        <v>100</v>
      </c>
      <c r="L75" s="174">
        <f t="shared" ref="L75:M75" si="918">L76+L77</f>
        <v>11.22696</v>
      </c>
      <c r="M75" s="174">
        <f t="shared" si="918"/>
        <v>11.22696</v>
      </c>
      <c r="N75" s="174">
        <f t="shared" ref="N75" si="919">M75/L75*100</f>
        <v>100</v>
      </c>
      <c r="O75" s="174">
        <f t="shared" ref="O75:P75" si="920">O76+O77</f>
        <v>1513</v>
      </c>
      <c r="P75" s="174">
        <f t="shared" si="920"/>
        <v>0</v>
      </c>
      <c r="Q75" s="174">
        <f t="shared" ref="Q75" si="921">P75/O75*100</f>
        <v>0</v>
      </c>
      <c r="R75" s="174">
        <f t="shared" ref="R75:S75" si="922">R76+R77</f>
        <v>0</v>
      </c>
      <c r="S75" s="174">
        <f t="shared" si="922"/>
        <v>0</v>
      </c>
      <c r="T75" s="178"/>
      <c r="U75" s="175">
        <f t="shared" ref="U75:W75" si="923">U76+U77</f>
        <v>8055.9674999999997</v>
      </c>
      <c r="V75" s="174">
        <f t="shared" si="923"/>
        <v>8055.9675000000007</v>
      </c>
      <c r="W75" s="174">
        <f t="shared" si="923"/>
        <v>0</v>
      </c>
      <c r="X75" s="174">
        <f t="shared" ref="X75" si="924">W75/V75*100</f>
        <v>0</v>
      </c>
      <c r="Y75" s="174">
        <f t="shared" ref="Y75:Z75" si="925">Y76+Y77</f>
        <v>5668.0759500000004</v>
      </c>
      <c r="Z75" s="174">
        <f t="shared" si="925"/>
        <v>0</v>
      </c>
      <c r="AA75" s="174">
        <f t="shared" ref="AA75" si="926">Z75/Y75*100</f>
        <v>0</v>
      </c>
      <c r="AB75" s="174">
        <f t="shared" ref="AB75:AC75" si="927">AB76+AB77</f>
        <v>2387.8915499999998</v>
      </c>
      <c r="AC75" s="174">
        <f t="shared" si="927"/>
        <v>0</v>
      </c>
      <c r="AD75" s="174">
        <f t="shared" ref="AD75" si="928">AC75/AB75*100</f>
        <v>0</v>
      </c>
      <c r="AE75" s="175">
        <f t="shared" ref="AE75:AG75" si="929">AE76+AE77</f>
        <v>0</v>
      </c>
      <c r="AF75" s="174">
        <f t="shared" si="929"/>
        <v>0</v>
      </c>
      <c r="AG75" s="174">
        <f t="shared" si="929"/>
        <v>0</v>
      </c>
      <c r="AH75" s="178"/>
      <c r="AI75" s="174">
        <f t="shared" ref="AI75:AJ75" si="930">AI76+AI77</f>
        <v>0</v>
      </c>
      <c r="AJ75" s="174">
        <f t="shared" si="930"/>
        <v>0</v>
      </c>
      <c r="AK75" s="178"/>
      <c r="AL75" s="174">
        <f t="shared" ref="AL75:AM75" si="931">AL76+AL77</f>
        <v>0</v>
      </c>
      <c r="AM75" s="174">
        <f t="shared" si="931"/>
        <v>0</v>
      </c>
      <c r="AN75" s="178"/>
      <c r="AO75" s="174">
        <f t="shared" ref="AO75:AP75" si="932">AO76+AO77</f>
        <v>0</v>
      </c>
      <c r="AP75" s="174">
        <f t="shared" si="932"/>
        <v>0</v>
      </c>
      <c r="AQ75" s="178"/>
      <c r="AR75" s="175">
        <f t="shared" ref="AR75:AT75" si="933">AR76+AR77</f>
        <v>0</v>
      </c>
      <c r="AS75" s="174">
        <f t="shared" si="933"/>
        <v>0</v>
      </c>
      <c r="AT75" s="174">
        <f t="shared" si="933"/>
        <v>0</v>
      </c>
      <c r="AU75" s="174"/>
      <c r="AV75" s="174">
        <f t="shared" ref="AV75:AW75" si="934">AV76+AV77</f>
        <v>0</v>
      </c>
      <c r="AW75" s="174">
        <f t="shared" si="934"/>
        <v>0</v>
      </c>
      <c r="AX75" s="174"/>
      <c r="AY75" s="174">
        <f t="shared" ref="AY75:AZ75" si="935">AY76+AY77</f>
        <v>0</v>
      </c>
      <c r="AZ75" s="174">
        <f t="shared" si="935"/>
        <v>0</v>
      </c>
      <c r="BA75" s="174"/>
      <c r="BB75" s="175">
        <f t="shared" ref="BB75:BD75" si="936">BB76+BB77</f>
        <v>17632.016779999998</v>
      </c>
      <c r="BC75" s="174">
        <f t="shared" si="936"/>
        <v>17632.016779999998</v>
      </c>
      <c r="BD75" s="174">
        <f t="shared" si="936"/>
        <v>200.93465999999998</v>
      </c>
      <c r="BE75" s="174">
        <f t="shared" ref="BE75" si="937">BD75/BC75*100</f>
        <v>1.1396011160102808</v>
      </c>
      <c r="BF75" s="174">
        <f t="shared" ref="BF75:BG75" si="938">BF76+BF77</f>
        <v>17279.376339999995</v>
      </c>
      <c r="BG75" s="174">
        <f t="shared" si="938"/>
        <v>196.91596999999999</v>
      </c>
      <c r="BH75" s="174">
        <f t="shared" ref="BH75" si="939">BG75/BF75*100</f>
        <v>1.1396011414148066</v>
      </c>
      <c r="BI75" s="174">
        <f t="shared" ref="BI75:BJ75" si="940">BI76+BI77</f>
        <v>352.64044000000001</v>
      </c>
      <c r="BJ75" s="174">
        <f t="shared" si="940"/>
        <v>4.0186900000000003</v>
      </c>
      <c r="BK75" s="174">
        <f t="shared" ref="BK75" si="941">BJ75/BI75*100</f>
        <v>1.1395998711889086</v>
      </c>
      <c r="BL75" s="174">
        <f t="shared" ref="BL75:BM75" si="942">BL76+BL77</f>
        <v>0</v>
      </c>
      <c r="BM75" s="174">
        <f t="shared" si="942"/>
        <v>0</v>
      </c>
      <c r="BN75" s="174"/>
      <c r="BO75" s="174">
        <f t="shared" ref="BO75:BP75" si="943">BO76+BO77</f>
        <v>3319.4450000000002</v>
      </c>
      <c r="BP75" s="174">
        <f t="shared" si="943"/>
        <v>0</v>
      </c>
      <c r="BQ75" s="174">
        <f t="shared" ref="BQ75" si="944">BP75/BO75*100</f>
        <v>0</v>
      </c>
      <c r="BR75" s="174">
        <f t="shared" ref="BR75:BS75" si="945">BR76+BR77</f>
        <v>3319.4450000000002</v>
      </c>
      <c r="BS75" s="174">
        <f t="shared" si="945"/>
        <v>0</v>
      </c>
      <c r="BT75" s="174">
        <f t="shared" ref="BT75" si="946">BS75/BR75*100</f>
        <v>0</v>
      </c>
      <c r="BU75" s="174">
        <f t="shared" ref="BU75:BV75" si="947">BU76+BU77</f>
        <v>0</v>
      </c>
      <c r="BV75" s="174">
        <f t="shared" si="947"/>
        <v>0</v>
      </c>
      <c r="BW75" s="174"/>
      <c r="BX75" s="174">
        <f t="shared" ref="BX75:BY75" si="948">BX76+BX77</f>
        <v>11672.734560000001</v>
      </c>
      <c r="BY75" s="174">
        <f t="shared" si="948"/>
        <v>11300.199999999999</v>
      </c>
      <c r="BZ75" s="174">
        <f t="shared" ref="BZ75:BZ76" si="949">BY75/BX75*100</f>
        <v>96.808506540732978</v>
      </c>
      <c r="CA75" s="174">
        <f t="shared" ref="CA75:CB75" si="950">CA76+CA77</f>
        <v>11439.27987</v>
      </c>
      <c r="CB75" s="174">
        <f t="shared" si="950"/>
        <v>11074.391</v>
      </c>
      <c r="CC75" s="176">
        <f t="shared" ref="CC75:CC76" si="951">CB75/CA75*100</f>
        <v>96.810211183337358</v>
      </c>
      <c r="CD75" s="174">
        <f t="shared" ref="CD75:CE75" si="952">CD76+CD77</f>
        <v>233.45469</v>
      </c>
      <c r="CE75" s="174">
        <f t="shared" si="952"/>
        <v>225.809</v>
      </c>
      <c r="CF75" s="176">
        <f t="shared" ref="CF75:CF76" si="953">CE75/CD75*100</f>
        <v>96.724979052680411</v>
      </c>
      <c r="CG75" s="175">
        <f t="shared" ref="CG75:CI75" si="954">CG76+CG77</f>
        <v>0</v>
      </c>
      <c r="CH75" s="174">
        <f t="shared" si="954"/>
        <v>0</v>
      </c>
      <c r="CI75" s="174">
        <f t="shared" si="954"/>
        <v>0</v>
      </c>
      <c r="CJ75" s="174"/>
      <c r="CK75" s="174">
        <f t="shared" ref="CK75:CL75" si="955">CK76+CK77</f>
        <v>0</v>
      </c>
      <c r="CL75" s="174">
        <f t="shared" si="955"/>
        <v>0</v>
      </c>
      <c r="CM75" s="174"/>
      <c r="CN75" s="174">
        <f t="shared" ref="CN75:CO75" si="956">CN76+CN77</f>
        <v>0</v>
      </c>
      <c r="CO75" s="174">
        <f t="shared" si="956"/>
        <v>0</v>
      </c>
      <c r="CP75" s="174"/>
      <c r="CQ75" s="175">
        <f t="shared" ref="CQ75:CS75" si="957">CQ76+CQ77</f>
        <v>2325.1146799999997</v>
      </c>
      <c r="CR75" s="174">
        <f t="shared" si="957"/>
        <v>2325.1146799999997</v>
      </c>
      <c r="CS75" s="174">
        <f t="shared" si="957"/>
        <v>94.125</v>
      </c>
      <c r="CT75" s="174">
        <f>CS75/CR75*100</f>
        <v>4.0481874210178752</v>
      </c>
      <c r="CU75" s="174">
        <f t="shared" ref="CU75:CV75" si="958">CU76+CU77</f>
        <v>2278.6123700000003</v>
      </c>
      <c r="CV75" s="174">
        <f t="shared" si="958"/>
        <v>92.242500000000007</v>
      </c>
      <c r="CW75" s="174">
        <f t="shared" ref="CW75" si="959">CV75/CU75*100</f>
        <v>4.0481874501541473</v>
      </c>
      <c r="CX75" s="174">
        <f t="shared" ref="CX75:CY75" si="960">CX76+CX77</f>
        <v>46.502309999999994</v>
      </c>
      <c r="CY75" s="174">
        <f t="shared" si="960"/>
        <v>1.8825000000000001</v>
      </c>
      <c r="CZ75" s="174">
        <f t="shared" ref="CZ75" si="961">CY75/CX75*100</f>
        <v>4.0481859933409767</v>
      </c>
      <c r="DA75" s="175">
        <f t="shared" ref="DA75:DC75" si="962">DA76+DA77</f>
        <v>0</v>
      </c>
      <c r="DB75" s="174">
        <f t="shared" si="962"/>
        <v>0</v>
      </c>
      <c r="DC75" s="174">
        <f t="shared" si="962"/>
        <v>0</v>
      </c>
      <c r="DD75" s="174"/>
      <c r="DE75" s="174">
        <f t="shared" ref="DE75:DF75" si="963">DE76+DE77</f>
        <v>0</v>
      </c>
      <c r="DF75" s="174">
        <f t="shared" si="963"/>
        <v>0</v>
      </c>
      <c r="DG75" s="174"/>
      <c r="DH75" s="174">
        <f t="shared" ref="DH75:DI75" si="964">DH76+DH77</f>
        <v>0</v>
      </c>
      <c r="DI75" s="174">
        <f t="shared" si="964"/>
        <v>0</v>
      </c>
      <c r="DJ75" s="174"/>
      <c r="DK75" s="175">
        <f t="shared" ref="DK75:DM75" si="965">DK76+DK77</f>
        <v>16300.19154</v>
      </c>
      <c r="DL75" s="174">
        <f t="shared" si="965"/>
        <v>16300.19154</v>
      </c>
      <c r="DM75" s="174">
        <f t="shared" si="965"/>
        <v>15726.623380000001</v>
      </c>
      <c r="DN75" s="174">
        <f t="shared" ref="DN75" si="966">DM75/DL75*100</f>
        <v>96.481218281438686</v>
      </c>
      <c r="DO75" s="174">
        <f t="shared" ref="DO75:DP75" si="967">DO76+DO77</f>
        <v>15674.3</v>
      </c>
      <c r="DP75" s="174">
        <f t="shared" si="967"/>
        <v>15412.090910000001</v>
      </c>
      <c r="DQ75" s="174">
        <f t="shared" ref="DQ75" si="968">DP75/DO75*100</f>
        <v>98.327140031771762</v>
      </c>
      <c r="DR75" s="174">
        <f t="shared" ref="DR75:DS75" si="969">DR76+DR77</f>
        <v>625.89154000000008</v>
      </c>
      <c r="DS75" s="174">
        <f t="shared" si="969"/>
        <v>314.53246999999999</v>
      </c>
      <c r="DT75" s="174">
        <f t="shared" ref="DT75" si="970">DS75/DR75*100</f>
        <v>50.253510376574184</v>
      </c>
      <c r="DU75" s="174">
        <f t="shared" ref="DU75:DV75" si="971">DU76+DU77</f>
        <v>0</v>
      </c>
      <c r="DV75" s="174">
        <f t="shared" si="971"/>
        <v>0</v>
      </c>
      <c r="DW75" s="174"/>
      <c r="DX75" s="174">
        <f t="shared" ref="DX75:DY75" si="972">DX76+DX77</f>
        <v>106575.789</v>
      </c>
      <c r="DY75" s="174">
        <f t="shared" si="972"/>
        <v>0</v>
      </c>
      <c r="DZ75" s="174">
        <f t="shared" ref="DZ75" si="973">DY75/DX75*100</f>
        <v>0</v>
      </c>
      <c r="EA75" s="174">
        <f t="shared" ref="EA75:EB75" si="974">EA76+EA77</f>
        <v>15740</v>
      </c>
      <c r="EB75" s="174">
        <f t="shared" si="974"/>
        <v>4243.2</v>
      </c>
      <c r="EC75" s="174">
        <f t="shared" ref="EC75" si="975">EB75/EA75*100</f>
        <v>26.958068614993646</v>
      </c>
      <c r="ED75" s="175">
        <f t="shared" ref="ED75:EF75" si="976">ED76+ED77</f>
        <v>0</v>
      </c>
      <c r="EE75" s="174">
        <f t="shared" si="976"/>
        <v>0</v>
      </c>
      <c r="EF75" s="174">
        <f t="shared" si="976"/>
        <v>0</v>
      </c>
      <c r="EG75" s="174"/>
      <c r="EH75" s="174">
        <f t="shared" ref="EH75:EI75" si="977">EH76+EH77</f>
        <v>0</v>
      </c>
      <c r="EI75" s="174">
        <f t="shared" si="977"/>
        <v>0</v>
      </c>
      <c r="EJ75" s="174"/>
      <c r="EK75" s="174">
        <f t="shared" ref="EK75:EL75" si="978">EK76+EK77</f>
        <v>0</v>
      </c>
      <c r="EL75" s="174">
        <f t="shared" si="978"/>
        <v>0</v>
      </c>
      <c r="EM75" s="174"/>
      <c r="EN75" s="174">
        <f t="shared" ref="EN75" si="979">EN76+EN77</f>
        <v>0</v>
      </c>
      <c r="EO75" s="174"/>
      <c r="EP75" s="178"/>
      <c r="EQ75" s="175">
        <f>EQ76+EQ77</f>
        <v>102.04080999999999</v>
      </c>
      <c r="ER75" s="174">
        <f>ER76+ER77</f>
        <v>102.04080999999999</v>
      </c>
      <c r="ES75" s="174">
        <f t="shared" ref="ES75" si="980">ES76+ES77</f>
        <v>102.04080999999999</v>
      </c>
      <c r="ET75" s="174">
        <f>ES75/ER75*100</f>
        <v>100</v>
      </c>
      <c r="EU75" s="174">
        <f>EU76+EU77</f>
        <v>100</v>
      </c>
      <c r="EV75" s="174">
        <f>EV76+EV77</f>
        <v>100</v>
      </c>
      <c r="EW75" s="174">
        <f>EV75/EU75*100</f>
        <v>100</v>
      </c>
      <c r="EX75" s="174">
        <f>EX76+EX77</f>
        <v>2.04081</v>
      </c>
      <c r="EY75" s="174">
        <v>2.04081</v>
      </c>
      <c r="EZ75" s="174">
        <f>EY75/EX75*100</f>
        <v>100</v>
      </c>
      <c r="FA75" s="174">
        <f t="shared" ref="FA75:FB75" si="981">FA76+FA77</f>
        <v>0</v>
      </c>
      <c r="FB75" s="174">
        <f t="shared" si="981"/>
        <v>0</v>
      </c>
      <c r="FC75" s="174"/>
      <c r="FD75" s="174">
        <f t="shared" ref="FD75:FE75" si="982">FD76+FD77</f>
        <v>2000.8163300000001</v>
      </c>
      <c r="FE75" s="174">
        <f t="shared" si="982"/>
        <v>2000.8163300000001</v>
      </c>
      <c r="FF75" s="174">
        <f>FE75/FD75*100</f>
        <v>100</v>
      </c>
      <c r="FG75" s="174">
        <f t="shared" ref="FG75:FH75" si="983">FG76+FG77</f>
        <v>18180.102040000002</v>
      </c>
      <c r="FH75" s="174">
        <f t="shared" si="983"/>
        <v>5454.0299500000001</v>
      </c>
      <c r="FI75" s="174">
        <f>FH75/FG75*100</f>
        <v>29.999996358656301</v>
      </c>
      <c r="FJ75" s="174">
        <f t="shared" ref="FJ75:FK75" si="984">FJ76+FJ77</f>
        <v>366.42799000000002</v>
      </c>
      <c r="FK75" s="174">
        <f t="shared" si="984"/>
        <v>366.42799000000002</v>
      </c>
      <c r="FL75" s="174">
        <f t="shared" ref="FL75:FL76" si="985">FK75/FJ75*100</f>
        <v>100</v>
      </c>
      <c r="FM75" s="174">
        <f t="shared" ref="FM75:FN75" si="986">FM76+FM77</f>
        <v>46301.729330000002</v>
      </c>
      <c r="FN75" s="174">
        <f t="shared" si="986"/>
        <v>15356.5843</v>
      </c>
      <c r="FO75" s="174">
        <f t="shared" ref="FO75:FO76" si="987">FN75/FM75*100</f>
        <v>33.166329902175171</v>
      </c>
      <c r="FP75" s="174">
        <f t="shared" ref="FP75:FQ75" si="988">FP76+FP77</f>
        <v>0</v>
      </c>
      <c r="FQ75" s="174">
        <f t="shared" si="988"/>
        <v>0</v>
      </c>
      <c r="FR75" s="174"/>
      <c r="FS75" s="174">
        <f t="shared" ref="FS75:FT75" si="989">FS76+FS77</f>
        <v>0</v>
      </c>
      <c r="FT75" s="174">
        <f t="shared" si="989"/>
        <v>0</v>
      </c>
      <c r="FU75" s="174"/>
      <c r="FV75" s="174">
        <f t="shared" ref="FV75:FW75" si="990">FV76+FV77</f>
        <v>37737.191050000001</v>
      </c>
      <c r="FW75" s="174">
        <f t="shared" si="990"/>
        <v>10800.73892</v>
      </c>
      <c r="FX75" s="174">
        <f t="shared" ref="FX75:FX76" si="991">FW75/FV75*100</f>
        <v>28.620940296508902</v>
      </c>
      <c r="FY75" s="174">
        <f t="shared" ref="FY75:FZ75" si="992">FY76+FY77</f>
        <v>0</v>
      </c>
      <c r="FZ75" s="174">
        <f t="shared" si="992"/>
        <v>0</v>
      </c>
      <c r="GA75" s="174"/>
      <c r="GB75" s="174">
        <f t="shared" ref="GB75:GC75" si="993">GB76+GB77</f>
        <v>131850.20202</v>
      </c>
      <c r="GC75" s="174">
        <f t="shared" si="993"/>
        <v>3307.9701599999999</v>
      </c>
      <c r="GD75" s="174">
        <f t="shared" ref="GD75:GD76" si="994">GC75/GB75*100</f>
        <v>2.5088851661359026</v>
      </c>
      <c r="GE75" s="174">
        <f t="shared" ref="GE75:GF75" si="995">GE76+GE77</f>
        <v>0</v>
      </c>
      <c r="GF75" s="174">
        <f t="shared" si="995"/>
        <v>0</v>
      </c>
      <c r="GG75" s="174"/>
      <c r="GH75" s="174">
        <f t="shared" ref="GH75:GI75" si="996">GH76+GH77</f>
        <v>537.60500000000002</v>
      </c>
      <c r="GI75" s="174">
        <f t="shared" si="996"/>
        <v>83.073999999999998</v>
      </c>
      <c r="GJ75" s="174">
        <f t="shared" ref="GJ75:GJ76" si="997">GI75/GH75*100</f>
        <v>15.452609257726396</v>
      </c>
      <c r="GK75" s="174">
        <f t="shared" ref="GK75:GL75" si="998">GK76+GK77</f>
        <v>5447.6432800000002</v>
      </c>
      <c r="GL75" s="174">
        <f t="shared" si="998"/>
        <v>0</v>
      </c>
      <c r="GM75" s="174">
        <f t="shared" ref="GM75:GM76" si="999">GL75/GK75*100</f>
        <v>0</v>
      </c>
      <c r="GN75" s="174">
        <f t="shared" ref="GN75:GO75" si="1000">GN76+GN77</f>
        <v>6274.9907199999998</v>
      </c>
      <c r="GO75" s="174">
        <f t="shared" si="1000"/>
        <v>0</v>
      </c>
      <c r="GP75" s="174">
        <f t="shared" ref="GP75:GP76" si="1001">GO75/GN75*100</f>
        <v>0</v>
      </c>
      <c r="GQ75" s="174">
        <f t="shared" ref="GQ75:GR75" si="1002">GQ76+GQ77</f>
        <v>0</v>
      </c>
      <c r="GR75" s="174">
        <f t="shared" si="1002"/>
        <v>0</v>
      </c>
      <c r="GS75" s="174"/>
      <c r="GT75" s="174">
        <f t="shared" ref="GT75:GU75" si="1003">GT76+GT77</f>
        <v>100</v>
      </c>
      <c r="GU75" s="174">
        <f t="shared" si="1003"/>
        <v>0</v>
      </c>
      <c r="GV75" s="174">
        <f t="shared" ref="GV75:GV76" si="1004">GU75/GT75*100</f>
        <v>0</v>
      </c>
      <c r="GW75" s="88"/>
      <c r="GX75" s="136"/>
      <c r="GY75" s="124"/>
      <c r="GZ75" s="123"/>
      <c r="HA75" s="113"/>
      <c r="HB75" s="113"/>
      <c r="HC75" s="113"/>
      <c r="HD75" s="96"/>
    </row>
    <row r="76" spans="1:214" ht="18">
      <c r="A76" s="15" t="s">
        <v>187</v>
      </c>
      <c r="B76" s="178">
        <f>E76+O76+R76+U76+AE76+AO76+AR76+BB76+BL76+BO76+BX76+CG76+CQ76+DA76+DK76+DU76+DX76+EA76+ED76+EN76+EQ76+FA76+FD76+FG76+FJ76+FM76+FP76+FS76+FV76+FY76+GB76+GE76+GH76+GK76+GN76+GQ76+GT76</f>
        <v>384150.28210999997</v>
      </c>
      <c r="C76" s="178">
        <f>G76+P76+S76+W76+AG76+AP76+AT76+BD76+BM76+BP76+BY76+CI76+CS76+DC76+DM76+DV76+DY76+EB76+EF76+EO76+ES76+FB76+FE76+FH76+FK76+FN76+FQ76+FT76+FW76+FZ76+GC76+GF76+GI76+GL76+GO76+GR76+GU76</f>
        <v>69864.401779999986</v>
      </c>
      <c r="D76" s="177">
        <f t="shared" si="912"/>
        <v>18.18673707494365</v>
      </c>
      <c r="E76" s="179">
        <v>1122.6959400000001</v>
      </c>
      <c r="F76" s="178">
        <f>I76+L76</f>
        <v>1122.6959400000001</v>
      </c>
      <c r="G76" s="178">
        <f>J76+M76</f>
        <v>1122.6959400000001</v>
      </c>
      <c r="H76" s="178">
        <f t="shared" si="915"/>
        <v>100</v>
      </c>
      <c r="I76" s="178">
        <v>1111.4689800000001</v>
      </c>
      <c r="J76" s="178">
        <v>1111.4689800000001</v>
      </c>
      <c r="K76" s="178">
        <f>J76/I76*100</f>
        <v>100</v>
      </c>
      <c r="L76" s="178">
        <v>11.22696</v>
      </c>
      <c r="M76" s="178">
        <v>11.22696</v>
      </c>
      <c r="N76" s="178">
        <f>M76/L76*100</f>
        <v>100</v>
      </c>
      <c r="O76" s="178">
        <v>1513</v>
      </c>
      <c r="P76" s="178"/>
      <c r="Q76" s="178">
        <f>P76/O76*100</f>
        <v>0</v>
      </c>
      <c r="R76" s="178"/>
      <c r="S76" s="178"/>
      <c r="T76" s="178"/>
      <c r="U76" s="179">
        <v>8055.9674999999997</v>
      </c>
      <c r="V76" s="178">
        <f>Y76+AB76</f>
        <v>8055.9675000000007</v>
      </c>
      <c r="W76" s="178">
        <f>Z76+AC76</f>
        <v>0</v>
      </c>
      <c r="X76" s="178">
        <f>W76/V76*100</f>
        <v>0</v>
      </c>
      <c r="Y76" s="178">
        <v>5668.0759500000004</v>
      </c>
      <c r="Z76" s="178"/>
      <c r="AA76" s="178">
        <f>Z76/Y76*100</f>
        <v>0</v>
      </c>
      <c r="AB76" s="178">
        <v>2387.8915499999998</v>
      </c>
      <c r="AC76" s="178"/>
      <c r="AD76" s="178">
        <f>AC76/AB76*100</f>
        <v>0</v>
      </c>
      <c r="AE76" s="179"/>
      <c r="AF76" s="178">
        <f>AI76+AL76</f>
        <v>0</v>
      </c>
      <c r="AG76" s="178">
        <f>AJ76+AM76</f>
        <v>0</v>
      </c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9"/>
      <c r="AS76" s="178">
        <f>AV76+AY76</f>
        <v>0</v>
      </c>
      <c r="AT76" s="178">
        <f>AW76+AZ76</f>
        <v>0</v>
      </c>
      <c r="AU76" s="178"/>
      <c r="AV76" s="178"/>
      <c r="AW76" s="178"/>
      <c r="AX76" s="178"/>
      <c r="AY76" s="178"/>
      <c r="AZ76" s="178"/>
      <c r="BA76" s="178"/>
      <c r="BB76" s="179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>
        <f>BR76+BU76</f>
        <v>0</v>
      </c>
      <c r="BP76" s="178"/>
      <c r="BQ76" s="178"/>
      <c r="BR76" s="178"/>
      <c r="BS76" s="178"/>
      <c r="BT76" s="178"/>
      <c r="BU76" s="178"/>
      <c r="BV76" s="178"/>
      <c r="BW76" s="178"/>
      <c r="BX76" s="178">
        <f>CA76+CD76</f>
        <v>11672.734560000001</v>
      </c>
      <c r="BY76" s="178">
        <f>CB76+CE76</f>
        <v>11300.199999999999</v>
      </c>
      <c r="BZ76" s="178">
        <f t="shared" si="949"/>
        <v>96.808506540732978</v>
      </c>
      <c r="CA76" s="178">
        <v>11439.27987</v>
      </c>
      <c r="CB76" s="178">
        <v>11074.391</v>
      </c>
      <c r="CC76" s="177">
        <f t="shared" si="951"/>
        <v>96.810211183337358</v>
      </c>
      <c r="CD76" s="178">
        <v>233.45469</v>
      </c>
      <c r="CE76" s="178">
        <v>225.809</v>
      </c>
      <c r="CF76" s="177">
        <f t="shared" si="953"/>
        <v>96.724979052680411</v>
      </c>
      <c r="CG76" s="179"/>
      <c r="CH76" s="178">
        <f>CK76+CN76</f>
        <v>0</v>
      </c>
      <c r="CI76" s="178">
        <f>CL76+CO76</f>
        <v>0</v>
      </c>
      <c r="CJ76" s="178"/>
      <c r="CK76" s="178"/>
      <c r="CL76" s="178"/>
      <c r="CM76" s="178"/>
      <c r="CN76" s="178"/>
      <c r="CO76" s="178"/>
      <c r="CP76" s="178"/>
      <c r="CQ76" s="179"/>
      <c r="CR76" s="178">
        <f t="shared" ref="CR76:CS76" si="1005">CU76+CX76</f>
        <v>0</v>
      </c>
      <c r="CS76" s="178">
        <f t="shared" si="1005"/>
        <v>0</v>
      </c>
      <c r="CT76" s="178"/>
      <c r="CU76" s="178"/>
      <c r="CV76" s="178"/>
      <c r="CW76" s="178"/>
      <c r="CX76" s="178"/>
      <c r="CY76" s="178"/>
      <c r="CZ76" s="178"/>
      <c r="DA76" s="179"/>
      <c r="DB76" s="178">
        <f>DE76+DH76</f>
        <v>0</v>
      </c>
      <c r="DC76" s="178">
        <f>DF76+DI76</f>
        <v>0</v>
      </c>
      <c r="DD76" s="178"/>
      <c r="DE76" s="178"/>
      <c r="DF76" s="178"/>
      <c r="DG76" s="178"/>
      <c r="DH76" s="178"/>
      <c r="DI76" s="178"/>
      <c r="DJ76" s="178"/>
      <c r="DK76" s="179">
        <f>16300.1954-0.00386</f>
        <v>16300.19154</v>
      </c>
      <c r="DL76" s="178">
        <f>DO76+DR76</f>
        <v>16300.19154</v>
      </c>
      <c r="DM76" s="178">
        <f>DP76+DS76</f>
        <v>15726.623380000001</v>
      </c>
      <c r="DN76" s="178">
        <f>DM76/DL76*100</f>
        <v>96.481218281438686</v>
      </c>
      <c r="DO76" s="178">
        <v>15674.3</v>
      </c>
      <c r="DP76" s="178">
        <v>15412.090910000001</v>
      </c>
      <c r="DQ76" s="178">
        <f>DP76/DO76*100</f>
        <v>98.327140031771762</v>
      </c>
      <c r="DR76" s="178">
        <f>319.88367+306.00787</f>
        <v>625.89154000000008</v>
      </c>
      <c r="DS76" s="178">
        <v>314.53246999999999</v>
      </c>
      <c r="DT76" s="178">
        <f>DS76/DR76*100</f>
        <v>50.253510376574184</v>
      </c>
      <c r="DU76" s="178"/>
      <c r="DV76" s="178"/>
      <c r="DW76" s="178"/>
      <c r="DX76" s="177">
        <v>80846.944000000003</v>
      </c>
      <c r="DY76" s="178"/>
      <c r="DZ76" s="178">
        <f t="shared" ref="DZ76:DZ77" si="1006">DY76/DX76*100</f>
        <v>0</v>
      </c>
      <c r="EA76" s="178">
        <v>15740</v>
      </c>
      <c r="EB76" s="178">
        <v>4243.2</v>
      </c>
      <c r="EC76" s="178">
        <f>EB76/EA76*100</f>
        <v>26.958068614993646</v>
      </c>
      <c r="ED76" s="179"/>
      <c r="EE76" s="178">
        <f>EH76+EK76</f>
        <v>0</v>
      </c>
      <c r="EF76" s="178">
        <f>EI76+EL76</f>
        <v>0</v>
      </c>
      <c r="EG76" s="178"/>
      <c r="EH76" s="178"/>
      <c r="EI76" s="178"/>
      <c r="EJ76" s="178"/>
      <c r="EK76" s="178"/>
      <c r="EL76" s="178"/>
      <c r="EM76" s="178"/>
      <c r="EN76" s="178"/>
      <c r="EO76" s="178"/>
      <c r="EP76" s="178"/>
      <c r="EQ76" s="180">
        <v>102.04080999999999</v>
      </c>
      <c r="ER76" s="178">
        <v>102.04080999999999</v>
      </c>
      <c r="ES76" s="178">
        <f>EV76+EY76</f>
        <v>102.04080999999999</v>
      </c>
      <c r="ET76" s="178">
        <f>ES76/ER76*100</f>
        <v>100</v>
      </c>
      <c r="EU76" s="178">
        <v>100</v>
      </c>
      <c r="EV76" s="178">
        <v>100</v>
      </c>
      <c r="EW76" s="178">
        <f>EV76/EU76*100</f>
        <v>100</v>
      </c>
      <c r="EX76" s="178">
        <v>2.04081</v>
      </c>
      <c r="EY76" s="178">
        <v>2.04081</v>
      </c>
      <c r="EZ76" s="178">
        <f>EY76/EX76*100</f>
        <v>100</v>
      </c>
      <c r="FA76" s="178"/>
      <c r="FB76" s="178"/>
      <c r="FC76" s="178"/>
      <c r="FD76" s="178">
        <v>2000.8163300000001</v>
      </c>
      <c r="FE76" s="178">
        <v>2000.8163300000001</v>
      </c>
      <c r="FF76" s="178">
        <f>FE76/FD76*100</f>
        <v>100</v>
      </c>
      <c r="FG76" s="178">
        <v>18180.102040000002</v>
      </c>
      <c r="FH76" s="178">
        <v>5454.0299500000001</v>
      </c>
      <c r="FI76" s="178">
        <f>FH76/FG76*100</f>
        <v>29.999996358656301</v>
      </c>
      <c r="FJ76" s="178">
        <v>366.42799000000002</v>
      </c>
      <c r="FK76" s="178">
        <v>366.42799000000002</v>
      </c>
      <c r="FL76" s="178">
        <f t="shared" si="985"/>
        <v>100</v>
      </c>
      <c r="FM76" s="178">
        <v>46301.729330000002</v>
      </c>
      <c r="FN76" s="178">
        <v>15356.5843</v>
      </c>
      <c r="FO76" s="178">
        <f t="shared" si="987"/>
        <v>33.166329902175171</v>
      </c>
      <c r="FP76" s="178"/>
      <c r="FQ76" s="178"/>
      <c r="FR76" s="178"/>
      <c r="FS76" s="178"/>
      <c r="FT76" s="178"/>
      <c r="FU76" s="178"/>
      <c r="FV76" s="178">
        <v>37737.191050000001</v>
      </c>
      <c r="FW76" s="178">
        <v>10800.73892</v>
      </c>
      <c r="FX76" s="178">
        <f t="shared" si="991"/>
        <v>28.620940296508902</v>
      </c>
      <c r="FY76" s="178"/>
      <c r="FZ76" s="178"/>
      <c r="GA76" s="178"/>
      <c r="GB76" s="178">
        <v>131850.20202</v>
      </c>
      <c r="GC76" s="178">
        <v>3307.9701599999999</v>
      </c>
      <c r="GD76" s="178">
        <f t="shared" si="994"/>
        <v>2.5088851661359026</v>
      </c>
      <c r="GE76" s="178"/>
      <c r="GF76" s="178"/>
      <c r="GG76" s="178"/>
      <c r="GH76" s="178">
        <v>537.60500000000002</v>
      </c>
      <c r="GI76" s="178">
        <v>83.073999999999998</v>
      </c>
      <c r="GJ76" s="178">
        <f t="shared" si="997"/>
        <v>15.452609257726396</v>
      </c>
      <c r="GK76" s="178">
        <v>5447.6432800000002</v>
      </c>
      <c r="GL76" s="178"/>
      <c r="GM76" s="178">
        <f t="shared" si="999"/>
        <v>0</v>
      </c>
      <c r="GN76" s="178">
        <v>6274.9907199999998</v>
      </c>
      <c r="GO76" s="178"/>
      <c r="GP76" s="178">
        <f t="shared" si="1001"/>
        <v>0</v>
      </c>
      <c r="GQ76" s="178"/>
      <c r="GR76" s="178"/>
      <c r="GS76" s="178"/>
      <c r="GT76" s="178">
        <v>100</v>
      </c>
      <c r="GU76" s="178"/>
      <c r="GV76" s="178">
        <f t="shared" si="1004"/>
        <v>0</v>
      </c>
      <c r="GW76" s="90"/>
      <c r="GX76" s="87"/>
      <c r="GY76" s="85"/>
      <c r="GZ76" s="85"/>
      <c r="HA76" s="30"/>
      <c r="HB76" s="30"/>
      <c r="HC76" s="30"/>
      <c r="HD76" s="30"/>
    </row>
    <row r="77" spans="1:214" s="14" customFormat="1" ht="17.25" customHeight="1">
      <c r="A77" s="19" t="s">
        <v>194</v>
      </c>
      <c r="B77" s="176">
        <f>SUM(B78:B95)</f>
        <v>49005.421460000005</v>
      </c>
      <c r="C77" s="176">
        <f>SUM(C78:C95)</f>
        <v>295.05966000000001</v>
      </c>
      <c r="D77" s="176">
        <f t="shared" si="912"/>
        <v>0.60209595430342</v>
      </c>
      <c r="E77" s="175">
        <f>SUM(E78:E95)</f>
        <v>0</v>
      </c>
      <c r="F77" s="174">
        <f>SUM(F78:F95)</f>
        <v>0</v>
      </c>
      <c r="G77" s="174">
        <f>SUM(G78:G95)</f>
        <v>0</v>
      </c>
      <c r="H77" s="178"/>
      <c r="I77" s="174">
        <f>SUM(I78:I95)</f>
        <v>0</v>
      </c>
      <c r="J77" s="174">
        <f>SUM(J78:J95)</f>
        <v>0</v>
      </c>
      <c r="K77" s="178"/>
      <c r="L77" s="174">
        <f>SUM(L78:L95)</f>
        <v>0</v>
      </c>
      <c r="M77" s="174">
        <f>SUM(M78:M95)</f>
        <v>0</v>
      </c>
      <c r="N77" s="178"/>
      <c r="O77" s="174">
        <f>SUM(O78:O95)</f>
        <v>0</v>
      </c>
      <c r="P77" s="174">
        <f>SUM(P78:P95)</f>
        <v>0</v>
      </c>
      <c r="Q77" s="178"/>
      <c r="R77" s="174">
        <f>SUM(R78:R95)</f>
        <v>0</v>
      </c>
      <c r="S77" s="174">
        <f>SUM(S78:S95)</f>
        <v>0</v>
      </c>
      <c r="T77" s="178"/>
      <c r="U77" s="175">
        <f>SUM(U78:U95)</f>
        <v>0</v>
      </c>
      <c r="V77" s="174">
        <f>SUM(V78:V95)</f>
        <v>0</v>
      </c>
      <c r="W77" s="174">
        <f>SUM(W78:W95)</f>
        <v>0</v>
      </c>
      <c r="X77" s="178"/>
      <c r="Y77" s="174">
        <f>SUM(Y78:Y95)</f>
        <v>0</v>
      </c>
      <c r="Z77" s="174">
        <f>SUM(Z78:Z95)</f>
        <v>0</v>
      </c>
      <c r="AA77" s="178"/>
      <c r="AB77" s="174">
        <f>SUM(AB78:AB95)</f>
        <v>0</v>
      </c>
      <c r="AC77" s="174">
        <f>SUM(AC78:AC95)</f>
        <v>0</v>
      </c>
      <c r="AD77" s="178"/>
      <c r="AE77" s="175">
        <f>SUM(AE78:AE95)</f>
        <v>0</v>
      </c>
      <c r="AF77" s="174">
        <f>SUM(AF78:AF95)</f>
        <v>0</v>
      </c>
      <c r="AG77" s="174">
        <f>SUM(AG78:AG95)</f>
        <v>0</v>
      </c>
      <c r="AH77" s="178"/>
      <c r="AI77" s="174">
        <f>SUM(AI78:AI95)</f>
        <v>0</v>
      </c>
      <c r="AJ77" s="174">
        <f>SUM(AJ78:AJ95)</f>
        <v>0</v>
      </c>
      <c r="AK77" s="178"/>
      <c r="AL77" s="174">
        <f>SUM(AL78:AL95)</f>
        <v>0</v>
      </c>
      <c r="AM77" s="174">
        <f>SUM(AM78:AM95)</f>
        <v>0</v>
      </c>
      <c r="AN77" s="178"/>
      <c r="AO77" s="174">
        <f>SUM(AO78:AO95)</f>
        <v>0</v>
      </c>
      <c r="AP77" s="174">
        <f>SUM(AP78:AP95)</f>
        <v>0</v>
      </c>
      <c r="AQ77" s="178"/>
      <c r="AR77" s="175">
        <f>SUM(AR78:AR95)</f>
        <v>0</v>
      </c>
      <c r="AS77" s="174">
        <f>SUM(AS78:AS95)</f>
        <v>0</v>
      </c>
      <c r="AT77" s="174">
        <f>SUM(AT78:AT95)</f>
        <v>0</v>
      </c>
      <c r="AU77" s="178"/>
      <c r="AV77" s="174">
        <f>SUM(AV78:AV95)</f>
        <v>0</v>
      </c>
      <c r="AW77" s="174">
        <f>SUM(AW78:AW95)</f>
        <v>0</v>
      </c>
      <c r="AX77" s="178"/>
      <c r="AY77" s="174">
        <f>SUM(AY78:AY95)</f>
        <v>0</v>
      </c>
      <c r="AZ77" s="174">
        <f>SUM(AZ78:AZ95)</f>
        <v>0</v>
      </c>
      <c r="BA77" s="178"/>
      <c r="BB77" s="175">
        <f>SUM(BB78:BB95)</f>
        <v>17632.016779999998</v>
      </c>
      <c r="BC77" s="174">
        <f>SUM(BC78:BC95)</f>
        <v>17632.016779999998</v>
      </c>
      <c r="BD77" s="174">
        <f>SUM(BD78:BD95)</f>
        <v>200.93465999999998</v>
      </c>
      <c r="BE77" s="174">
        <f t="shared" ref="BE77:BE93" si="1007">BD77/BC77*100</f>
        <v>1.1396011160102808</v>
      </c>
      <c r="BF77" s="174">
        <f>SUM(BF78:BF95)</f>
        <v>17279.376339999995</v>
      </c>
      <c r="BG77" s="174">
        <f>SUM(BG78:BG95)</f>
        <v>196.91596999999999</v>
      </c>
      <c r="BH77" s="174">
        <f t="shared" ref="BH77:BH93" si="1008">BG77/BF77*100</f>
        <v>1.1396011414148066</v>
      </c>
      <c r="BI77" s="174">
        <f>SUM(BI78:BI95)</f>
        <v>352.64044000000001</v>
      </c>
      <c r="BJ77" s="174">
        <f>SUM(BJ78:BJ95)</f>
        <v>4.0186900000000003</v>
      </c>
      <c r="BK77" s="174">
        <f t="shared" ref="BK77:BK93" si="1009">BJ77/BI77*100</f>
        <v>1.1395998711889086</v>
      </c>
      <c r="BL77" s="174">
        <f>SUM(BL78:BL95)</f>
        <v>0</v>
      </c>
      <c r="BM77" s="174">
        <f>SUM(BM78:BM95)</f>
        <v>0</v>
      </c>
      <c r="BN77" s="174"/>
      <c r="BO77" s="174">
        <f>SUM(BO78:BO95)</f>
        <v>3319.4450000000002</v>
      </c>
      <c r="BP77" s="174">
        <f>SUM(BP78:BP95)</f>
        <v>0</v>
      </c>
      <c r="BQ77" s="174">
        <f t="shared" ref="BQ77" si="1010">BP77/BO77*100</f>
        <v>0</v>
      </c>
      <c r="BR77" s="174">
        <f>SUM(BR78:BR95)</f>
        <v>3319.4450000000002</v>
      </c>
      <c r="BS77" s="174">
        <f>SUM(BS78:BS95)</f>
        <v>0</v>
      </c>
      <c r="BT77" s="174">
        <f t="shared" ref="BT77:BT78" si="1011">BS77/BR77*100</f>
        <v>0</v>
      </c>
      <c r="BU77" s="174">
        <f>SUM(BU78:BU95)</f>
        <v>0</v>
      </c>
      <c r="BV77" s="174">
        <f>SUM(BV78:BV95)</f>
        <v>0</v>
      </c>
      <c r="BW77" s="174"/>
      <c r="BX77" s="174">
        <f>SUM(BX78:BX95)</f>
        <v>0</v>
      </c>
      <c r="BY77" s="174">
        <f>SUM(BY78:BY95)</f>
        <v>0</v>
      </c>
      <c r="BZ77" s="174"/>
      <c r="CA77" s="174">
        <f>SUM(CA78:CA95)</f>
        <v>0</v>
      </c>
      <c r="CB77" s="174">
        <f>SUM(CB78:CB95)</f>
        <v>0</v>
      </c>
      <c r="CC77" s="174"/>
      <c r="CD77" s="174">
        <f>SUM(CD78:CD95)</f>
        <v>0</v>
      </c>
      <c r="CE77" s="174">
        <f>SUM(CE78:CE95)</f>
        <v>0</v>
      </c>
      <c r="CF77" s="174"/>
      <c r="CG77" s="175">
        <f>SUM(CG78:CG95)</f>
        <v>0</v>
      </c>
      <c r="CH77" s="174">
        <f>SUM(CH78:CH95)</f>
        <v>0</v>
      </c>
      <c r="CI77" s="174">
        <f>SUM(CI78:CI95)</f>
        <v>0</v>
      </c>
      <c r="CJ77" s="174"/>
      <c r="CK77" s="174">
        <f>SUM(CK78:CK95)</f>
        <v>0</v>
      </c>
      <c r="CL77" s="174">
        <f>SUM(CL78:CL95)</f>
        <v>0</v>
      </c>
      <c r="CM77" s="174"/>
      <c r="CN77" s="174">
        <f>SUM(CN78:CN95)</f>
        <v>0</v>
      </c>
      <c r="CO77" s="174">
        <f>SUM(CO78:CO95)</f>
        <v>0</v>
      </c>
      <c r="CP77" s="174"/>
      <c r="CQ77" s="175">
        <f>SUM(CQ78:CQ95)</f>
        <v>2325.1146799999997</v>
      </c>
      <c r="CR77" s="174">
        <f>SUM(CR78:CR95)</f>
        <v>2325.1146799999997</v>
      </c>
      <c r="CS77" s="174">
        <f>SUM(CS78:CS95)</f>
        <v>94.125</v>
      </c>
      <c r="CT77" s="174">
        <f>CS77/CR77*100</f>
        <v>4.0481874210178752</v>
      </c>
      <c r="CU77" s="174">
        <f>SUM(CU78:CU95)</f>
        <v>2278.6123700000003</v>
      </c>
      <c r="CV77" s="174">
        <f>SUM(CV78:CV95)</f>
        <v>92.242500000000007</v>
      </c>
      <c r="CW77" s="174">
        <f t="shared" ref="CW77" si="1012">CV77/CU77*100</f>
        <v>4.0481874501541473</v>
      </c>
      <c r="CX77" s="174">
        <f>SUM(CX78:CX95)</f>
        <v>46.502309999999994</v>
      </c>
      <c r="CY77" s="174">
        <f>SUM(CY78:CY95)</f>
        <v>1.8825000000000001</v>
      </c>
      <c r="CZ77" s="174">
        <f t="shared" ref="CZ77" si="1013">CY77/CX77*100</f>
        <v>4.0481859933409767</v>
      </c>
      <c r="DA77" s="175">
        <f>SUM(DA78:DA95)</f>
        <v>0</v>
      </c>
      <c r="DB77" s="174">
        <f>SUM(DB78:DB95)</f>
        <v>0</v>
      </c>
      <c r="DC77" s="174">
        <f>SUM(DC78:DC95)</f>
        <v>0</v>
      </c>
      <c r="DD77" s="174"/>
      <c r="DE77" s="174">
        <f>SUM(DE78:DE95)</f>
        <v>0</v>
      </c>
      <c r="DF77" s="174">
        <f>SUM(DF78:DF95)</f>
        <v>0</v>
      </c>
      <c r="DG77" s="174"/>
      <c r="DH77" s="174">
        <f>SUM(DH78:DH95)</f>
        <v>0</v>
      </c>
      <c r="DI77" s="174">
        <f>SUM(DI78:DI95)</f>
        <v>0</v>
      </c>
      <c r="DJ77" s="174"/>
      <c r="DK77" s="175">
        <f>SUM(DK78:DK95)</f>
        <v>0</v>
      </c>
      <c r="DL77" s="174">
        <f>SUM(DL78:DL95)</f>
        <v>0</v>
      </c>
      <c r="DM77" s="174">
        <f>SUM(DM78:DM95)</f>
        <v>0</v>
      </c>
      <c r="DN77" s="174"/>
      <c r="DO77" s="174">
        <f>SUM(DO78:DO95)</f>
        <v>0</v>
      </c>
      <c r="DP77" s="174">
        <f>SUM(DP78:DP95)</f>
        <v>0</v>
      </c>
      <c r="DQ77" s="174"/>
      <c r="DR77" s="174">
        <f>SUM(DR78:DR95)</f>
        <v>0</v>
      </c>
      <c r="DS77" s="174">
        <f>SUM(DS78:DS95)</f>
        <v>0</v>
      </c>
      <c r="DT77" s="174"/>
      <c r="DU77" s="174">
        <f>SUM(DU78:DU95)</f>
        <v>0</v>
      </c>
      <c r="DV77" s="174">
        <f>SUM(DV78:DV95)</f>
        <v>0</v>
      </c>
      <c r="DW77" s="174"/>
      <c r="DX77" s="174">
        <f>SUM(DX78:DX95)</f>
        <v>25728.845000000001</v>
      </c>
      <c r="DY77" s="174">
        <f>SUM(DY78:DY95)</f>
        <v>0</v>
      </c>
      <c r="DZ77" s="174">
        <f t="shared" si="1006"/>
        <v>0</v>
      </c>
      <c r="EA77" s="174">
        <f>SUM(EA78:EA95)</f>
        <v>0</v>
      </c>
      <c r="EB77" s="174">
        <f>SUM(EB78:EB95)</f>
        <v>0</v>
      </c>
      <c r="EC77" s="174"/>
      <c r="ED77" s="175">
        <f>SUM(ED78:ED95)</f>
        <v>0</v>
      </c>
      <c r="EE77" s="174">
        <f>SUM(EE78:EE95)</f>
        <v>0</v>
      </c>
      <c r="EF77" s="174">
        <f>SUM(EF78:EF95)</f>
        <v>0</v>
      </c>
      <c r="EG77" s="174"/>
      <c r="EH77" s="174">
        <f>SUM(EH78:EH95)</f>
        <v>0</v>
      </c>
      <c r="EI77" s="174">
        <f>SUM(EI78:EI95)</f>
        <v>0</v>
      </c>
      <c r="EJ77" s="174"/>
      <c r="EK77" s="174">
        <f>SUM(EK78:EK95)</f>
        <v>0</v>
      </c>
      <c r="EL77" s="174">
        <f>SUM(EL78:EL95)</f>
        <v>0</v>
      </c>
      <c r="EM77" s="174"/>
      <c r="EN77" s="174">
        <f t="shared" ref="EN77" si="1014">EN78+EN79</f>
        <v>0</v>
      </c>
      <c r="EO77" s="174"/>
      <c r="EP77" s="178"/>
      <c r="EQ77" s="175"/>
      <c r="ER77" s="174">
        <f t="shared" ref="ER77:ES77" si="1015">ER78+ER79</f>
        <v>0</v>
      </c>
      <c r="ES77" s="174">
        <f t="shared" si="1015"/>
        <v>0</v>
      </c>
      <c r="ET77" s="174"/>
      <c r="EU77" s="174">
        <f t="shared" ref="EU77:EV77" si="1016">EU78+EU79</f>
        <v>0</v>
      </c>
      <c r="EV77" s="174">
        <f t="shared" si="1016"/>
        <v>0</v>
      </c>
      <c r="EW77" s="174"/>
      <c r="EX77" s="174">
        <f t="shared" ref="EX77:EY77" si="1017">EX78+EX79</f>
        <v>0</v>
      </c>
      <c r="EY77" s="174">
        <f t="shared" si="1017"/>
        <v>0</v>
      </c>
      <c r="EZ77" s="174"/>
      <c r="FA77" s="174">
        <f>SUM(FA78:FA95)</f>
        <v>0</v>
      </c>
      <c r="FB77" s="174">
        <f>SUM(FB78:FB95)</f>
        <v>0</v>
      </c>
      <c r="FC77" s="174"/>
      <c r="FD77" s="174">
        <f>SUM(FD78:FD95)</f>
        <v>0</v>
      </c>
      <c r="FE77" s="174">
        <f>SUM(FE78:FE95)</f>
        <v>0</v>
      </c>
      <c r="FF77" s="174"/>
      <c r="FG77" s="174">
        <f>SUM(FG78:FG95)</f>
        <v>0</v>
      </c>
      <c r="FH77" s="174">
        <f>SUM(FH78:FH95)</f>
        <v>0</v>
      </c>
      <c r="FI77" s="174"/>
      <c r="FJ77" s="174">
        <f>SUM(FJ78:FJ95)</f>
        <v>0</v>
      </c>
      <c r="FK77" s="174">
        <f>SUM(FK78:FK95)</f>
        <v>0</v>
      </c>
      <c r="FL77" s="174"/>
      <c r="FM77" s="174">
        <f>SUM(FM78:FM95)</f>
        <v>0</v>
      </c>
      <c r="FN77" s="174">
        <f>SUM(FN78:FN95)</f>
        <v>0</v>
      </c>
      <c r="FO77" s="174"/>
      <c r="FP77" s="174">
        <f>SUM(FP78:FP95)</f>
        <v>0</v>
      </c>
      <c r="FQ77" s="174">
        <f>SUM(FQ78:FQ95)</f>
        <v>0</v>
      </c>
      <c r="FR77" s="174"/>
      <c r="FS77" s="174">
        <f>SUM(FS78:FS95)</f>
        <v>0</v>
      </c>
      <c r="FT77" s="174">
        <f>SUM(FT78:FT95)</f>
        <v>0</v>
      </c>
      <c r="FU77" s="174"/>
      <c r="FV77" s="174">
        <f>SUM(FV78:FV95)</f>
        <v>0</v>
      </c>
      <c r="FW77" s="174">
        <f>SUM(FW78:FW95)</f>
        <v>0</v>
      </c>
      <c r="FX77" s="174"/>
      <c r="FY77" s="174">
        <f>SUM(FY78:FY95)</f>
        <v>0</v>
      </c>
      <c r="FZ77" s="174">
        <f>SUM(FZ78:FZ95)</f>
        <v>0</v>
      </c>
      <c r="GA77" s="174"/>
      <c r="GB77" s="174">
        <f>SUM(GB78:GB95)</f>
        <v>0</v>
      </c>
      <c r="GC77" s="174">
        <f>SUM(GC78:GC95)</f>
        <v>0</v>
      </c>
      <c r="GD77" s="174"/>
      <c r="GE77" s="174">
        <f>SUM(GE78:GE95)</f>
        <v>0</v>
      </c>
      <c r="GF77" s="174">
        <f>SUM(GF78:GF95)</f>
        <v>0</v>
      </c>
      <c r="GG77" s="174"/>
      <c r="GH77" s="174">
        <f>SUM(GH78:GH95)</f>
        <v>0</v>
      </c>
      <c r="GI77" s="174">
        <f>SUM(GI78:GI95)</f>
        <v>0</v>
      </c>
      <c r="GJ77" s="174"/>
      <c r="GK77" s="174">
        <f>SUM(GK78:GK95)</f>
        <v>0</v>
      </c>
      <c r="GL77" s="174">
        <f>SUM(GL78:GL95)</f>
        <v>0</v>
      </c>
      <c r="GM77" s="174"/>
      <c r="GN77" s="174">
        <f>SUM(GN78:GN95)</f>
        <v>0</v>
      </c>
      <c r="GO77" s="174">
        <f>SUM(GO78:GO95)</f>
        <v>0</v>
      </c>
      <c r="GP77" s="174"/>
      <c r="GQ77" s="174">
        <f>SUM(GQ78:GQ95)</f>
        <v>0</v>
      </c>
      <c r="GR77" s="174">
        <f>SUM(GR78:GR95)</f>
        <v>0</v>
      </c>
      <c r="GS77" s="174"/>
      <c r="GT77" s="174">
        <f>SUM(GT78:GT95)</f>
        <v>0</v>
      </c>
      <c r="GU77" s="174">
        <f>SUM(GU78:GU95)</f>
        <v>0</v>
      </c>
      <c r="GV77" s="174"/>
      <c r="GW77" s="90"/>
      <c r="GX77" s="87"/>
      <c r="GY77" s="85"/>
      <c r="GZ77" s="85"/>
      <c r="HA77" s="96"/>
      <c r="HB77" s="96"/>
      <c r="HC77" s="96"/>
      <c r="HD77" s="96"/>
    </row>
    <row r="78" spans="1:214" ht="18">
      <c r="A78" s="15" t="s">
        <v>42</v>
      </c>
      <c r="B78" s="178">
        <f t="shared" ref="B78:B95" si="1018">E78+O78+R78+U78+AE78+AO78+AR78+BB78+BL78+BO78+BX78+CG78+CQ78+DA78+DK78+DU78+DX78+EA78+ED78+EN78+EQ78+FA78+FD78+FG78+FJ78+FM78+FP78+FS78+FV78+FY78+GB78+GE78+GH78+GK78+GN78+GQ78+GT78</f>
        <v>1577.69399</v>
      </c>
      <c r="C78" s="178">
        <f t="shared" ref="C78:C95" si="1019">G78+P78+S78+W78+AG78+AP78+AT78+BD78+BM78+BP78+BY78+CI78+CS78+DC78+DM78+DV78+DY78+EB78+EF78+EO78+ES78+FB78+FE78+FH78+FK78+FN78+FQ78+FT78+FW78+FZ78+GC78+GF78+GI78+GL78+GO78+GR78+GU78</f>
        <v>0</v>
      </c>
      <c r="D78" s="177">
        <f t="shared" si="912"/>
        <v>0</v>
      </c>
      <c r="E78" s="179"/>
      <c r="F78" s="178">
        <f t="shared" ref="F78:G95" si="1020">I78+L78</f>
        <v>0</v>
      </c>
      <c r="G78" s="178">
        <f t="shared" si="1020"/>
        <v>0</v>
      </c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9"/>
      <c r="V78" s="178">
        <f t="shared" ref="V78:W95" si="1021">Y78+AB78</f>
        <v>0</v>
      </c>
      <c r="W78" s="178">
        <f t="shared" si="1021"/>
        <v>0</v>
      </c>
      <c r="X78" s="178"/>
      <c r="Y78" s="178"/>
      <c r="Z78" s="178"/>
      <c r="AA78" s="178"/>
      <c r="AB78" s="178"/>
      <c r="AC78" s="178"/>
      <c r="AD78" s="178"/>
      <c r="AE78" s="179"/>
      <c r="AF78" s="178">
        <f t="shared" ref="AF78:AG95" si="1022">AI78+AL78</f>
        <v>0</v>
      </c>
      <c r="AG78" s="178">
        <f t="shared" si="1022"/>
        <v>0</v>
      </c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9"/>
      <c r="AS78" s="178">
        <f t="shared" ref="AS78:AT95" si="1023">AV78+AY78</f>
        <v>0</v>
      </c>
      <c r="AT78" s="178">
        <f t="shared" si="1023"/>
        <v>0</v>
      </c>
      <c r="AU78" s="178"/>
      <c r="AV78" s="178"/>
      <c r="AW78" s="178"/>
      <c r="AX78" s="178"/>
      <c r="AY78" s="178"/>
      <c r="AZ78" s="178"/>
      <c r="BA78" s="178"/>
      <c r="BB78" s="179">
        <v>602.80399</v>
      </c>
      <c r="BC78" s="178">
        <f t="shared" ref="BC78:BD93" si="1024">BF78+BI78</f>
        <v>602.80399</v>
      </c>
      <c r="BD78" s="178">
        <f t="shared" si="1024"/>
        <v>0</v>
      </c>
      <c r="BE78" s="178">
        <f t="shared" si="1007"/>
        <v>0</v>
      </c>
      <c r="BF78" s="178">
        <v>590.74791000000005</v>
      </c>
      <c r="BG78" s="178"/>
      <c r="BH78" s="178">
        <f t="shared" si="1008"/>
        <v>0</v>
      </c>
      <c r="BI78" s="178">
        <v>12.05608</v>
      </c>
      <c r="BJ78" s="178"/>
      <c r="BK78" s="178">
        <f t="shared" si="1009"/>
        <v>0</v>
      </c>
      <c r="BL78" s="178"/>
      <c r="BM78" s="178"/>
      <c r="BN78" s="178"/>
      <c r="BO78" s="178">
        <f t="shared" ref="BO78:BO95" si="1025">BR78+BU78</f>
        <v>974.89</v>
      </c>
      <c r="BP78" s="178">
        <f>BS78+BV78</f>
        <v>0</v>
      </c>
      <c r="BQ78" s="178">
        <f>BP78/BO78*100</f>
        <v>0</v>
      </c>
      <c r="BR78" s="178">
        <v>974.89</v>
      </c>
      <c r="BS78" s="178"/>
      <c r="BT78" s="178">
        <f t="shared" si="1011"/>
        <v>0</v>
      </c>
      <c r="BU78" s="178"/>
      <c r="BV78" s="178"/>
      <c r="BW78" s="178"/>
      <c r="BX78" s="178">
        <f t="shared" ref="BX78:BY95" si="1026">CA78+CD78</f>
        <v>0</v>
      </c>
      <c r="BY78" s="178">
        <f t="shared" si="1026"/>
        <v>0</v>
      </c>
      <c r="BZ78" s="178"/>
      <c r="CA78" s="178"/>
      <c r="CB78" s="178"/>
      <c r="CC78" s="178"/>
      <c r="CD78" s="178"/>
      <c r="CE78" s="178"/>
      <c r="CF78" s="178"/>
      <c r="CG78" s="179"/>
      <c r="CH78" s="178">
        <f t="shared" ref="CH78:CI95" si="1027">CK78+CN78</f>
        <v>0</v>
      </c>
      <c r="CI78" s="178">
        <f t="shared" si="1027"/>
        <v>0</v>
      </c>
      <c r="CJ78" s="178"/>
      <c r="CK78" s="178"/>
      <c r="CL78" s="178"/>
      <c r="CM78" s="178"/>
      <c r="CN78" s="178"/>
      <c r="CO78" s="178"/>
      <c r="CP78" s="178"/>
      <c r="CQ78" s="179"/>
      <c r="CR78" s="178">
        <f t="shared" ref="CR78:CS93" si="1028">CU78+CX78</f>
        <v>0</v>
      </c>
      <c r="CS78" s="178">
        <f t="shared" si="1028"/>
        <v>0</v>
      </c>
      <c r="CT78" s="178"/>
      <c r="CU78" s="178"/>
      <c r="CV78" s="178"/>
      <c r="CW78" s="178"/>
      <c r="CX78" s="178"/>
      <c r="CY78" s="178"/>
      <c r="CZ78" s="178"/>
      <c r="DA78" s="179"/>
      <c r="DB78" s="178">
        <f t="shared" ref="DB78:DC95" si="1029">DE78+DH78</f>
        <v>0</v>
      </c>
      <c r="DC78" s="178">
        <f t="shared" si="1029"/>
        <v>0</v>
      </c>
      <c r="DD78" s="178"/>
      <c r="DE78" s="178"/>
      <c r="DF78" s="178"/>
      <c r="DG78" s="178"/>
      <c r="DH78" s="178"/>
      <c r="DI78" s="178"/>
      <c r="DJ78" s="178"/>
      <c r="DK78" s="179"/>
      <c r="DL78" s="178">
        <f t="shared" ref="DL78:DM94" si="1030">DO78+DR78</f>
        <v>0</v>
      </c>
      <c r="DM78" s="178">
        <f t="shared" si="1030"/>
        <v>0</v>
      </c>
      <c r="DN78" s="178"/>
      <c r="DO78" s="178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9"/>
      <c r="EE78" s="178">
        <f t="shared" ref="EE78:EF95" si="1031">EH78+EK78</f>
        <v>0</v>
      </c>
      <c r="EF78" s="178">
        <f t="shared" si="1031"/>
        <v>0</v>
      </c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80"/>
      <c r="ER78" s="178"/>
      <c r="ES78" s="178"/>
      <c r="ET78" s="178"/>
      <c r="EU78" s="178"/>
      <c r="EV78" s="178"/>
      <c r="EW78" s="178"/>
      <c r="EX78" s="178"/>
      <c r="EY78" s="178"/>
      <c r="EZ78" s="178"/>
      <c r="FA78" s="178"/>
      <c r="FB78" s="178"/>
      <c r="FC78" s="178"/>
      <c r="FD78" s="178"/>
      <c r="FE78" s="178"/>
      <c r="FF78" s="178"/>
      <c r="FG78" s="178"/>
      <c r="FH78" s="178"/>
      <c r="FI78" s="178"/>
      <c r="FJ78" s="178"/>
      <c r="FK78" s="178"/>
      <c r="FL78" s="178"/>
      <c r="FM78" s="178"/>
      <c r="FN78" s="178"/>
      <c r="FO78" s="178"/>
      <c r="FP78" s="178"/>
      <c r="FQ78" s="178"/>
      <c r="FR78" s="178"/>
      <c r="FS78" s="178"/>
      <c r="FT78" s="178"/>
      <c r="FU78" s="178"/>
      <c r="FV78" s="178"/>
      <c r="FW78" s="178"/>
      <c r="FX78" s="178"/>
      <c r="FY78" s="178"/>
      <c r="FZ78" s="178"/>
      <c r="GA78" s="178"/>
      <c r="GB78" s="178"/>
      <c r="GC78" s="178"/>
      <c r="GD78" s="178"/>
      <c r="GE78" s="178"/>
      <c r="GF78" s="178"/>
      <c r="GG78" s="178"/>
      <c r="GH78" s="178"/>
      <c r="GI78" s="178"/>
      <c r="GJ78" s="178"/>
      <c r="GK78" s="178"/>
      <c r="GL78" s="178"/>
      <c r="GM78" s="178"/>
      <c r="GN78" s="178"/>
      <c r="GO78" s="178"/>
      <c r="GP78" s="178"/>
      <c r="GQ78" s="178"/>
      <c r="GR78" s="178"/>
      <c r="GS78" s="178"/>
      <c r="GT78" s="178"/>
      <c r="GU78" s="178"/>
      <c r="GV78" s="178"/>
      <c r="GW78" s="90"/>
      <c r="GX78" s="87"/>
      <c r="GY78" s="88"/>
      <c r="GZ78" s="85"/>
      <c r="HA78" s="30"/>
      <c r="HB78" s="30"/>
      <c r="HC78" s="30"/>
      <c r="HD78" s="30"/>
    </row>
    <row r="79" spans="1:214" ht="18">
      <c r="A79" s="15" t="s">
        <v>103</v>
      </c>
      <c r="B79" s="178">
        <f t="shared" si="1018"/>
        <v>313.11412999999999</v>
      </c>
      <c r="C79" s="178">
        <f t="shared" si="1019"/>
        <v>0</v>
      </c>
      <c r="D79" s="177">
        <f t="shared" si="912"/>
        <v>0</v>
      </c>
      <c r="E79" s="179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9"/>
      <c r="V79" s="178">
        <f t="shared" si="1021"/>
        <v>0</v>
      </c>
      <c r="W79" s="178">
        <f t="shared" si="1021"/>
        <v>0</v>
      </c>
      <c r="X79" s="178"/>
      <c r="Y79" s="178"/>
      <c r="Z79" s="178"/>
      <c r="AA79" s="178"/>
      <c r="AB79" s="178"/>
      <c r="AC79" s="178"/>
      <c r="AD79" s="178"/>
      <c r="AE79" s="179"/>
      <c r="AF79" s="178">
        <f t="shared" si="1022"/>
        <v>0</v>
      </c>
      <c r="AG79" s="178">
        <f t="shared" si="1022"/>
        <v>0</v>
      </c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9"/>
      <c r="AS79" s="178">
        <f t="shared" si="1023"/>
        <v>0</v>
      </c>
      <c r="AT79" s="178">
        <f t="shared" si="1023"/>
        <v>0</v>
      </c>
      <c r="AU79" s="178"/>
      <c r="AV79" s="178"/>
      <c r="AW79" s="178"/>
      <c r="AX79" s="178"/>
      <c r="AY79" s="178"/>
      <c r="AZ79" s="178"/>
      <c r="BA79" s="178"/>
      <c r="BB79" s="179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>
        <f t="shared" si="1025"/>
        <v>0</v>
      </c>
      <c r="BP79" s="178"/>
      <c r="BQ79" s="178"/>
      <c r="BR79" s="178"/>
      <c r="BS79" s="178"/>
      <c r="BT79" s="178"/>
      <c r="BU79" s="178"/>
      <c r="BV79" s="178"/>
      <c r="BW79" s="178"/>
      <c r="BX79" s="178">
        <f t="shared" si="1026"/>
        <v>0</v>
      </c>
      <c r="BY79" s="178">
        <f t="shared" si="1026"/>
        <v>0</v>
      </c>
      <c r="BZ79" s="178"/>
      <c r="CA79" s="178"/>
      <c r="CB79" s="178"/>
      <c r="CC79" s="178"/>
      <c r="CD79" s="178"/>
      <c r="CE79" s="178"/>
      <c r="CF79" s="178"/>
      <c r="CG79" s="179"/>
      <c r="CH79" s="178">
        <f t="shared" si="1027"/>
        <v>0</v>
      </c>
      <c r="CI79" s="178">
        <f t="shared" si="1027"/>
        <v>0</v>
      </c>
      <c r="CJ79" s="178"/>
      <c r="CK79" s="178"/>
      <c r="CL79" s="178"/>
      <c r="CM79" s="178"/>
      <c r="CN79" s="178"/>
      <c r="CO79" s="178"/>
      <c r="CP79" s="178"/>
      <c r="CQ79" s="179">
        <v>313.11412999999999</v>
      </c>
      <c r="CR79" s="178">
        <f t="shared" si="1028"/>
        <v>313.11412999999999</v>
      </c>
      <c r="CS79" s="178">
        <f t="shared" si="1028"/>
        <v>0</v>
      </c>
      <c r="CT79" s="178">
        <f>CS79/CR79*100</f>
        <v>0</v>
      </c>
      <c r="CU79" s="178">
        <v>306.85185000000001</v>
      </c>
      <c r="CV79" s="178"/>
      <c r="CW79" s="178">
        <f>CV79/CU79*100</f>
        <v>0</v>
      </c>
      <c r="CX79" s="178">
        <v>6.2622799999999996</v>
      </c>
      <c r="CY79" s="178"/>
      <c r="CZ79" s="178">
        <f>CY79/CX79*100</f>
        <v>0</v>
      </c>
      <c r="DA79" s="179"/>
      <c r="DB79" s="178">
        <f t="shared" si="1029"/>
        <v>0</v>
      </c>
      <c r="DC79" s="178">
        <f t="shared" si="1029"/>
        <v>0</v>
      </c>
      <c r="DD79" s="178"/>
      <c r="DE79" s="178"/>
      <c r="DF79" s="178"/>
      <c r="DG79" s="178"/>
      <c r="DH79" s="178"/>
      <c r="DI79" s="178"/>
      <c r="DJ79" s="178"/>
      <c r="DK79" s="179"/>
      <c r="DL79" s="178">
        <f t="shared" si="1030"/>
        <v>0</v>
      </c>
      <c r="DM79" s="178">
        <f t="shared" si="1030"/>
        <v>0</v>
      </c>
      <c r="DN79" s="178"/>
      <c r="DO79" s="178"/>
      <c r="DP79" s="178"/>
      <c r="DQ79" s="178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9"/>
      <c r="EE79" s="178">
        <f t="shared" si="1031"/>
        <v>0</v>
      </c>
      <c r="EF79" s="178">
        <f t="shared" si="1031"/>
        <v>0</v>
      </c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80"/>
      <c r="ER79" s="178"/>
      <c r="ES79" s="178"/>
      <c r="ET79" s="178"/>
      <c r="EU79" s="178"/>
      <c r="EV79" s="178"/>
      <c r="EW79" s="178"/>
      <c r="EX79" s="178"/>
      <c r="EY79" s="178"/>
      <c r="EZ79" s="178"/>
      <c r="FA79" s="178"/>
      <c r="FB79" s="178"/>
      <c r="FC79" s="178"/>
      <c r="FD79" s="178"/>
      <c r="FE79" s="178"/>
      <c r="FF79" s="178"/>
      <c r="FG79" s="178"/>
      <c r="FH79" s="178"/>
      <c r="FI79" s="178"/>
      <c r="FJ79" s="178"/>
      <c r="FK79" s="178"/>
      <c r="FL79" s="178"/>
      <c r="FM79" s="178"/>
      <c r="FN79" s="178"/>
      <c r="FO79" s="178"/>
      <c r="FP79" s="178"/>
      <c r="FQ79" s="178"/>
      <c r="FR79" s="178"/>
      <c r="FS79" s="178"/>
      <c r="FT79" s="178"/>
      <c r="FU79" s="178"/>
      <c r="FV79" s="178"/>
      <c r="FW79" s="178"/>
      <c r="FX79" s="178"/>
      <c r="FY79" s="178"/>
      <c r="FZ79" s="178"/>
      <c r="GA79" s="178"/>
      <c r="GB79" s="178"/>
      <c r="GC79" s="178"/>
      <c r="GD79" s="178"/>
      <c r="GE79" s="178"/>
      <c r="GF79" s="178"/>
      <c r="GG79" s="178"/>
      <c r="GH79" s="178"/>
      <c r="GI79" s="178"/>
      <c r="GJ79" s="178"/>
      <c r="GK79" s="178"/>
      <c r="GL79" s="178"/>
      <c r="GM79" s="178"/>
      <c r="GN79" s="178"/>
      <c r="GO79" s="178"/>
      <c r="GP79" s="178"/>
      <c r="GQ79" s="178"/>
      <c r="GR79" s="178"/>
      <c r="GS79" s="178"/>
      <c r="GT79" s="178"/>
      <c r="GU79" s="178"/>
      <c r="GV79" s="178"/>
      <c r="GW79" s="90"/>
      <c r="GX79" s="87"/>
      <c r="GY79" s="85"/>
      <c r="GZ79" s="85"/>
      <c r="HA79" s="30"/>
      <c r="HB79" s="30"/>
      <c r="HC79" s="30"/>
      <c r="HD79" s="30"/>
    </row>
    <row r="80" spans="1:214" ht="18">
      <c r="A80" s="15" t="s">
        <v>39</v>
      </c>
      <c r="B80" s="178">
        <f t="shared" si="1018"/>
        <v>5324.7686000000003</v>
      </c>
      <c r="C80" s="178">
        <f t="shared" si="1019"/>
        <v>0</v>
      </c>
      <c r="D80" s="177">
        <f t="shared" si="912"/>
        <v>0</v>
      </c>
      <c r="E80" s="179"/>
      <c r="F80" s="178">
        <f t="shared" si="1020"/>
        <v>0</v>
      </c>
      <c r="G80" s="178">
        <f t="shared" si="1020"/>
        <v>0</v>
      </c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9"/>
      <c r="V80" s="178">
        <f t="shared" si="1021"/>
        <v>0</v>
      </c>
      <c r="W80" s="178">
        <f t="shared" si="1021"/>
        <v>0</v>
      </c>
      <c r="X80" s="178"/>
      <c r="Y80" s="178"/>
      <c r="Z80" s="178"/>
      <c r="AA80" s="178"/>
      <c r="AB80" s="178"/>
      <c r="AC80" s="178"/>
      <c r="AD80" s="178"/>
      <c r="AE80" s="179"/>
      <c r="AF80" s="178">
        <f t="shared" si="1022"/>
        <v>0</v>
      </c>
      <c r="AG80" s="178">
        <f t="shared" si="1022"/>
        <v>0</v>
      </c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9"/>
      <c r="AS80" s="178">
        <f t="shared" si="1023"/>
        <v>0</v>
      </c>
      <c r="AT80" s="178">
        <f t="shared" si="1023"/>
        <v>0</v>
      </c>
      <c r="AU80" s="178"/>
      <c r="AV80" s="178"/>
      <c r="AW80" s="178"/>
      <c r="AX80" s="178"/>
      <c r="AY80" s="178"/>
      <c r="AZ80" s="178"/>
      <c r="BA80" s="178"/>
      <c r="BB80" s="179">
        <v>5324.7686000000003</v>
      </c>
      <c r="BC80" s="178">
        <f t="shared" si="1024"/>
        <v>5324.7685999999994</v>
      </c>
      <c r="BD80" s="178">
        <f t="shared" si="1024"/>
        <v>0</v>
      </c>
      <c r="BE80" s="178">
        <f t="shared" si="1007"/>
        <v>0</v>
      </c>
      <c r="BF80" s="178">
        <v>5218.2731999999996</v>
      </c>
      <c r="BG80" s="178"/>
      <c r="BH80" s="178">
        <f t="shared" si="1008"/>
        <v>0</v>
      </c>
      <c r="BI80" s="178">
        <v>106.4954</v>
      </c>
      <c r="BJ80" s="178"/>
      <c r="BK80" s="178">
        <f t="shared" si="1009"/>
        <v>0</v>
      </c>
      <c r="BL80" s="178"/>
      <c r="BM80" s="178"/>
      <c r="BN80" s="178"/>
      <c r="BO80" s="178">
        <f t="shared" si="1025"/>
        <v>0</v>
      </c>
      <c r="BP80" s="178"/>
      <c r="BQ80" s="178"/>
      <c r="BR80" s="178"/>
      <c r="BS80" s="178"/>
      <c r="BT80" s="178"/>
      <c r="BU80" s="178"/>
      <c r="BV80" s="178"/>
      <c r="BW80" s="178"/>
      <c r="BX80" s="178">
        <f t="shared" si="1026"/>
        <v>0</v>
      </c>
      <c r="BY80" s="178">
        <f t="shared" si="1026"/>
        <v>0</v>
      </c>
      <c r="BZ80" s="178"/>
      <c r="CA80" s="178"/>
      <c r="CB80" s="178"/>
      <c r="CC80" s="178"/>
      <c r="CD80" s="178"/>
      <c r="CE80" s="178"/>
      <c r="CF80" s="178"/>
      <c r="CG80" s="179"/>
      <c r="CH80" s="178">
        <f t="shared" si="1027"/>
        <v>0</v>
      </c>
      <c r="CI80" s="178">
        <f t="shared" si="1027"/>
        <v>0</v>
      </c>
      <c r="CJ80" s="178"/>
      <c r="CK80" s="178"/>
      <c r="CL80" s="178"/>
      <c r="CM80" s="178"/>
      <c r="CN80" s="178"/>
      <c r="CO80" s="178"/>
      <c r="CP80" s="178"/>
      <c r="CQ80" s="179"/>
      <c r="CR80" s="178">
        <f t="shared" si="1028"/>
        <v>0</v>
      </c>
      <c r="CS80" s="178">
        <f t="shared" si="1028"/>
        <v>0</v>
      </c>
      <c r="CT80" s="178"/>
      <c r="CU80" s="178"/>
      <c r="CV80" s="178"/>
      <c r="CW80" s="178"/>
      <c r="CX80" s="178"/>
      <c r="CY80" s="178"/>
      <c r="CZ80" s="178"/>
      <c r="DA80" s="179"/>
      <c r="DB80" s="178">
        <f t="shared" si="1029"/>
        <v>0</v>
      </c>
      <c r="DC80" s="178">
        <f t="shared" si="1029"/>
        <v>0</v>
      </c>
      <c r="DD80" s="178"/>
      <c r="DE80" s="178"/>
      <c r="DF80" s="178"/>
      <c r="DG80" s="178"/>
      <c r="DH80" s="178"/>
      <c r="DI80" s="178"/>
      <c r="DJ80" s="178"/>
      <c r="DK80" s="179"/>
      <c r="DL80" s="178">
        <f t="shared" si="1030"/>
        <v>0</v>
      </c>
      <c r="DM80" s="178">
        <f t="shared" si="1030"/>
        <v>0</v>
      </c>
      <c r="DN80" s="178"/>
      <c r="DO80" s="178"/>
      <c r="DP80" s="178"/>
      <c r="DQ80" s="178"/>
      <c r="DR80" s="178"/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9"/>
      <c r="EE80" s="178">
        <f t="shared" si="1031"/>
        <v>0</v>
      </c>
      <c r="EF80" s="178">
        <f t="shared" si="1031"/>
        <v>0</v>
      </c>
      <c r="EG80" s="178"/>
      <c r="EH80" s="178"/>
      <c r="EI80" s="178"/>
      <c r="EJ80" s="178"/>
      <c r="EK80" s="178"/>
      <c r="EL80" s="178"/>
      <c r="EM80" s="178"/>
      <c r="EN80" s="178"/>
      <c r="EO80" s="178"/>
      <c r="EP80" s="178"/>
      <c r="EQ80" s="180"/>
      <c r="ER80" s="178"/>
      <c r="ES80" s="178"/>
      <c r="ET80" s="178"/>
      <c r="EU80" s="178"/>
      <c r="EV80" s="178"/>
      <c r="EW80" s="178"/>
      <c r="EX80" s="178"/>
      <c r="EY80" s="178"/>
      <c r="EZ80" s="178"/>
      <c r="FA80" s="178"/>
      <c r="FB80" s="178"/>
      <c r="FC80" s="178"/>
      <c r="FD80" s="178"/>
      <c r="FE80" s="178"/>
      <c r="FF80" s="178"/>
      <c r="FG80" s="178"/>
      <c r="FH80" s="178"/>
      <c r="FI80" s="178"/>
      <c r="FJ80" s="178"/>
      <c r="FK80" s="178"/>
      <c r="FL80" s="178"/>
      <c r="FM80" s="178"/>
      <c r="FN80" s="178"/>
      <c r="FO80" s="178"/>
      <c r="FP80" s="178"/>
      <c r="FQ80" s="178"/>
      <c r="FR80" s="178"/>
      <c r="FS80" s="178"/>
      <c r="FT80" s="178"/>
      <c r="FU80" s="178"/>
      <c r="FV80" s="178"/>
      <c r="FW80" s="178"/>
      <c r="FX80" s="178"/>
      <c r="FY80" s="178"/>
      <c r="FZ80" s="178"/>
      <c r="GA80" s="178"/>
      <c r="GB80" s="178"/>
      <c r="GC80" s="178"/>
      <c r="GD80" s="178"/>
      <c r="GE80" s="178"/>
      <c r="GF80" s="178"/>
      <c r="GG80" s="178"/>
      <c r="GH80" s="178"/>
      <c r="GI80" s="178"/>
      <c r="GJ80" s="178"/>
      <c r="GK80" s="178"/>
      <c r="GL80" s="178"/>
      <c r="GM80" s="178"/>
      <c r="GN80" s="178"/>
      <c r="GO80" s="178"/>
      <c r="GP80" s="178"/>
      <c r="GQ80" s="178"/>
      <c r="GR80" s="178"/>
      <c r="GS80" s="178"/>
      <c r="GT80" s="178"/>
      <c r="GU80" s="178"/>
      <c r="GV80" s="178"/>
      <c r="GW80" s="90"/>
      <c r="GX80" s="87"/>
      <c r="GY80" s="85"/>
      <c r="GZ80" s="85"/>
      <c r="HA80" s="30"/>
      <c r="HB80" s="30"/>
      <c r="HC80" s="30"/>
      <c r="HD80" s="30"/>
    </row>
    <row r="81" spans="1:215" ht="18">
      <c r="A81" s="15" t="s">
        <v>49</v>
      </c>
      <c r="B81" s="178">
        <f t="shared" si="1018"/>
        <v>602.80399</v>
      </c>
      <c r="C81" s="178">
        <f t="shared" si="1019"/>
        <v>0</v>
      </c>
      <c r="D81" s="177">
        <f t="shared" si="912"/>
        <v>0</v>
      </c>
      <c r="E81" s="179"/>
      <c r="F81" s="178">
        <f t="shared" si="1020"/>
        <v>0</v>
      </c>
      <c r="G81" s="178">
        <f t="shared" si="1020"/>
        <v>0</v>
      </c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9"/>
      <c r="V81" s="178">
        <f t="shared" si="1021"/>
        <v>0</v>
      </c>
      <c r="W81" s="178">
        <f t="shared" si="1021"/>
        <v>0</v>
      </c>
      <c r="X81" s="178"/>
      <c r="Y81" s="178"/>
      <c r="Z81" s="178"/>
      <c r="AA81" s="178"/>
      <c r="AB81" s="178"/>
      <c r="AC81" s="178"/>
      <c r="AD81" s="178"/>
      <c r="AE81" s="179"/>
      <c r="AF81" s="178">
        <f t="shared" si="1022"/>
        <v>0</v>
      </c>
      <c r="AG81" s="178">
        <f t="shared" si="1022"/>
        <v>0</v>
      </c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9"/>
      <c r="AS81" s="178">
        <f t="shared" si="1023"/>
        <v>0</v>
      </c>
      <c r="AT81" s="178">
        <f t="shared" si="1023"/>
        <v>0</v>
      </c>
      <c r="AU81" s="178"/>
      <c r="AV81" s="178"/>
      <c r="AW81" s="178"/>
      <c r="AX81" s="178"/>
      <c r="AY81" s="178"/>
      <c r="AZ81" s="178"/>
      <c r="BA81" s="178"/>
      <c r="BB81" s="179">
        <v>602.80399</v>
      </c>
      <c r="BC81" s="178">
        <f t="shared" si="1024"/>
        <v>602.80399</v>
      </c>
      <c r="BD81" s="178">
        <f t="shared" si="1024"/>
        <v>0</v>
      </c>
      <c r="BE81" s="178">
        <f t="shared" si="1007"/>
        <v>0</v>
      </c>
      <c r="BF81" s="178">
        <v>590.74791000000005</v>
      </c>
      <c r="BG81" s="178"/>
      <c r="BH81" s="178">
        <f t="shared" si="1008"/>
        <v>0</v>
      </c>
      <c r="BI81" s="178">
        <v>12.05608</v>
      </c>
      <c r="BJ81" s="178"/>
      <c r="BK81" s="178">
        <f t="shared" si="1009"/>
        <v>0</v>
      </c>
      <c r="BL81" s="178"/>
      <c r="BM81" s="178"/>
      <c r="BN81" s="178"/>
      <c r="BO81" s="178">
        <f t="shared" si="1025"/>
        <v>0</v>
      </c>
      <c r="BP81" s="178"/>
      <c r="BQ81" s="178"/>
      <c r="BR81" s="178"/>
      <c r="BS81" s="178"/>
      <c r="BT81" s="178"/>
      <c r="BU81" s="178"/>
      <c r="BV81" s="178"/>
      <c r="BW81" s="178"/>
      <c r="BX81" s="178">
        <f t="shared" si="1026"/>
        <v>0</v>
      </c>
      <c r="BY81" s="178">
        <f t="shared" si="1026"/>
        <v>0</v>
      </c>
      <c r="BZ81" s="178"/>
      <c r="CA81" s="178"/>
      <c r="CB81" s="178"/>
      <c r="CC81" s="178"/>
      <c r="CD81" s="178"/>
      <c r="CE81" s="178"/>
      <c r="CF81" s="178"/>
      <c r="CG81" s="179"/>
      <c r="CH81" s="178">
        <f t="shared" si="1027"/>
        <v>0</v>
      </c>
      <c r="CI81" s="178">
        <f t="shared" si="1027"/>
        <v>0</v>
      </c>
      <c r="CJ81" s="178"/>
      <c r="CK81" s="178"/>
      <c r="CL81" s="178"/>
      <c r="CM81" s="178"/>
      <c r="CN81" s="178"/>
      <c r="CO81" s="178"/>
      <c r="CP81" s="178"/>
      <c r="CQ81" s="179"/>
      <c r="CR81" s="178">
        <f t="shared" si="1028"/>
        <v>0</v>
      </c>
      <c r="CS81" s="178">
        <f t="shared" si="1028"/>
        <v>0</v>
      </c>
      <c r="CT81" s="178"/>
      <c r="CU81" s="178"/>
      <c r="CV81" s="178"/>
      <c r="CW81" s="178"/>
      <c r="CX81" s="178"/>
      <c r="CY81" s="178"/>
      <c r="CZ81" s="178"/>
      <c r="DA81" s="179"/>
      <c r="DB81" s="178">
        <f t="shared" si="1029"/>
        <v>0</v>
      </c>
      <c r="DC81" s="178">
        <f t="shared" si="1029"/>
        <v>0</v>
      </c>
      <c r="DD81" s="178"/>
      <c r="DE81" s="178"/>
      <c r="DF81" s="178"/>
      <c r="DG81" s="178"/>
      <c r="DH81" s="178"/>
      <c r="DI81" s="178"/>
      <c r="DJ81" s="178"/>
      <c r="DK81" s="179"/>
      <c r="DL81" s="178">
        <f t="shared" si="1030"/>
        <v>0</v>
      </c>
      <c r="DM81" s="178">
        <f t="shared" si="1030"/>
        <v>0</v>
      </c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9"/>
      <c r="EE81" s="178">
        <f t="shared" si="1031"/>
        <v>0</v>
      </c>
      <c r="EF81" s="178">
        <f t="shared" si="1031"/>
        <v>0</v>
      </c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80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8"/>
      <c r="FF81" s="178"/>
      <c r="FG81" s="178"/>
      <c r="FH81" s="178"/>
      <c r="FI81" s="178"/>
      <c r="FJ81" s="178"/>
      <c r="FK81" s="178"/>
      <c r="FL81" s="178"/>
      <c r="FM81" s="178"/>
      <c r="FN81" s="178"/>
      <c r="FO81" s="178"/>
      <c r="FP81" s="178"/>
      <c r="FQ81" s="178"/>
      <c r="FR81" s="178"/>
      <c r="FS81" s="178"/>
      <c r="FT81" s="178"/>
      <c r="FU81" s="178"/>
      <c r="FV81" s="178"/>
      <c r="FW81" s="178"/>
      <c r="FX81" s="178"/>
      <c r="FY81" s="178"/>
      <c r="FZ81" s="178"/>
      <c r="GA81" s="178"/>
      <c r="GB81" s="178"/>
      <c r="GC81" s="178"/>
      <c r="GD81" s="178"/>
      <c r="GE81" s="178"/>
      <c r="GF81" s="178"/>
      <c r="GG81" s="178"/>
      <c r="GH81" s="178"/>
      <c r="GI81" s="178"/>
      <c r="GJ81" s="178"/>
      <c r="GK81" s="178"/>
      <c r="GL81" s="178"/>
      <c r="GM81" s="178"/>
      <c r="GN81" s="178"/>
      <c r="GO81" s="178"/>
      <c r="GP81" s="178"/>
      <c r="GQ81" s="178"/>
      <c r="GR81" s="178"/>
      <c r="GS81" s="178"/>
      <c r="GT81" s="178"/>
      <c r="GU81" s="178"/>
      <c r="GV81" s="178"/>
      <c r="GW81" s="90"/>
      <c r="GX81" s="87"/>
      <c r="GY81" s="85"/>
      <c r="GZ81" s="85"/>
      <c r="HA81" s="30"/>
      <c r="HB81" s="30"/>
      <c r="HC81" s="30"/>
      <c r="HD81" s="30"/>
    </row>
    <row r="82" spans="1:215" ht="16.5" customHeight="1">
      <c r="A82" s="15" t="s">
        <v>52</v>
      </c>
      <c r="B82" s="178">
        <f t="shared" si="1018"/>
        <v>1657.7109800000001</v>
      </c>
      <c r="C82" s="178">
        <f t="shared" si="1019"/>
        <v>0</v>
      </c>
      <c r="D82" s="177">
        <f t="shared" si="912"/>
        <v>0</v>
      </c>
      <c r="E82" s="179"/>
      <c r="F82" s="178">
        <f t="shared" si="1020"/>
        <v>0</v>
      </c>
      <c r="G82" s="178">
        <f t="shared" si="1020"/>
        <v>0</v>
      </c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9"/>
      <c r="V82" s="178">
        <f t="shared" si="1021"/>
        <v>0</v>
      </c>
      <c r="W82" s="178">
        <f t="shared" si="1021"/>
        <v>0</v>
      </c>
      <c r="X82" s="178"/>
      <c r="Y82" s="178"/>
      <c r="Z82" s="178"/>
      <c r="AA82" s="178"/>
      <c r="AB82" s="178"/>
      <c r="AC82" s="178"/>
      <c r="AD82" s="178"/>
      <c r="AE82" s="179"/>
      <c r="AF82" s="178">
        <f t="shared" si="1022"/>
        <v>0</v>
      </c>
      <c r="AG82" s="178">
        <f t="shared" si="1022"/>
        <v>0</v>
      </c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9"/>
      <c r="AS82" s="178">
        <f t="shared" si="1023"/>
        <v>0</v>
      </c>
      <c r="AT82" s="178">
        <f t="shared" si="1023"/>
        <v>0</v>
      </c>
      <c r="AU82" s="178"/>
      <c r="AV82" s="178"/>
      <c r="AW82" s="178"/>
      <c r="AX82" s="178"/>
      <c r="AY82" s="178"/>
      <c r="AZ82" s="178"/>
      <c r="BA82" s="178"/>
      <c r="BB82" s="179">
        <v>1657.7109800000001</v>
      </c>
      <c r="BC82" s="178">
        <f t="shared" si="1024"/>
        <v>1657.7109800000001</v>
      </c>
      <c r="BD82" s="178">
        <f t="shared" si="1024"/>
        <v>0</v>
      </c>
      <c r="BE82" s="178">
        <f t="shared" si="1007"/>
        <v>0</v>
      </c>
      <c r="BF82" s="178">
        <v>1624.55675</v>
      </c>
      <c r="BG82" s="178"/>
      <c r="BH82" s="178">
        <f t="shared" si="1008"/>
        <v>0</v>
      </c>
      <c r="BI82" s="178">
        <v>33.154229999999998</v>
      </c>
      <c r="BJ82" s="178"/>
      <c r="BK82" s="178">
        <f t="shared" si="1009"/>
        <v>0</v>
      </c>
      <c r="BL82" s="178"/>
      <c r="BM82" s="178"/>
      <c r="BN82" s="178"/>
      <c r="BO82" s="178">
        <f t="shared" si="1025"/>
        <v>0</v>
      </c>
      <c r="BP82" s="178"/>
      <c r="BQ82" s="178"/>
      <c r="BR82" s="178"/>
      <c r="BS82" s="178"/>
      <c r="BT82" s="178"/>
      <c r="BU82" s="178"/>
      <c r="BV82" s="178"/>
      <c r="BW82" s="178"/>
      <c r="BX82" s="178">
        <f t="shared" si="1026"/>
        <v>0</v>
      </c>
      <c r="BY82" s="178">
        <f t="shared" si="1026"/>
        <v>0</v>
      </c>
      <c r="BZ82" s="178"/>
      <c r="CA82" s="178"/>
      <c r="CB82" s="178"/>
      <c r="CC82" s="178"/>
      <c r="CD82" s="178"/>
      <c r="CE82" s="178"/>
      <c r="CF82" s="178"/>
      <c r="CG82" s="179"/>
      <c r="CH82" s="178">
        <f t="shared" si="1027"/>
        <v>0</v>
      </c>
      <c r="CI82" s="178">
        <f t="shared" si="1027"/>
        <v>0</v>
      </c>
      <c r="CJ82" s="178"/>
      <c r="CK82" s="178"/>
      <c r="CL82" s="178"/>
      <c r="CM82" s="178"/>
      <c r="CN82" s="178"/>
      <c r="CO82" s="178"/>
      <c r="CP82" s="178"/>
      <c r="CQ82" s="179"/>
      <c r="CR82" s="178">
        <f t="shared" si="1028"/>
        <v>0</v>
      </c>
      <c r="CS82" s="178">
        <f t="shared" si="1028"/>
        <v>0</v>
      </c>
      <c r="CT82" s="178"/>
      <c r="CU82" s="178"/>
      <c r="CV82" s="178"/>
      <c r="CW82" s="178"/>
      <c r="CX82" s="178"/>
      <c r="CY82" s="178"/>
      <c r="CZ82" s="178"/>
      <c r="DA82" s="179"/>
      <c r="DB82" s="178">
        <f t="shared" si="1029"/>
        <v>0</v>
      </c>
      <c r="DC82" s="178">
        <f t="shared" si="1029"/>
        <v>0</v>
      </c>
      <c r="DD82" s="178"/>
      <c r="DE82" s="178"/>
      <c r="DF82" s="178"/>
      <c r="DG82" s="178"/>
      <c r="DH82" s="178"/>
      <c r="DI82" s="178"/>
      <c r="DJ82" s="178"/>
      <c r="DK82" s="179"/>
      <c r="DL82" s="178">
        <f t="shared" si="1030"/>
        <v>0</v>
      </c>
      <c r="DM82" s="178">
        <f t="shared" si="1030"/>
        <v>0</v>
      </c>
      <c r="DN82" s="178"/>
      <c r="DO82" s="178"/>
      <c r="DP82" s="178"/>
      <c r="DQ82" s="178"/>
      <c r="DR82" s="178"/>
      <c r="DS82" s="178"/>
      <c r="DT82" s="178"/>
      <c r="DU82" s="178"/>
      <c r="DV82" s="178"/>
      <c r="DW82" s="178"/>
      <c r="DX82" s="178"/>
      <c r="DY82" s="178"/>
      <c r="DZ82" s="178"/>
      <c r="EA82" s="178"/>
      <c r="EB82" s="178"/>
      <c r="EC82" s="178"/>
      <c r="ED82" s="179"/>
      <c r="EE82" s="178">
        <f t="shared" si="1031"/>
        <v>0</v>
      </c>
      <c r="EF82" s="178">
        <f t="shared" si="1031"/>
        <v>0</v>
      </c>
      <c r="EG82" s="178"/>
      <c r="EH82" s="178"/>
      <c r="EI82" s="178"/>
      <c r="EJ82" s="178"/>
      <c r="EK82" s="178"/>
      <c r="EL82" s="178"/>
      <c r="EM82" s="178"/>
      <c r="EN82" s="178"/>
      <c r="EO82" s="178"/>
      <c r="EP82" s="178"/>
      <c r="EQ82" s="180"/>
      <c r="ER82" s="178"/>
      <c r="ES82" s="178"/>
      <c r="ET82" s="178"/>
      <c r="EU82" s="178"/>
      <c r="EV82" s="178"/>
      <c r="EW82" s="178"/>
      <c r="EX82" s="178"/>
      <c r="EY82" s="178"/>
      <c r="EZ82" s="178"/>
      <c r="FA82" s="178"/>
      <c r="FB82" s="178"/>
      <c r="FC82" s="178"/>
      <c r="FD82" s="178"/>
      <c r="FE82" s="178"/>
      <c r="FF82" s="178"/>
      <c r="FG82" s="178"/>
      <c r="FH82" s="178"/>
      <c r="FI82" s="178"/>
      <c r="FJ82" s="178"/>
      <c r="FK82" s="178"/>
      <c r="FL82" s="178"/>
      <c r="FM82" s="178"/>
      <c r="FN82" s="178"/>
      <c r="FO82" s="178"/>
      <c r="FP82" s="178"/>
      <c r="FQ82" s="178"/>
      <c r="FR82" s="178"/>
      <c r="FS82" s="178"/>
      <c r="FT82" s="178"/>
      <c r="FU82" s="178"/>
      <c r="FV82" s="178"/>
      <c r="FW82" s="178"/>
      <c r="FX82" s="178"/>
      <c r="FY82" s="178"/>
      <c r="FZ82" s="178"/>
      <c r="GA82" s="178"/>
      <c r="GB82" s="178"/>
      <c r="GC82" s="178"/>
      <c r="GD82" s="178"/>
      <c r="GE82" s="178"/>
      <c r="GF82" s="178"/>
      <c r="GG82" s="178"/>
      <c r="GH82" s="178"/>
      <c r="GI82" s="178"/>
      <c r="GJ82" s="178"/>
      <c r="GK82" s="178"/>
      <c r="GL82" s="178"/>
      <c r="GM82" s="178"/>
      <c r="GN82" s="178"/>
      <c r="GO82" s="178"/>
      <c r="GP82" s="178"/>
      <c r="GQ82" s="178"/>
      <c r="GR82" s="178"/>
      <c r="GS82" s="178"/>
      <c r="GT82" s="178"/>
      <c r="GU82" s="178"/>
      <c r="GV82" s="178"/>
      <c r="GW82" s="90"/>
      <c r="GX82" s="87"/>
      <c r="GY82" s="85"/>
      <c r="GZ82" s="85"/>
      <c r="HA82" s="30"/>
      <c r="HB82" s="30"/>
      <c r="HC82" s="30"/>
      <c r="HD82" s="30"/>
    </row>
    <row r="83" spans="1:215" ht="19.5" customHeight="1">
      <c r="A83" s="15" t="s">
        <v>53</v>
      </c>
      <c r="B83" s="178">
        <f t="shared" si="1018"/>
        <v>1823.6576500000001</v>
      </c>
      <c r="C83" s="178">
        <f t="shared" si="1019"/>
        <v>94.125</v>
      </c>
      <c r="D83" s="177">
        <f t="shared" si="912"/>
        <v>5.1613305819762827</v>
      </c>
      <c r="E83" s="179"/>
      <c r="F83" s="178">
        <f t="shared" si="1020"/>
        <v>0</v>
      </c>
      <c r="G83" s="178">
        <f t="shared" si="1020"/>
        <v>0</v>
      </c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9"/>
      <c r="V83" s="178">
        <f t="shared" si="1021"/>
        <v>0</v>
      </c>
      <c r="W83" s="178">
        <f t="shared" si="1021"/>
        <v>0</v>
      </c>
      <c r="X83" s="178"/>
      <c r="Y83" s="178"/>
      <c r="Z83" s="178"/>
      <c r="AA83" s="178"/>
      <c r="AB83" s="178"/>
      <c r="AC83" s="178"/>
      <c r="AD83" s="178"/>
      <c r="AE83" s="179"/>
      <c r="AF83" s="178">
        <f t="shared" si="1022"/>
        <v>0</v>
      </c>
      <c r="AG83" s="178">
        <f t="shared" si="1022"/>
        <v>0</v>
      </c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9"/>
      <c r="AS83" s="178">
        <f t="shared" si="1023"/>
        <v>0</v>
      </c>
      <c r="AT83" s="178">
        <f t="shared" si="1023"/>
        <v>0</v>
      </c>
      <c r="AU83" s="178"/>
      <c r="AV83" s="178"/>
      <c r="AW83" s="178"/>
      <c r="AX83" s="178"/>
      <c r="AY83" s="178"/>
      <c r="AZ83" s="178"/>
      <c r="BA83" s="178"/>
      <c r="BB83" s="179">
        <v>1105.1406500000001</v>
      </c>
      <c r="BC83" s="178">
        <f t="shared" si="1024"/>
        <v>1105.1406500000001</v>
      </c>
      <c r="BD83" s="178">
        <f t="shared" si="1024"/>
        <v>0</v>
      </c>
      <c r="BE83" s="178">
        <f t="shared" si="1007"/>
        <v>0</v>
      </c>
      <c r="BF83" s="178">
        <v>1083.03783</v>
      </c>
      <c r="BG83" s="178"/>
      <c r="BH83" s="178">
        <f t="shared" si="1008"/>
        <v>0</v>
      </c>
      <c r="BI83" s="178">
        <v>22.102820000000001</v>
      </c>
      <c r="BJ83" s="178"/>
      <c r="BK83" s="178">
        <f t="shared" si="1009"/>
        <v>0</v>
      </c>
      <c r="BL83" s="178"/>
      <c r="BM83" s="178"/>
      <c r="BN83" s="178"/>
      <c r="BO83" s="178">
        <f t="shared" si="1025"/>
        <v>340.69799999999998</v>
      </c>
      <c r="BP83" s="178">
        <f>BS83+BV83</f>
        <v>0</v>
      </c>
      <c r="BQ83" s="178">
        <f>BP83/BO83*100</f>
        <v>0</v>
      </c>
      <c r="BR83" s="178">
        <v>340.69799999999998</v>
      </c>
      <c r="BS83" s="178"/>
      <c r="BT83" s="178">
        <f>BS83/BR83*100</f>
        <v>0</v>
      </c>
      <c r="BU83" s="178"/>
      <c r="BV83" s="178"/>
      <c r="BW83" s="178"/>
      <c r="BX83" s="178">
        <f t="shared" si="1026"/>
        <v>0</v>
      </c>
      <c r="BY83" s="178">
        <f t="shared" si="1026"/>
        <v>0</v>
      </c>
      <c r="BZ83" s="178"/>
      <c r="CA83" s="178"/>
      <c r="CB83" s="178"/>
      <c r="CC83" s="178"/>
      <c r="CD83" s="178"/>
      <c r="CE83" s="178"/>
      <c r="CF83" s="178"/>
      <c r="CG83" s="179"/>
      <c r="CH83" s="178">
        <f t="shared" si="1027"/>
        <v>0</v>
      </c>
      <c r="CI83" s="178">
        <f t="shared" si="1027"/>
        <v>0</v>
      </c>
      <c r="CJ83" s="178"/>
      <c r="CK83" s="178"/>
      <c r="CL83" s="178"/>
      <c r="CM83" s="178"/>
      <c r="CN83" s="178"/>
      <c r="CO83" s="178"/>
      <c r="CP83" s="178"/>
      <c r="CQ83" s="179">
        <v>377.81900000000002</v>
      </c>
      <c r="CR83" s="178">
        <f t="shared" si="1028"/>
        <v>377.81900000000002</v>
      </c>
      <c r="CS83" s="178">
        <f t="shared" si="1028"/>
        <v>94.125</v>
      </c>
      <c r="CT83" s="178">
        <f>CS83/CR83*100</f>
        <v>24.912722758781321</v>
      </c>
      <c r="CU83" s="178">
        <v>370.26262000000003</v>
      </c>
      <c r="CV83" s="178">
        <v>92.242500000000007</v>
      </c>
      <c r="CW83" s="178">
        <f>CV83/CU83*100</f>
        <v>24.912722758781321</v>
      </c>
      <c r="CX83" s="178">
        <v>7.5563799999999999</v>
      </c>
      <c r="CY83" s="178">
        <v>1.8825000000000001</v>
      </c>
      <c r="CZ83" s="178">
        <f>CY83/CX83*100</f>
        <v>24.912722758781321</v>
      </c>
      <c r="DA83" s="179"/>
      <c r="DB83" s="178">
        <f t="shared" si="1029"/>
        <v>0</v>
      </c>
      <c r="DC83" s="178">
        <f t="shared" si="1029"/>
        <v>0</v>
      </c>
      <c r="DD83" s="178"/>
      <c r="DE83" s="178"/>
      <c r="DF83" s="178"/>
      <c r="DG83" s="178"/>
      <c r="DH83" s="178"/>
      <c r="DI83" s="178"/>
      <c r="DJ83" s="178"/>
      <c r="DK83" s="179"/>
      <c r="DL83" s="178">
        <f t="shared" si="1030"/>
        <v>0</v>
      </c>
      <c r="DM83" s="178">
        <f t="shared" si="1030"/>
        <v>0</v>
      </c>
      <c r="DN83" s="178"/>
      <c r="DO83" s="178"/>
      <c r="DP83" s="178"/>
      <c r="DQ83" s="178"/>
      <c r="DR83" s="178"/>
      <c r="DS83" s="178"/>
      <c r="DT83" s="178"/>
      <c r="DU83" s="178"/>
      <c r="DV83" s="178"/>
      <c r="DW83" s="178"/>
      <c r="DX83" s="178"/>
      <c r="DY83" s="178"/>
      <c r="DZ83" s="178"/>
      <c r="EA83" s="178"/>
      <c r="EB83" s="178"/>
      <c r="EC83" s="178"/>
      <c r="ED83" s="179"/>
      <c r="EE83" s="178">
        <f t="shared" si="1031"/>
        <v>0</v>
      </c>
      <c r="EF83" s="178">
        <f t="shared" si="1031"/>
        <v>0</v>
      </c>
      <c r="EG83" s="178"/>
      <c r="EH83" s="178"/>
      <c r="EI83" s="178"/>
      <c r="EJ83" s="178"/>
      <c r="EK83" s="178"/>
      <c r="EL83" s="178"/>
      <c r="EM83" s="178"/>
      <c r="EN83" s="178"/>
      <c r="EO83" s="178"/>
      <c r="EP83" s="178"/>
      <c r="EQ83" s="180"/>
      <c r="ER83" s="178"/>
      <c r="ES83" s="178"/>
      <c r="ET83" s="178"/>
      <c r="EU83" s="178"/>
      <c r="EV83" s="178"/>
      <c r="EW83" s="178"/>
      <c r="EX83" s="178"/>
      <c r="EY83" s="178"/>
      <c r="EZ83" s="178"/>
      <c r="FA83" s="178"/>
      <c r="FB83" s="178"/>
      <c r="FC83" s="178"/>
      <c r="FD83" s="178"/>
      <c r="FE83" s="178"/>
      <c r="FF83" s="178"/>
      <c r="FG83" s="178"/>
      <c r="FH83" s="178"/>
      <c r="FI83" s="178"/>
      <c r="FJ83" s="178"/>
      <c r="FK83" s="178"/>
      <c r="FL83" s="178"/>
      <c r="FM83" s="178"/>
      <c r="FN83" s="178"/>
      <c r="FO83" s="178"/>
      <c r="FP83" s="178"/>
      <c r="FQ83" s="178"/>
      <c r="FR83" s="178"/>
      <c r="FS83" s="178"/>
      <c r="FT83" s="178"/>
      <c r="FU83" s="178"/>
      <c r="FV83" s="178"/>
      <c r="FW83" s="178"/>
      <c r="FX83" s="178"/>
      <c r="FY83" s="178"/>
      <c r="FZ83" s="178"/>
      <c r="GA83" s="178"/>
      <c r="GB83" s="178"/>
      <c r="GC83" s="178"/>
      <c r="GD83" s="178"/>
      <c r="GE83" s="178"/>
      <c r="GF83" s="178"/>
      <c r="GG83" s="178"/>
      <c r="GH83" s="178"/>
      <c r="GI83" s="178"/>
      <c r="GJ83" s="178"/>
      <c r="GK83" s="178"/>
      <c r="GL83" s="178"/>
      <c r="GM83" s="178"/>
      <c r="GN83" s="178"/>
      <c r="GO83" s="178"/>
      <c r="GP83" s="178"/>
      <c r="GQ83" s="178"/>
      <c r="GR83" s="178"/>
      <c r="GS83" s="178"/>
      <c r="GT83" s="178"/>
      <c r="GU83" s="178"/>
      <c r="GV83" s="178"/>
      <c r="GW83" s="90"/>
      <c r="GX83" s="87"/>
      <c r="GY83" s="88"/>
      <c r="GZ83" s="85"/>
      <c r="HA83" s="30"/>
      <c r="HB83" s="30"/>
      <c r="HC83" s="30"/>
      <c r="HD83" s="30"/>
    </row>
    <row r="84" spans="1:215" ht="18.75" customHeight="1">
      <c r="A84" s="15" t="s">
        <v>54</v>
      </c>
      <c r="B84" s="178">
        <f t="shared" si="1018"/>
        <v>2109.8139700000002</v>
      </c>
      <c r="C84" s="178">
        <f t="shared" si="1019"/>
        <v>0</v>
      </c>
      <c r="D84" s="177">
        <f t="shared" si="912"/>
        <v>0</v>
      </c>
      <c r="E84" s="179"/>
      <c r="F84" s="178">
        <f t="shared" si="1020"/>
        <v>0</v>
      </c>
      <c r="G84" s="178">
        <f t="shared" si="1020"/>
        <v>0</v>
      </c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9"/>
      <c r="V84" s="178">
        <f t="shared" si="1021"/>
        <v>0</v>
      </c>
      <c r="W84" s="178">
        <f t="shared" si="1021"/>
        <v>0</v>
      </c>
      <c r="X84" s="178"/>
      <c r="Y84" s="178"/>
      <c r="Z84" s="178"/>
      <c r="AA84" s="178"/>
      <c r="AB84" s="178"/>
      <c r="AC84" s="178"/>
      <c r="AD84" s="178"/>
      <c r="AE84" s="179"/>
      <c r="AF84" s="178">
        <f t="shared" si="1022"/>
        <v>0</v>
      </c>
      <c r="AG84" s="178">
        <f t="shared" si="1022"/>
        <v>0</v>
      </c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9"/>
      <c r="AS84" s="178">
        <f t="shared" si="1023"/>
        <v>0</v>
      </c>
      <c r="AT84" s="178">
        <f t="shared" si="1023"/>
        <v>0</v>
      </c>
      <c r="AU84" s="178"/>
      <c r="AV84" s="178"/>
      <c r="AW84" s="178"/>
      <c r="AX84" s="178"/>
      <c r="AY84" s="178"/>
      <c r="AZ84" s="178"/>
      <c r="BA84" s="178"/>
      <c r="BB84" s="179">
        <v>2109.8139700000002</v>
      </c>
      <c r="BC84" s="178">
        <f t="shared" si="1024"/>
        <v>2109.8139699999997</v>
      </c>
      <c r="BD84" s="178">
        <f t="shared" si="1024"/>
        <v>0</v>
      </c>
      <c r="BE84" s="178">
        <f t="shared" si="1007"/>
        <v>0</v>
      </c>
      <c r="BF84" s="178">
        <v>2067.6176799999998</v>
      </c>
      <c r="BG84" s="178"/>
      <c r="BH84" s="178">
        <f t="shared" si="1008"/>
        <v>0</v>
      </c>
      <c r="BI84" s="178">
        <v>42.196289999999998</v>
      </c>
      <c r="BJ84" s="178"/>
      <c r="BK84" s="178">
        <f t="shared" si="1009"/>
        <v>0</v>
      </c>
      <c r="BL84" s="178"/>
      <c r="BM84" s="178"/>
      <c r="BN84" s="178"/>
      <c r="BO84" s="178">
        <f t="shared" si="1025"/>
        <v>0</v>
      </c>
      <c r="BP84" s="178"/>
      <c r="BQ84" s="178"/>
      <c r="BR84" s="178"/>
      <c r="BS84" s="178"/>
      <c r="BT84" s="178"/>
      <c r="BU84" s="178"/>
      <c r="BV84" s="178"/>
      <c r="BW84" s="178"/>
      <c r="BX84" s="178">
        <f t="shared" si="1026"/>
        <v>0</v>
      </c>
      <c r="BY84" s="178">
        <f t="shared" si="1026"/>
        <v>0</v>
      </c>
      <c r="BZ84" s="178"/>
      <c r="CA84" s="178"/>
      <c r="CB84" s="178"/>
      <c r="CC84" s="178"/>
      <c r="CD84" s="178"/>
      <c r="CE84" s="178"/>
      <c r="CF84" s="178"/>
      <c r="CG84" s="179"/>
      <c r="CH84" s="178">
        <f t="shared" si="1027"/>
        <v>0</v>
      </c>
      <c r="CI84" s="178">
        <f t="shared" si="1027"/>
        <v>0</v>
      </c>
      <c r="CJ84" s="178"/>
      <c r="CK84" s="178"/>
      <c r="CL84" s="178"/>
      <c r="CM84" s="178"/>
      <c r="CN84" s="178"/>
      <c r="CO84" s="178"/>
      <c r="CP84" s="178"/>
      <c r="CQ84" s="179"/>
      <c r="CR84" s="178">
        <f t="shared" si="1028"/>
        <v>0</v>
      </c>
      <c r="CS84" s="178">
        <f t="shared" si="1028"/>
        <v>0</v>
      </c>
      <c r="CT84" s="178"/>
      <c r="CU84" s="178"/>
      <c r="CV84" s="178"/>
      <c r="CW84" s="178"/>
      <c r="CX84" s="178"/>
      <c r="CY84" s="178"/>
      <c r="CZ84" s="178"/>
      <c r="DA84" s="179"/>
      <c r="DB84" s="178">
        <f t="shared" si="1029"/>
        <v>0</v>
      </c>
      <c r="DC84" s="178">
        <f t="shared" si="1029"/>
        <v>0</v>
      </c>
      <c r="DD84" s="178"/>
      <c r="DE84" s="178"/>
      <c r="DF84" s="178"/>
      <c r="DG84" s="178"/>
      <c r="DH84" s="178"/>
      <c r="DI84" s="178"/>
      <c r="DJ84" s="178"/>
      <c r="DK84" s="179"/>
      <c r="DL84" s="178">
        <f t="shared" si="1030"/>
        <v>0</v>
      </c>
      <c r="DM84" s="178">
        <f t="shared" si="1030"/>
        <v>0</v>
      </c>
      <c r="DN84" s="178"/>
      <c r="DO84" s="178"/>
      <c r="DP84" s="178"/>
      <c r="DQ84" s="178"/>
      <c r="DR84" s="178"/>
      <c r="DS84" s="178"/>
      <c r="DT84" s="178"/>
      <c r="DU84" s="178"/>
      <c r="DV84" s="178"/>
      <c r="DW84" s="178"/>
      <c r="DX84" s="172"/>
      <c r="DY84" s="178"/>
      <c r="DZ84" s="178"/>
      <c r="EA84" s="178"/>
      <c r="EB84" s="178"/>
      <c r="EC84" s="178"/>
      <c r="ED84" s="179"/>
      <c r="EE84" s="178">
        <f t="shared" si="1031"/>
        <v>0</v>
      </c>
      <c r="EF84" s="178">
        <f t="shared" si="1031"/>
        <v>0</v>
      </c>
      <c r="EG84" s="178"/>
      <c r="EH84" s="178"/>
      <c r="EI84" s="178"/>
      <c r="EJ84" s="178"/>
      <c r="EK84" s="178"/>
      <c r="EL84" s="178"/>
      <c r="EM84" s="178"/>
      <c r="EN84" s="178"/>
      <c r="EO84" s="178"/>
      <c r="EP84" s="178"/>
      <c r="EQ84" s="180"/>
      <c r="ER84" s="178"/>
      <c r="ES84" s="178"/>
      <c r="ET84" s="178"/>
      <c r="EU84" s="178"/>
      <c r="EV84" s="178"/>
      <c r="EW84" s="178"/>
      <c r="EX84" s="178"/>
      <c r="EY84" s="178"/>
      <c r="EZ84" s="178"/>
      <c r="FA84" s="178"/>
      <c r="FB84" s="178"/>
      <c r="FC84" s="178"/>
      <c r="FD84" s="178"/>
      <c r="FE84" s="178"/>
      <c r="FF84" s="178"/>
      <c r="FG84" s="178"/>
      <c r="FH84" s="178"/>
      <c r="FI84" s="178"/>
      <c r="FJ84" s="178"/>
      <c r="FK84" s="178"/>
      <c r="FL84" s="178"/>
      <c r="FM84" s="178"/>
      <c r="FN84" s="178"/>
      <c r="FO84" s="178"/>
      <c r="FP84" s="178"/>
      <c r="FQ84" s="178"/>
      <c r="FR84" s="178"/>
      <c r="FS84" s="178"/>
      <c r="FT84" s="178"/>
      <c r="FU84" s="178"/>
      <c r="FV84" s="178"/>
      <c r="FW84" s="178"/>
      <c r="FX84" s="178"/>
      <c r="FY84" s="178"/>
      <c r="FZ84" s="178"/>
      <c r="GA84" s="178"/>
      <c r="GB84" s="178"/>
      <c r="GC84" s="178"/>
      <c r="GD84" s="178"/>
      <c r="GE84" s="178"/>
      <c r="GF84" s="178"/>
      <c r="GG84" s="178"/>
      <c r="GH84" s="178"/>
      <c r="GI84" s="178"/>
      <c r="GJ84" s="178"/>
      <c r="GK84" s="178"/>
      <c r="GL84" s="178"/>
      <c r="GM84" s="178"/>
      <c r="GN84" s="178"/>
      <c r="GO84" s="178"/>
      <c r="GP84" s="178"/>
      <c r="GQ84" s="178"/>
      <c r="GR84" s="178"/>
      <c r="GS84" s="178"/>
      <c r="GT84" s="178"/>
      <c r="GU84" s="178"/>
      <c r="GV84" s="178"/>
      <c r="GW84" s="90"/>
      <c r="GX84" s="87"/>
      <c r="GY84" s="85"/>
      <c r="GZ84" s="85"/>
      <c r="HA84" s="30"/>
      <c r="HB84" s="30"/>
      <c r="HC84" s="30"/>
      <c r="HD84" s="30"/>
    </row>
    <row r="85" spans="1:215" ht="18">
      <c r="A85" s="15" t="s">
        <v>50</v>
      </c>
      <c r="B85" s="178">
        <f t="shared" si="1018"/>
        <v>1018.54901</v>
      </c>
      <c r="C85" s="178">
        <f t="shared" si="1019"/>
        <v>0</v>
      </c>
      <c r="D85" s="177">
        <f t="shared" si="912"/>
        <v>0</v>
      </c>
      <c r="E85" s="179"/>
      <c r="F85" s="178">
        <f t="shared" si="1020"/>
        <v>0</v>
      </c>
      <c r="G85" s="178">
        <f t="shared" si="1020"/>
        <v>0</v>
      </c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9"/>
      <c r="V85" s="178">
        <f t="shared" si="1021"/>
        <v>0</v>
      </c>
      <c r="W85" s="178">
        <f t="shared" si="1021"/>
        <v>0</v>
      </c>
      <c r="X85" s="178"/>
      <c r="Y85" s="178"/>
      <c r="Z85" s="178"/>
      <c r="AA85" s="178"/>
      <c r="AB85" s="178"/>
      <c r="AC85" s="178"/>
      <c r="AD85" s="178"/>
      <c r="AE85" s="179"/>
      <c r="AF85" s="178">
        <f t="shared" si="1022"/>
        <v>0</v>
      </c>
      <c r="AG85" s="178">
        <f t="shared" si="1022"/>
        <v>0</v>
      </c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9"/>
      <c r="AS85" s="178">
        <f t="shared" si="1023"/>
        <v>0</v>
      </c>
      <c r="AT85" s="178">
        <f t="shared" si="1023"/>
        <v>0</v>
      </c>
      <c r="AU85" s="178"/>
      <c r="AV85" s="178"/>
      <c r="AW85" s="178"/>
      <c r="AX85" s="178"/>
      <c r="AY85" s="178"/>
      <c r="AZ85" s="178"/>
      <c r="BA85" s="178"/>
      <c r="BB85" s="179">
        <v>803.73865999999998</v>
      </c>
      <c r="BC85" s="178">
        <f t="shared" si="1024"/>
        <v>803.73865999999998</v>
      </c>
      <c r="BD85" s="178">
        <f t="shared" si="1024"/>
        <v>0</v>
      </c>
      <c r="BE85" s="178">
        <f t="shared" si="1007"/>
        <v>0</v>
      </c>
      <c r="BF85" s="178">
        <v>787.66387999999995</v>
      </c>
      <c r="BG85" s="178"/>
      <c r="BH85" s="178">
        <f t="shared" si="1008"/>
        <v>0</v>
      </c>
      <c r="BI85" s="178">
        <v>16.074780000000001</v>
      </c>
      <c r="BJ85" s="178"/>
      <c r="BK85" s="178">
        <f t="shared" si="1009"/>
        <v>0</v>
      </c>
      <c r="BL85" s="178"/>
      <c r="BM85" s="178"/>
      <c r="BN85" s="178"/>
      <c r="BO85" s="178">
        <f t="shared" si="1025"/>
        <v>0</v>
      </c>
      <c r="BP85" s="178"/>
      <c r="BQ85" s="178"/>
      <c r="BR85" s="178"/>
      <c r="BS85" s="178"/>
      <c r="BT85" s="178"/>
      <c r="BU85" s="178"/>
      <c r="BV85" s="178"/>
      <c r="BW85" s="178"/>
      <c r="BX85" s="178">
        <f t="shared" si="1026"/>
        <v>0</v>
      </c>
      <c r="BY85" s="178">
        <f t="shared" si="1026"/>
        <v>0</v>
      </c>
      <c r="BZ85" s="178"/>
      <c r="CA85" s="178"/>
      <c r="CB85" s="178"/>
      <c r="CC85" s="178"/>
      <c r="CD85" s="178"/>
      <c r="CE85" s="178"/>
      <c r="CF85" s="178"/>
      <c r="CG85" s="179"/>
      <c r="CH85" s="178">
        <f t="shared" si="1027"/>
        <v>0</v>
      </c>
      <c r="CI85" s="178">
        <f t="shared" si="1027"/>
        <v>0</v>
      </c>
      <c r="CJ85" s="178"/>
      <c r="CK85" s="178"/>
      <c r="CL85" s="178"/>
      <c r="CM85" s="178"/>
      <c r="CN85" s="178"/>
      <c r="CO85" s="178"/>
      <c r="CP85" s="178"/>
      <c r="CQ85" s="179">
        <v>214.81035</v>
      </c>
      <c r="CR85" s="178">
        <f t="shared" si="1028"/>
        <v>214.81035</v>
      </c>
      <c r="CS85" s="178">
        <f t="shared" si="1028"/>
        <v>0</v>
      </c>
      <c r="CT85" s="178">
        <f>CS85/CR85*100</f>
        <v>0</v>
      </c>
      <c r="CU85" s="178">
        <v>210.51414</v>
      </c>
      <c r="CV85" s="178"/>
      <c r="CW85" s="178">
        <f t="shared" ref="CW85:CW86" si="1032">CV85/CU85*100</f>
        <v>0</v>
      </c>
      <c r="CX85" s="178">
        <v>4.2962100000000003</v>
      </c>
      <c r="CY85" s="178"/>
      <c r="CZ85" s="178">
        <f t="shared" ref="CZ85:CZ95" si="1033">CY85/CX85*100</f>
        <v>0</v>
      </c>
      <c r="DA85" s="179"/>
      <c r="DB85" s="178">
        <f t="shared" si="1029"/>
        <v>0</v>
      </c>
      <c r="DC85" s="178">
        <f t="shared" si="1029"/>
        <v>0</v>
      </c>
      <c r="DD85" s="178"/>
      <c r="DE85" s="178"/>
      <c r="DF85" s="178"/>
      <c r="DG85" s="178"/>
      <c r="DH85" s="178"/>
      <c r="DI85" s="178"/>
      <c r="DJ85" s="178"/>
      <c r="DK85" s="179"/>
      <c r="DL85" s="178">
        <f t="shared" si="1030"/>
        <v>0</v>
      </c>
      <c r="DM85" s="178">
        <f t="shared" si="1030"/>
        <v>0</v>
      </c>
      <c r="DN85" s="178"/>
      <c r="DO85" s="178"/>
      <c r="DP85" s="178"/>
      <c r="DQ85" s="178"/>
      <c r="DR85" s="178"/>
      <c r="DS85" s="178"/>
      <c r="DT85" s="178"/>
      <c r="DU85" s="178"/>
      <c r="DV85" s="178"/>
      <c r="DW85" s="178"/>
      <c r="DX85" s="178"/>
      <c r="DY85" s="178"/>
      <c r="DZ85" s="178"/>
      <c r="EA85" s="178"/>
      <c r="EB85" s="178"/>
      <c r="EC85" s="178"/>
      <c r="ED85" s="179"/>
      <c r="EE85" s="178">
        <f t="shared" si="1031"/>
        <v>0</v>
      </c>
      <c r="EF85" s="178">
        <f t="shared" si="1031"/>
        <v>0</v>
      </c>
      <c r="EG85" s="178"/>
      <c r="EH85" s="178"/>
      <c r="EI85" s="178"/>
      <c r="EJ85" s="178"/>
      <c r="EK85" s="178"/>
      <c r="EL85" s="178"/>
      <c r="EM85" s="178"/>
      <c r="EN85" s="178"/>
      <c r="EO85" s="178"/>
      <c r="EP85" s="178"/>
      <c r="EQ85" s="180"/>
      <c r="ER85" s="178"/>
      <c r="ES85" s="178"/>
      <c r="ET85" s="178"/>
      <c r="EU85" s="178"/>
      <c r="EV85" s="178"/>
      <c r="EW85" s="178"/>
      <c r="EX85" s="178"/>
      <c r="EY85" s="178"/>
      <c r="EZ85" s="178"/>
      <c r="FA85" s="178"/>
      <c r="FB85" s="178"/>
      <c r="FC85" s="178"/>
      <c r="FD85" s="178"/>
      <c r="FE85" s="178"/>
      <c r="FF85" s="178"/>
      <c r="FG85" s="178"/>
      <c r="FH85" s="178"/>
      <c r="FI85" s="178"/>
      <c r="FJ85" s="178"/>
      <c r="FK85" s="178"/>
      <c r="FL85" s="178"/>
      <c r="FM85" s="178"/>
      <c r="FN85" s="178"/>
      <c r="FO85" s="178"/>
      <c r="FP85" s="178"/>
      <c r="FQ85" s="178"/>
      <c r="FR85" s="178"/>
      <c r="FS85" s="178"/>
      <c r="FT85" s="178"/>
      <c r="FU85" s="178"/>
      <c r="FV85" s="178"/>
      <c r="FW85" s="178"/>
      <c r="FX85" s="178"/>
      <c r="FY85" s="178"/>
      <c r="FZ85" s="178"/>
      <c r="GA85" s="178"/>
      <c r="GB85" s="178"/>
      <c r="GC85" s="178"/>
      <c r="GD85" s="178"/>
      <c r="GE85" s="178"/>
      <c r="GF85" s="178"/>
      <c r="GG85" s="178"/>
      <c r="GH85" s="178"/>
      <c r="GI85" s="178"/>
      <c r="GJ85" s="178"/>
      <c r="GK85" s="178"/>
      <c r="GL85" s="178"/>
      <c r="GM85" s="178"/>
      <c r="GN85" s="178"/>
      <c r="GO85" s="178"/>
      <c r="GP85" s="178"/>
      <c r="GQ85" s="178"/>
      <c r="GR85" s="178"/>
      <c r="GS85" s="178"/>
      <c r="GT85" s="178"/>
      <c r="GU85" s="178"/>
      <c r="GV85" s="178"/>
      <c r="GW85" s="90"/>
      <c r="GX85" s="87"/>
      <c r="GY85" s="85"/>
      <c r="GZ85" s="85"/>
      <c r="HA85" s="30"/>
      <c r="HB85" s="30"/>
      <c r="HC85" s="30"/>
      <c r="HD85" s="30"/>
    </row>
    <row r="86" spans="1:215" ht="18">
      <c r="A86" s="15" t="s">
        <v>55</v>
      </c>
      <c r="B86" s="178">
        <f t="shared" si="1018"/>
        <v>862.64076</v>
      </c>
      <c r="C86" s="178">
        <f t="shared" si="1019"/>
        <v>0</v>
      </c>
      <c r="D86" s="177">
        <f t="shared" si="912"/>
        <v>0</v>
      </c>
      <c r="E86" s="179"/>
      <c r="F86" s="178">
        <f t="shared" si="1020"/>
        <v>0</v>
      </c>
      <c r="G86" s="178">
        <f t="shared" si="1020"/>
        <v>0</v>
      </c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9"/>
      <c r="V86" s="178">
        <f t="shared" si="1021"/>
        <v>0</v>
      </c>
      <c r="W86" s="178">
        <f t="shared" si="1021"/>
        <v>0</v>
      </c>
      <c r="X86" s="178"/>
      <c r="Y86" s="178"/>
      <c r="Z86" s="178"/>
      <c r="AA86" s="178"/>
      <c r="AB86" s="178"/>
      <c r="AC86" s="178"/>
      <c r="AD86" s="178"/>
      <c r="AE86" s="179"/>
      <c r="AF86" s="178">
        <f t="shared" si="1022"/>
        <v>0</v>
      </c>
      <c r="AG86" s="178">
        <f t="shared" si="1022"/>
        <v>0</v>
      </c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9"/>
      <c r="AS86" s="178">
        <f t="shared" si="1023"/>
        <v>0</v>
      </c>
      <c r="AT86" s="178">
        <f t="shared" si="1023"/>
        <v>0</v>
      </c>
      <c r="AU86" s="178"/>
      <c r="AV86" s="178"/>
      <c r="AW86" s="178"/>
      <c r="AX86" s="178"/>
      <c r="AY86" s="178"/>
      <c r="AZ86" s="178"/>
      <c r="BA86" s="178"/>
      <c r="BB86" s="179">
        <v>653.03765999999996</v>
      </c>
      <c r="BC86" s="178">
        <f t="shared" si="1024"/>
        <v>653.03765999999996</v>
      </c>
      <c r="BD86" s="178">
        <f t="shared" si="1024"/>
        <v>0</v>
      </c>
      <c r="BE86" s="178">
        <f t="shared" si="1007"/>
        <v>0</v>
      </c>
      <c r="BF86" s="178">
        <v>639.9769</v>
      </c>
      <c r="BG86" s="178"/>
      <c r="BH86" s="178">
        <f t="shared" si="1008"/>
        <v>0</v>
      </c>
      <c r="BI86" s="178">
        <v>13.06076</v>
      </c>
      <c r="BJ86" s="178"/>
      <c r="BK86" s="178">
        <f t="shared" si="1009"/>
        <v>0</v>
      </c>
      <c r="BL86" s="178"/>
      <c r="BM86" s="178"/>
      <c r="BN86" s="178"/>
      <c r="BO86" s="178">
        <f t="shared" si="1025"/>
        <v>0</v>
      </c>
      <c r="BP86" s="178"/>
      <c r="BQ86" s="178"/>
      <c r="BR86" s="178"/>
      <c r="BS86" s="178"/>
      <c r="BT86" s="178"/>
      <c r="BU86" s="178"/>
      <c r="BV86" s="178"/>
      <c r="BW86" s="178"/>
      <c r="BX86" s="178">
        <f t="shared" si="1026"/>
        <v>0</v>
      </c>
      <c r="BY86" s="178">
        <f t="shared" si="1026"/>
        <v>0</v>
      </c>
      <c r="BZ86" s="178"/>
      <c r="CA86" s="178"/>
      <c r="CB86" s="178"/>
      <c r="CC86" s="178"/>
      <c r="CD86" s="178"/>
      <c r="CE86" s="178"/>
      <c r="CF86" s="178"/>
      <c r="CG86" s="179"/>
      <c r="CH86" s="178">
        <f t="shared" si="1027"/>
        <v>0</v>
      </c>
      <c r="CI86" s="178">
        <f t="shared" si="1027"/>
        <v>0</v>
      </c>
      <c r="CJ86" s="178"/>
      <c r="CK86" s="178"/>
      <c r="CL86" s="178"/>
      <c r="CM86" s="178"/>
      <c r="CN86" s="178"/>
      <c r="CO86" s="178"/>
      <c r="CP86" s="178"/>
      <c r="CQ86" s="179">
        <v>209.60310000000001</v>
      </c>
      <c r="CR86" s="178">
        <f t="shared" si="1028"/>
        <v>209.60310000000001</v>
      </c>
      <c r="CS86" s="178">
        <f t="shared" si="1028"/>
        <v>0</v>
      </c>
      <c r="CT86" s="178">
        <f>CS86/CR86*100</f>
        <v>0</v>
      </c>
      <c r="CU86" s="178">
        <v>205.41103000000001</v>
      </c>
      <c r="CV86" s="178"/>
      <c r="CW86" s="178">
        <f t="shared" si="1032"/>
        <v>0</v>
      </c>
      <c r="CX86" s="178">
        <v>4.1920700000000002</v>
      </c>
      <c r="CY86" s="178"/>
      <c r="CZ86" s="178">
        <f t="shared" si="1033"/>
        <v>0</v>
      </c>
      <c r="DA86" s="179"/>
      <c r="DB86" s="178">
        <f t="shared" si="1029"/>
        <v>0</v>
      </c>
      <c r="DC86" s="178">
        <f t="shared" si="1029"/>
        <v>0</v>
      </c>
      <c r="DD86" s="178"/>
      <c r="DE86" s="178"/>
      <c r="DF86" s="178"/>
      <c r="DG86" s="178"/>
      <c r="DH86" s="178"/>
      <c r="DI86" s="178"/>
      <c r="DJ86" s="178"/>
      <c r="DK86" s="179"/>
      <c r="DL86" s="178">
        <f t="shared" si="1030"/>
        <v>0</v>
      </c>
      <c r="DM86" s="178">
        <f t="shared" si="1030"/>
        <v>0</v>
      </c>
      <c r="DN86" s="178"/>
      <c r="DO86" s="178"/>
      <c r="DP86" s="178"/>
      <c r="DQ86" s="178"/>
      <c r="DR86" s="178"/>
      <c r="DS86" s="178"/>
      <c r="DT86" s="178"/>
      <c r="DU86" s="178"/>
      <c r="DV86" s="178"/>
      <c r="DW86" s="178"/>
      <c r="DX86" s="178"/>
      <c r="DY86" s="178"/>
      <c r="DZ86" s="178"/>
      <c r="EA86" s="178"/>
      <c r="EB86" s="178"/>
      <c r="EC86" s="178"/>
      <c r="ED86" s="179"/>
      <c r="EE86" s="178">
        <f t="shared" si="1031"/>
        <v>0</v>
      </c>
      <c r="EF86" s="178">
        <f t="shared" si="1031"/>
        <v>0</v>
      </c>
      <c r="EG86" s="178"/>
      <c r="EH86" s="178"/>
      <c r="EI86" s="178"/>
      <c r="EJ86" s="178"/>
      <c r="EK86" s="178"/>
      <c r="EL86" s="178"/>
      <c r="EM86" s="178"/>
      <c r="EN86" s="178"/>
      <c r="EO86" s="178"/>
      <c r="EP86" s="178"/>
      <c r="EQ86" s="180"/>
      <c r="ER86" s="178"/>
      <c r="ES86" s="178"/>
      <c r="ET86" s="178"/>
      <c r="EU86" s="178"/>
      <c r="EV86" s="178"/>
      <c r="EW86" s="178"/>
      <c r="EX86" s="178"/>
      <c r="EY86" s="178"/>
      <c r="EZ86" s="178"/>
      <c r="FA86" s="178"/>
      <c r="FB86" s="178"/>
      <c r="FC86" s="178"/>
      <c r="FD86" s="178"/>
      <c r="FE86" s="178"/>
      <c r="FF86" s="178"/>
      <c r="FG86" s="178"/>
      <c r="FH86" s="178"/>
      <c r="FI86" s="178"/>
      <c r="FJ86" s="178"/>
      <c r="FK86" s="178"/>
      <c r="FL86" s="178"/>
      <c r="FM86" s="178"/>
      <c r="FN86" s="178"/>
      <c r="FO86" s="178"/>
      <c r="FP86" s="178"/>
      <c r="FQ86" s="178"/>
      <c r="FR86" s="178"/>
      <c r="FS86" s="178"/>
      <c r="FT86" s="178"/>
      <c r="FU86" s="178"/>
      <c r="FV86" s="178"/>
      <c r="FW86" s="178"/>
      <c r="FX86" s="178"/>
      <c r="FY86" s="178"/>
      <c r="FZ86" s="178"/>
      <c r="GA86" s="178"/>
      <c r="GB86" s="178"/>
      <c r="GC86" s="178"/>
      <c r="GD86" s="178"/>
      <c r="GE86" s="178"/>
      <c r="GF86" s="178"/>
      <c r="GG86" s="178"/>
      <c r="GH86" s="178"/>
      <c r="GI86" s="178"/>
      <c r="GJ86" s="178"/>
      <c r="GK86" s="178"/>
      <c r="GL86" s="178"/>
      <c r="GM86" s="178"/>
      <c r="GN86" s="178"/>
      <c r="GO86" s="178"/>
      <c r="GP86" s="178"/>
      <c r="GQ86" s="178"/>
      <c r="GR86" s="178"/>
      <c r="GS86" s="178"/>
      <c r="GT86" s="178"/>
      <c r="GU86" s="178"/>
      <c r="GV86" s="178"/>
      <c r="GW86" s="90"/>
      <c r="GX86" s="87"/>
      <c r="GY86" s="85"/>
      <c r="GZ86" s="85"/>
      <c r="HA86" s="30"/>
      <c r="HB86" s="30"/>
      <c r="HC86" s="30"/>
      <c r="HD86" s="30"/>
    </row>
    <row r="87" spans="1:215" ht="18">
      <c r="A87" s="15" t="s">
        <v>56</v>
      </c>
      <c r="B87" s="178">
        <f t="shared" si="1018"/>
        <v>1507.72866</v>
      </c>
      <c r="C87" s="178">
        <f t="shared" si="1019"/>
        <v>0</v>
      </c>
      <c r="D87" s="177">
        <f t="shared" si="912"/>
        <v>0</v>
      </c>
      <c r="E87" s="179"/>
      <c r="F87" s="178">
        <f t="shared" si="1020"/>
        <v>0</v>
      </c>
      <c r="G87" s="178">
        <f t="shared" si="1020"/>
        <v>0</v>
      </c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9"/>
      <c r="V87" s="178">
        <f t="shared" si="1021"/>
        <v>0</v>
      </c>
      <c r="W87" s="178">
        <f t="shared" si="1021"/>
        <v>0</v>
      </c>
      <c r="X87" s="178"/>
      <c r="Y87" s="178"/>
      <c r="Z87" s="178"/>
      <c r="AA87" s="178"/>
      <c r="AB87" s="178"/>
      <c r="AC87" s="178"/>
      <c r="AD87" s="178"/>
      <c r="AE87" s="179"/>
      <c r="AF87" s="178">
        <f t="shared" si="1022"/>
        <v>0</v>
      </c>
      <c r="AG87" s="178">
        <f t="shared" si="1022"/>
        <v>0</v>
      </c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9"/>
      <c r="AS87" s="178">
        <f t="shared" si="1023"/>
        <v>0</v>
      </c>
      <c r="AT87" s="178">
        <f t="shared" si="1023"/>
        <v>0</v>
      </c>
      <c r="AU87" s="178"/>
      <c r="AV87" s="178"/>
      <c r="AW87" s="178"/>
      <c r="AX87" s="178"/>
      <c r="AY87" s="178"/>
      <c r="AZ87" s="178"/>
      <c r="BA87" s="178"/>
      <c r="BB87" s="179">
        <v>954.43966</v>
      </c>
      <c r="BC87" s="178">
        <f t="shared" si="1024"/>
        <v>954.43966</v>
      </c>
      <c r="BD87" s="178">
        <f t="shared" si="1024"/>
        <v>0</v>
      </c>
      <c r="BE87" s="178">
        <f t="shared" si="1007"/>
        <v>0</v>
      </c>
      <c r="BF87" s="178">
        <v>935.35086000000001</v>
      </c>
      <c r="BG87" s="178"/>
      <c r="BH87" s="178">
        <f t="shared" si="1008"/>
        <v>0</v>
      </c>
      <c r="BI87" s="178">
        <v>19.088799999999999</v>
      </c>
      <c r="BJ87" s="178"/>
      <c r="BK87" s="178">
        <f t="shared" si="1009"/>
        <v>0</v>
      </c>
      <c r="BL87" s="178"/>
      <c r="BM87" s="178"/>
      <c r="BN87" s="178"/>
      <c r="BO87" s="178">
        <f t="shared" si="1025"/>
        <v>553.28899999999999</v>
      </c>
      <c r="BP87" s="178">
        <f>BS87+BV87</f>
        <v>0</v>
      </c>
      <c r="BQ87" s="178">
        <f>BP87/BO87*100</f>
        <v>0</v>
      </c>
      <c r="BR87" s="178">
        <v>553.28899999999999</v>
      </c>
      <c r="BS87" s="178"/>
      <c r="BT87" s="178">
        <f>BS87/BR87*100</f>
        <v>0</v>
      </c>
      <c r="BU87" s="178"/>
      <c r="BV87" s="178"/>
      <c r="BW87" s="178"/>
      <c r="BX87" s="178">
        <f t="shared" si="1026"/>
        <v>0</v>
      </c>
      <c r="BY87" s="178">
        <f t="shared" si="1026"/>
        <v>0</v>
      </c>
      <c r="BZ87" s="178"/>
      <c r="CA87" s="178"/>
      <c r="CB87" s="178"/>
      <c r="CC87" s="178"/>
      <c r="CD87" s="178"/>
      <c r="CE87" s="178"/>
      <c r="CF87" s="178"/>
      <c r="CG87" s="179"/>
      <c r="CH87" s="178">
        <f t="shared" si="1027"/>
        <v>0</v>
      </c>
      <c r="CI87" s="178">
        <f t="shared" si="1027"/>
        <v>0</v>
      </c>
      <c r="CJ87" s="178"/>
      <c r="CK87" s="178"/>
      <c r="CL87" s="178"/>
      <c r="CM87" s="178"/>
      <c r="CN87" s="178"/>
      <c r="CO87" s="178"/>
      <c r="CP87" s="178"/>
      <c r="CQ87" s="179"/>
      <c r="CR87" s="178">
        <f t="shared" si="1028"/>
        <v>0</v>
      </c>
      <c r="CS87" s="178">
        <f t="shared" si="1028"/>
        <v>0</v>
      </c>
      <c r="CT87" s="178"/>
      <c r="CU87" s="178"/>
      <c r="CV87" s="178"/>
      <c r="CW87" s="178"/>
      <c r="CX87" s="178"/>
      <c r="CY87" s="178"/>
      <c r="CZ87" s="178"/>
      <c r="DA87" s="179"/>
      <c r="DB87" s="178">
        <f t="shared" si="1029"/>
        <v>0</v>
      </c>
      <c r="DC87" s="178">
        <f t="shared" si="1029"/>
        <v>0</v>
      </c>
      <c r="DD87" s="178"/>
      <c r="DE87" s="178"/>
      <c r="DF87" s="178"/>
      <c r="DG87" s="178"/>
      <c r="DH87" s="178"/>
      <c r="DI87" s="178"/>
      <c r="DJ87" s="178"/>
      <c r="DK87" s="179"/>
      <c r="DL87" s="178">
        <f t="shared" si="1030"/>
        <v>0</v>
      </c>
      <c r="DM87" s="178">
        <f t="shared" si="1030"/>
        <v>0</v>
      </c>
      <c r="DN87" s="178"/>
      <c r="DO87" s="178"/>
      <c r="DP87" s="178"/>
      <c r="DQ87" s="178"/>
      <c r="DR87" s="178"/>
      <c r="DS87" s="178"/>
      <c r="DT87" s="178"/>
      <c r="DU87" s="178"/>
      <c r="DV87" s="178"/>
      <c r="DW87" s="178"/>
      <c r="DX87" s="178"/>
      <c r="DY87" s="178"/>
      <c r="DZ87" s="178"/>
      <c r="EA87" s="178"/>
      <c r="EB87" s="178"/>
      <c r="EC87" s="178"/>
      <c r="ED87" s="179"/>
      <c r="EE87" s="178">
        <f t="shared" si="1031"/>
        <v>0</v>
      </c>
      <c r="EF87" s="178">
        <f t="shared" si="1031"/>
        <v>0</v>
      </c>
      <c r="EG87" s="178"/>
      <c r="EH87" s="178"/>
      <c r="EI87" s="178"/>
      <c r="EJ87" s="178"/>
      <c r="EK87" s="178"/>
      <c r="EL87" s="178"/>
      <c r="EM87" s="178"/>
      <c r="EN87" s="178"/>
      <c r="EO87" s="178"/>
      <c r="EP87" s="178"/>
      <c r="EQ87" s="180"/>
      <c r="ER87" s="178"/>
      <c r="ES87" s="178"/>
      <c r="ET87" s="178"/>
      <c r="EU87" s="178"/>
      <c r="EV87" s="178"/>
      <c r="EW87" s="178"/>
      <c r="EX87" s="178"/>
      <c r="EY87" s="178"/>
      <c r="EZ87" s="178"/>
      <c r="FA87" s="178"/>
      <c r="FB87" s="178"/>
      <c r="FC87" s="178"/>
      <c r="FD87" s="178"/>
      <c r="FE87" s="178"/>
      <c r="FF87" s="178"/>
      <c r="FG87" s="178"/>
      <c r="FH87" s="178"/>
      <c r="FI87" s="178"/>
      <c r="FJ87" s="178"/>
      <c r="FK87" s="178"/>
      <c r="FL87" s="178"/>
      <c r="FM87" s="178"/>
      <c r="FN87" s="178"/>
      <c r="FO87" s="178"/>
      <c r="FP87" s="178"/>
      <c r="FQ87" s="178"/>
      <c r="FR87" s="178"/>
      <c r="FS87" s="178"/>
      <c r="FT87" s="178"/>
      <c r="FU87" s="178"/>
      <c r="FV87" s="178"/>
      <c r="FW87" s="178"/>
      <c r="FX87" s="178"/>
      <c r="FY87" s="178"/>
      <c r="FZ87" s="178"/>
      <c r="GA87" s="178"/>
      <c r="GB87" s="178"/>
      <c r="GC87" s="178"/>
      <c r="GD87" s="178"/>
      <c r="GE87" s="178"/>
      <c r="GF87" s="178"/>
      <c r="GG87" s="178"/>
      <c r="GH87" s="178"/>
      <c r="GI87" s="178"/>
      <c r="GJ87" s="178"/>
      <c r="GK87" s="178"/>
      <c r="GL87" s="178"/>
      <c r="GM87" s="178"/>
      <c r="GN87" s="178"/>
      <c r="GO87" s="178"/>
      <c r="GP87" s="178"/>
      <c r="GQ87" s="178"/>
      <c r="GR87" s="178"/>
      <c r="GS87" s="178"/>
      <c r="GT87" s="178"/>
      <c r="GU87" s="178"/>
      <c r="GV87" s="178"/>
      <c r="GW87" s="90"/>
      <c r="GX87" s="87"/>
      <c r="GY87" s="85"/>
      <c r="GZ87" s="85"/>
      <c r="HA87" s="30"/>
      <c r="HB87" s="30"/>
      <c r="HC87" s="30"/>
      <c r="HD87" s="30"/>
    </row>
    <row r="88" spans="1:215" ht="18">
      <c r="A88" s="15" t="s">
        <v>57</v>
      </c>
      <c r="B88" s="178">
        <f t="shared" si="1018"/>
        <v>653.03765999999996</v>
      </c>
      <c r="C88" s="178">
        <f t="shared" si="1019"/>
        <v>0</v>
      </c>
      <c r="D88" s="177">
        <f t="shared" si="912"/>
        <v>0</v>
      </c>
      <c r="E88" s="179"/>
      <c r="F88" s="178">
        <f t="shared" si="1020"/>
        <v>0</v>
      </c>
      <c r="G88" s="178">
        <f t="shared" si="1020"/>
        <v>0</v>
      </c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9"/>
      <c r="V88" s="178">
        <f t="shared" si="1021"/>
        <v>0</v>
      </c>
      <c r="W88" s="178">
        <f t="shared" si="1021"/>
        <v>0</v>
      </c>
      <c r="X88" s="178"/>
      <c r="Y88" s="178"/>
      <c r="Z88" s="178"/>
      <c r="AA88" s="178"/>
      <c r="AB88" s="178"/>
      <c r="AC88" s="178"/>
      <c r="AD88" s="178"/>
      <c r="AE88" s="179"/>
      <c r="AF88" s="178">
        <f t="shared" si="1022"/>
        <v>0</v>
      </c>
      <c r="AG88" s="178">
        <f t="shared" si="1022"/>
        <v>0</v>
      </c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9"/>
      <c r="AS88" s="178">
        <f t="shared" si="1023"/>
        <v>0</v>
      </c>
      <c r="AT88" s="178">
        <f t="shared" si="1023"/>
        <v>0</v>
      </c>
      <c r="AU88" s="178"/>
      <c r="AV88" s="178"/>
      <c r="AW88" s="178"/>
      <c r="AX88" s="178"/>
      <c r="AY88" s="178"/>
      <c r="AZ88" s="178"/>
      <c r="BA88" s="178"/>
      <c r="BB88" s="179">
        <v>653.03765999999996</v>
      </c>
      <c r="BC88" s="178">
        <f t="shared" si="1024"/>
        <v>653.03765999999996</v>
      </c>
      <c r="BD88" s="178">
        <f t="shared" si="1024"/>
        <v>0</v>
      </c>
      <c r="BE88" s="178">
        <f t="shared" si="1007"/>
        <v>0</v>
      </c>
      <c r="BF88" s="178">
        <v>639.9769</v>
      </c>
      <c r="BG88" s="178"/>
      <c r="BH88" s="178">
        <f t="shared" si="1008"/>
        <v>0</v>
      </c>
      <c r="BI88" s="178">
        <v>13.06076</v>
      </c>
      <c r="BJ88" s="178"/>
      <c r="BK88" s="178">
        <f t="shared" si="1009"/>
        <v>0</v>
      </c>
      <c r="BL88" s="178"/>
      <c r="BM88" s="178"/>
      <c r="BN88" s="178"/>
      <c r="BO88" s="178">
        <f t="shared" si="1025"/>
        <v>0</v>
      </c>
      <c r="BP88" s="178"/>
      <c r="BQ88" s="178"/>
      <c r="BR88" s="178"/>
      <c r="BS88" s="178"/>
      <c r="BT88" s="178"/>
      <c r="BU88" s="178"/>
      <c r="BV88" s="178"/>
      <c r="BW88" s="178"/>
      <c r="BX88" s="178">
        <f t="shared" si="1026"/>
        <v>0</v>
      </c>
      <c r="BY88" s="178">
        <f t="shared" si="1026"/>
        <v>0</v>
      </c>
      <c r="BZ88" s="178"/>
      <c r="CA88" s="178"/>
      <c r="CB88" s="178"/>
      <c r="CC88" s="178"/>
      <c r="CD88" s="178"/>
      <c r="CE88" s="178"/>
      <c r="CF88" s="178"/>
      <c r="CG88" s="179"/>
      <c r="CH88" s="178">
        <f t="shared" si="1027"/>
        <v>0</v>
      </c>
      <c r="CI88" s="178">
        <f t="shared" si="1027"/>
        <v>0</v>
      </c>
      <c r="CJ88" s="178"/>
      <c r="CK88" s="178"/>
      <c r="CL88" s="178"/>
      <c r="CM88" s="178"/>
      <c r="CN88" s="178"/>
      <c r="CO88" s="178"/>
      <c r="CP88" s="178"/>
      <c r="CQ88" s="179"/>
      <c r="CR88" s="178">
        <f t="shared" si="1028"/>
        <v>0</v>
      </c>
      <c r="CS88" s="178">
        <f t="shared" si="1028"/>
        <v>0</v>
      </c>
      <c r="CT88" s="178"/>
      <c r="CU88" s="178"/>
      <c r="CV88" s="178"/>
      <c r="CW88" s="178"/>
      <c r="CX88" s="178"/>
      <c r="CY88" s="178"/>
      <c r="CZ88" s="178"/>
      <c r="DA88" s="179"/>
      <c r="DB88" s="178">
        <f t="shared" si="1029"/>
        <v>0</v>
      </c>
      <c r="DC88" s="178">
        <f t="shared" si="1029"/>
        <v>0</v>
      </c>
      <c r="DD88" s="178"/>
      <c r="DE88" s="178"/>
      <c r="DF88" s="178"/>
      <c r="DG88" s="178"/>
      <c r="DH88" s="178"/>
      <c r="DI88" s="178"/>
      <c r="DJ88" s="178"/>
      <c r="DK88" s="179"/>
      <c r="DL88" s="178">
        <f t="shared" si="1030"/>
        <v>0</v>
      </c>
      <c r="DM88" s="178">
        <f t="shared" si="1030"/>
        <v>0</v>
      </c>
      <c r="DN88" s="178"/>
      <c r="DO88" s="178"/>
      <c r="DP88" s="178"/>
      <c r="DQ88" s="178"/>
      <c r="DR88" s="178"/>
      <c r="DS88" s="178"/>
      <c r="DT88" s="178"/>
      <c r="DU88" s="178"/>
      <c r="DV88" s="178"/>
      <c r="DW88" s="178"/>
      <c r="DX88" s="178"/>
      <c r="DY88" s="178"/>
      <c r="DZ88" s="178"/>
      <c r="EA88" s="178"/>
      <c r="EB88" s="178"/>
      <c r="EC88" s="178"/>
      <c r="ED88" s="179"/>
      <c r="EE88" s="178">
        <f t="shared" si="1031"/>
        <v>0</v>
      </c>
      <c r="EF88" s="178">
        <f t="shared" si="1031"/>
        <v>0</v>
      </c>
      <c r="EG88" s="178"/>
      <c r="EH88" s="178"/>
      <c r="EI88" s="178"/>
      <c r="EJ88" s="178"/>
      <c r="EK88" s="178"/>
      <c r="EL88" s="178"/>
      <c r="EM88" s="178"/>
      <c r="EN88" s="178"/>
      <c r="EO88" s="178"/>
      <c r="EP88" s="178"/>
      <c r="EQ88" s="180"/>
      <c r="ER88" s="178"/>
      <c r="ES88" s="178"/>
      <c r="ET88" s="178"/>
      <c r="EU88" s="178"/>
      <c r="EV88" s="178"/>
      <c r="EW88" s="178"/>
      <c r="EX88" s="178"/>
      <c r="EY88" s="178"/>
      <c r="EZ88" s="178"/>
      <c r="FA88" s="178"/>
      <c r="FB88" s="178"/>
      <c r="FC88" s="178"/>
      <c r="FD88" s="178"/>
      <c r="FE88" s="178"/>
      <c r="FF88" s="178"/>
      <c r="FG88" s="178"/>
      <c r="FH88" s="178"/>
      <c r="FI88" s="178"/>
      <c r="FJ88" s="178"/>
      <c r="FK88" s="178"/>
      <c r="FL88" s="178"/>
      <c r="FM88" s="178"/>
      <c r="FN88" s="178"/>
      <c r="FO88" s="178"/>
      <c r="FP88" s="178"/>
      <c r="FQ88" s="178"/>
      <c r="FR88" s="178"/>
      <c r="FS88" s="178"/>
      <c r="FT88" s="178"/>
      <c r="FU88" s="178"/>
      <c r="FV88" s="178"/>
      <c r="FW88" s="178"/>
      <c r="FX88" s="178"/>
      <c r="FY88" s="178"/>
      <c r="FZ88" s="178"/>
      <c r="GA88" s="178"/>
      <c r="GB88" s="178"/>
      <c r="GC88" s="178"/>
      <c r="GD88" s="178"/>
      <c r="GE88" s="178"/>
      <c r="GF88" s="178"/>
      <c r="GG88" s="178"/>
      <c r="GH88" s="178"/>
      <c r="GI88" s="178"/>
      <c r="GJ88" s="178"/>
      <c r="GK88" s="178"/>
      <c r="GL88" s="178"/>
      <c r="GM88" s="178"/>
      <c r="GN88" s="178"/>
      <c r="GO88" s="178"/>
      <c r="GP88" s="178"/>
      <c r="GQ88" s="178"/>
      <c r="GR88" s="178"/>
      <c r="GS88" s="178"/>
      <c r="GT88" s="178"/>
      <c r="GU88" s="178"/>
      <c r="GV88" s="178"/>
      <c r="GW88" s="90"/>
      <c r="GX88" s="87"/>
      <c r="GY88" s="85"/>
      <c r="GZ88" s="85"/>
      <c r="HA88" s="30"/>
      <c r="HB88" s="30"/>
      <c r="HC88" s="30"/>
      <c r="HD88" s="30"/>
    </row>
    <row r="89" spans="1:215" ht="18">
      <c r="A89" s="15" t="s">
        <v>116</v>
      </c>
      <c r="B89" s="178">
        <f t="shared" si="1018"/>
        <v>803.73865999999998</v>
      </c>
      <c r="C89" s="178">
        <f t="shared" si="1019"/>
        <v>0</v>
      </c>
      <c r="D89" s="177">
        <f t="shared" si="912"/>
        <v>0</v>
      </c>
      <c r="E89" s="179"/>
      <c r="F89" s="178">
        <f t="shared" si="1020"/>
        <v>0</v>
      </c>
      <c r="G89" s="178">
        <f t="shared" si="1020"/>
        <v>0</v>
      </c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9"/>
      <c r="V89" s="178">
        <f t="shared" si="1021"/>
        <v>0</v>
      </c>
      <c r="W89" s="178">
        <f t="shared" si="1021"/>
        <v>0</v>
      </c>
      <c r="X89" s="178"/>
      <c r="Y89" s="178"/>
      <c r="Z89" s="178"/>
      <c r="AA89" s="178"/>
      <c r="AB89" s="178"/>
      <c r="AC89" s="178"/>
      <c r="AD89" s="178"/>
      <c r="AE89" s="179"/>
      <c r="AF89" s="178">
        <f t="shared" si="1022"/>
        <v>0</v>
      </c>
      <c r="AG89" s="178">
        <f t="shared" si="1022"/>
        <v>0</v>
      </c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9"/>
      <c r="AS89" s="178">
        <f t="shared" si="1023"/>
        <v>0</v>
      </c>
      <c r="AT89" s="178">
        <f t="shared" si="1023"/>
        <v>0</v>
      </c>
      <c r="AU89" s="178"/>
      <c r="AV89" s="178"/>
      <c r="AW89" s="178"/>
      <c r="AX89" s="178"/>
      <c r="AY89" s="178"/>
      <c r="AZ89" s="178"/>
      <c r="BA89" s="178"/>
      <c r="BB89" s="179">
        <v>803.73865999999998</v>
      </c>
      <c r="BC89" s="178">
        <f t="shared" si="1024"/>
        <v>803.73865999999998</v>
      </c>
      <c r="BD89" s="178">
        <f t="shared" si="1024"/>
        <v>0</v>
      </c>
      <c r="BE89" s="178">
        <f t="shared" si="1007"/>
        <v>0</v>
      </c>
      <c r="BF89" s="178">
        <v>787.66387999999995</v>
      </c>
      <c r="BG89" s="178"/>
      <c r="BH89" s="178">
        <f t="shared" si="1008"/>
        <v>0</v>
      </c>
      <c r="BI89" s="178">
        <v>16.074780000000001</v>
      </c>
      <c r="BJ89" s="178"/>
      <c r="BK89" s="178">
        <f t="shared" si="1009"/>
        <v>0</v>
      </c>
      <c r="BL89" s="178"/>
      <c r="BM89" s="178"/>
      <c r="BN89" s="178"/>
      <c r="BO89" s="178">
        <f t="shared" si="1025"/>
        <v>0</v>
      </c>
      <c r="BP89" s="178"/>
      <c r="BQ89" s="178"/>
      <c r="BR89" s="178"/>
      <c r="BS89" s="178"/>
      <c r="BT89" s="178"/>
      <c r="BU89" s="178"/>
      <c r="BV89" s="178"/>
      <c r="BW89" s="178"/>
      <c r="BX89" s="178">
        <f t="shared" si="1026"/>
        <v>0</v>
      </c>
      <c r="BY89" s="178">
        <f t="shared" si="1026"/>
        <v>0</v>
      </c>
      <c r="BZ89" s="178"/>
      <c r="CA89" s="178"/>
      <c r="CB89" s="178"/>
      <c r="CC89" s="178"/>
      <c r="CD89" s="178"/>
      <c r="CE89" s="178"/>
      <c r="CF89" s="178"/>
      <c r="CG89" s="179"/>
      <c r="CH89" s="178">
        <f t="shared" si="1027"/>
        <v>0</v>
      </c>
      <c r="CI89" s="178">
        <f t="shared" si="1027"/>
        <v>0</v>
      </c>
      <c r="CJ89" s="178"/>
      <c r="CK89" s="178"/>
      <c r="CL89" s="178"/>
      <c r="CM89" s="178"/>
      <c r="CN89" s="178"/>
      <c r="CO89" s="178"/>
      <c r="CP89" s="178"/>
      <c r="CQ89" s="179"/>
      <c r="CR89" s="178">
        <f t="shared" si="1028"/>
        <v>0</v>
      </c>
      <c r="CS89" s="178">
        <f t="shared" si="1028"/>
        <v>0</v>
      </c>
      <c r="CT89" s="178"/>
      <c r="CU89" s="178"/>
      <c r="CV89" s="178"/>
      <c r="CW89" s="178"/>
      <c r="CX89" s="178"/>
      <c r="CY89" s="178"/>
      <c r="CZ89" s="178"/>
      <c r="DA89" s="179"/>
      <c r="DB89" s="178">
        <f t="shared" si="1029"/>
        <v>0</v>
      </c>
      <c r="DC89" s="178">
        <f t="shared" si="1029"/>
        <v>0</v>
      </c>
      <c r="DD89" s="178"/>
      <c r="DE89" s="178"/>
      <c r="DF89" s="178"/>
      <c r="DG89" s="178"/>
      <c r="DH89" s="178"/>
      <c r="DI89" s="178"/>
      <c r="DJ89" s="178"/>
      <c r="DK89" s="179"/>
      <c r="DL89" s="178">
        <f t="shared" si="1030"/>
        <v>0</v>
      </c>
      <c r="DM89" s="178">
        <f t="shared" si="1030"/>
        <v>0</v>
      </c>
      <c r="DN89" s="178"/>
      <c r="DO89" s="178"/>
      <c r="DP89" s="178"/>
      <c r="DQ89" s="178"/>
      <c r="DR89" s="178"/>
      <c r="DS89" s="178"/>
      <c r="DT89" s="178"/>
      <c r="DU89" s="178"/>
      <c r="DV89" s="178"/>
      <c r="DW89" s="178"/>
      <c r="DX89" s="178"/>
      <c r="DY89" s="178"/>
      <c r="DZ89" s="178"/>
      <c r="EA89" s="178"/>
      <c r="EB89" s="178"/>
      <c r="EC89" s="178"/>
      <c r="ED89" s="179"/>
      <c r="EE89" s="178">
        <f t="shared" si="1031"/>
        <v>0</v>
      </c>
      <c r="EF89" s="178">
        <f t="shared" si="1031"/>
        <v>0</v>
      </c>
      <c r="EG89" s="178"/>
      <c r="EH89" s="178"/>
      <c r="EI89" s="178"/>
      <c r="EJ89" s="178"/>
      <c r="EK89" s="178"/>
      <c r="EL89" s="178"/>
      <c r="EM89" s="178"/>
      <c r="EN89" s="178"/>
      <c r="EO89" s="178"/>
      <c r="EP89" s="178"/>
      <c r="EQ89" s="180"/>
      <c r="ER89" s="178"/>
      <c r="ES89" s="178"/>
      <c r="ET89" s="178"/>
      <c r="EU89" s="178"/>
      <c r="EV89" s="178"/>
      <c r="EW89" s="178"/>
      <c r="EX89" s="178"/>
      <c r="EY89" s="178"/>
      <c r="EZ89" s="178"/>
      <c r="FA89" s="178"/>
      <c r="FB89" s="178"/>
      <c r="FC89" s="178"/>
      <c r="FD89" s="178"/>
      <c r="FE89" s="178"/>
      <c r="FF89" s="178"/>
      <c r="FG89" s="178"/>
      <c r="FH89" s="178"/>
      <c r="FI89" s="178"/>
      <c r="FJ89" s="178"/>
      <c r="FK89" s="178"/>
      <c r="FL89" s="178"/>
      <c r="FM89" s="178"/>
      <c r="FN89" s="178"/>
      <c r="FO89" s="178"/>
      <c r="FP89" s="178"/>
      <c r="FQ89" s="178"/>
      <c r="FR89" s="178"/>
      <c r="FS89" s="178"/>
      <c r="FT89" s="178"/>
      <c r="FU89" s="178"/>
      <c r="FV89" s="178"/>
      <c r="FW89" s="178"/>
      <c r="FX89" s="178"/>
      <c r="FY89" s="178"/>
      <c r="FZ89" s="178"/>
      <c r="GA89" s="178"/>
      <c r="GB89" s="178"/>
      <c r="GC89" s="178"/>
      <c r="GD89" s="178"/>
      <c r="GE89" s="178"/>
      <c r="GF89" s="178"/>
      <c r="GG89" s="178"/>
      <c r="GH89" s="178"/>
      <c r="GI89" s="178"/>
      <c r="GJ89" s="178"/>
      <c r="GK89" s="178"/>
      <c r="GL89" s="178"/>
      <c r="GM89" s="178"/>
      <c r="GN89" s="178"/>
      <c r="GO89" s="178"/>
      <c r="GP89" s="178"/>
      <c r="GQ89" s="178"/>
      <c r="GR89" s="178"/>
      <c r="GS89" s="178"/>
      <c r="GT89" s="178"/>
      <c r="GU89" s="178"/>
      <c r="GV89" s="178"/>
      <c r="GW89" s="90"/>
      <c r="GX89" s="87"/>
      <c r="GY89" s="85"/>
      <c r="GZ89" s="85"/>
      <c r="HA89" s="30"/>
      <c r="HB89" s="30"/>
      <c r="HC89" s="30"/>
      <c r="HD89" s="30"/>
    </row>
    <row r="90" spans="1:215" ht="18">
      <c r="A90" s="15" t="s">
        <v>58</v>
      </c>
      <c r="B90" s="178">
        <f t="shared" si="1018"/>
        <v>853.97231999999997</v>
      </c>
      <c r="C90" s="178">
        <f t="shared" si="1019"/>
        <v>0</v>
      </c>
      <c r="D90" s="177">
        <f t="shared" si="912"/>
        <v>0</v>
      </c>
      <c r="E90" s="179"/>
      <c r="F90" s="178">
        <f t="shared" si="1020"/>
        <v>0</v>
      </c>
      <c r="G90" s="178">
        <f t="shared" si="1020"/>
        <v>0</v>
      </c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9"/>
      <c r="V90" s="178">
        <f t="shared" si="1021"/>
        <v>0</v>
      </c>
      <c r="W90" s="178">
        <f t="shared" si="1021"/>
        <v>0</v>
      </c>
      <c r="X90" s="178"/>
      <c r="Y90" s="178"/>
      <c r="Z90" s="178"/>
      <c r="AA90" s="178"/>
      <c r="AB90" s="178"/>
      <c r="AC90" s="178"/>
      <c r="AD90" s="178"/>
      <c r="AE90" s="179"/>
      <c r="AF90" s="178">
        <f t="shared" si="1022"/>
        <v>0</v>
      </c>
      <c r="AG90" s="178">
        <f t="shared" si="1022"/>
        <v>0</v>
      </c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9"/>
      <c r="AS90" s="178">
        <f t="shared" si="1023"/>
        <v>0</v>
      </c>
      <c r="AT90" s="178">
        <f t="shared" si="1023"/>
        <v>0</v>
      </c>
      <c r="AU90" s="178"/>
      <c r="AV90" s="178"/>
      <c r="AW90" s="178"/>
      <c r="AX90" s="178"/>
      <c r="AY90" s="178"/>
      <c r="AZ90" s="178"/>
      <c r="BA90" s="178"/>
      <c r="BB90" s="179">
        <v>853.97231999999997</v>
      </c>
      <c r="BC90" s="178">
        <f t="shared" si="1024"/>
        <v>853.97231999999997</v>
      </c>
      <c r="BD90" s="178">
        <f t="shared" si="1024"/>
        <v>0</v>
      </c>
      <c r="BE90" s="178">
        <f t="shared" si="1007"/>
        <v>0</v>
      </c>
      <c r="BF90" s="178">
        <v>836.89287000000002</v>
      </c>
      <c r="BG90" s="178"/>
      <c r="BH90" s="178">
        <f t="shared" si="1008"/>
        <v>0</v>
      </c>
      <c r="BI90" s="178">
        <v>17.079450000000001</v>
      </c>
      <c r="BJ90" s="178"/>
      <c r="BK90" s="178">
        <f t="shared" si="1009"/>
        <v>0</v>
      </c>
      <c r="BL90" s="178"/>
      <c r="BM90" s="178"/>
      <c r="BN90" s="178"/>
      <c r="BO90" s="178">
        <f t="shared" si="1025"/>
        <v>0</v>
      </c>
      <c r="BP90" s="178"/>
      <c r="BQ90" s="178"/>
      <c r="BR90" s="178"/>
      <c r="BS90" s="178"/>
      <c r="BT90" s="178"/>
      <c r="BU90" s="178"/>
      <c r="BV90" s="178"/>
      <c r="BW90" s="178"/>
      <c r="BX90" s="178">
        <f t="shared" si="1026"/>
        <v>0</v>
      </c>
      <c r="BY90" s="178">
        <f t="shared" si="1026"/>
        <v>0</v>
      </c>
      <c r="BZ90" s="178"/>
      <c r="CA90" s="178"/>
      <c r="CB90" s="178"/>
      <c r="CC90" s="178"/>
      <c r="CD90" s="178"/>
      <c r="CE90" s="178"/>
      <c r="CF90" s="178"/>
      <c r="CG90" s="179"/>
      <c r="CH90" s="178">
        <f t="shared" si="1027"/>
        <v>0</v>
      </c>
      <c r="CI90" s="178">
        <f t="shared" si="1027"/>
        <v>0</v>
      </c>
      <c r="CJ90" s="178"/>
      <c r="CK90" s="178"/>
      <c r="CL90" s="178"/>
      <c r="CM90" s="178"/>
      <c r="CN90" s="178"/>
      <c r="CO90" s="178"/>
      <c r="CP90" s="178"/>
      <c r="CQ90" s="179"/>
      <c r="CR90" s="178">
        <f t="shared" si="1028"/>
        <v>0</v>
      </c>
      <c r="CS90" s="178">
        <f t="shared" si="1028"/>
        <v>0</v>
      </c>
      <c r="CT90" s="178"/>
      <c r="CU90" s="178"/>
      <c r="CV90" s="178"/>
      <c r="CW90" s="178"/>
      <c r="CX90" s="178"/>
      <c r="CY90" s="178"/>
      <c r="CZ90" s="178"/>
      <c r="DA90" s="179"/>
      <c r="DB90" s="178">
        <f t="shared" si="1029"/>
        <v>0</v>
      </c>
      <c r="DC90" s="178">
        <f t="shared" si="1029"/>
        <v>0</v>
      </c>
      <c r="DD90" s="178"/>
      <c r="DE90" s="178"/>
      <c r="DF90" s="178"/>
      <c r="DG90" s="178"/>
      <c r="DH90" s="178"/>
      <c r="DI90" s="178"/>
      <c r="DJ90" s="178"/>
      <c r="DK90" s="179"/>
      <c r="DL90" s="178">
        <f t="shared" si="1030"/>
        <v>0</v>
      </c>
      <c r="DM90" s="178">
        <f t="shared" si="1030"/>
        <v>0</v>
      </c>
      <c r="DN90" s="178"/>
      <c r="DO90" s="178"/>
      <c r="DP90" s="178"/>
      <c r="DQ90" s="178"/>
      <c r="DR90" s="178"/>
      <c r="DS90" s="178"/>
      <c r="DT90" s="178"/>
      <c r="DU90" s="178"/>
      <c r="DV90" s="178"/>
      <c r="DW90" s="178"/>
      <c r="DX90" s="172"/>
      <c r="DY90" s="178"/>
      <c r="DZ90" s="178"/>
      <c r="EA90" s="178"/>
      <c r="EB90" s="178"/>
      <c r="EC90" s="178"/>
      <c r="ED90" s="179"/>
      <c r="EE90" s="178">
        <f t="shared" si="1031"/>
        <v>0</v>
      </c>
      <c r="EF90" s="178">
        <f t="shared" si="1031"/>
        <v>0</v>
      </c>
      <c r="EG90" s="178"/>
      <c r="EH90" s="178"/>
      <c r="EI90" s="178"/>
      <c r="EJ90" s="178"/>
      <c r="EK90" s="178"/>
      <c r="EL90" s="178"/>
      <c r="EM90" s="178"/>
      <c r="EN90" s="178"/>
      <c r="EO90" s="178"/>
      <c r="EP90" s="178"/>
      <c r="EQ90" s="180"/>
      <c r="ER90" s="178"/>
      <c r="ES90" s="178"/>
      <c r="ET90" s="178"/>
      <c r="EU90" s="178"/>
      <c r="EV90" s="178"/>
      <c r="EW90" s="178"/>
      <c r="EX90" s="178"/>
      <c r="EY90" s="178"/>
      <c r="EZ90" s="178"/>
      <c r="FA90" s="178"/>
      <c r="FB90" s="178"/>
      <c r="FC90" s="178"/>
      <c r="FD90" s="178"/>
      <c r="FE90" s="178"/>
      <c r="FF90" s="178"/>
      <c r="FG90" s="178"/>
      <c r="FH90" s="178"/>
      <c r="FI90" s="178"/>
      <c r="FJ90" s="178"/>
      <c r="FK90" s="178"/>
      <c r="FL90" s="178"/>
      <c r="FM90" s="178"/>
      <c r="FN90" s="178"/>
      <c r="FO90" s="178"/>
      <c r="FP90" s="178"/>
      <c r="FQ90" s="178"/>
      <c r="FR90" s="178"/>
      <c r="FS90" s="178"/>
      <c r="FT90" s="178"/>
      <c r="FU90" s="178"/>
      <c r="FV90" s="178"/>
      <c r="FW90" s="178"/>
      <c r="FX90" s="178"/>
      <c r="FY90" s="178"/>
      <c r="FZ90" s="178"/>
      <c r="GA90" s="178"/>
      <c r="GB90" s="178"/>
      <c r="GC90" s="178"/>
      <c r="GD90" s="178"/>
      <c r="GE90" s="178"/>
      <c r="GF90" s="178"/>
      <c r="GG90" s="178"/>
      <c r="GH90" s="178"/>
      <c r="GI90" s="178"/>
      <c r="GJ90" s="178"/>
      <c r="GK90" s="178"/>
      <c r="GL90" s="178"/>
      <c r="GM90" s="178"/>
      <c r="GN90" s="178"/>
      <c r="GO90" s="178"/>
      <c r="GP90" s="178"/>
      <c r="GQ90" s="178"/>
      <c r="GR90" s="178"/>
      <c r="GS90" s="178"/>
      <c r="GT90" s="178"/>
      <c r="GU90" s="178"/>
      <c r="GV90" s="178"/>
      <c r="GW90" s="90"/>
      <c r="GX90" s="87"/>
      <c r="GY90" s="88"/>
      <c r="GZ90" s="85"/>
      <c r="HA90" s="30"/>
      <c r="HB90" s="30"/>
      <c r="HC90" s="30"/>
      <c r="HD90" s="30"/>
    </row>
    <row r="91" spans="1:215" ht="18">
      <c r="A91" s="15" t="s">
        <v>59</v>
      </c>
      <c r="B91" s="178">
        <f t="shared" si="1018"/>
        <v>1151.8687600000001</v>
      </c>
      <c r="C91" s="178">
        <f t="shared" si="1019"/>
        <v>0</v>
      </c>
      <c r="D91" s="177">
        <f t="shared" si="912"/>
        <v>0</v>
      </c>
      <c r="E91" s="179"/>
      <c r="F91" s="178">
        <f t="shared" si="1020"/>
        <v>0</v>
      </c>
      <c r="G91" s="178">
        <f t="shared" si="1020"/>
        <v>0</v>
      </c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9"/>
      <c r="V91" s="178">
        <f t="shared" si="1021"/>
        <v>0</v>
      </c>
      <c r="W91" s="178">
        <f t="shared" si="1021"/>
        <v>0</v>
      </c>
      <c r="X91" s="178"/>
      <c r="Y91" s="178"/>
      <c r="Z91" s="178"/>
      <c r="AA91" s="178"/>
      <c r="AB91" s="178"/>
      <c r="AC91" s="178"/>
      <c r="AD91" s="178"/>
      <c r="AE91" s="179"/>
      <c r="AF91" s="178">
        <f t="shared" si="1022"/>
        <v>0</v>
      </c>
      <c r="AG91" s="178">
        <f t="shared" si="1022"/>
        <v>0</v>
      </c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9"/>
      <c r="AS91" s="178">
        <f t="shared" si="1023"/>
        <v>0</v>
      </c>
      <c r="AT91" s="178">
        <f t="shared" si="1023"/>
        <v>0</v>
      </c>
      <c r="AU91" s="178"/>
      <c r="AV91" s="178"/>
      <c r="AW91" s="178"/>
      <c r="AX91" s="178"/>
      <c r="AY91" s="178"/>
      <c r="AZ91" s="178"/>
      <c r="BA91" s="178"/>
      <c r="BB91" s="179">
        <v>502.33665999999999</v>
      </c>
      <c r="BC91" s="178">
        <f t="shared" si="1024"/>
        <v>502.33665999999999</v>
      </c>
      <c r="BD91" s="178">
        <f t="shared" si="1024"/>
        <v>0</v>
      </c>
      <c r="BE91" s="178">
        <f t="shared" si="1007"/>
        <v>0</v>
      </c>
      <c r="BF91" s="178">
        <v>492.28992</v>
      </c>
      <c r="BG91" s="178"/>
      <c r="BH91" s="178">
        <f t="shared" si="1008"/>
        <v>0</v>
      </c>
      <c r="BI91" s="178">
        <v>10.04674</v>
      </c>
      <c r="BJ91" s="178"/>
      <c r="BK91" s="178">
        <f t="shared" si="1009"/>
        <v>0</v>
      </c>
      <c r="BL91" s="178"/>
      <c r="BM91" s="178"/>
      <c r="BN91" s="178"/>
      <c r="BO91" s="178">
        <f t="shared" si="1025"/>
        <v>0</v>
      </c>
      <c r="BP91" s="178"/>
      <c r="BQ91" s="178"/>
      <c r="BR91" s="178"/>
      <c r="BS91" s="178"/>
      <c r="BT91" s="178"/>
      <c r="BU91" s="178"/>
      <c r="BV91" s="178"/>
      <c r="BW91" s="178"/>
      <c r="BX91" s="178">
        <f t="shared" si="1026"/>
        <v>0</v>
      </c>
      <c r="BY91" s="178">
        <f t="shared" si="1026"/>
        <v>0</v>
      </c>
      <c r="BZ91" s="178"/>
      <c r="CA91" s="178"/>
      <c r="CB91" s="178"/>
      <c r="CC91" s="178"/>
      <c r="CD91" s="178"/>
      <c r="CE91" s="178"/>
      <c r="CF91" s="178"/>
      <c r="CG91" s="179"/>
      <c r="CH91" s="178">
        <f t="shared" si="1027"/>
        <v>0</v>
      </c>
      <c r="CI91" s="178">
        <f t="shared" si="1027"/>
        <v>0</v>
      </c>
      <c r="CJ91" s="178"/>
      <c r="CK91" s="178"/>
      <c r="CL91" s="178"/>
      <c r="CM91" s="178"/>
      <c r="CN91" s="178"/>
      <c r="CO91" s="178"/>
      <c r="CP91" s="178"/>
      <c r="CQ91" s="179">
        <v>649.53210000000001</v>
      </c>
      <c r="CR91" s="178">
        <f t="shared" si="1028"/>
        <v>649.53210000000001</v>
      </c>
      <c r="CS91" s="178">
        <f t="shared" si="1028"/>
        <v>0</v>
      </c>
      <c r="CT91" s="178">
        <f t="shared" ref="CT91:CT93" si="1034">CS91/CR91*100</f>
        <v>0</v>
      </c>
      <c r="CU91" s="178">
        <v>636.54145000000005</v>
      </c>
      <c r="CV91" s="178"/>
      <c r="CW91" s="178">
        <f t="shared" ref="CW91:CW95" si="1035">CV91/CU91*100</f>
        <v>0</v>
      </c>
      <c r="CX91" s="178">
        <v>12.99065</v>
      </c>
      <c r="CY91" s="178"/>
      <c r="CZ91" s="178">
        <f t="shared" si="1033"/>
        <v>0</v>
      </c>
      <c r="DA91" s="179"/>
      <c r="DB91" s="178">
        <f t="shared" si="1029"/>
        <v>0</v>
      </c>
      <c r="DC91" s="178">
        <f t="shared" si="1029"/>
        <v>0</v>
      </c>
      <c r="DD91" s="178"/>
      <c r="DE91" s="178"/>
      <c r="DF91" s="178"/>
      <c r="DG91" s="178"/>
      <c r="DH91" s="178"/>
      <c r="DI91" s="178"/>
      <c r="DJ91" s="178"/>
      <c r="DK91" s="179"/>
      <c r="DL91" s="178">
        <f t="shared" si="1030"/>
        <v>0</v>
      </c>
      <c r="DM91" s="178">
        <f t="shared" si="1030"/>
        <v>0</v>
      </c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9"/>
      <c r="EE91" s="178">
        <f t="shared" si="1031"/>
        <v>0</v>
      </c>
      <c r="EF91" s="178">
        <f t="shared" si="1031"/>
        <v>0</v>
      </c>
      <c r="EG91" s="178"/>
      <c r="EH91" s="178"/>
      <c r="EI91" s="178"/>
      <c r="EJ91" s="178"/>
      <c r="EK91" s="178"/>
      <c r="EL91" s="178"/>
      <c r="EM91" s="178"/>
      <c r="EN91" s="178"/>
      <c r="EO91" s="178"/>
      <c r="EP91" s="178"/>
      <c r="EQ91" s="180"/>
      <c r="ER91" s="178"/>
      <c r="ES91" s="178"/>
      <c r="ET91" s="178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8"/>
      <c r="FK91" s="178"/>
      <c r="FL91" s="178"/>
      <c r="FM91" s="178"/>
      <c r="FN91" s="178"/>
      <c r="FO91" s="178"/>
      <c r="FP91" s="178"/>
      <c r="FQ91" s="178"/>
      <c r="FR91" s="178"/>
      <c r="FS91" s="178"/>
      <c r="FT91" s="178"/>
      <c r="FU91" s="178"/>
      <c r="FV91" s="178"/>
      <c r="FW91" s="178"/>
      <c r="FX91" s="178"/>
      <c r="FY91" s="178"/>
      <c r="FZ91" s="178"/>
      <c r="GA91" s="178"/>
      <c r="GB91" s="178"/>
      <c r="GC91" s="178"/>
      <c r="GD91" s="178"/>
      <c r="GE91" s="178"/>
      <c r="GF91" s="178"/>
      <c r="GG91" s="178"/>
      <c r="GH91" s="178"/>
      <c r="GI91" s="178"/>
      <c r="GJ91" s="178"/>
      <c r="GK91" s="178"/>
      <c r="GL91" s="178"/>
      <c r="GM91" s="178"/>
      <c r="GN91" s="178"/>
      <c r="GO91" s="178"/>
      <c r="GP91" s="178"/>
      <c r="GQ91" s="178"/>
      <c r="GR91" s="178"/>
      <c r="GS91" s="178"/>
      <c r="GT91" s="178"/>
      <c r="GU91" s="178"/>
      <c r="GV91" s="178"/>
      <c r="GW91" s="90"/>
      <c r="GX91" s="87"/>
      <c r="GY91" s="85"/>
      <c r="GZ91" s="85"/>
      <c r="HA91" s="30"/>
      <c r="HB91" s="30"/>
      <c r="HC91" s="30"/>
      <c r="HD91" s="30"/>
    </row>
    <row r="92" spans="1:215" ht="18">
      <c r="A92" s="15" t="s">
        <v>60</v>
      </c>
      <c r="B92" s="178">
        <f t="shared" si="1018"/>
        <v>1561.73866</v>
      </c>
      <c r="C92" s="178">
        <f t="shared" si="1019"/>
        <v>0</v>
      </c>
      <c r="D92" s="177">
        <f t="shared" si="912"/>
        <v>0</v>
      </c>
      <c r="E92" s="179"/>
      <c r="F92" s="178">
        <f t="shared" si="1020"/>
        <v>0</v>
      </c>
      <c r="G92" s="178">
        <f t="shared" si="1020"/>
        <v>0</v>
      </c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9"/>
      <c r="V92" s="178">
        <f t="shared" si="1021"/>
        <v>0</v>
      </c>
      <c r="W92" s="178">
        <f t="shared" si="1021"/>
        <v>0</v>
      </c>
      <c r="X92" s="178"/>
      <c r="Y92" s="178"/>
      <c r="Z92" s="178"/>
      <c r="AA92" s="178"/>
      <c r="AB92" s="178"/>
      <c r="AC92" s="178"/>
      <c r="AD92" s="178"/>
      <c r="AE92" s="179"/>
      <c r="AF92" s="178">
        <f t="shared" si="1022"/>
        <v>0</v>
      </c>
      <c r="AG92" s="178">
        <f t="shared" si="1022"/>
        <v>0</v>
      </c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9"/>
      <c r="AS92" s="178">
        <f t="shared" si="1023"/>
        <v>0</v>
      </c>
      <c r="AT92" s="178">
        <f t="shared" si="1023"/>
        <v>0</v>
      </c>
      <c r="AU92" s="178"/>
      <c r="AV92" s="178"/>
      <c r="AW92" s="178"/>
      <c r="AX92" s="178"/>
      <c r="AY92" s="178"/>
      <c r="AZ92" s="178"/>
      <c r="BA92" s="178"/>
      <c r="BB92" s="179">
        <v>803.73865999999998</v>
      </c>
      <c r="BC92" s="178">
        <f t="shared" si="1024"/>
        <v>803.73865999999998</v>
      </c>
      <c r="BD92" s="178">
        <f t="shared" si="1024"/>
        <v>0</v>
      </c>
      <c r="BE92" s="178">
        <f t="shared" si="1007"/>
        <v>0</v>
      </c>
      <c r="BF92" s="178">
        <v>787.66387999999995</v>
      </c>
      <c r="BG92" s="178"/>
      <c r="BH92" s="178">
        <f t="shared" si="1008"/>
        <v>0</v>
      </c>
      <c r="BI92" s="178">
        <v>16.074780000000001</v>
      </c>
      <c r="BJ92" s="178"/>
      <c r="BK92" s="178">
        <f t="shared" si="1009"/>
        <v>0</v>
      </c>
      <c r="BL92" s="178"/>
      <c r="BM92" s="178"/>
      <c r="BN92" s="178"/>
      <c r="BO92" s="178">
        <f t="shared" si="1025"/>
        <v>758</v>
      </c>
      <c r="BP92" s="178">
        <f>BS92+BV92</f>
        <v>0</v>
      </c>
      <c r="BQ92" s="178">
        <f t="shared" ref="BQ92" si="1036">BP92/BO92*100</f>
        <v>0</v>
      </c>
      <c r="BR92" s="178">
        <v>758</v>
      </c>
      <c r="BS92" s="178"/>
      <c r="BT92" s="178">
        <f t="shared" ref="BT92" si="1037">BS92/BR92*100</f>
        <v>0</v>
      </c>
      <c r="BU92" s="178"/>
      <c r="BV92" s="178"/>
      <c r="BW92" s="178"/>
      <c r="BX92" s="178">
        <f t="shared" si="1026"/>
        <v>0</v>
      </c>
      <c r="BY92" s="178">
        <f t="shared" si="1026"/>
        <v>0</v>
      </c>
      <c r="BZ92" s="178"/>
      <c r="CA92" s="178"/>
      <c r="CB92" s="178"/>
      <c r="CC92" s="178"/>
      <c r="CD92" s="178"/>
      <c r="CE92" s="178"/>
      <c r="CF92" s="178"/>
      <c r="CG92" s="179"/>
      <c r="CH92" s="178">
        <f t="shared" si="1027"/>
        <v>0</v>
      </c>
      <c r="CI92" s="178">
        <f t="shared" si="1027"/>
        <v>0</v>
      </c>
      <c r="CJ92" s="178"/>
      <c r="CK92" s="178"/>
      <c r="CL92" s="178"/>
      <c r="CM92" s="178"/>
      <c r="CN92" s="178"/>
      <c r="CO92" s="178"/>
      <c r="CP92" s="178"/>
      <c r="CQ92" s="179"/>
      <c r="CR92" s="178">
        <f t="shared" si="1028"/>
        <v>0</v>
      </c>
      <c r="CS92" s="178">
        <f t="shared" si="1028"/>
        <v>0</v>
      </c>
      <c r="CT92" s="178"/>
      <c r="CU92" s="178"/>
      <c r="CV92" s="178"/>
      <c r="CW92" s="178"/>
      <c r="CX92" s="178"/>
      <c r="CY92" s="178"/>
      <c r="CZ92" s="178"/>
      <c r="DA92" s="179"/>
      <c r="DB92" s="178">
        <f t="shared" si="1029"/>
        <v>0</v>
      </c>
      <c r="DC92" s="178">
        <f t="shared" si="1029"/>
        <v>0</v>
      </c>
      <c r="DD92" s="178"/>
      <c r="DE92" s="178"/>
      <c r="DF92" s="178"/>
      <c r="DG92" s="178"/>
      <c r="DH92" s="178"/>
      <c r="DI92" s="178"/>
      <c r="DJ92" s="178"/>
      <c r="DK92" s="179"/>
      <c r="DL92" s="178">
        <f t="shared" si="1030"/>
        <v>0</v>
      </c>
      <c r="DM92" s="178">
        <f t="shared" si="1030"/>
        <v>0</v>
      </c>
      <c r="DN92" s="178"/>
      <c r="DO92" s="178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8"/>
      <c r="EB92" s="178"/>
      <c r="EC92" s="178"/>
      <c r="ED92" s="179"/>
      <c r="EE92" s="178">
        <f t="shared" si="1031"/>
        <v>0</v>
      </c>
      <c r="EF92" s="178">
        <f t="shared" si="1031"/>
        <v>0</v>
      </c>
      <c r="EG92" s="178"/>
      <c r="EH92" s="178"/>
      <c r="EI92" s="178"/>
      <c r="EJ92" s="178"/>
      <c r="EK92" s="178"/>
      <c r="EL92" s="178"/>
      <c r="EM92" s="178"/>
      <c r="EN92" s="178"/>
      <c r="EO92" s="178"/>
      <c r="EP92" s="178"/>
      <c r="EQ92" s="180"/>
      <c r="ER92" s="178"/>
      <c r="ES92" s="178"/>
      <c r="ET92" s="178"/>
      <c r="EU92" s="178"/>
      <c r="EV92" s="178"/>
      <c r="EW92" s="178"/>
      <c r="EX92" s="178"/>
      <c r="EY92" s="178"/>
      <c r="EZ92" s="178"/>
      <c r="FA92" s="178"/>
      <c r="FB92" s="178"/>
      <c r="FC92" s="178"/>
      <c r="FD92" s="178"/>
      <c r="FE92" s="178"/>
      <c r="FF92" s="178"/>
      <c r="FG92" s="178"/>
      <c r="FH92" s="178"/>
      <c r="FI92" s="178"/>
      <c r="FJ92" s="178"/>
      <c r="FK92" s="178"/>
      <c r="FL92" s="178"/>
      <c r="FM92" s="178"/>
      <c r="FN92" s="178"/>
      <c r="FO92" s="178"/>
      <c r="FP92" s="178"/>
      <c r="FQ92" s="178"/>
      <c r="FR92" s="178"/>
      <c r="FS92" s="178"/>
      <c r="FT92" s="178"/>
      <c r="FU92" s="178"/>
      <c r="FV92" s="178"/>
      <c r="FW92" s="178"/>
      <c r="FX92" s="178"/>
      <c r="FY92" s="178"/>
      <c r="FZ92" s="178"/>
      <c r="GA92" s="178"/>
      <c r="GB92" s="178"/>
      <c r="GC92" s="178"/>
      <c r="GD92" s="178"/>
      <c r="GE92" s="178"/>
      <c r="GF92" s="178"/>
      <c r="GG92" s="178"/>
      <c r="GH92" s="178"/>
      <c r="GI92" s="178"/>
      <c r="GJ92" s="178"/>
      <c r="GK92" s="178"/>
      <c r="GL92" s="178"/>
      <c r="GM92" s="178"/>
      <c r="GN92" s="178"/>
      <c r="GO92" s="178"/>
      <c r="GP92" s="178"/>
      <c r="GQ92" s="178"/>
      <c r="GR92" s="178"/>
      <c r="GS92" s="178"/>
      <c r="GT92" s="178"/>
      <c r="GU92" s="178"/>
      <c r="GV92" s="178"/>
      <c r="GW92" s="90"/>
      <c r="GX92" s="87"/>
      <c r="GY92" s="85"/>
      <c r="GZ92" s="85"/>
      <c r="HA92" s="30"/>
      <c r="HB92" s="30"/>
      <c r="HC92" s="30"/>
      <c r="HD92" s="30"/>
    </row>
    <row r="93" spans="1:215" ht="18">
      <c r="A93" s="15" t="s">
        <v>152</v>
      </c>
      <c r="B93" s="178">
        <f t="shared" si="1018"/>
        <v>781.30966000000001</v>
      </c>
      <c r="C93" s="178">
        <f t="shared" si="1019"/>
        <v>200.93465999999998</v>
      </c>
      <c r="D93" s="177">
        <f t="shared" si="912"/>
        <v>25.717672555078863</v>
      </c>
      <c r="E93" s="179"/>
      <c r="F93" s="178">
        <f t="shared" si="1020"/>
        <v>0</v>
      </c>
      <c r="G93" s="178">
        <f t="shared" si="1020"/>
        <v>0</v>
      </c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9"/>
      <c r="V93" s="178">
        <f t="shared" si="1021"/>
        <v>0</v>
      </c>
      <c r="W93" s="178">
        <f t="shared" si="1021"/>
        <v>0</v>
      </c>
      <c r="X93" s="178"/>
      <c r="Y93" s="178"/>
      <c r="Z93" s="178"/>
      <c r="AA93" s="178"/>
      <c r="AB93" s="178"/>
      <c r="AC93" s="178"/>
      <c r="AD93" s="178"/>
      <c r="AE93" s="179"/>
      <c r="AF93" s="178">
        <f t="shared" si="1022"/>
        <v>0</v>
      </c>
      <c r="AG93" s="178">
        <f t="shared" si="1022"/>
        <v>0</v>
      </c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9"/>
      <c r="AS93" s="178">
        <f t="shared" si="1023"/>
        <v>0</v>
      </c>
      <c r="AT93" s="178">
        <f t="shared" si="1023"/>
        <v>0</v>
      </c>
      <c r="AU93" s="178"/>
      <c r="AV93" s="178"/>
      <c r="AW93" s="178"/>
      <c r="AX93" s="178"/>
      <c r="AY93" s="178"/>
      <c r="AZ93" s="178"/>
      <c r="BA93" s="178"/>
      <c r="BB93" s="179">
        <v>200.93466000000001</v>
      </c>
      <c r="BC93" s="178">
        <f t="shared" si="1024"/>
        <v>200.93465999999998</v>
      </c>
      <c r="BD93" s="178">
        <f t="shared" si="1024"/>
        <v>200.93465999999998</v>
      </c>
      <c r="BE93" s="178">
        <f t="shared" si="1007"/>
        <v>100</v>
      </c>
      <c r="BF93" s="178">
        <v>196.91596999999999</v>
      </c>
      <c r="BG93" s="178">
        <v>196.91596999999999</v>
      </c>
      <c r="BH93" s="178">
        <f t="shared" si="1008"/>
        <v>100</v>
      </c>
      <c r="BI93" s="178">
        <v>4.0186900000000003</v>
      </c>
      <c r="BJ93" s="178">
        <v>4.0186900000000003</v>
      </c>
      <c r="BK93" s="178">
        <f t="shared" si="1009"/>
        <v>100</v>
      </c>
      <c r="BL93" s="178"/>
      <c r="BM93" s="178"/>
      <c r="BN93" s="178"/>
      <c r="BO93" s="178">
        <f t="shared" si="1025"/>
        <v>398.53899999999999</v>
      </c>
      <c r="BP93" s="178">
        <f>BS93+BV93</f>
        <v>0</v>
      </c>
      <c r="BQ93" s="178">
        <f>BP93/BO93*100</f>
        <v>0</v>
      </c>
      <c r="BR93" s="178">
        <v>398.53899999999999</v>
      </c>
      <c r="BS93" s="178"/>
      <c r="BT93" s="178">
        <f>BS93/BR93*100</f>
        <v>0</v>
      </c>
      <c r="BU93" s="178"/>
      <c r="BV93" s="178"/>
      <c r="BW93" s="178"/>
      <c r="BX93" s="178">
        <f t="shared" si="1026"/>
        <v>0</v>
      </c>
      <c r="BY93" s="178">
        <f t="shared" si="1026"/>
        <v>0</v>
      </c>
      <c r="BZ93" s="178"/>
      <c r="CA93" s="178"/>
      <c r="CB93" s="178"/>
      <c r="CC93" s="178"/>
      <c r="CD93" s="178"/>
      <c r="CE93" s="178"/>
      <c r="CF93" s="178"/>
      <c r="CG93" s="179"/>
      <c r="CH93" s="178">
        <f t="shared" si="1027"/>
        <v>0</v>
      </c>
      <c r="CI93" s="178">
        <f t="shared" si="1027"/>
        <v>0</v>
      </c>
      <c r="CJ93" s="178"/>
      <c r="CK93" s="178"/>
      <c r="CL93" s="178"/>
      <c r="CM93" s="178"/>
      <c r="CN93" s="178"/>
      <c r="CO93" s="178"/>
      <c r="CP93" s="178"/>
      <c r="CQ93" s="179">
        <v>181.83600000000001</v>
      </c>
      <c r="CR93" s="178">
        <f t="shared" si="1028"/>
        <v>181.83599999999998</v>
      </c>
      <c r="CS93" s="178">
        <f t="shared" si="1028"/>
        <v>0</v>
      </c>
      <c r="CT93" s="178">
        <f t="shared" si="1034"/>
        <v>0</v>
      </c>
      <c r="CU93" s="178">
        <v>178.19927999999999</v>
      </c>
      <c r="CV93" s="178"/>
      <c r="CW93" s="178">
        <f t="shared" si="1035"/>
        <v>0</v>
      </c>
      <c r="CX93" s="178">
        <v>3.63672</v>
      </c>
      <c r="CY93" s="178"/>
      <c r="CZ93" s="178">
        <f t="shared" si="1033"/>
        <v>0</v>
      </c>
      <c r="DA93" s="179"/>
      <c r="DB93" s="178">
        <f t="shared" si="1029"/>
        <v>0</v>
      </c>
      <c r="DC93" s="178">
        <f t="shared" si="1029"/>
        <v>0</v>
      </c>
      <c r="DD93" s="178"/>
      <c r="DE93" s="178"/>
      <c r="DF93" s="178"/>
      <c r="DG93" s="178"/>
      <c r="DH93" s="178"/>
      <c r="DI93" s="178"/>
      <c r="DJ93" s="178"/>
      <c r="DK93" s="179"/>
      <c r="DL93" s="178">
        <f t="shared" si="1030"/>
        <v>0</v>
      </c>
      <c r="DM93" s="178">
        <f t="shared" si="1030"/>
        <v>0</v>
      </c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9"/>
      <c r="EE93" s="178">
        <f t="shared" si="1031"/>
        <v>0</v>
      </c>
      <c r="EF93" s="178">
        <f t="shared" si="1031"/>
        <v>0</v>
      </c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80"/>
      <c r="ER93" s="178"/>
      <c r="ES93" s="178"/>
      <c r="ET93" s="178"/>
      <c r="EU93" s="178"/>
      <c r="EV93" s="178"/>
      <c r="EW93" s="178"/>
      <c r="EX93" s="178"/>
      <c r="EY93" s="178"/>
      <c r="EZ93" s="178"/>
      <c r="FA93" s="178"/>
      <c r="FB93" s="178"/>
      <c r="FC93" s="178"/>
      <c r="FD93" s="178"/>
      <c r="FE93" s="178"/>
      <c r="FF93" s="178"/>
      <c r="FG93" s="178"/>
      <c r="FH93" s="178"/>
      <c r="FI93" s="178"/>
      <c r="FJ93" s="178"/>
      <c r="FK93" s="178"/>
      <c r="FL93" s="178"/>
      <c r="FM93" s="178"/>
      <c r="FN93" s="178"/>
      <c r="FO93" s="178"/>
      <c r="FP93" s="178"/>
      <c r="FQ93" s="178"/>
      <c r="FR93" s="178"/>
      <c r="FS93" s="178"/>
      <c r="FT93" s="178"/>
      <c r="FU93" s="178"/>
      <c r="FV93" s="178"/>
      <c r="FW93" s="178"/>
      <c r="FX93" s="178"/>
      <c r="FY93" s="178"/>
      <c r="FZ93" s="178"/>
      <c r="GA93" s="178"/>
      <c r="GB93" s="178"/>
      <c r="GC93" s="178"/>
      <c r="GD93" s="178"/>
      <c r="GE93" s="178"/>
      <c r="GF93" s="178"/>
      <c r="GG93" s="178"/>
      <c r="GH93" s="178"/>
      <c r="GI93" s="178"/>
      <c r="GJ93" s="178"/>
      <c r="GK93" s="178"/>
      <c r="GL93" s="178"/>
      <c r="GM93" s="178"/>
      <c r="GN93" s="178"/>
      <c r="GO93" s="178"/>
      <c r="GP93" s="178"/>
      <c r="GQ93" s="178"/>
      <c r="GR93" s="178"/>
      <c r="GS93" s="178"/>
      <c r="GT93" s="178"/>
      <c r="GU93" s="178"/>
      <c r="GV93" s="178"/>
      <c r="GW93" s="90"/>
      <c r="GX93" s="87"/>
      <c r="GY93" s="85"/>
      <c r="GZ93" s="85"/>
      <c r="HA93" s="30"/>
      <c r="HB93" s="30"/>
      <c r="HC93" s="30"/>
      <c r="HD93" s="30"/>
    </row>
    <row r="94" spans="1:215" ht="18">
      <c r="A94" s="15" t="s">
        <v>119</v>
      </c>
      <c r="B94" s="178">
        <f t="shared" si="1018"/>
        <v>25728.845000000001</v>
      </c>
      <c r="C94" s="178">
        <f t="shared" si="1019"/>
        <v>0</v>
      </c>
      <c r="D94" s="177">
        <f t="shared" si="912"/>
        <v>0</v>
      </c>
      <c r="E94" s="179"/>
      <c r="F94" s="178">
        <f t="shared" si="1020"/>
        <v>0</v>
      </c>
      <c r="G94" s="178">
        <f t="shared" si="1020"/>
        <v>0</v>
      </c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9"/>
      <c r="V94" s="178">
        <f t="shared" si="1021"/>
        <v>0</v>
      </c>
      <c r="W94" s="178">
        <f t="shared" si="1021"/>
        <v>0</v>
      </c>
      <c r="X94" s="178"/>
      <c r="Y94" s="178"/>
      <c r="Z94" s="178"/>
      <c r="AA94" s="178"/>
      <c r="AB94" s="178"/>
      <c r="AC94" s="178"/>
      <c r="AD94" s="178"/>
      <c r="AE94" s="179"/>
      <c r="AF94" s="178">
        <f t="shared" si="1022"/>
        <v>0</v>
      </c>
      <c r="AG94" s="178">
        <f t="shared" si="1022"/>
        <v>0</v>
      </c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9"/>
      <c r="AS94" s="178">
        <f t="shared" si="1023"/>
        <v>0</v>
      </c>
      <c r="AT94" s="178">
        <f t="shared" si="1023"/>
        <v>0</v>
      </c>
      <c r="AU94" s="178"/>
      <c r="AV94" s="178"/>
      <c r="AW94" s="178"/>
      <c r="AX94" s="178"/>
      <c r="AY94" s="178"/>
      <c r="AZ94" s="178"/>
      <c r="BA94" s="178"/>
      <c r="BB94" s="179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>
        <f t="shared" si="1025"/>
        <v>0</v>
      </c>
      <c r="BP94" s="178"/>
      <c r="BQ94" s="178"/>
      <c r="BR94" s="178"/>
      <c r="BS94" s="178"/>
      <c r="BT94" s="178"/>
      <c r="BU94" s="178"/>
      <c r="BV94" s="178"/>
      <c r="BW94" s="178"/>
      <c r="BX94" s="178">
        <f t="shared" si="1026"/>
        <v>0</v>
      </c>
      <c r="BY94" s="178">
        <f t="shared" si="1026"/>
        <v>0</v>
      </c>
      <c r="BZ94" s="178"/>
      <c r="CA94" s="178"/>
      <c r="CB94" s="178"/>
      <c r="CC94" s="178"/>
      <c r="CD94" s="178"/>
      <c r="CE94" s="178"/>
      <c r="CF94" s="178"/>
      <c r="CG94" s="179"/>
      <c r="CH94" s="178">
        <f t="shared" si="1027"/>
        <v>0</v>
      </c>
      <c r="CI94" s="178">
        <f t="shared" si="1027"/>
        <v>0</v>
      </c>
      <c r="CJ94" s="178"/>
      <c r="CK94" s="178"/>
      <c r="CL94" s="178"/>
      <c r="CM94" s="178"/>
      <c r="CN94" s="178"/>
      <c r="CO94" s="178"/>
      <c r="CP94" s="178"/>
      <c r="CQ94" s="179"/>
      <c r="CR94" s="178">
        <f t="shared" ref="CR94:CS95" si="1038">CU94+CX94</f>
        <v>0</v>
      </c>
      <c r="CS94" s="178">
        <f t="shared" si="1038"/>
        <v>0</v>
      </c>
      <c r="CT94" s="178"/>
      <c r="CU94" s="178"/>
      <c r="CV94" s="178"/>
      <c r="CW94" s="178"/>
      <c r="CX94" s="178"/>
      <c r="CY94" s="178"/>
      <c r="CZ94" s="178"/>
      <c r="DA94" s="179"/>
      <c r="DB94" s="178">
        <f t="shared" si="1029"/>
        <v>0</v>
      </c>
      <c r="DC94" s="178">
        <f t="shared" si="1029"/>
        <v>0</v>
      </c>
      <c r="DD94" s="178"/>
      <c r="DE94" s="178"/>
      <c r="DF94" s="178"/>
      <c r="DG94" s="178"/>
      <c r="DH94" s="178"/>
      <c r="DI94" s="178"/>
      <c r="DJ94" s="178"/>
      <c r="DK94" s="179"/>
      <c r="DL94" s="178">
        <f t="shared" si="1030"/>
        <v>0</v>
      </c>
      <c r="DM94" s="178">
        <f t="shared" si="1030"/>
        <v>0</v>
      </c>
      <c r="DN94" s="178"/>
      <c r="DO94" s="178"/>
      <c r="DP94" s="178"/>
      <c r="DQ94" s="178"/>
      <c r="DR94" s="178"/>
      <c r="DS94" s="178"/>
      <c r="DT94" s="178"/>
      <c r="DU94" s="178"/>
      <c r="DV94" s="178"/>
      <c r="DW94" s="178"/>
      <c r="DX94" s="178">
        <v>25728.845000000001</v>
      </c>
      <c r="DY94" s="178"/>
      <c r="DZ94" s="178">
        <f>DY94/DX94*100</f>
        <v>0</v>
      </c>
      <c r="EA94" s="178"/>
      <c r="EB94" s="178"/>
      <c r="EC94" s="178"/>
      <c r="ED94" s="179"/>
      <c r="EE94" s="178">
        <f t="shared" si="1031"/>
        <v>0</v>
      </c>
      <c r="EF94" s="178">
        <f t="shared" si="1031"/>
        <v>0</v>
      </c>
      <c r="EG94" s="178"/>
      <c r="EH94" s="178"/>
      <c r="EI94" s="178"/>
      <c r="EJ94" s="178"/>
      <c r="EK94" s="178"/>
      <c r="EL94" s="178"/>
      <c r="EM94" s="178"/>
      <c r="EN94" s="178"/>
      <c r="EO94" s="178"/>
      <c r="EP94" s="178"/>
      <c r="EQ94" s="180"/>
      <c r="ER94" s="178"/>
      <c r="ES94" s="178"/>
      <c r="ET94" s="178"/>
      <c r="EU94" s="178"/>
      <c r="EV94" s="178"/>
      <c r="EW94" s="178"/>
      <c r="EX94" s="178"/>
      <c r="EY94" s="178"/>
      <c r="EZ94" s="178"/>
      <c r="FA94" s="178"/>
      <c r="FB94" s="178"/>
      <c r="FC94" s="178"/>
      <c r="FD94" s="178"/>
      <c r="FE94" s="178"/>
      <c r="FF94" s="178"/>
      <c r="FG94" s="178"/>
      <c r="FH94" s="178"/>
      <c r="FI94" s="178"/>
      <c r="FJ94" s="178"/>
      <c r="FK94" s="178"/>
      <c r="FL94" s="178"/>
      <c r="FM94" s="178"/>
      <c r="FN94" s="178"/>
      <c r="FO94" s="178"/>
      <c r="FP94" s="178"/>
      <c r="FQ94" s="178"/>
      <c r="FR94" s="178"/>
      <c r="FS94" s="178"/>
      <c r="FT94" s="178"/>
      <c r="FU94" s="178"/>
      <c r="FV94" s="178"/>
      <c r="FW94" s="178"/>
      <c r="FX94" s="178"/>
      <c r="FY94" s="178"/>
      <c r="FZ94" s="178"/>
      <c r="GA94" s="178"/>
      <c r="GB94" s="178"/>
      <c r="GC94" s="178"/>
      <c r="GD94" s="178"/>
      <c r="GE94" s="178"/>
      <c r="GF94" s="178"/>
      <c r="GG94" s="178"/>
      <c r="GH94" s="178"/>
      <c r="GI94" s="178"/>
      <c r="GJ94" s="178"/>
      <c r="GK94" s="178"/>
      <c r="GL94" s="178"/>
      <c r="GM94" s="178"/>
      <c r="GN94" s="178"/>
      <c r="GO94" s="178"/>
      <c r="GP94" s="178"/>
      <c r="GQ94" s="178"/>
      <c r="GR94" s="178"/>
      <c r="GS94" s="178"/>
      <c r="GT94" s="178"/>
      <c r="GU94" s="178"/>
      <c r="GV94" s="178"/>
      <c r="GW94" s="90"/>
      <c r="GX94" s="87"/>
      <c r="GY94" s="85"/>
      <c r="GZ94" s="85"/>
      <c r="HA94" s="30"/>
      <c r="HB94" s="30"/>
      <c r="HC94" s="30"/>
      <c r="HD94" s="30"/>
    </row>
    <row r="95" spans="1:215" ht="19.5" customHeight="1">
      <c r="A95" s="15" t="s">
        <v>118</v>
      </c>
      <c r="B95" s="178">
        <f t="shared" si="1018"/>
        <v>672.42899999999997</v>
      </c>
      <c r="C95" s="178">
        <f t="shared" si="1019"/>
        <v>0</v>
      </c>
      <c r="D95" s="177">
        <f t="shared" si="912"/>
        <v>0</v>
      </c>
      <c r="E95" s="179"/>
      <c r="F95" s="178">
        <f t="shared" si="1020"/>
        <v>0</v>
      </c>
      <c r="G95" s="178">
        <f t="shared" si="1020"/>
        <v>0</v>
      </c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9"/>
      <c r="V95" s="178">
        <f t="shared" si="1021"/>
        <v>0</v>
      </c>
      <c r="W95" s="178">
        <f t="shared" si="1021"/>
        <v>0</v>
      </c>
      <c r="X95" s="178"/>
      <c r="Y95" s="178"/>
      <c r="Z95" s="178"/>
      <c r="AA95" s="178"/>
      <c r="AB95" s="178"/>
      <c r="AC95" s="178"/>
      <c r="AD95" s="178"/>
      <c r="AE95" s="179"/>
      <c r="AF95" s="178">
        <f t="shared" si="1022"/>
        <v>0</v>
      </c>
      <c r="AG95" s="178">
        <f t="shared" si="1022"/>
        <v>0</v>
      </c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9"/>
      <c r="AS95" s="178">
        <f t="shared" si="1023"/>
        <v>0</v>
      </c>
      <c r="AT95" s="178">
        <f t="shared" si="1023"/>
        <v>0</v>
      </c>
      <c r="AU95" s="178"/>
      <c r="AV95" s="178"/>
      <c r="AW95" s="178"/>
      <c r="AX95" s="178"/>
      <c r="AY95" s="178"/>
      <c r="AZ95" s="178"/>
      <c r="BA95" s="178"/>
      <c r="BB95" s="179"/>
      <c r="BC95" s="178"/>
      <c r="BD95" s="178"/>
      <c r="BE95" s="178"/>
      <c r="BF95" s="178"/>
      <c r="BG95" s="178"/>
      <c r="BH95" s="178"/>
      <c r="BI95" s="178"/>
      <c r="BJ95" s="178"/>
      <c r="BK95" s="178"/>
      <c r="BL95" s="178"/>
      <c r="BM95" s="178"/>
      <c r="BN95" s="178"/>
      <c r="BO95" s="178">
        <f t="shared" si="1025"/>
        <v>294.029</v>
      </c>
      <c r="BP95" s="178">
        <f>BS95+BV95</f>
        <v>0</v>
      </c>
      <c r="BQ95" s="178">
        <f>BP95/BO95*100</f>
        <v>0</v>
      </c>
      <c r="BR95" s="178">
        <v>294.029</v>
      </c>
      <c r="BS95" s="178"/>
      <c r="BT95" s="178">
        <f>BS95/BR95*100</f>
        <v>0</v>
      </c>
      <c r="BU95" s="178"/>
      <c r="BV95" s="178"/>
      <c r="BW95" s="178"/>
      <c r="BX95" s="178">
        <f t="shared" si="1026"/>
        <v>0</v>
      </c>
      <c r="BY95" s="178">
        <f t="shared" si="1026"/>
        <v>0</v>
      </c>
      <c r="BZ95" s="178"/>
      <c r="CA95" s="178"/>
      <c r="CB95" s="178"/>
      <c r="CC95" s="178"/>
      <c r="CD95" s="178"/>
      <c r="CE95" s="178"/>
      <c r="CF95" s="178"/>
      <c r="CG95" s="179"/>
      <c r="CH95" s="178">
        <f t="shared" si="1027"/>
        <v>0</v>
      </c>
      <c r="CI95" s="178">
        <f t="shared" si="1027"/>
        <v>0</v>
      </c>
      <c r="CJ95" s="178"/>
      <c r="CK95" s="178"/>
      <c r="CL95" s="178"/>
      <c r="CM95" s="178"/>
      <c r="CN95" s="178"/>
      <c r="CO95" s="178"/>
      <c r="CP95" s="178"/>
      <c r="CQ95" s="179">
        <v>378.4</v>
      </c>
      <c r="CR95" s="178">
        <f t="shared" si="1038"/>
        <v>378.4</v>
      </c>
      <c r="CS95" s="178">
        <f t="shared" si="1038"/>
        <v>0</v>
      </c>
      <c r="CT95" s="178">
        <f>CS95/CR95*100</f>
        <v>0</v>
      </c>
      <c r="CU95" s="178">
        <v>370.83199999999999</v>
      </c>
      <c r="CV95" s="178"/>
      <c r="CW95" s="178">
        <f t="shared" si="1035"/>
        <v>0</v>
      </c>
      <c r="CX95" s="178">
        <v>7.5679999999999996</v>
      </c>
      <c r="CY95" s="178"/>
      <c r="CZ95" s="178">
        <f t="shared" si="1033"/>
        <v>0</v>
      </c>
      <c r="DA95" s="179"/>
      <c r="DB95" s="178">
        <f t="shared" si="1029"/>
        <v>0</v>
      </c>
      <c r="DC95" s="178">
        <f t="shared" si="1029"/>
        <v>0</v>
      </c>
      <c r="DD95" s="178"/>
      <c r="DE95" s="178"/>
      <c r="DF95" s="178"/>
      <c r="DG95" s="178"/>
      <c r="DH95" s="178"/>
      <c r="DI95" s="178"/>
      <c r="DJ95" s="178"/>
      <c r="DK95" s="179"/>
      <c r="DL95" s="178">
        <f>DO95+DR95</f>
        <v>0</v>
      </c>
      <c r="DM95" s="178">
        <f>DP95+DS95</f>
        <v>0</v>
      </c>
      <c r="DN95" s="178"/>
      <c r="DO95" s="178"/>
      <c r="DP95" s="178"/>
      <c r="DQ95" s="178"/>
      <c r="DR95" s="178"/>
      <c r="DS95" s="178"/>
      <c r="DT95" s="178"/>
      <c r="DU95" s="178"/>
      <c r="DV95" s="178"/>
      <c r="DW95" s="178"/>
      <c r="DX95" s="178"/>
      <c r="DY95" s="178"/>
      <c r="DZ95" s="178"/>
      <c r="EA95" s="178"/>
      <c r="EB95" s="178"/>
      <c r="EC95" s="178"/>
      <c r="ED95" s="179"/>
      <c r="EE95" s="178">
        <f t="shared" si="1031"/>
        <v>0</v>
      </c>
      <c r="EF95" s="178">
        <f t="shared" si="1031"/>
        <v>0</v>
      </c>
      <c r="EG95" s="178"/>
      <c r="EH95" s="178"/>
      <c r="EI95" s="178"/>
      <c r="EJ95" s="178"/>
      <c r="EK95" s="178"/>
      <c r="EL95" s="178"/>
      <c r="EM95" s="178"/>
      <c r="EN95" s="178"/>
      <c r="EO95" s="178"/>
      <c r="EP95" s="178"/>
      <c r="EQ95" s="180"/>
      <c r="ER95" s="178"/>
      <c r="ES95" s="178"/>
      <c r="ET95" s="178"/>
      <c r="EU95" s="178"/>
      <c r="EV95" s="178"/>
      <c r="EW95" s="178"/>
      <c r="EX95" s="178"/>
      <c r="EY95" s="178"/>
      <c r="EZ95" s="178"/>
      <c r="FA95" s="178"/>
      <c r="FB95" s="178"/>
      <c r="FC95" s="178"/>
      <c r="FD95" s="178"/>
      <c r="FE95" s="178"/>
      <c r="FF95" s="178"/>
      <c r="FG95" s="178"/>
      <c r="FH95" s="178"/>
      <c r="FI95" s="178"/>
      <c r="FJ95" s="178"/>
      <c r="FK95" s="178"/>
      <c r="FL95" s="178"/>
      <c r="FM95" s="178"/>
      <c r="FN95" s="178"/>
      <c r="FO95" s="178"/>
      <c r="FP95" s="178"/>
      <c r="FQ95" s="178"/>
      <c r="FR95" s="178"/>
      <c r="FS95" s="178"/>
      <c r="FT95" s="178"/>
      <c r="FU95" s="178"/>
      <c r="FV95" s="178"/>
      <c r="FW95" s="178"/>
      <c r="FX95" s="178"/>
      <c r="FY95" s="178"/>
      <c r="FZ95" s="178"/>
      <c r="GA95" s="178"/>
      <c r="GB95" s="178"/>
      <c r="GC95" s="178"/>
      <c r="GD95" s="178"/>
      <c r="GE95" s="178"/>
      <c r="GF95" s="178"/>
      <c r="GG95" s="178"/>
      <c r="GH95" s="178"/>
      <c r="GI95" s="178"/>
      <c r="GJ95" s="178"/>
      <c r="GK95" s="178"/>
      <c r="GL95" s="178"/>
      <c r="GM95" s="178"/>
      <c r="GN95" s="178"/>
      <c r="GO95" s="178"/>
      <c r="GP95" s="178"/>
      <c r="GQ95" s="178"/>
      <c r="GR95" s="178"/>
      <c r="GS95" s="178"/>
      <c r="GT95" s="178"/>
      <c r="GU95" s="178"/>
      <c r="GV95" s="178"/>
      <c r="GW95" s="90"/>
      <c r="GX95" s="87"/>
      <c r="GY95" s="85"/>
      <c r="GZ95" s="85"/>
      <c r="HA95" s="30"/>
      <c r="HB95" s="30"/>
      <c r="HC95" s="30"/>
      <c r="HD95" s="30"/>
    </row>
    <row r="96" spans="1:215" s="14" customFormat="1">
      <c r="A96" s="13" t="s">
        <v>470</v>
      </c>
      <c r="B96" s="174">
        <f>B97+B98</f>
        <v>273619.95497999998</v>
      </c>
      <c r="C96" s="174">
        <f t="shared" ref="C96" si="1039">C97+C98</f>
        <v>16189.869769999999</v>
      </c>
      <c r="D96" s="174">
        <f t="shared" ref="D96:D106" si="1040">C96/B96*100</f>
        <v>5.916918512461339</v>
      </c>
      <c r="E96" s="175">
        <f>E97+E98</f>
        <v>1077.7881</v>
      </c>
      <c r="F96" s="174">
        <f>F97+F98</f>
        <v>1077.7881</v>
      </c>
      <c r="G96" s="174">
        <f t="shared" ref="G96" si="1041">J96+M96</f>
        <v>1077.7881</v>
      </c>
      <c r="H96" s="174">
        <f t="shared" ref="H96:H97" si="1042">G96/F96*100</f>
        <v>100</v>
      </c>
      <c r="I96" s="174">
        <f>I97+I98</f>
        <v>1067.0102199999999</v>
      </c>
      <c r="J96" s="174">
        <f>J97+J98</f>
        <v>1067.0102199999999</v>
      </c>
      <c r="K96" s="174">
        <f>J96/I96*100</f>
        <v>100</v>
      </c>
      <c r="L96" s="174">
        <f>L97+L98</f>
        <v>10.77788</v>
      </c>
      <c r="M96" s="174">
        <f>M97+M98</f>
        <v>10.77788</v>
      </c>
      <c r="N96" s="174">
        <f>M96/L96*100</f>
        <v>100</v>
      </c>
      <c r="O96" s="174">
        <f>O97+O98</f>
        <v>399</v>
      </c>
      <c r="P96" s="174">
        <f>P97+P98</f>
        <v>0</v>
      </c>
      <c r="Q96" s="174">
        <f>P96/O96*100</f>
        <v>0</v>
      </c>
      <c r="R96" s="174">
        <f>R97+R98</f>
        <v>0</v>
      </c>
      <c r="S96" s="174">
        <f>S97+S98</f>
        <v>0</v>
      </c>
      <c r="T96" s="174"/>
      <c r="U96" s="175">
        <f>U97+U98</f>
        <v>37906.557000000001</v>
      </c>
      <c r="V96" s="174">
        <f>V97+V98</f>
        <v>37906.557000000001</v>
      </c>
      <c r="W96" s="174">
        <f t="shared" ref="W96" si="1043">Z96+AC96</f>
        <v>4097.0349000000006</v>
      </c>
      <c r="X96" s="174">
        <f>W96/V96*100</f>
        <v>10.808248557103196</v>
      </c>
      <c r="Y96" s="174">
        <f>Y97+Y98</f>
        <v>26670.569889999999</v>
      </c>
      <c r="Z96" s="174">
        <f>Z97+Z98</f>
        <v>2882.62149</v>
      </c>
      <c r="AA96" s="174">
        <f>Z96/Y96*100</f>
        <v>10.808248574698904</v>
      </c>
      <c r="AB96" s="174">
        <f>AB97+AB98</f>
        <v>11235.98711</v>
      </c>
      <c r="AC96" s="174">
        <f>AC97+AC98</f>
        <v>1214.4134100000001</v>
      </c>
      <c r="AD96" s="174">
        <f>AC96/AB96*100</f>
        <v>10.808248515336718</v>
      </c>
      <c r="AE96" s="174">
        <f t="shared" ref="AE96:AG96" si="1044">AH96+AK96</f>
        <v>0</v>
      </c>
      <c r="AF96" s="174">
        <f t="shared" si="1044"/>
        <v>0</v>
      </c>
      <c r="AG96" s="174">
        <f t="shared" si="1044"/>
        <v>0</v>
      </c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5"/>
      <c r="AS96" s="174">
        <f t="shared" ref="AS96:AT96" si="1045">AV96+AY96</f>
        <v>0</v>
      </c>
      <c r="AT96" s="174">
        <f t="shared" si="1045"/>
        <v>0</v>
      </c>
      <c r="AU96" s="174"/>
      <c r="AV96" s="174"/>
      <c r="AW96" s="174"/>
      <c r="AX96" s="174"/>
      <c r="AY96" s="174"/>
      <c r="AZ96" s="174"/>
      <c r="BA96" s="174"/>
      <c r="BB96" s="174">
        <f>BB97+BB98</f>
        <v>3415.8892900000001</v>
      </c>
      <c r="BC96" s="174">
        <f>BC97+BC98</f>
        <v>3415.8892900000001</v>
      </c>
      <c r="BD96" s="174">
        <f t="shared" ref="BD96" si="1046">BG96+BJ96</f>
        <v>0</v>
      </c>
      <c r="BE96" s="174">
        <f>BD96/BC96*100</f>
        <v>0</v>
      </c>
      <c r="BF96" s="174">
        <f>BF97+BF98</f>
        <v>3347.5714899999998</v>
      </c>
      <c r="BG96" s="174">
        <f>BG97+BG98</f>
        <v>0</v>
      </c>
      <c r="BH96" s="174">
        <f>BG96/BF96*100</f>
        <v>0</v>
      </c>
      <c r="BI96" s="174">
        <f>BI97+BI98</f>
        <v>68.317800000000005</v>
      </c>
      <c r="BJ96" s="174">
        <f>BJ97+BJ98</f>
        <v>0</v>
      </c>
      <c r="BK96" s="174">
        <f t="shared" ref="BK96" si="1047">BJ96/BI96*100</f>
        <v>0</v>
      </c>
      <c r="BL96" s="174"/>
      <c r="BM96" s="174"/>
      <c r="BN96" s="174"/>
      <c r="BO96" s="174">
        <f>BO97+BO98</f>
        <v>2301.96</v>
      </c>
      <c r="BP96" s="174">
        <f>BP97+BP98</f>
        <v>0</v>
      </c>
      <c r="BQ96" s="174">
        <f>BP96/BO96*100</f>
        <v>0</v>
      </c>
      <c r="BR96" s="174">
        <f>BR97+BR98</f>
        <v>1370.76</v>
      </c>
      <c r="BS96" s="174">
        <f>BS97+BS98</f>
        <v>0</v>
      </c>
      <c r="BT96" s="174"/>
      <c r="BU96" s="174">
        <f>BU97+BU98</f>
        <v>931.2</v>
      </c>
      <c r="BV96" s="174">
        <f>BV97+BV98</f>
        <v>0</v>
      </c>
      <c r="BW96" s="174"/>
      <c r="BX96" s="174">
        <f>BX97+BX98</f>
        <v>32211.91792</v>
      </c>
      <c r="BY96" s="174">
        <f t="shared" ref="BY96" si="1048">CB96+CE96</f>
        <v>0</v>
      </c>
      <c r="BZ96" s="174">
        <f>BY96/BX96*100</f>
        <v>0</v>
      </c>
      <c r="CA96" s="174">
        <f>CA97+CA98</f>
        <v>31567.67956</v>
      </c>
      <c r="CB96" s="174">
        <f>CB97+CB98</f>
        <v>0</v>
      </c>
      <c r="CC96" s="174">
        <f t="shared" ref="CC96:CC97" si="1049">CB96/CA96*100</f>
        <v>0</v>
      </c>
      <c r="CD96" s="174">
        <f>CD97+CD98</f>
        <v>644.23835999999994</v>
      </c>
      <c r="CE96" s="174">
        <f>CE97+CE98</f>
        <v>0</v>
      </c>
      <c r="CF96" s="174">
        <f t="shared" ref="CF96" si="1050">CE96/CD96*100</f>
        <v>0</v>
      </c>
      <c r="CG96" s="174">
        <f>CG97+CG98</f>
        <v>0</v>
      </c>
      <c r="CH96" s="174">
        <f t="shared" ref="CH96:CI96" si="1051">CK96+CN96</f>
        <v>0</v>
      </c>
      <c r="CI96" s="174">
        <f t="shared" si="1051"/>
        <v>0</v>
      </c>
      <c r="CJ96" s="174"/>
      <c r="CK96" s="174"/>
      <c r="CL96" s="174"/>
      <c r="CM96" s="174"/>
      <c r="CN96" s="174"/>
      <c r="CO96" s="174"/>
      <c r="CP96" s="174"/>
      <c r="CQ96" s="175"/>
      <c r="CR96" s="174">
        <f t="shared" ref="CR96:CS97" si="1052">CU96+CX96</f>
        <v>0</v>
      </c>
      <c r="CS96" s="174">
        <f t="shared" si="1052"/>
        <v>0</v>
      </c>
      <c r="CT96" s="174"/>
      <c r="CU96" s="174">
        <f t="shared" ref="CU96:CV96" si="1053">CU97+CU98</f>
        <v>0</v>
      </c>
      <c r="CV96" s="174">
        <f t="shared" si="1053"/>
        <v>0</v>
      </c>
      <c r="CW96" s="174"/>
      <c r="CX96" s="174">
        <f t="shared" ref="CX96:CY96" si="1054">CX97+CX98</f>
        <v>0</v>
      </c>
      <c r="CY96" s="174">
        <f t="shared" si="1054"/>
        <v>0</v>
      </c>
      <c r="CZ96" s="174"/>
      <c r="DA96" s="175"/>
      <c r="DB96" s="174">
        <f t="shared" ref="DB96:DC96" si="1055">DE96+DH96</f>
        <v>0</v>
      </c>
      <c r="DC96" s="174">
        <f t="shared" si="1055"/>
        <v>0</v>
      </c>
      <c r="DD96" s="174"/>
      <c r="DE96" s="174"/>
      <c r="DF96" s="174"/>
      <c r="DG96" s="174"/>
      <c r="DH96" s="174"/>
      <c r="DI96" s="174"/>
      <c r="DJ96" s="174"/>
      <c r="DK96" s="175"/>
      <c r="DL96" s="174">
        <f t="shared" ref="DL96:DM96" si="1056">DO96+DR96</f>
        <v>0</v>
      </c>
      <c r="DM96" s="174">
        <f t="shared" si="1056"/>
        <v>0</v>
      </c>
      <c r="DN96" s="174"/>
      <c r="DO96" s="174"/>
      <c r="DP96" s="174"/>
      <c r="DQ96" s="174"/>
      <c r="DR96" s="174"/>
      <c r="DS96" s="174"/>
      <c r="DT96" s="174"/>
      <c r="DU96" s="174"/>
      <c r="DV96" s="174"/>
      <c r="DW96" s="174"/>
      <c r="DX96" s="174">
        <f>DX97+DX98</f>
        <v>5211.8780000000006</v>
      </c>
      <c r="DY96" s="174">
        <f>DY97+DY98</f>
        <v>0</v>
      </c>
      <c r="DZ96" s="174">
        <f>DY96/DX96*100</f>
        <v>0</v>
      </c>
      <c r="EA96" s="174">
        <f>EA97+EA98</f>
        <v>12504.7</v>
      </c>
      <c r="EB96" s="174">
        <f>EB97+EB98</f>
        <v>4747.8</v>
      </c>
      <c r="EC96" s="174">
        <f t="shared" ref="EC96" si="1057">EB96/EA96*100</f>
        <v>37.968123985381496</v>
      </c>
      <c r="ED96" s="175"/>
      <c r="EE96" s="174">
        <f t="shared" ref="EE96:EF96" si="1058">EH96+EK96</f>
        <v>0</v>
      </c>
      <c r="EF96" s="174">
        <f t="shared" si="1058"/>
        <v>0</v>
      </c>
      <c r="EG96" s="174"/>
      <c r="EH96" s="174"/>
      <c r="EI96" s="174"/>
      <c r="EJ96" s="174"/>
      <c r="EK96" s="174">
        <f t="shared" ref="EK96:EL96" si="1059">EK97+EK98</f>
        <v>0</v>
      </c>
      <c r="EL96" s="174">
        <f t="shared" si="1059"/>
        <v>0</v>
      </c>
      <c r="EM96" s="174"/>
      <c r="EN96" s="174">
        <f t="shared" ref="EN96" si="1060">EN97+EN98</f>
        <v>0</v>
      </c>
      <c r="EO96" s="174"/>
      <c r="EP96" s="174"/>
      <c r="EQ96" s="175">
        <f>EQ97+EQ98</f>
        <v>102.04082</v>
      </c>
      <c r="ER96" s="174">
        <f t="shared" ref="ER96:ES96" si="1061">ER97+ER98</f>
        <v>102.04082</v>
      </c>
      <c r="ES96" s="174">
        <f t="shared" si="1061"/>
        <v>102.04082</v>
      </c>
      <c r="ET96" s="174">
        <f>ES96/ER96*100</f>
        <v>100</v>
      </c>
      <c r="EU96" s="174">
        <f t="shared" ref="EU96:EV96" si="1062">EU97+EU98</f>
        <v>100</v>
      </c>
      <c r="EV96" s="174">
        <f t="shared" si="1062"/>
        <v>100</v>
      </c>
      <c r="EW96" s="174">
        <f>EV96/EU96*100</f>
        <v>100</v>
      </c>
      <c r="EX96" s="174">
        <f t="shared" ref="EX96:EY96" si="1063">EX97+EX98</f>
        <v>2.0408200000000001</v>
      </c>
      <c r="EY96" s="174">
        <f t="shared" si="1063"/>
        <v>2.0408200000000001</v>
      </c>
      <c r="EZ96" s="174">
        <f>EY96/EX96*100</f>
        <v>100</v>
      </c>
      <c r="FA96" s="174">
        <f>FA97+FA98</f>
        <v>118505.71400000001</v>
      </c>
      <c r="FB96" s="174"/>
      <c r="FC96" s="174">
        <f t="shared" ref="FC96" si="1064">FB96/FA96*100</f>
        <v>0</v>
      </c>
      <c r="FD96" s="174"/>
      <c r="FE96" s="174"/>
      <c r="FF96" s="174"/>
      <c r="FG96" s="174">
        <f>FG97+FG98</f>
        <v>0</v>
      </c>
      <c r="FH96" s="174">
        <f>FH97+FH98</f>
        <v>0</v>
      </c>
      <c r="FI96" s="174"/>
      <c r="FJ96" s="174">
        <f>FJ97+FJ98</f>
        <v>146.15006</v>
      </c>
      <c r="FK96" s="174">
        <f>FK97+FK98</f>
        <v>146.15006</v>
      </c>
      <c r="FL96" s="174">
        <f t="shared" ref="FL96" si="1065">FK96/FJ96*100</f>
        <v>100</v>
      </c>
      <c r="FM96" s="174">
        <f>FM97+FM98</f>
        <v>15423.6495</v>
      </c>
      <c r="FN96" s="174">
        <f>FN97+FN98</f>
        <v>4039.8267599999999</v>
      </c>
      <c r="FO96" s="174">
        <f t="shared" ref="FO96" si="1066">FN96/FM96*100</f>
        <v>26.192418078483954</v>
      </c>
      <c r="FP96" s="174">
        <f t="shared" ref="FP96:FQ96" si="1067">FP97+FP98</f>
        <v>4732.9932099999996</v>
      </c>
      <c r="FQ96" s="174">
        <f t="shared" si="1067"/>
        <v>1419.7131899999999</v>
      </c>
      <c r="FR96" s="174">
        <f t="shared" ref="FR96" si="1068">FQ96/FP96*100</f>
        <v>29.996096064545171</v>
      </c>
      <c r="FS96" s="174">
        <f t="shared" ref="FS96:FT96" si="1069">FS97+FS98</f>
        <v>0</v>
      </c>
      <c r="FT96" s="174">
        <f t="shared" si="1069"/>
        <v>0</v>
      </c>
      <c r="FU96" s="174"/>
      <c r="FV96" s="174">
        <f t="shared" ref="FV96:FW96" si="1070">FV97+FV98</f>
        <v>33610.106630000002</v>
      </c>
      <c r="FW96" s="174">
        <f t="shared" si="1070"/>
        <v>367.09181999999998</v>
      </c>
      <c r="FX96" s="174">
        <f t="shared" ref="FX96:FX97" si="1071">FW96/FV96*100</f>
        <v>1.0922066509373642</v>
      </c>
      <c r="FY96" s="174">
        <f t="shared" ref="FY96:FZ96" si="1072">FY97+FY98</f>
        <v>0</v>
      </c>
      <c r="FZ96" s="174">
        <f t="shared" si="1072"/>
        <v>0</v>
      </c>
      <c r="GA96" s="174"/>
      <c r="GB96" s="174">
        <f t="shared" ref="GB96:GC96" si="1073">GB97+GB98</f>
        <v>0</v>
      </c>
      <c r="GC96" s="174">
        <f t="shared" si="1073"/>
        <v>0</v>
      </c>
      <c r="GD96" s="174"/>
      <c r="GE96" s="174">
        <f t="shared" ref="GE96:GF96" si="1074">GE97+GE98</f>
        <v>0</v>
      </c>
      <c r="GF96" s="174">
        <f t="shared" si="1074"/>
        <v>0</v>
      </c>
      <c r="GG96" s="174"/>
      <c r="GH96" s="174">
        <f t="shared" ref="GH96:GI96" si="1075">GH97+GH98</f>
        <v>1259.874</v>
      </c>
      <c r="GI96" s="174">
        <f t="shared" si="1075"/>
        <v>192.42411999999999</v>
      </c>
      <c r="GJ96" s="174">
        <f t="shared" ref="GJ96:GJ97" si="1076">GI96/GH96*100</f>
        <v>15.273282883843939</v>
      </c>
      <c r="GK96" s="174">
        <f t="shared" ref="GK96:GL96" si="1077">GK97+GK98</f>
        <v>1672.24109</v>
      </c>
      <c r="GL96" s="174">
        <f t="shared" si="1077"/>
        <v>0</v>
      </c>
      <c r="GM96" s="174">
        <f t="shared" ref="GM96:GM97" si="1078">GL96/GK96*100</f>
        <v>0</v>
      </c>
      <c r="GN96" s="174">
        <f t="shared" ref="GN96:GO96" si="1079">GN97+GN98</f>
        <v>3137.4953599999999</v>
      </c>
      <c r="GO96" s="174">
        <f t="shared" si="1079"/>
        <v>0</v>
      </c>
      <c r="GP96" s="174">
        <f t="shared" ref="GP96:GP97" si="1080">GO96/GN96*100</f>
        <v>0</v>
      </c>
      <c r="GQ96" s="174">
        <f t="shared" ref="GQ96:GR96" si="1081">GQ97+GQ98</f>
        <v>0</v>
      </c>
      <c r="GR96" s="174">
        <f t="shared" si="1081"/>
        <v>0</v>
      </c>
      <c r="GS96" s="174"/>
      <c r="GT96" s="174">
        <f t="shared" ref="GT96:GU96" si="1082">GT97+GT98</f>
        <v>0</v>
      </c>
      <c r="GU96" s="174">
        <f t="shared" si="1082"/>
        <v>0</v>
      </c>
      <c r="GV96" s="174"/>
      <c r="GW96" s="98"/>
      <c r="GX96" s="116"/>
      <c r="GY96" s="116"/>
      <c r="GZ96" s="116"/>
      <c r="HA96" s="116"/>
      <c r="HB96" s="116"/>
      <c r="HC96" s="124"/>
      <c r="HD96" s="87"/>
      <c r="HE96" s="88"/>
      <c r="HF96" s="85"/>
      <c r="HG96" s="96"/>
    </row>
    <row r="97" spans="1:215">
      <c r="A97" s="11" t="s">
        <v>188</v>
      </c>
      <c r="B97" s="178">
        <f>E97+O97+R97+U97+AE97+AO97+AR97+BB97+BL97+BO97+BX97+CG97+CQ97+DA97+DK97+DU97+DX97+EA97+ED97+EN97+EQ97+FA97+FD97+FG97+FJ97+FM97+FP97+FS97+FV97+FY97+GB97+GE97+GH97+GK97+GN97+GQ97+GT97</f>
        <v>262690.22768999997</v>
      </c>
      <c r="C97" s="178">
        <f>G97+P97+S97+W97+AG97+AP97+AT97+BD97+BM97+BP97+BY97+CI97+CS97+DC97+DM97+DV97+DY97+EB97+EF97+EO97+ES97+FB97+FE97+FH97+FK97+FN97+FQ97+FT97+FW97+FZ97+GC97+GF97+GI97+GL97+GO97+GR97+GU97</f>
        <v>16189.869769999999</v>
      </c>
      <c r="D97" s="178">
        <f t="shared" si="1040"/>
        <v>6.1631031775973106</v>
      </c>
      <c r="E97" s="179">
        <v>1077.7881</v>
      </c>
      <c r="F97" s="178">
        <f>I97+L97</f>
        <v>1077.7881</v>
      </c>
      <c r="G97" s="178">
        <f>J97+M97</f>
        <v>1077.7881</v>
      </c>
      <c r="H97" s="178">
        <f t="shared" si="1042"/>
        <v>100</v>
      </c>
      <c r="I97" s="178">
        <v>1067.0102199999999</v>
      </c>
      <c r="J97" s="178">
        <v>1067.0102199999999</v>
      </c>
      <c r="K97" s="178">
        <f>J97/I97*100</f>
        <v>100</v>
      </c>
      <c r="L97" s="178">
        <v>10.77788</v>
      </c>
      <c r="M97" s="178">
        <v>10.77788</v>
      </c>
      <c r="N97" s="178">
        <f>M97/L97*100</f>
        <v>100</v>
      </c>
      <c r="O97" s="178">
        <v>399</v>
      </c>
      <c r="P97" s="178"/>
      <c r="Q97" s="178">
        <f>P97/O97*100</f>
        <v>0</v>
      </c>
      <c r="R97" s="178"/>
      <c r="S97" s="178"/>
      <c r="T97" s="178"/>
      <c r="U97" s="175">
        <v>37906.557000000001</v>
      </c>
      <c r="V97" s="178">
        <f>Y97+AB97</f>
        <v>37906.557000000001</v>
      </c>
      <c r="W97" s="178">
        <f>Z97+AC97</f>
        <v>4097.0349000000006</v>
      </c>
      <c r="X97" s="178">
        <f>W97/V97*100</f>
        <v>10.808248557103196</v>
      </c>
      <c r="Y97" s="178">
        <v>26670.569889999999</v>
      </c>
      <c r="Z97" s="178">
        <v>2882.62149</v>
      </c>
      <c r="AA97" s="178">
        <f>Z97/Y97*100</f>
        <v>10.808248574698904</v>
      </c>
      <c r="AB97" s="178">
        <v>11235.98711</v>
      </c>
      <c r="AC97" s="178">
        <v>1214.4134100000001</v>
      </c>
      <c r="AD97" s="178">
        <f>AC97/AB97*100</f>
        <v>10.808248515336718</v>
      </c>
      <c r="AE97" s="179"/>
      <c r="AF97" s="178">
        <f>AI97+AL97</f>
        <v>0</v>
      </c>
      <c r="AG97" s="178">
        <f>AJ97+AM97</f>
        <v>0</v>
      </c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9"/>
      <c r="AS97" s="178">
        <f>AV97+AY97</f>
        <v>0</v>
      </c>
      <c r="AT97" s="178">
        <f>AW97+AZ97</f>
        <v>0</v>
      </c>
      <c r="AU97" s="178"/>
      <c r="AV97" s="178"/>
      <c r="AW97" s="178"/>
      <c r="AX97" s="178"/>
      <c r="AY97" s="178"/>
      <c r="AZ97" s="178"/>
      <c r="BA97" s="178"/>
      <c r="BB97" s="179"/>
      <c r="BC97" s="178"/>
      <c r="BD97" s="178"/>
      <c r="BE97" s="178"/>
      <c r="BF97" s="178"/>
      <c r="BG97" s="178"/>
      <c r="BH97" s="178"/>
      <c r="BI97" s="178"/>
      <c r="BJ97" s="178"/>
      <c r="BK97" s="178"/>
      <c r="BL97" s="178"/>
      <c r="BM97" s="178"/>
      <c r="BN97" s="178"/>
      <c r="BO97" s="178">
        <f>BR97+BU97</f>
        <v>0</v>
      </c>
      <c r="BP97" s="178"/>
      <c r="BQ97" s="178"/>
      <c r="BR97" s="178"/>
      <c r="BS97" s="178"/>
      <c r="BT97" s="178"/>
      <c r="BU97" s="178"/>
      <c r="BV97" s="178"/>
      <c r="BW97" s="178"/>
      <c r="BX97" s="178">
        <f>CA97+CD97</f>
        <v>32211.91792</v>
      </c>
      <c r="BY97" s="178">
        <f>CB97+CE97</f>
        <v>0</v>
      </c>
      <c r="BZ97" s="178">
        <f>BY97/BX97*100</f>
        <v>0</v>
      </c>
      <c r="CA97" s="178">
        <v>31567.67956</v>
      </c>
      <c r="CB97" s="178"/>
      <c r="CC97" s="178">
        <f t="shared" si="1049"/>
        <v>0</v>
      </c>
      <c r="CD97" s="178">
        <v>644.23835999999994</v>
      </c>
      <c r="CE97" s="178"/>
      <c r="CF97" s="178">
        <f t="shared" ref="CF97" si="1083">CE97/CD97*100</f>
        <v>0</v>
      </c>
      <c r="CG97" s="179"/>
      <c r="CH97" s="178">
        <f>CK97+CN97</f>
        <v>0</v>
      </c>
      <c r="CI97" s="178">
        <f>CL97+CO97</f>
        <v>0</v>
      </c>
      <c r="CJ97" s="178"/>
      <c r="CK97" s="178"/>
      <c r="CL97" s="178"/>
      <c r="CM97" s="178"/>
      <c r="CN97" s="178"/>
      <c r="CO97" s="178"/>
      <c r="CP97" s="178"/>
      <c r="CQ97" s="179"/>
      <c r="CR97" s="178">
        <f>CU97+CX97</f>
        <v>0</v>
      </c>
      <c r="CS97" s="178">
        <f t="shared" si="1052"/>
        <v>0</v>
      </c>
      <c r="CT97" s="178"/>
      <c r="CU97" s="178"/>
      <c r="CV97" s="178"/>
      <c r="CW97" s="178"/>
      <c r="CX97" s="178"/>
      <c r="CY97" s="178"/>
      <c r="CZ97" s="178"/>
      <c r="DA97" s="179"/>
      <c r="DB97" s="178">
        <f>DE97+DH97</f>
        <v>0</v>
      </c>
      <c r="DC97" s="178">
        <f>DF97+DI97</f>
        <v>0</v>
      </c>
      <c r="DD97" s="178"/>
      <c r="DE97" s="178"/>
      <c r="DF97" s="178"/>
      <c r="DG97" s="178"/>
      <c r="DH97" s="178"/>
      <c r="DI97" s="178"/>
      <c r="DJ97" s="178"/>
      <c r="DK97" s="179"/>
      <c r="DL97" s="178">
        <f>DO97+DR97</f>
        <v>0</v>
      </c>
      <c r="DM97" s="178">
        <f>DP97+DS97</f>
        <v>0</v>
      </c>
      <c r="DN97" s="178"/>
      <c r="DO97" s="178"/>
      <c r="DP97" s="178"/>
      <c r="DQ97" s="178"/>
      <c r="DR97" s="178"/>
      <c r="DS97" s="178"/>
      <c r="DT97" s="178"/>
      <c r="DU97" s="178"/>
      <c r="DV97" s="178"/>
      <c r="DW97" s="178"/>
      <c r="DX97" s="178"/>
      <c r="DY97" s="178"/>
      <c r="DZ97" s="178"/>
      <c r="EA97" s="178">
        <v>12504.7</v>
      </c>
      <c r="EB97" s="178">
        <v>4747.8</v>
      </c>
      <c r="EC97" s="178">
        <f>EB97/EA97*100</f>
        <v>37.968123985381496</v>
      </c>
      <c r="ED97" s="179"/>
      <c r="EE97" s="178">
        <f>EH97+EK97</f>
        <v>0</v>
      </c>
      <c r="EF97" s="178">
        <f>EI97+EL97</f>
        <v>0</v>
      </c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80">
        <v>102.04082</v>
      </c>
      <c r="ER97" s="178">
        <f>EU97+EX97</f>
        <v>102.04082</v>
      </c>
      <c r="ES97" s="178">
        <f>EV97+EY97</f>
        <v>102.04082</v>
      </c>
      <c r="ET97" s="178">
        <f>ES97/ER97*100</f>
        <v>100</v>
      </c>
      <c r="EU97" s="178">
        <v>100</v>
      </c>
      <c r="EV97" s="178">
        <v>100</v>
      </c>
      <c r="EW97" s="178">
        <f>EV97/EU97*100</f>
        <v>100</v>
      </c>
      <c r="EX97" s="178">
        <v>2.0408200000000001</v>
      </c>
      <c r="EY97" s="178">
        <v>2.0408200000000001</v>
      </c>
      <c r="EZ97" s="178">
        <f>EY97/EX97*100</f>
        <v>100</v>
      </c>
      <c r="FA97" s="178">
        <v>118505.71400000001</v>
      </c>
      <c r="FB97" s="178"/>
      <c r="FC97" s="178">
        <f>FB97/FA97*100</f>
        <v>0</v>
      </c>
      <c r="FD97" s="178"/>
      <c r="FE97" s="178"/>
      <c r="FF97" s="178"/>
      <c r="FG97" s="178"/>
      <c r="FH97" s="178"/>
      <c r="FI97" s="178"/>
      <c r="FJ97" s="178">
        <v>146.15006</v>
      </c>
      <c r="FK97" s="178">
        <v>146.15006</v>
      </c>
      <c r="FL97" s="178">
        <f>FK97/FJ97*100</f>
        <v>100</v>
      </c>
      <c r="FM97" s="178">
        <v>15423.6495</v>
      </c>
      <c r="FN97" s="178">
        <f>3999.42849+40.39827</f>
        <v>4039.8267599999999</v>
      </c>
      <c r="FO97" s="178">
        <f>FN97/FM97*100</f>
        <v>26.192418078483954</v>
      </c>
      <c r="FP97" s="178">
        <v>4732.9932099999996</v>
      </c>
      <c r="FQ97" s="178">
        <f>1391.31892+28.39427</f>
        <v>1419.7131899999999</v>
      </c>
      <c r="FR97" s="178">
        <f>FQ97/FP97*100</f>
        <v>29.996096064545171</v>
      </c>
      <c r="FS97" s="178"/>
      <c r="FT97" s="178"/>
      <c r="FU97" s="178"/>
      <c r="FV97" s="178">
        <v>33610.106630000002</v>
      </c>
      <c r="FW97" s="178">
        <f>359.74994+7.34188</f>
        <v>367.09181999999998</v>
      </c>
      <c r="FX97" s="178">
        <f t="shared" si="1071"/>
        <v>1.0922066509373642</v>
      </c>
      <c r="FY97" s="178"/>
      <c r="FZ97" s="178"/>
      <c r="GA97" s="178"/>
      <c r="GB97" s="178"/>
      <c r="GC97" s="178"/>
      <c r="GD97" s="178"/>
      <c r="GE97" s="178"/>
      <c r="GF97" s="178"/>
      <c r="GG97" s="178"/>
      <c r="GH97" s="178">
        <v>1259.874</v>
      </c>
      <c r="GI97" s="178">
        <f>188.57563+3.84849</f>
        <v>192.42411999999999</v>
      </c>
      <c r="GJ97" s="178">
        <f t="shared" si="1076"/>
        <v>15.273282883843939</v>
      </c>
      <c r="GK97" s="178">
        <v>1672.24109</v>
      </c>
      <c r="GL97" s="178"/>
      <c r="GM97" s="178">
        <f t="shared" si="1078"/>
        <v>0</v>
      </c>
      <c r="GN97" s="178">
        <v>3137.4953599999999</v>
      </c>
      <c r="GO97" s="178"/>
      <c r="GP97" s="178">
        <f t="shared" si="1080"/>
        <v>0</v>
      </c>
      <c r="GQ97" s="178"/>
      <c r="GR97" s="178"/>
      <c r="GS97" s="178"/>
      <c r="GT97" s="178"/>
      <c r="GU97" s="178"/>
      <c r="GV97" s="178"/>
      <c r="GW97" s="99"/>
      <c r="GX97" s="116"/>
      <c r="GY97" s="116"/>
      <c r="GZ97" s="116"/>
      <c r="HA97" s="116"/>
      <c r="HB97" s="116"/>
      <c r="HC97" s="116"/>
      <c r="HD97" s="87"/>
      <c r="HE97" s="85"/>
      <c r="HF97" s="85"/>
      <c r="HG97" s="30"/>
    </row>
    <row r="98" spans="1:215" s="14" customFormat="1">
      <c r="A98" s="13" t="s">
        <v>194</v>
      </c>
      <c r="B98" s="174">
        <f t="shared" ref="B98:C98" si="1084">SUM(B99:B107)</f>
        <v>10929.727290000001</v>
      </c>
      <c r="C98" s="174">
        <f t="shared" si="1084"/>
        <v>0</v>
      </c>
      <c r="D98" s="174">
        <f t="shared" si="1040"/>
        <v>0</v>
      </c>
      <c r="E98" s="175">
        <f t="shared" ref="E98:G98" si="1085">SUM(E99:E107)</f>
        <v>0</v>
      </c>
      <c r="F98" s="174">
        <f t="shared" si="1085"/>
        <v>0</v>
      </c>
      <c r="G98" s="174">
        <f t="shared" si="1085"/>
        <v>0</v>
      </c>
      <c r="H98" s="178"/>
      <c r="I98" s="174">
        <f t="shared" ref="I98:J98" si="1086">SUM(I99:I107)</f>
        <v>0</v>
      </c>
      <c r="J98" s="174">
        <f t="shared" si="1086"/>
        <v>0</v>
      </c>
      <c r="K98" s="178"/>
      <c r="L98" s="174">
        <f t="shared" ref="L98:M98" si="1087">SUM(L99:L107)</f>
        <v>0</v>
      </c>
      <c r="M98" s="174">
        <f t="shared" si="1087"/>
        <v>0</v>
      </c>
      <c r="N98" s="178"/>
      <c r="O98" s="174">
        <f t="shared" ref="O98:P98" si="1088">SUM(O99:O107)</f>
        <v>0</v>
      </c>
      <c r="P98" s="174">
        <f t="shared" si="1088"/>
        <v>0</v>
      </c>
      <c r="Q98" s="178"/>
      <c r="R98" s="174">
        <f t="shared" ref="R98:S98" si="1089">SUM(R99:R107)</f>
        <v>0</v>
      </c>
      <c r="S98" s="174">
        <f t="shared" si="1089"/>
        <v>0</v>
      </c>
      <c r="T98" s="178"/>
      <c r="U98" s="175">
        <f t="shared" ref="U98:W98" si="1090">SUM(U99:U107)</f>
        <v>0</v>
      </c>
      <c r="V98" s="174">
        <f t="shared" si="1090"/>
        <v>0</v>
      </c>
      <c r="W98" s="174">
        <f t="shared" si="1090"/>
        <v>0</v>
      </c>
      <c r="X98" s="178"/>
      <c r="Y98" s="174">
        <f t="shared" ref="Y98:Z98" si="1091">SUM(Y99:Y107)</f>
        <v>0</v>
      </c>
      <c r="Z98" s="174">
        <f t="shared" si="1091"/>
        <v>0</v>
      </c>
      <c r="AA98" s="178"/>
      <c r="AB98" s="174">
        <f t="shared" ref="AB98:AC98" si="1092">SUM(AB99:AB107)</f>
        <v>0</v>
      </c>
      <c r="AC98" s="174">
        <f t="shared" si="1092"/>
        <v>0</v>
      </c>
      <c r="AD98" s="178"/>
      <c r="AE98" s="175">
        <f t="shared" ref="AE98:AG98" si="1093">SUM(AE99:AE107)</f>
        <v>0</v>
      </c>
      <c r="AF98" s="174">
        <f t="shared" si="1093"/>
        <v>0</v>
      </c>
      <c r="AG98" s="174">
        <f t="shared" si="1093"/>
        <v>0</v>
      </c>
      <c r="AH98" s="178"/>
      <c r="AI98" s="174">
        <f t="shared" ref="AI98:AJ98" si="1094">SUM(AI99:AI107)</f>
        <v>0</v>
      </c>
      <c r="AJ98" s="174">
        <f t="shared" si="1094"/>
        <v>0</v>
      </c>
      <c r="AK98" s="178"/>
      <c r="AL98" s="174">
        <f t="shared" ref="AL98:AM98" si="1095">SUM(AL99:AL107)</f>
        <v>0</v>
      </c>
      <c r="AM98" s="174">
        <f t="shared" si="1095"/>
        <v>0</v>
      </c>
      <c r="AN98" s="178"/>
      <c r="AO98" s="174">
        <f t="shared" ref="AO98:AP98" si="1096">SUM(AO99:AO107)</f>
        <v>0</v>
      </c>
      <c r="AP98" s="174">
        <f t="shared" si="1096"/>
        <v>0</v>
      </c>
      <c r="AQ98" s="178"/>
      <c r="AR98" s="175">
        <f t="shared" ref="AR98:AT98" si="1097">SUM(AR99:AR107)</f>
        <v>0</v>
      </c>
      <c r="AS98" s="174">
        <f t="shared" si="1097"/>
        <v>0</v>
      </c>
      <c r="AT98" s="174">
        <f t="shared" si="1097"/>
        <v>0</v>
      </c>
      <c r="AU98" s="178"/>
      <c r="AV98" s="174">
        <f t="shared" ref="AV98:AW98" si="1098">SUM(AV99:AV107)</f>
        <v>0</v>
      </c>
      <c r="AW98" s="174">
        <f t="shared" si="1098"/>
        <v>0</v>
      </c>
      <c r="AX98" s="178"/>
      <c r="AY98" s="174">
        <f t="shared" ref="AY98:AZ98" si="1099">SUM(AY99:AY107)</f>
        <v>0</v>
      </c>
      <c r="AZ98" s="174">
        <f t="shared" si="1099"/>
        <v>0</v>
      </c>
      <c r="BA98" s="178"/>
      <c r="BB98" s="175">
        <f t="shared" ref="BB98:BD98" si="1100">SUM(BB99:BB107)</f>
        <v>3415.8892900000001</v>
      </c>
      <c r="BC98" s="174">
        <f t="shared" si="1100"/>
        <v>3415.8892900000001</v>
      </c>
      <c r="BD98" s="174">
        <f t="shared" si="1100"/>
        <v>0</v>
      </c>
      <c r="BE98" s="174">
        <f t="shared" ref="BE98" si="1101">BD98/BC98*100</f>
        <v>0</v>
      </c>
      <c r="BF98" s="174">
        <f t="shared" ref="BF98:BG98" si="1102">SUM(BF99:BF107)</f>
        <v>3347.5714899999998</v>
      </c>
      <c r="BG98" s="174">
        <f t="shared" si="1102"/>
        <v>0</v>
      </c>
      <c r="BH98" s="174">
        <f t="shared" ref="BH98" si="1103">BG98/BF98*100</f>
        <v>0</v>
      </c>
      <c r="BI98" s="174">
        <f t="shared" ref="BI98:BJ98" si="1104">SUM(BI99:BI107)</f>
        <v>68.317800000000005</v>
      </c>
      <c r="BJ98" s="174">
        <f t="shared" si="1104"/>
        <v>0</v>
      </c>
      <c r="BK98" s="174">
        <f t="shared" ref="BK98:BK102" si="1105">BJ98/BI98*100</f>
        <v>0</v>
      </c>
      <c r="BL98" s="174">
        <f t="shared" ref="BL98:BM98" si="1106">SUM(BL99:BL107)</f>
        <v>0</v>
      </c>
      <c r="BM98" s="174">
        <f t="shared" si="1106"/>
        <v>0</v>
      </c>
      <c r="BN98" s="174"/>
      <c r="BO98" s="174">
        <f t="shared" ref="BO98:BP98" si="1107">SUM(BO99:BO107)</f>
        <v>2301.96</v>
      </c>
      <c r="BP98" s="174">
        <f t="shared" si="1107"/>
        <v>0</v>
      </c>
      <c r="BQ98" s="174">
        <f t="shared" ref="BQ98" si="1108">BP98/BO98*100</f>
        <v>0</v>
      </c>
      <c r="BR98" s="174">
        <f t="shared" ref="BR98:BS98" si="1109">SUM(BR99:BR107)</f>
        <v>1370.76</v>
      </c>
      <c r="BS98" s="174">
        <f t="shared" si="1109"/>
        <v>0</v>
      </c>
      <c r="BT98" s="174">
        <f t="shared" ref="BT98" si="1110">BS98/BR98*100</f>
        <v>0</v>
      </c>
      <c r="BU98" s="174">
        <f t="shared" ref="BU98:BV98" si="1111">SUM(BU99:BU107)</f>
        <v>931.2</v>
      </c>
      <c r="BV98" s="174">
        <f t="shared" si="1111"/>
        <v>0</v>
      </c>
      <c r="BW98" s="174">
        <f>BV98/BU98*100</f>
        <v>0</v>
      </c>
      <c r="BX98" s="174">
        <f t="shared" ref="BX98:BY98" si="1112">SUM(BX99:BX107)</f>
        <v>0</v>
      </c>
      <c r="BY98" s="174">
        <f t="shared" si="1112"/>
        <v>0</v>
      </c>
      <c r="BZ98" s="174"/>
      <c r="CA98" s="174">
        <f t="shared" ref="CA98:CB98" si="1113">SUM(CA99:CA107)</f>
        <v>0</v>
      </c>
      <c r="CB98" s="174">
        <f t="shared" si="1113"/>
        <v>0</v>
      </c>
      <c r="CC98" s="178"/>
      <c r="CD98" s="174">
        <f t="shared" ref="CD98:CE98" si="1114">SUM(CD99:CD107)</f>
        <v>0</v>
      </c>
      <c r="CE98" s="174">
        <f t="shared" si="1114"/>
        <v>0</v>
      </c>
      <c r="CF98" s="174"/>
      <c r="CG98" s="175">
        <f t="shared" ref="CG98:CI98" si="1115">SUM(CG99:CG107)</f>
        <v>0</v>
      </c>
      <c r="CH98" s="174">
        <f t="shared" si="1115"/>
        <v>0</v>
      </c>
      <c r="CI98" s="174">
        <f t="shared" si="1115"/>
        <v>0</v>
      </c>
      <c r="CJ98" s="174"/>
      <c r="CK98" s="174">
        <f t="shared" ref="CK98:CL98" si="1116">SUM(CK99:CK107)</f>
        <v>0</v>
      </c>
      <c r="CL98" s="174">
        <f t="shared" si="1116"/>
        <v>0</v>
      </c>
      <c r="CM98" s="174"/>
      <c r="CN98" s="174">
        <f t="shared" ref="CN98:CO98" si="1117">SUM(CN99:CN107)</f>
        <v>0</v>
      </c>
      <c r="CO98" s="174">
        <f t="shared" si="1117"/>
        <v>0</v>
      </c>
      <c r="CP98" s="174"/>
      <c r="CQ98" s="175">
        <f t="shared" ref="CQ98:CS98" si="1118">SUM(CQ99:CQ107)</f>
        <v>0</v>
      </c>
      <c r="CR98" s="174">
        <f t="shared" si="1118"/>
        <v>0</v>
      </c>
      <c r="CS98" s="174">
        <f t="shared" si="1118"/>
        <v>0</v>
      </c>
      <c r="CT98" s="174"/>
      <c r="CU98" s="174">
        <f t="shared" ref="CU98" si="1119">SUM(CU99:CU107)</f>
        <v>0</v>
      </c>
      <c r="CV98" s="174">
        <v>0</v>
      </c>
      <c r="CW98" s="174"/>
      <c r="CX98" s="174">
        <f t="shared" ref="CX98:CY98" si="1120">SUM(CX99:CX107)</f>
        <v>0</v>
      </c>
      <c r="CY98" s="174">
        <f t="shared" si="1120"/>
        <v>0</v>
      </c>
      <c r="CZ98" s="174"/>
      <c r="DA98" s="175">
        <f t="shared" ref="DA98:DC98" si="1121">SUM(DA99:DA107)</f>
        <v>0</v>
      </c>
      <c r="DB98" s="174">
        <f t="shared" si="1121"/>
        <v>0</v>
      </c>
      <c r="DC98" s="174">
        <f t="shared" si="1121"/>
        <v>0</v>
      </c>
      <c r="DD98" s="174"/>
      <c r="DE98" s="174">
        <f t="shared" ref="DE98:DF98" si="1122">SUM(DE99:DE107)</f>
        <v>0</v>
      </c>
      <c r="DF98" s="174">
        <f t="shared" si="1122"/>
        <v>0</v>
      </c>
      <c r="DG98" s="174"/>
      <c r="DH98" s="174">
        <f t="shared" ref="DH98:DI98" si="1123">SUM(DH99:DH107)</f>
        <v>0</v>
      </c>
      <c r="DI98" s="174">
        <f t="shared" si="1123"/>
        <v>0</v>
      </c>
      <c r="DJ98" s="174"/>
      <c r="DK98" s="175">
        <f t="shared" ref="DK98:DM98" si="1124">SUM(DK99:DK107)</f>
        <v>0</v>
      </c>
      <c r="DL98" s="174">
        <f t="shared" si="1124"/>
        <v>0</v>
      </c>
      <c r="DM98" s="174">
        <f t="shared" si="1124"/>
        <v>0</v>
      </c>
      <c r="DN98" s="174"/>
      <c r="DO98" s="174">
        <f t="shared" ref="DO98:DP98" si="1125">SUM(DO99:DO107)</f>
        <v>0</v>
      </c>
      <c r="DP98" s="174">
        <f t="shared" si="1125"/>
        <v>0</v>
      </c>
      <c r="DQ98" s="174"/>
      <c r="DR98" s="174">
        <f t="shared" ref="DR98:DS98" si="1126">SUM(DR99:DR107)</f>
        <v>0</v>
      </c>
      <c r="DS98" s="174">
        <f t="shared" si="1126"/>
        <v>0</v>
      </c>
      <c r="DT98" s="174"/>
      <c r="DU98" s="174">
        <f t="shared" ref="DU98:DV98" si="1127">SUM(DU99:DU107)</f>
        <v>0</v>
      </c>
      <c r="DV98" s="174">
        <f t="shared" si="1127"/>
        <v>0</v>
      </c>
      <c r="DW98" s="174"/>
      <c r="DX98" s="174">
        <f t="shared" ref="DX98:DY98" si="1128">SUM(DX99:DX107)</f>
        <v>5211.8780000000006</v>
      </c>
      <c r="DY98" s="174">
        <f t="shared" si="1128"/>
        <v>0</v>
      </c>
      <c r="DZ98" s="174">
        <f t="shared" ref="DZ98" si="1129">DY98/DX98*100</f>
        <v>0</v>
      </c>
      <c r="EA98" s="174">
        <f t="shared" ref="EA98:EB98" si="1130">SUM(EA99:EA107)</f>
        <v>0</v>
      </c>
      <c r="EB98" s="174">
        <f t="shared" si="1130"/>
        <v>0</v>
      </c>
      <c r="EC98" s="174"/>
      <c r="ED98" s="175">
        <f t="shared" ref="ED98:EF98" si="1131">SUM(ED99:ED107)</f>
        <v>0</v>
      </c>
      <c r="EE98" s="174">
        <f t="shared" si="1131"/>
        <v>0</v>
      </c>
      <c r="EF98" s="174">
        <f t="shared" si="1131"/>
        <v>0</v>
      </c>
      <c r="EG98" s="174"/>
      <c r="EH98" s="174">
        <f t="shared" ref="EH98:EI98" si="1132">SUM(EH99:EH107)</f>
        <v>0</v>
      </c>
      <c r="EI98" s="174">
        <f t="shared" si="1132"/>
        <v>0</v>
      </c>
      <c r="EJ98" s="174"/>
      <c r="EK98" s="174">
        <f t="shared" ref="EK98:EL98" si="1133">SUM(EK99:EK107)</f>
        <v>0</v>
      </c>
      <c r="EL98" s="174">
        <f t="shared" si="1133"/>
        <v>0</v>
      </c>
      <c r="EM98" s="174"/>
      <c r="EN98" s="174">
        <f t="shared" ref="EN98" si="1134">EN99+EN100</f>
        <v>0</v>
      </c>
      <c r="EO98" s="174"/>
      <c r="EP98" s="178"/>
      <c r="EQ98" s="175"/>
      <c r="ER98" s="174">
        <f t="shared" ref="ER98:ES98" si="1135">ER99+ER100</f>
        <v>0</v>
      </c>
      <c r="ES98" s="174">
        <f t="shared" si="1135"/>
        <v>0</v>
      </c>
      <c r="ET98" s="178"/>
      <c r="EU98" s="174">
        <f t="shared" ref="EU98:EV98" si="1136">EU99+EU100</f>
        <v>0</v>
      </c>
      <c r="EV98" s="174">
        <f t="shared" si="1136"/>
        <v>0</v>
      </c>
      <c r="EW98" s="178"/>
      <c r="EX98" s="174">
        <f t="shared" ref="EX98:EY98" si="1137">EX99+EX100</f>
        <v>0</v>
      </c>
      <c r="EY98" s="174">
        <f t="shared" si="1137"/>
        <v>0</v>
      </c>
      <c r="EZ98" s="174"/>
      <c r="FA98" s="174">
        <f t="shared" ref="FA98:FB98" si="1138">SUM(FA99:FA107)</f>
        <v>0</v>
      </c>
      <c r="FB98" s="174">
        <f t="shared" si="1138"/>
        <v>0</v>
      </c>
      <c r="FC98" s="174"/>
      <c r="FD98" s="174">
        <f t="shared" ref="FD98:FE98" si="1139">SUM(FD99:FD107)</f>
        <v>0</v>
      </c>
      <c r="FE98" s="174">
        <f t="shared" si="1139"/>
        <v>0</v>
      </c>
      <c r="FF98" s="174"/>
      <c r="FG98" s="174">
        <f t="shared" ref="FG98:FH98" si="1140">SUM(FG99:FG107)</f>
        <v>0</v>
      </c>
      <c r="FH98" s="174">
        <f t="shared" si="1140"/>
        <v>0</v>
      </c>
      <c r="FI98" s="174"/>
      <c r="FJ98" s="174">
        <f t="shared" ref="FJ98:FK98" si="1141">SUM(FJ99:FJ107)</f>
        <v>0</v>
      </c>
      <c r="FK98" s="174">
        <f t="shared" si="1141"/>
        <v>0</v>
      </c>
      <c r="FL98" s="174"/>
      <c r="FM98" s="174">
        <f t="shared" ref="FM98:FN98" si="1142">SUM(FM99:FM107)</f>
        <v>0</v>
      </c>
      <c r="FN98" s="174">
        <f t="shared" si="1142"/>
        <v>0</v>
      </c>
      <c r="FO98" s="174"/>
      <c r="FP98" s="174">
        <f t="shared" ref="FP98:FQ98" si="1143">SUM(FP99:FP107)</f>
        <v>0</v>
      </c>
      <c r="FQ98" s="174">
        <f t="shared" si="1143"/>
        <v>0</v>
      </c>
      <c r="FR98" s="174"/>
      <c r="FS98" s="174">
        <f t="shared" ref="FS98:FT98" si="1144">SUM(FS99:FS107)</f>
        <v>0</v>
      </c>
      <c r="FT98" s="174">
        <f t="shared" si="1144"/>
        <v>0</v>
      </c>
      <c r="FU98" s="174"/>
      <c r="FV98" s="174">
        <f t="shared" ref="FV98:FW98" si="1145">SUM(FV99:FV107)</f>
        <v>0</v>
      </c>
      <c r="FW98" s="174">
        <f t="shared" si="1145"/>
        <v>0</v>
      </c>
      <c r="FX98" s="174"/>
      <c r="FY98" s="174">
        <f t="shared" ref="FY98:FZ98" si="1146">SUM(FY99:FY107)</f>
        <v>0</v>
      </c>
      <c r="FZ98" s="174">
        <f t="shared" si="1146"/>
        <v>0</v>
      </c>
      <c r="GA98" s="174"/>
      <c r="GB98" s="174">
        <f t="shared" ref="GB98:GC98" si="1147">SUM(GB99:GB107)</f>
        <v>0</v>
      </c>
      <c r="GC98" s="174">
        <f t="shared" si="1147"/>
        <v>0</v>
      </c>
      <c r="GD98" s="174"/>
      <c r="GE98" s="174">
        <f t="shared" ref="GE98:GF98" si="1148">SUM(GE99:GE107)</f>
        <v>0</v>
      </c>
      <c r="GF98" s="174">
        <f t="shared" si="1148"/>
        <v>0</v>
      </c>
      <c r="GG98" s="174"/>
      <c r="GH98" s="174">
        <f t="shared" ref="GH98:GI98" si="1149">SUM(GH99:GH107)</f>
        <v>0</v>
      </c>
      <c r="GI98" s="174">
        <f t="shared" si="1149"/>
        <v>0</v>
      </c>
      <c r="GJ98" s="174"/>
      <c r="GK98" s="174">
        <f t="shared" ref="GK98:GL98" si="1150">SUM(GK99:GK107)</f>
        <v>0</v>
      </c>
      <c r="GL98" s="174">
        <f t="shared" si="1150"/>
        <v>0</v>
      </c>
      <c r="GM98" s="174"/>
      <c r="GN98" s="174">
        <f t="shared" ref="GN98:GO98" si="1151">SUM(GN99:GN107)</f>
        <v>0</v>
      </c>
      <c r="GO98" s="174">
        <f t="shared" si="1151"/>
        <v>0</v>
      </c>
      <c r="GP98" s="174"/>
      <c r="GQ98" s="174">
        <f t="shared" ref="GQ98:GR98" si="1152">SUM(GQ99:GQ107)</f>
        <v>0</v>
      </c>
      <c r="GR98" s="174">
        <f t="shared" si="1152"/>
        <v>0</v>
      </c>
      <c r="GS98" s="174"/>
      <c r="GT98" s="174">
        <f t="shared" ref="GT98:GU98" si="1153">SUM(GT99:GT107)</f>
        <v>0</v>
      </c>
      <c r="GU98" s="174">
        <f t="shared" si="1153"/>
        <v>0</v>
      </c>
      <c r="GV98" s="174"/>
      <c r="GW98" s="98"/>
      <c r="GX98" s="116"/>
      <c r="GY98" s="116"/>
      <c r="GZ98" s="116"/>
      <c r="HA98" s="116"/>
      <c r="HB98" s="116"/>
      <c r="HC98" s="116"/>
      <c r="HD98" s="87"/>
      <c r="HE98" s="85"/>
      <c r="HF98" s="85"/>
      <c r="HG98" s="96"/>
    </row>
    <row r="99" spans="1:215">
      <c r="A99" s="11" t="s">
        <v>46</v>
      </c>
      <c r="B99" s="178">
        <f t="shared" ref="B99:B107" si="1154">E99+O99+R99+U99+AE99+AO99+AR99+BB99+BL99+BO99+BX99+CG99+CQ99+DA99+DK99+DU99+DX99+EA99+ED99+EN99+EQ99+FA99+FD99+FG99+FJ99+FM99+FP99+FS99+FV99+FY99+GB99+GE99+GH99+GK99+GN99+GQ99+GT99</f>
        <v>7277.0662900000007</v>
      </c>
      <c r="C99" s="178">
        <f t="shared" ref="C99:C107" si="1155">G99+P99+S99+W99+AG99+AP99+AT99+BD99+BM99+BP99+BY99+CI99+CS99+DC99+DM99+DV99+DY99+EB99+EF99+EO99+ES99+FB99+FE99+FH99+FK99+FN99+FQ99+FT99+FW99+FZ99+GC99+GF99+GI99+GL99+GO99+GR99+GU99</f>
        <v>0</v>
      </c>
      <c r="D99" s="178">
        <f t="shared" si="1040"/>
        <v>0</v>
      </c>
      <c r="E99" s="179"/>
      <c r="F99" s="178">
        <f t="shared" ref="F99:G107" si="1156">I99+L99</f>
        <v>0</v>
      </c>
      <c r="G99" s="178">
        <f t="shared" si="1156"/>
        <v>0</v>
      </c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9"/>
      <c r="V99" s="178">
        <f t="shared" ref="V99:W107" si="1157">Y99+AB99</f>
        <v>0</v>
      </c>
      <c r="W99" s="178">
        <f t="shared" si="1157"/>
        <v>0</v>
      </c>
      <c r="X99" s="178"/>
      <c r="Y99" s="178"/>
      <c r="Z99" s="178"/>
      <c r="AA99" s="178"/>
      <c r="AB99" s="178"/>
      <c r="AC99" s="178"/>
      <c r="AD99" s="178"/>
      <c r="AE99" s="179"/>
      <c r="AF99" s="178">
        <f t="shared" ref="AF99:AG107" si="1158">AI99+AL99</f>
        <v>0</v>
      </c>
      <c r="AG99" s="178">
        <f t="shared" si="1158"/>
        <v>0</v>
      </c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9"/>
      <c r="AS99" s="178">
        <f t="shared" ref="AS99:AT107" si="1159">AV99+AY99</f>
        <v>0</v>
      </c>
      <c r="AT99" s="178">
        <f t="shared" si="1159"/>
        <v>0</v>
      </c>
      <c r="AU99" s="178"/>
      <c r="AV99" s="178"/>
      <c r="AW99" s="178"/>
      <c r="AX99" s="178"/>
      <c r="AY99" s="178"/>
      <c r="AZ99" s="178"/>
      <c r="BA99" s="178"/>
      <c r="BB99" s="179">
        <v>3265.1882900000001</v>
      </c>
      <c r="BC99" s="178">
        <f t="shared" ref="BC99:BD102" si="1160">BF99+BI99</f>
        <v>3265.1882900000001</v>
      </c>
      <c r="BD99" s="178">
        <f t="shared" si="1160"/>
        <v>0</v>
      </c>
      <c r="BE99" s="178">
        <f>BD99/BC99*100</f>
        <v>0</v>
      </c>
      <c r="BF99" s="178">
        <v>3199.8845099999999</v>
      </c>
      <c r="BG99" s="178"/>
      <c r="BH99" s="178">
        <f>BG99/BF99*100</f>
        <v>0</v>
      </c>
      <c r="BI99" s="178">
        <v>65.303780000000003</v>
      </c>
      <c r="BJ99" s="178"/>
      <c r="BK99" s="178">
        <f t="shared" si="1105"/>
        <v>0</v>
      </c>
      <c r="BL99" s="178"/>
      <c r="BM99" s="178"/>
      <c r="BN99" s="178"/>
      <c r="BO99" s="178">
        <f t="shared" ref="BO99:BO107" si="1161">BR99+BU99</f>
        <v>0</v>
      </c>
      <c r="BP99" s="178"/>
      <c r="BQ99" s="178"/>
      <c r="BR99" s="178"/>
      <c r="BS99" s="178"/>
      <c r="BT99" s="178"/>
      <c r="BU99" s="178"/>
      <c r="BV99" s="178"/>
      <c r="BW99" s="178"/>
      <c r="BX99" s="178">
        <f t="shared" ref="BX99:BY106" si="1162">CA99+CD99</f>
        <v>0</v>
      </c>
      <c r="BY99" s="178">
        <f t="shared" si="1162"/>
        <v>0</v>
      </c>
      <c r="BZ99" s="178"/>
      <c r="CA99" s="178"/>
      <c r="CB99" s="178"/>
      <c r="CC99" s="178"/>
      <c r="CD99" s="178"/>
      <c r="CE99" s="178"/>
      <c r="CF99" s="178"/>
      <c r="CG99" s="179"/>
      <c r="CH99" s="178">
        <f t="shared" ref="CH99:CI107" si="1163">CK99+CN99</f>
        <v>0</v>
      </c>
      <c r="CI99" s="178">
        <f t="shared" si="1163"/>
        <v>0</v>
      </c>
      <c r="CJ99" s="178"/>
      <c r="CK99" s="178"/>
      <c r="CL99" s="178"/>
      <c r="CM99" s="178"/>
      <c r="CN99" s="178"/>
      <c r="CO99" s="178"/>
      <c r="CP99" s="178"/>
      <c r="CQ99" s="179"/>
      <c r="CR99" s="178">
        <f t="shared" ref="CR99:CS107" si="1164">CU99+CX99</f>
        <v>0</v>
      </c>
      <c r="CS99" s="178">
        <f t="shared" si="1164"/>
        <v>0</v>
      </c>
      <c r="CT99" s="178"/>
      <c r="CU99" s="178"/>
      <c r="CV99" s="178"/>
      <c r="CW99" s="178"/>
      <c r="CX99" s="178"/>
      <c r="CY99" s="178"/>
      <c r="CZ99" s="178"/>
      <c r="DA99" s="179"/>
      <c r="DB99" s="178">
        <f t="shared" ref="DB99:DC107" si="1165">DE99+DH99</f>
        <v>0</v>
      </c>
      <c r="DC99" s="178">
        <f t="shared" si="1165"/>
        <v>0</v>
      </c>
      <c r="DD99" s="178"/>
      <c r="DE99" s="178"/>
      <c r="DF99" s="178"/>
      <c r="DG99" s="178"/>
      <c r="DH99" s="178"/>
      <c r="DI99" s="178"/>
      <c r="DJ99" s="178"/>
      <c r="DK99" s="179"/>
      <c r="DL99" s="178">
        <f t="shared" ref="DL99:DM107" si="1166">DO99+DR99</f>
        <v>0</v>
      </c>
      <c r="DM99" s="178">
        <f t="shared" si="1166"/>
        <v>0</v>
      </c>
      <c r="DN99" s="178"/>
      <c r="DO99" s="178"/>
      <c r="DP99" s="178"/>
      <c r="DQ99" s="178"/>
      <c r="DR99" s="178"/>
      <c r="DS99" s="178"/>
      <c r="DT99" s="178"/>
      <c r="DU99" s="178"/>
      <c r="DV99" s="178"/>
      <c r="DW99" s="178"/>
      <c r="DX99" s="178">
        <v>4011.8780000000002</v>
      </c>
      <c r="DY99" s="178"/>
      <c r="DZ99" s="178">
        <f>DY99/DX99*100</f>
        <v>0</v>
      </c>
      <c r="EA99" s="178"/>
      <c r="EB99" s="178"/>
      <c r="EC99" s="178"/>
      <c r="ED99" s="179"/>
      <c r="EE99" s="178">
        <f t="shared" ref="EE99:EF107" si="1167">EH99+EK99</f>
        <v>0</v>
      </c>
      <c r="EF99" s="178">
        <f t="shared" si="1167"/>
        <v>0</v>
      </c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80"/>
      <c r="ER99" s="178"/>
      <c r="ES99" s="178"/>
      <c r="ET99" s="178"/>
      <c r="EU99" s="178"/>
      <c r="EV99" s="178"/>
      <c r="EW99" s="178"/>
      <c r="EX99" s="178"/>
      <c r="EY99" s="178"/>
      <c r="EZ99" s="178"/>
      <c r="FA99" s="178"/>
      <c r="FB99" s="178"/>
      <c r="FC99" s="178"/>
      <c r="FD99" s="178"/>
      <c r="FE99" s="178"/>
      <c r="FF99" s="178"/>
      <c r="FG99" s="178"/>
      <c r="FH99" s="178"/>
      <c r="FI99" s="178"/>
      <c r="FJ99" s="178"/>
      <c r="FK99" s="178"/>
      <c r="FL99" s="178"/>
      <c r="FM99" s="178"/>
      <c r="FN99" s="178"/>
      <c r="FO99" s="178"/>
      <c r="FP99" s="178"/>
      <c r="FQ99" s="178"/>
      <c r="FR99" s="178"/>
      <c r="FS99" s="178"/>
      <c r="FT99" s="178"/>
      <c r="FU99" s="178"/>
      <c r="FV99" s="178"/>
      <c r="FW99" s="178"/>
      <c r="FX99" s="178"/>
      <c r="FY99" s="178"/>
      <c r="FZ99" s="178"/>
      <c r="GA99" s="178"/>
      <c r="GB99" s="178"/>
      <c r="GC99" s="178"/>
      <c r="GD99" s="178"/>
      <c r="GE99" s="178"/>
      <c r="GF99" s="178"/>
      <c r="GG99" s="178"/>
      <c r="GH99" s="178"/>
      <c r="GI99" s="178"/>
      <c r="GJ99" s="178"/>
      <c r="GK99" s="178"/>
      <c r="GL99" s="178"/>
      <c r="GM99" s="178"/>
      <c r="GN99" s="178"/>
      <c r="GO99" s="178"/>
      <c r="GP99" s="178"/>
      <c r="GQ99" s="178"/>
      <c r="GR99" s="178"/>
      <c r="GS99" s="178"/>
      <c r="GT99" s="178"/>
      <c r="GU99" s="178"/>
      <c r="GV99" s="178"/>
      <c r="GW99" s="99"/>
      <c r="GX99" s="116"/>
      <c r="GY99" s="116"/>
      <c r="GZ99" s="116"/>
      <c r="HA99" s="116"/>
      <c r="HB99" s="116"/>
      <c r="HC99" s="116"/>
      <c r="HD99" s="87"/>
      <c r="HE99" s="85"/>
      <c r="HF99" s="85"/>
      <c r="HG99" s="30"/>
    </row>
    <row r="100" spans="1:215">
      <c r="A100" s="11" t="s">
        <v>141</v>
      </c>
      <c r="B100" s="178">
        <f t="shared" si="1154"/>
        <v>0</v>
      </c>
      <c r="C100" s="178">
        <f t="shared" si="1155"/>
        <v>0</v>
      </c>
      <c r="D100" s="178"/>
      <c r="E100" s="179"/>
      <c r="F100" s="178">
        <f t="shared" si="1156"/>
        <v>0</v>
      </c>
      <c r="G100" s="178">
        <f t="shared" si="1156"/>
        <v>0</v>
      </c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9"/>
      <c r="V100" s="178">
        <f t="shared" si="1157"/>
        <v>0</v>
      </c>
      <c r="W100" s="178">
        <f t="shared" si="1157"/>
        <v>0</v>
      </c>
      <c r="X100" s="178"/>
      <c r="Y100" s="178"/>
      <c r="Z100" s="178"/>
      <c r="AA100" s="178"/>
      <c r="AB100" s="178"/>
      <c r="AC100" s="178"/>
      <c r="AD100" s="178"/>
      <c r="AE100" s="179"/>
      <c r="AF100" s="178">
        <f t="shared" si="1158"/>
        <v>0</v>
      </c>
      <c r="AG100" s="178">
        <f t="shared" si="1158"/>
        <v>0</v>
      </c>
      <c r="AH100" s="174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9"/>
      <c r="AS100" s="178">
        <f t="shared" si="1159"/>
        <v>0</v>
      </c>
      <c r="AT100" s="178">
        <f t="shared" si="1159"/>
        <v>0</v>
      </c>
      <c r="AU100" s="178"/>
      <c r="AV100" s="178"/>
      <c r="AW100" s="178"/>
      <c r="AX100" s="178"/>
      <c r="AY100" s="178"/>
      <c r="AZ100" s="178"/>
      <c r="BA100" s="178"/>
      <c r="BB100" s="179"/>
      <c r="BC100" s="178"/>
      <c r="BD100" s="178"/>
      <c r="BE100" s="178"/>
      <c r="BF100" s="178"/>
      <c r="BG100" s="178"/>
      <c r="BH100" s="178"/>
      <c r="BI100" s="178"/>
      <c r="BJ100" s="178"/>
      <c r="BK100" s="178"/>
      <c r="BL100" s="178"/>
      <c r="BM100" s="178"/>
      <c r="BN100" s="178"/>
      <c r="BO100" s="178">
        <f t="shared" si="1161"/>
        <v>0</v>
      </c>
      <c r="BP100" s="178"/>
      <c r="BQ100" s="178"/>
      <c r="BR100" s="178"/>
      <c r="BS100" s="178"/>
      <c r="BT100" s="178"/>
      <c r="BU100" s="178"/>
      <c r="BV100" s="178"/>
      <c r="BW100" s="178"/>
      <c r="BX100" s="178">
        <f t="shared" si="1162"/>
        <v>0</v>
      </c>
      <c r="BY100" s="178">
        <f t="shared" si="1162"/>
        <v>0</v>
      </c>
      <c r="BZ100" s="178"/>
      <c r="CA100" s="178"/>
      <c r="CB100" s="178"/>
      <c r="CC100" s="178"/>
      <c r="CD100" s="178"/>
      <c r="CE100" s="178"/>
      <c r="CF100" s="178"/>
      <c r="CG100" s="179"/>
      <c r="CH100" s="178">
        <f t="shared" si="1163"/>
        <v>0</v>
      </c>
      <c r="CI100" s="178">
        <f t="shared" si="1163"/>
        <v>0</v>
      </c>
      <c r="CJ100" s="178"/>
      <c r="CK100" s="178"/>
      <c r="CL100" s="178"/>
      <c r="CM100" s="178"/>
      <c r="CN100" s="178"/>
      <c r="CO100" s="178"/>
      <c r="CP100" s="178"/>
      <c r="CQ100" s="179"/>
      <c r="CR100" s="178">
        <f t="shared" si="1164"/>
        <v>0</v>
      </c>
      <c r="CS100" s="178">
        <f t="shared" si="1164"/>
        <v>0</v>
      </c>
      <c r="CT100" s="178"/>
      <c r="CU100" s="178"/>
      <c r="CV100" s="178"/>
      <c r="CW100" s="178"/>
      <c r="CX100" s="178"/>
      <c r="CY100" s="178"/>
      <c r="CZ100" s="178"/>
      <c r="DA100" s="179"/>
      <c r="DB100" s="178">
        <f t="shared" si="1165"/>
        <v>0</v>
      </c>
      <c r="DC100" s="178">
        <f t="shared" si="1165"/>
        <v>0</v>
      </c>
      <c r="DD100" s="178"/>
      <c r="DE100" s="178"/>
      <c r="DF100" s="178"/>
      <c r="DG100" s="178"/>
      <c r="DH100" s="178"/>
      <c r="DI100" s="178"/>
      <c r="DJ100" s="178"/>
      <c r="DK100" s="179"/>
      <c r="DL100" s="178">
        <f t="shared" si="1166"/>
        <v>0</v>
      </c>
      <c r="DM100" s="178">
        <f t="shared" si="1166"/>
        <v>0</v>
      </c>
      <c r="DN100" s="178"/>
      <c r="DO100" s="178"/>
      <c r="DP100" s="178"/>
      <c r="DQ100" s="178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8"/>
      <c r="EB100" s="178"/>
      <c r="EC100" s="178"/>
      <c r="ED100" s="179"/>
      <c r="EE100" s="178">
        <f t="shared" si="1167"/>
        <v>0</v>
      </c>
      <c r="EF100" s="178">
        <f t="shared" si="1167"/>
        <v>0</v>
      </c>
      <c r="EG100" s="178"/>
      <c r="EH100" s="178"/>
      <c r="EI100" s="178"/>
      <c r="EJ100" s="178"/>
      <c r="EK100" s="178"/>
      <c r="EL100" s="178"/>
      <c r="EM100" s="178"/>
      <c r="EN100" s="178"/>
      <c r="EO100" s="178"/>
      <c r="EP100" s="178"/>
      <c r="EQ100" s="180"/>
      <c r="ER100" s="178"/>
      <c r="ES100" s="178"/>
      <c r="ET100" s="178"/>
      <c r="EU100" s="178"/>
      <c r="EV100" s="178"/>
      <c r="EW100" s="178"/>
      <c r="EX100" s="178"/>
      <c r="EY100" s="178"/>
      <c r="EZ100" s="178"/>
      <c r="FA100" s="178"/>
      <c r="FB100" s="178"/>
      <c r="FC100" s="178"/>
      <c r="FD100" s="178"/>
      <c r="FE100" s="178"/>
      <c r="FF100" s="178"/>
      <c r="FG100" s="178"/>
      <c r="FH100" s="178"/>
      <c r="FI100" s="178"/>
      <c r="FJ100" s="178"/>
      <c r="FK100" s="178"/>
      <c r="FL100" s="178"/>
      <c r="FM100" s="178"/>
      <c r="FN100" s="178"/>
      <c r="FO100" s="178"/>
      <c r="FP100" s="178"/>
      <c r="FQ100" s="178"/>
      <c r="FR100" s="178"/>
      <c r="FS100" s="178"/>
      <c r="FT100" s="178"/>
      <c r="FU100" s="178"/>
      <c r="FV100" s="178"/>
      <c r="FW100" s="178"/>
      <c r="FX100" s="178"/>
      <c r="FY100" s="178"/>
      <c r="FZ100" s="178"/>
      <c r="GA100" s="178"/>
      <c r="GB100" s="178"/>
      <c r="GC100" s="178"/>
      <c r="GD100" s="178"/>
      <c r="GE100" s="178"/>
      <c r="GF100" s="178"/>
      <c r="GG100" s="178"/>
      <c r="GH100" s="178"/>
      <c r="GI100" s="178"/>
      <c r="GJ100" s="178"/>
      <c r="GK100" s="178"/>
      <c r="GL100" s="178"/>
      <c r="GM100" s="178"/>
      <c r="GN100" s="178"/>
      <c r="GO100" s="178"/>
      <c r="GP100" s="178"/>
      <c r="GQ100" s="178"/>
      <c r="GR100" s="178"/>
      <c r="GS100" s="178"/>
      <c r="GT100" s="178"/>
      <c r="GU100" s="178"/>
      <c r="GV100" s="178"/>
      <c r="GW100" s="99"/>
      <c r="GX100" s="116"/>
      <c r="GY100" s="116"/>
      <c r="GZ100" s="116"/>
      <c r="HA100" s="116"/>
      <c r="HB100" s="116"/>
      <c r="HC100" s="116"/>
      <c r="HD100" s="87"/>
      <c r="HE100" s="85"/>
      <c r="HF100" s="85"/>
      <c r="HG100" s="30"/>
    </row>
    <row r="101" spans="1:215">
      <c r="A101" s="11" t="s">
        <v>37</v>
      </c>
      <c r="B101" s="178">
        <f t="shared" si="1154"/>
        <v>970.76</v>
      </c>
      <c r="C101" s="178">
        <f t="shared" si="1155"/>
        <v>0</v>
      </c>
      <c r="D101" s="178">
        <f t="shared" si="1040"/>
        <v>0</v>
      </c>
      <c r="E101" s="179"/>
      <c r="F101" s="178">
        <f t="shared" si="1156"/>
        <v>0</v>
      </c>
      <c r="G101" s="178">
        <f t="shared" si="1156"/>
        <v>0</v>
      </c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9"/>
      <c r="V101" s="178">
        <f t="shared" si="1157"/>
        <v>0</v>
      </c>
      <c r="W101" s="178">
        <f t="shared" si="1157"/>
        <v>0</v>
      </c>
      <c r="X101" s="178"/>
      <c r="Y101" s="178"/>
      <c r="Z101" s="178"/>
      <c r="AA101" s="178"/>
      <c r="AB101" s="178"/>
      <c r="AC101" s="178"/>
      <c r="AD101" s="178"/>
      <c r="AE101" s="179"/>
      <c r="AF101" s="178">
        <f t="shared" si="1158"/>
        <v>0</v>
      </c>
      <c r="AG101" s="178">
        <f t="shared" si="1158"/>
        <v>0</v>
      </c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9"/>
      <c r="AS101" s="178">
        <f t="shared" si="1159"/>
        <v>0</v>
      </c>
      <c r="AT101" s="178">
        <f t="shared" si="1159"/>
        <v>0</v>
      </c>
      <c r="AU101" s="178"/>
      <c r="AV101" s="178"/>
      <c r="AW101" s="178"/>
      <c r="AX101" s="178"/>
      <c r="AY101" s="178"/>
      <c r="AZ101" s="178"/>
      <c r="BA101" s="178"/>
      <c r="BB101" s="179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178"/>
      <c r="BM101" s="178"/>
      <c r="BN101" s="178"/>
      <c r="BO101" s="178">
        <f t="shared" si="1161"/>
        <v>370.76</v>
      </c>
      <c r="BP101" s="178">
        <f>BS101+BV101</f>
        <v>0</v>
      </c>
      <c r="BQ101" s="178">
        <f>BP101/BO101*100</f>
        <v>0</v>
      </c>
      <c r="BR101" s="178">
        <v>370.76</v>
      </c>
      <c r="BS101" s="178"/>
      <c r="BT101" s="178">
        <f>BS101/BR101*100</f>
        <v>0</v>
      </c>
      <c r="BU101" s="178"/>
      <c r="BV101" s="178"/>
      <c r="BW101" s="178"/>
      <c r="BX101" s="178">
        <f t="shared" si="1162"/>
        <v>0</v>
      </c>
      <c r="BY101" s="178">
        <f t="shared" si="1162"/>
        <v>0</v>
      </c>
      <c r="BZ101" s="178"/>
      <c r="CA101" s="178"/>
      <c r="CB101" s="178"/>
      <c r="CC101" s="178"/>
      <c r="CD101" s="178"/>
      <c r="CE101" s="178"/>
      <c r="CF101" s="178"/>
      <c r="CG101" s="179"/>
      <c r="CH101" s="178">
        <f t="shared" si="1163"/>
        <v>0</v>
      </c>
      <c r="CI101" s="178">
        <f t="shared" si="1163"/>
        <v>0</v>
      </c>
      <c r="CJ101" s="178"/>
      <c r="CK101" s="178"/>
      <c r="CL101" s="178"/>
      <c r="CM101" s="178"/>
      <c r="CN101" s="178"/>
      <c r="CO101" s="178"/>
      <c r="CP101" s="178"/>
      <c r="CQ101" s="179"/>
      <c r="CR101" s="178">
        <f t="shared" si="1164"/>
        <v>0</v>
      </c>
      <c r="CS101" s="178">
        <f t="shared" si="1164"/>
        <v>0</v>
      </c>
      <c r="CT101" s="178"/>
      <c r="CU101" s="178"/>
      <c r="CV101" s="178"/>
      <c r="CW101" s="178"/>
      <c r="CX101" s="178"/>
      <c r="CY101" s="178"/>
      <c r="CZ101" s="178"/>
      <c r="DA101" s="179"/>
      <c r="DB101" s="178">
        <f t="shared" si="1165"/>
        <v>0</v>
      </c>
      <c r="DC101" s="178">
        <f t="shared" si="1165"/>
        <v>0</v>
      </c>
      <c r="DD101" s="178"/>
      <c r="DE101" s="178"/>
      <c r="DF101" s="178"/>
      <c r="DG101" s="178"/>
      <c r="DH101" s="178"/>
      <c r="DI101" s="178"/>
      <c r="DJ101" s="178"/>
      <c r="DK101" s="179"/>
      <c r="DL101" s="178">
        <f t="shared" si="1166"/>
        <v>0</v>
      </c>
      <c r="DM101" s="178">
        <f t="shared" si="1166"/>
        <v>0</v>
      </c>
      <c r="DN101" s="178"/>
      <c r="DO101" s="178"/>
      <c r="DP101" s="178"/>
      <c r="DQ101" s="178"/>
      <c r="DR101" s="178"/>
      <c r="DS101" s="178"/>
      <c r="DT101" s="178"/>
      <c r="DU101" s="178"/>
      <c r="DV101" s="178"/>
      <c r="DW101" s="178"/>
      <c r="DX101" s="178">
        <v>600</v>
      </c>
      <c r="DY101" s="178"/>
      <c r="DZ101" s="178">
        <f>DY101/DX101*100</f>
        <v>0</v>
      </c>
      <c r="EA101" s="178"/>
      <c r="EB101" s="178"/>
      <c r="EC101" s="178"/>
      <c r="ED101" s="179"/>
      <c r="EE101" s="178">
        <f t="shared" si="1167"/>
        <v>0</v>
      </c>
      <c r="EF101" s="178">
        <f t="shared" si="1167"/>
        <v>0</v>
      </c>
      <c r="EG101" s="178"/>
      <c r="EH101" s="178"/>
      <c r="EI101" s="178"/>
      <c r="EJ101" s="178"/>
      <c r="EK101" s="178"/>
      <c r="EL101" s="178"/>
      <c r="EM101" s="178"/>
      <c r="EN101" s="178"/>
      <c r="EO101" s="178"/>
      <c r="EP101" s="178"/>
      <c r="EQ101" s="180"/>
      <c r="ER101" s="178"/>
      <c r="ES101" s="178"/>
      <c r="ET101" s="178"/>
      <c r="EU101" s="178"/>
      <c r="EV101" s="178"/>
      <c r="EW101" s="178"/>
      <c r="EX101" s="178"/>
      <c r="EY101" s="178"/>
      <c r="EZ101" s="178"/>
      <c r="FA101" s="178"/>
      <c r="FB101" s="178"/>
      <c r="FC101" s="178"/>
      <c r="FD101" s="178"/>
      <c r="FE101" s="178"/>
      <c r="FF101" s="178"/>
      <c r="FG101" s="178"/>
      <c r="FH101" s="178"/>
      <c r="FI101" s="178"/>
      <c r="FJ101" s="178"/>
      <c r="FK101" s="178"/>
      <c r="FL101" s="178"/>
      <c r="FM101" s="178"/>
      <c r="FN101" s="178"/>
      <c r="FO101" s="178"/>
      <c r="FP101" s="178"/>
      <c r="FQ101" s="178"/>
      <c r="FR101" s="178"/>
      <c r="FS101" s="178"/>
      <c r="FT101" s="178"/>
      <c r="FU101" s="178"/>
      <c r="FV101" s="178"/>
      <c r="FW101" s="178"/>
      <c r="FX101" s="178"/>
      <c r="FY101" s="178"/>
      <c r="FZ101" s="178"/>
      <c r="GA101" s="178"/>
      <c r="GB101" s="178"/>
      <c r="GC101" s="178"/>
      <c r="GD101" s="178"/>
      <c r="GE101" s="178"/>
      <c r="GF101" s="178"/>
      <c r="GG101" s="178"/>
      <c r="GH101" s="178"/>
      <c r="GI101" s="178"/>
      <c r="GJ101" s="178"/>
      <c r="GK101" s="178"/>
      <c r="GL101" s="178"/>
      <c r="GM101" s="178"/>
      <c r="GN101" s="178"/>
      <c r="GO101" s="178"/>
      <c r="GP101" s="178"/>
      <c r="GQ101" s="178"/>
      <c r="GR101" s="178"/>
      <c r="GS101" s="178"/>
      <c r="GT101" s="178"/>
      <c r="GU101" s="178"/>
      <c r="GV101" s="178"/>
      <c r="GW101" s="99"/>
      <c r="GX101" s="116"/>
      <c r="GY101" s="116"/>
      <c r="GZ101" s="116"/>
      <c r="HA101" s="116"/>
      <c r="HB101" s="116"/>
      <c r="HC101" s="116"/>
      <c r="HD101" s="87"/>
      <c r="HE101" s="88"/>
      <c r="HF101" s="85"/>
      <c r="HG101" s="30"/>
    </row>
    <row r="102" spans="1:215">
      <c r="A102" s="11" t="s">
        <v>72</v>
      </c>
      <c r="B102" s="178">
        <f t="shared" si="1154"/>
        <v>150.70099999999999</v>
      </c>
      <c r="C102" s="178">
        <f t="shared" si="1155"/>
        <v>0</v>
      </c>
      <c r="D102" s="178">
        <f t="shared" si="1040"/>
        <v>0</v>
      </c>
      <c r="E102" s="179"/>
      <c r="F102" s="178">
        <f t="shared" si="1156"/>
        <v>0</v>
      </c>
      <c r="G102" s="178">
        <f t="shared" si="1156"/>
        <v>0</v>
      </c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9"/>
      <c r="V102" s="178">
        <f t="shared" si="1157"/>
        <v>0</v>
      </c>
      <c r="W102" s="178">
        <f t="shared" si="1157"/>
        <v>0</v>
      </c>
      <c r="X102" s="178"/>
      <c r="Y102" s="178"/>
      <c r="Z102" s="178"/>
      <c r="AA102" s="178"/>
      <c r="AB102" s="178"/>
      <c r="AC102" s="178"/>
      <c r="AD102" s="178"/>
      <c r="AE102" s="179"/>
      <c r="AF102" s="178">
        <f t="shared" si="1158"/>
        <v>0</v>
      </c>
      <c r="AG102" s="178">
        <f t="shared" si="1158"/>
        <v>0</v>
      </c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9"/>
      <c r="AS102" s="178">
        <f t="shared" si="1159"/>
        <v>0</v>
      </c>
      <c r="AT102" s="178">
        <f t="shared" si="1159"/>
        <v>0</v>
      </c>
      <c r="AU102" s="178"/>
      <c r="AV102" s="178"/>
      <c r="AW102" s="178"/>
      <c r="AX102" s="178"/>
      <c r="AY102" s="178"/>
      <c r="AZ102" s="178"/>
      <c r="BA102" s="178"/>
      <c r="BB102" s="179">
        <v>150.70099999999999</v>
      </c>
      <c r="BC102" s="178">
        <f t="shared" si="1160"/>
        <v>150.70099999999999</v>
      </c>
      <c r="BD102" s="178">
        <f t="shared" si="1160"/>
        <v>0</v>
      </c>
      <c r="BE102" s="178">
        <f t="shared" ref="BE102" si="1168">BD102/BC102*100</f>
        <v>0</v>
      </c>
      <c r="BF102" s="178">
        <v>147.68698000000001</v>
      </c>
      <c r="BG102" s="178"/>
      <c r="BH102" s="178">
        <f t="shared" ref="BH102" si="1169">BG102/BF102*100</f>
        <v>0</v>
      </c>
      <c r="BI102" s="178">
        <v>3.0140199999999999</v>
      </c>
      <c r="BJ102" s="178"/>
      <c r="BK102" s="178">
        <f t="shared" si="1105"/>
        <v>0</v>
      </c>
      <c r="BL102" s="178"/>
      <c r="BM102" s="178"/>
      <c r="BN102" s="178"/>
      <c r="BO102" s="178">
        <f t="shared" si="1161"/>
        <v>0</v>
      </c>
      <c r="BP102" s="178"/>
      <c r="BQ102" s="178"/>
      <c r="BR102" s="178"/>
      <c r="BS102" s="178"/>
      <c r="BT102" s="178"/>
      <c r="BU102" s="178"/>
      <c r="BV102" s="178"/>
      <c r="BW102" s="178"/>
      <c r="BX102" s="178">
        <f t="shared" si="1162"/>
        <v>0</v>
      </c>
      <c r="BY102" s="178">
        <f t="shared" si="1162"/>
        <v>0</v>
      </c>
      <c r="BZ102" s="178"/>
      <c r="CA102" s="178"/>
      <c r="CB102" s="178"/>
      <c r="CC102" s="178"/>
      <c r="CD102" s="178"/>
      <c r="CE102" s="178"/>
      <c r="CF102" s="178"/>
      <c r="CG102" s="179"/>
      <c r="CH102" s="178">
        <f t="shared" si="1163"/>
        <v>0</v>
      </c>
      <c r="CI102" s="178">
        <f t="shared" si="1163"/>
        <v>0</v>
      </c>
      <c r="CJ102" s="178"/>
      <c r="CK102" s="178"/>
      <c r="CL102" s="178"/>
      <c r="CM102" s="178"/>
      <c r="CN102" s="178"/>
      <c r="CO102" s="178"/>
      <c r="CP102" s="178"/>
      <c r="CQ102" s="179"/>
      <c r="CR102" s="178">
        <f t="shared" si="1164"/>
        <v>0</v>
      </c>
      <c r="CS102" s="178">
        <f t="shared" si="1164"/>
        <v>0</v>
      </c>
      <c r="CT102" s="178"/>
      <c r="CU102" s="178"/>
      <c r="CV102" s="178"/>
      <c r="CW102" s="178"/>
      <c r="CX102" s="178"/>
      <c r="CY102" s="178"/>
      <c r="CZ102" s="178"/>
      <c r="DA102" s="179"/>
      <c r="DB102" s="178">
        <f t="shared" si="1165"/>
        <v>0</v>
      </c>
      <c r="DC102" s="178">
        <f t="shared" si="1165"/>
        <v>0</v>
      </c>
      <c r="DD102" s="178"/>
      <c r="DE102" s="178"/>
      <c r="DF102" s="178"/>
      <c r="DG102" s="178"/>
      <c r="DH102" s="178"/>
      <c r="DI102" s="178"/>
      <c r="DJ102" s="178"/>
      <c r="DK102" s="179"/>
      <c r="DL102" s="178">
        <f t="shared" si="1166"/>
        <v>0</v>
      </c>
      <c r="DM102" s="178">
        <f t="shared" si="1166"/>
        <v>0</v>
      </c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9"/>
      <c r="EE102" s="178">
        <f t="shared" si="1167"/>
        <v>0</v>
      </c>
      <c r="EF102" s="178">
        <f t="shared" si="1167"/>
        <v>0</v>
      </c>
      <c r="EG102" s="178"/>
      <c r="EH102" s="178"/>
      <c r="EI102" s="178"/>
      <c r="EJ102" s="178"/>
      <c r="EK102" s="178"/>
      <c r="EL102" s="178"/>
      <c r="EM102" s="178"/>
      <c r="EN102" s="178"/>
      <c r="EO102" s="178"/>
      <c r="EP102" s="178"/>
      <c r="EQ102" s="180"/>
      <c r="ER102" s="178"/>
      <c r="ES102" s="178"/>
      <c r="ET102" s="178"/>
      <c r="EU102" s="178"/>
      <c r="EV102" s="178"/>
      <c r="EW102" s="178"/>
      <c r="EX102" s="178"/>
      <c r="EY102" s="178"/>
      <c r="EZ102" s="178"/>
      <c r="FA102" s="178"/>
      <c r="FB102" s="178"/>
      <c r="FC102" s="178"/>
      <c r="FD102" s="178"/>
      <c r="FE102" s="178"/>
      <c r="FF102" s="178"/>
      <c r="FG102" s="178"/>
      <c r="FH102" s="178"/>
      <c r="FI102" s="178"/>
      <c r="FJ102" s="178"/>
      <c r="FK102" s="178"/>
      <c r="FL102" s="178"/>
      <c r="FM102" s="178"/>
      <c r="FN102" s="178"/>
      <c r="FO102" s="178"/>
      <c r="FP102" s="178"/>
      <c r="FQ102" s="178"/>
      <c r="FR102" s="178"/>
      <c r="FS102" s="178"/>
      <c r="FT102" s="178"/>
      <c r="FU102" s="178"/>
      <c r="FV102" s="178"/>
      <c r="FW102" s="178"/>
      <c r="FX102" s="178"/>
      <c r="FY102" s="178"/>
      <c r="FZ102" s="178"/>
      <c r="GA102" s="178"/>
      <c r="GB102" s="178"/>
      <c r="GC102" s="178"/>
      <c r="GD102" s="178"/>
      <c r="GE102" s="178"/>
      <c r="GF102" s="178"/>
      <c r="GG102" s="178"/>
      <c r="GH102" s="178"/>
      <c r="GI102" s="178"/>
      <c r="GJ102" s="178"/>
      <c r="GK102" s="178"/>
      <c r="GL102" s="178"/>
      <c r="GM102" s="178"/>
      <c r="GN102" s="178"/>
      <c r="GO102" s="178"/>
      <c r="GP102" s="178"/>
      <c r="GQ102" s="178"/>
      <c r="GR102" s="178"/>
      <c r="GS102" s="178"/>
      <c r="GT102" s="178"/>
      <c r="GU102" s="178"/>
      <c r="GV102" s="178"/>
      <c r="GW102" s="99"/>
      <c r="GX102" s="116"/>
      <c r="GY102" s="116"/>
      <c r="GZ102" s="116"/>
      <c r="HA102" s="116"/>
      <c r="HB102" s="116"/>
      <c r="HC102" s="116"/>
      <c r="HD102" s="87"/>
      <c r="HE102" s="85"/>
      <c r="HF102" s="85"/>
      <c r="HG102" s="30"/>
    </row>
    <row r="103" spans="1:215">
      <c r="A103" s="11" t="s">
        <v>99</v>
      </c>
      <c r="B103" s="178">
        <f t="shared" si="1154"/>
        <v>931.2</v>
      </c>
      <c r="C103" s="178">
        <f t="shared" si="1155"/>
        <v>0</v>
      </c>
      <c r="D103" s="178">
        <f t="shared" si="1040"/>
        <v>0</v>
      </c>
      <c r="E103" s="179"/>
      <c r="F103" s="178">
        <f t="shared" si="1156"/>
        <v>0</v>
      </c>
      <c r="G103" s="178">
        <f t="shared" si="1156"/>
        <v>0</v>
      </c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9"/>
      <c r="V103" s="178">
        <f t="shared" si="1157"/>
        <v>0</v>
      </c>
      <c r="W103" s="178">
        <f t="shared" si="1157"/>
        <v>0</v>
      </c>
      <c r="X103" s="178"/>
      <c r="Y103" s="178"/>
      <c r="Z103" s="178"/>
      <c r="AA103" s="178"/>
      <c r="AB103" s="178"/>
      <c r="AC103" s="178"/>
      <c r="AD103" s="178"/>
      <c r="AE103" s="179"/>
      <c r="AF103" s="178">
        <f t="shared" si="1158"/>
        <v>0</v>
      </c>
      <c r="AG103" s="178">
        <f t="shared" si="1158"/>
        <v>0</v>
      </c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9"/>
      <c r="AS103" s="178">
        <f t="shared" si="1159"/>
        <v>0</v>
      </c>
      <c r="AT103" s="178">
        <f t="shared" si="1159"/>
        <v>0</v>
      </c>
      <c r="AU103" s="178"/>
      <c r="AV103" s="178"/>
      <c r="AW103" s="178"/>
      <c r="AX103" s="178"/>
      <c r="AY103" s="178"/>
      <c r="AZ103" s="178"/>
      <c r="BA103" s="178"/>
      <c r="BB103" s="179"/>
      <c r="BC103" s="178"/>
      <c r="BD103" s="178"/>
      <c r="BE103" s="178"/>
      <c r="BF103" s="178"/>
      <c r="BG103" s="178"/>
      <c r="BH103" s="178"/>
      <c r="BI103" s="178"/>
      <c r="BJ103" s="178"/>
      <c r="BK103" s="178"/>
      <c r="BL103" s="178"/>
      <c r="BM103" s="178"/>
      <c r="BN103" s="178"/>
      <c r="BO103" s="178">
        <f t="shared" si="1161"/>
        <v>931.2</v>
      </c>
      <c r="BP103" s="178"/>
      <c r="BQ103" s="178">
        <f t="shared" ref="BQ103" si="1170">BP103/BO103*100</f>
        <v>0</v>
      </c>
      <c r="BR103" s="178"/>
      <c r="BS103" s="178"/>
      <c r="BT103" s="178"/>
      <c r="BU103" s="178">
        <v>931.2</v>
      </c>
      <c r="BV103" s="178"/>
      <c r="BW103" s="178">
        <f>BV103/BU103*100</f>
        <v>0</v>
      </c>
      <c r="BX103" s="178">
        <f t="shared" si="1162"/>
        <v>0</v>
      </c>
      <c r="BY103" s="178">
        <f t="shared" si="1162"/>
        <v>0</v>
      </c>
      <c r="BZ103" s="178"/>
      <c r="CA103" s="178"/>
      <c r="CB103" s="178"/>
      <c r="CC103" s="178"/>
      <c r="CD103" s="178"/>
      <c r="CE103" s="178"/>
      <c r="CF103" s="178"/>
      <c r="CG103" s="179"/>
      <c r="CH103" s="178">
        <f t="shared" si="1163"/>
        <v>0</v>
      </c>
      <c r="CI103" s="178">
        <f t="shared" si="1163"/>
        <v>0</v>
      </c>
      <c r="CJ103" s="178"/>
      <c r="CK103" s="178"/>
      <c r="CL103" s="178"/>
      <c r="CM103" s="178"/>
      <c r="CN103" s="178"/>
      <c r="CO103" s="178"/>
      <c r="CP103" s="178"/>
      <c r="CQ103" s="179"/>
      <c r="CR103" s="178">
        <f t="shared" si="1164"/>
        <v>0</v>
      </c>
      <c r="CS103" s="178">
        <f t="shared" si="1164"/>
        <v>0</v>
      </c>
      <c r="CT103" s="178"/>
      <c r="CU103" s="178"/>
      <c r="CV103" s="178"/>
      <c r="CW103" s="178"/>
      <c r="CX103" s="178"/>
      <c r="CY103" s="178"/>
      <c r="CZ103" s="178"/>
      <c r="DA103" s="179"/>
      <c r="DB103" s="178">
        <f t="shared" si="1165"/>
        <v>0</v>
      </c>
      <c r="DC103" s="178">
        <f t="shared" si="1165"/>
        <v>0</v>
      </c>
      <c r="DD103" s="178"/>
      <c r="DE103" s="178"/>
      <c r="DF103" s="178"/>
      <c r="DG103" s="178"/>
      <c r="DH103" s="178"/>
      <c r="DI103" s="178"/>
      <c r="DJ103" s="178"/>
      <c r="DK103" s="179"/>
      <c r="DL103" s="178">
        <f t="shared" si="1166"/>
        <v>0</v>
      </c>
      <c r="DM103" s="178">
        <f t="shared" si="1166"/>
        <v>0</v>
      </c>
      <c r="DN103" s="178"/>
      <c r="DO103" s="178"/>
      <c r="DP103" s="178"/>
      <c r="DQ103" s="178"/>
      <c r="DR103" s="178"/>
      <c r="DS103" s="178"/>
      <c r="DT103" s="178"/>
      <c r="DU103" s="178"/>
      <c r="DV103" s="178"/>
      <c r="DW103" s="178"/>
      <c r="DX103" s="178"/>
      <c r="DY103" s="178"/>
      <c r="DZ103" s="178"/>
      <c r="EA103" s="178"/>
      <c r="EB103" s="178"/>
      <c r="EC103" s="178"/>
      <c r="ED103" s="179"/>
      <c r="EE103" s="178">
        <f t="shared" si="1167"/>
        <v>0</v>
      </c>
      <c r="EF103" s="178">
        <f t="shared" si="1167"/>
        <v>0</v>
      </c>
      <c r="EG103" s="178"/>
      <c r="EH103" s="178"/>
      <c r="EI103" s="178"/>
      <c r="EJ103" s="178"/>
      <c r="EK103" s="178"/>
      <c r="EL103" s="178"/>
      <c r="EM103" s="178"/>
      <c r="EN103" s="178"/>
      <c r="EO103" s="178"/>
      <c r="EP103" s="178"/>
      <c r="EQ103" s="180"/>
      <c r="ER103" s="178"/>
      <c r="ES103" s="178"/>
      <c r="ET103" s="178"/>
      <c r="EU103" s="178"/>
      <c r="EV103" s="178"/>
      <c r="EW103" s="178"/>
      <c r="EX103" s="178"/>
      <c r="EY103" s="178"/>
      <c r="EZ103" s="178"/>
      <c r="FA103" s="178"/>
      <c r="FB103" s="178"/>
      <c r="FC103" s="178"/>
      <c r="FD103" s="178"/>
      <c r="FE103" s="178"/>
      <c r="FF103" s="178"/>
      <c r="FG103" s="178"/>
      <c r="FH103" s="178"/>
      <c r="FI103" s="178"/>
      <c r="FJ103" s="178"/>
      <c r="FK103" s="178"/>
      <c r="FL103" s="178"/>
      <c r="FM103" s="178"/>
      <c r="FN103" s="178"/>
      <c r="FO103" s="178"/>
      <c r="FP103" s="178"/>
      <c r="FQ103" s="178"/>
      <c r="FR103" s="178"/>
      <c r="FS103" s="178"/>
      <c r="FT103" s="178"/>
      <c r="FU103" s="178"/>
      <c r="FV103" s="178"/>
      <c r="FW103" s="178"/>
      <c r="FX103" s="178"/>
      <c r="FY103" s="178"/>
      <c r="FZ103" s="178"/>
      <c r="GA103" s="178"/>
      <c r="GB103" s="178"/>
      <c r="GC103" s="178"/>
      <c r="GD103" s="178"/>
      <c r="GE103" s="178"/>
      <c r="GF103" s="178"/>
      <c r="GG103" s="178"/>
      <c r="GH103" s="178"/>
      <c r="GI103" s="178"/>
      <c r="GJ103" s="178"/>
      <c r="GK103" s="178"/>
      <c r="GL103" s="178"/>
      <c r="GM103" s="178"/>
      <c r="GN103" s="178"/>
      <c r="GO103" s="178"/>
      <c r="GP103" s="178"/>
      <c r="GQ103" s="178"/>
      <c r="GR103" s="178"/>
      <c r="GS103" s="178"/>
      <c r="GT103" s="178"/>
      <c r="GU103" s="178"/>
      <c r="GV103" s="178"/>
      <c r="GW103" s="99"/>
      <c r="GX103" s="116"/>
      <c r="GY103" s="116"/>
      <c r="GZ103" s="116"/>
      <c r="HA103" s="116"/>
      <c r="HB103" s="116"/>
      <c r="HC103" s="116"/>
      <c r="HD103" s="87"/>
      <c r="HE103" s="85"/>
      <c r="HF103" s="85"/>
      <c r="HG103" s="30"/>
    </row>
    <row r="104" spans="1:215">
      <c r="A104" s="11" t="s">
        <v>73</v>
      </c>
      <c r="B104" s="178">
        <f t="shared" si="1154"/>
        <v>600</v>
      </c>
      <c r="C104" s="178">
        <f t="shared" si="1155"/>
        <v>0</v>
      </c>
      <c r="D104" s="178">
        <f t="shared" si="1040"/>
        <v>0</v>
      </c>
      <c r="E104" s="179"/>
      <c r="F104" s="178">
        <f t="shared" si="1156"/>
        <v>0</v>
      </c>
      <c r="G104" s="178">
        <f t="shared" si="1156"/>
        <v>0</v>
      </c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9"/>
      <c r="V104" s="178">
        <f t="shared" si="1157"/>
        <v>0</v>
      </c>
      <c r="W104" s="178">
        <f t="shared" si="1157"/>
        <v>0</v>
      </c>
      <c r="X104" s="178"/>
      <c r="Y104" s="178"/>
      <c r="Z104" s="178"/>
      <c r="AA104" s="178"/>
      <c r="AB104" s="178"/>
      <c r="AC104" s="178"/>
      <c r="AD104" s="178"/>
      <c r="AE104" s="179"/>
      <c r="AF104" s="178">
        <f t="shared" si="1158"/>
        <v>0</v>
      </c>
      <c r="AG104" s="178">
        <f t="shared" si="1158"/>
        <v>0</v>
      </c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9"/>
      <c r="AS104" s="178">
        <f t="shared" si="1159"/>
        <v>0</v>
      </c>
      <c r="AT104" s="178">
        <f t="shared" si="1159"/>
        <v>0</v>
      </c>
      <c r="AU104" s="178"/>
      <c r="AV104" s="178"/>
      <c r="AW104" s="178"/>
      <c r="AX104" s="178"/>
      <c r="AY104" s="178"/>
      <c r="AZ104" s="178"/>
      <c r="BA104" s="178"/>
      <c r="BB104" s="179"/>
      <c r="BC104" s="178"/>
      <c r="BD104" s="178"/>
      <c r="BE104" s="178"/>
      <c r="BF104" s="178"/>
      <c r="BG104" s="178"/>
      <c r="BH104" s="178"/>
      <c r="BI104" s="178"/>
      <c r="BJ104" s="178"/>
      <c r="BK104" s="178"/>
      <c r="BL104" s="178"/>
      <c r="BM104" s="178"/>
      <c r="BN104" s="178"/>
      <c r="BO104" s="178">
        <f t="shared" si="1161"/>
        <v>0</v>
      </c>
      <c r="BP104" s="178"/>
      <c r="BQ104" s="178"/>
      <c r="BR104" s="178"/>
      <c r="BS104" s="178"/>
      <c r="BT104" s="178"/>
      <c r="BU104" s="178"/>
      <c r="BV104" s="178"/>
      <c r="BW104" s="178"/>
      <c r="BX104" s="178">
        <f t="shared" si="1162"/>
        <v>0</v>
      </c>
      <c r="BY104" s="178">
        <f t="shared" si="1162"/>
        <v>0</v>
      </c>
      <c r="BZ104" s="178"/>
      <c r="CA104" s="178"/>
      <c r="CB104" s="178"/>
      <c r="CC104" s="178"/>
      <c r="CD104" s="178"/>
      <c r="CE104" s="178"/>
      <c r="CF104" s="178"/>
      <c r="CG104" s="179"/>
      <c r="CH104" s="178">
        <f t="shared" si="1163"/>
        <v>0</v>
      </c>
      <c r="CI104" s="178">
        <f t="shared" si="1163"/>
        <v>0</v>
      </c>
      <c r="CJ104" s="178"/>
      <c r="CK104" s="178"/>
      <c r="CL104" s="178"/>
      <c r="CM104" s="178"/>
      <c r="CN104" s="178"/>
      <c r="CO104" s="178"/>
      <c r="CP104" s="178"/>
      <c r="CQ104" s="179"/>
      <c r="CR104" s="178">
        <f t="shared" si="1164"/>
        <v>0</v>
      </c>
      <c r="CS104" s="178">
        <f t="shared" si="1164"/>
        <v>0</v>
      </c>
      <c r="CT104" s="178"/>
      <c r="CU104" s="178"/>
      <c r="CV104" s="178"/>
      <c r="CW104" s="178"/>
      <c r="CX104" s="178"/>
      <c r="CY104" s="178"/>
      <c r="CZ104" s="178"/>
      <c r="DA104" s="179"/>
      <c r="DB104" s="178">
        <f t="shared" si="1165"/>
        <v>0</v>
      </c>
      <c r="DC104" s="178">
        <f t="shared" si="1165"/>
        <v>0</v>
      </c>
      <c r="DD104" s="178"/>
      <c r="DE104" s="178"/>
      <c r="DF104" s="178"/>
      <c r="DG104" s="178"/>
      <c r="DH104" s="178"/>
      <c r="DI104" s="178"/>
      <c r="DJ104" s="178"/>
      <c r="DK104" s="179"/>
      <c r="DL104" s="178">
        <f t="shared" si="1166"/>
        <v>0</v>
      </c>
      <c r="DM104" s="178">
        <f t="shared" si="1166"/>
        <v>0</v>
      </c>
      <c r="DN104" s="178"/>
      <c r="DO104" s="178"/>
      <c r="DP104" s="178"/>
      <c r="DQ104" s="178"/>
      <c r="DR104" s="178"/>
      <c r="DS104" s="178"/>
      <c r="DT104" s="178"/>
      <c r="DU104" s="178"/>
      <c r="DV104" s="178"/>
      <c r="DW104" s="178"/>
      <c r="DX104" s="178">
        <v>600</v>
      </c>
      <c r="DY104" s="178"/>
      <c r="DZ104" s="178">
        <f>DY104/DX104*100</f>
        <v>0</v>
      </c>
      <c r="EA104" s="178"/>
      <c r="EB104" s="178"/>
      <c r="EC104" s="178"/>
      <c r="ED104" s="179"/>
      <c r="EE104" s="178">
        <f t="shared" si="1167"/>
        <v>0</v>
      </c>
      <c r="EF104" s="178">
        <f t="shared" si="1167"/>
        <v>0</v>
      </c>
      <c r="EG104" s="178"/>
      <c r="EH104" s="178"/>
      <c r="EI104" s="178"/>
      <c r="EJ104" s="178"/>
      <c r="EK104" s="178"/>
      <c r="EL104" s="178"/>
      <c r="EM104" s="178"/>
      <c r="EN104" s="178"/>
      <c r="EO104" s="178"/>
      <c r="EP104" s="178"/>
      <c r="EQ104" s="180"/>
      <c r="ER104" s="178"/>
      <c r="ES104" s="178"/>
      <c r="ET104" s="178"/>
      <c r="EU104" s="178"/>
      <c r="EV104" s="178"/>
      <c r="EW104" s="178"/>
      <c r="EX104" s="178"/>
      <c r="EY104" s="178"/>
      <c r="EZ104" s="178"/>
      <c r="FA104" s="178"/>
      <c r="FB104" s="178"/>
      <c r="FC104" s="178"/>
      <c r="FD104" s="178"/>
      <c r="FE104" s="178"/>
      <c r="FF104" s="178"/>
      <c r="FG104" s="178"/>
      <c r="FH104" s="178"/>
      <c r="FI104" s="178"/>
      <c r="FJ104" s="178"/>
      <c r="FK104" s="178"/>
      <c r="FL104" s="178"/>
      <c r="FM104" s="178"/>
      <c r="FN104" s="178"/>
      <c r="FO104" s="178"/>
      <c r="FP104" s="178"/>
      <c r="FQ104" s="178"/>
      <c r="FR104" s="178"/>
      <c r="FS104" s="178"/>
      <c r="FT104" s="178"/>
      <c r="FU104" s="178"/>
      <c r="FV104" s="178"/>
      <c r="FW104" s="178"/>
      <c r="FX104" s="178"/>
      <c r="FY104" s="178"/>
      <c r="FZ104" s="178"/>
      <c r="GA104" s="178"/>
      <c r="GB104" s="178"/>
      <c r="GC104" s="178"/>
      <c r="GD104" s="178"/>
      <c r="GE104" s="178"/>
      <c r="GF104" s="178"/>
      <c r="GG104" s="178"/>
      <c r="GH104" s="178"/>
      <c r="GI104" s="178"/>
      <c r="GJ104" s="178"/>
      <c r="GK104" s="178"/>
      <c r="GL104" s="178"/>
      <c r="GM104" s="178"/>
      <c r="GN104" s="178"/>
      <c r="GO104" s="178"/>
      <c r="GP104" s="178"/>
      <c r="GQ104" s="178"/>
      <c r="GR104" s="178"/>
      <c r="GS104" s="178"/>
      <c r="GT104" s="178"/>
      <c r="GU104" s="178"/>
      <c r="GV104" s="178"/>
      <c r="GW104" s="99"/>
      <c r="GX104" s="116"/>
      <c r="GY104" s="116"/>
      <c r="GZ104" s="116"/>
      <c r="HA104" s="116"/>
      <c r="HB104" s="116"/>
      <c r="HC104" s="116"/>
      <c r="HD104" s="87"/>
      <c r="HE104" s="85"/>
      <c r="HF104" s="85"/>
      <c r="HG104" s="30"/>
    </row>
    <row r="105" spans="1:215">
      <c r="A105" s="11" t="s">
        <v>74</v>
      </c>
      <c r="B105" s="178">
        <f t="shared" si="1154"/>
        <v>0</v>
      </c>
      <c r="C105" s="178">
        <f t="shared" si="1155"/>
        <v>0</v>
      </c>
      <c r="D105" s="178"/>
      <c r="E105" s="179"/>
      <c r="F105" s="178">
        <f t="shared" si="1156"/>
        <v>0</v>
      </c>
      <c r="G105" s="178">
        <f t="shared" si="1156"/>
        <v>0</v>
      </c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9"/>
      <c r="V105" s="178">
        <f t="shared" si="1157"/>
        <v>0</v>
      </c>
      <c r="W105" s="178">
        <f t="shared" si="1157"/>
        <v>0</v>
      </c>
      <c r="X105" s="178"/>
      <c r="Y105" s="178"/>
      <c r="Z105" s="178"/>
      <c r="AA105" s="178"/>
      <c r="AB105" s="178"/>
      <c r="AC105" s="178"/>
      <c r="AD105" s="178"/>
      <c r="AE105" s="179"/>
      <c r="AF105" s="178">
        <f t="shared" si="1158"/>
        <v>0</v>
      </c>
      <c r="AG105" s="178">
        <f t="shared" si="1158"/>
        <v>0</v>
      </c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9"/>
      <c r="AS105" s="178">
        <f t="shared" si="1159"/>
        <v>0</v>
      </c>
      <c r="AT105" s="178">
        <f t="shared" si="1159"/>
        <v>0</v>
      </c>
      <c r="AU105" s="178"/>
      <c r="AV105" s="178"/>
      <c r="AW105" s="178"/>
      <c r="AX105" s="178"/>
      <c r="AY105" s="178"/>
      <c r="AZ105" s="178"/>
      <c r="BA105" s="178"/>
      <c r="BB105" s="179"/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>
        <f t="shared" si="1161"/>
        <v>0</v>
      </c>
      <c r="BP105" s="178"/>
      <c r="BQ105" s="178"/>
      <c r="BR105" s="178"/>
      <c r="BS105" s="178"/>
      <c r="BT105" s="178"/>
      <c r="BU105" s="178"/>
      <c r="BV105" s="178"/>
      <c r="BW105" s="178"/>
      <c r="BX105" s="178">
        <f t="shared" si="1162"/>
        <v>0</v>
      </c>
      <c r="BY105" s="178">
        <f t="shared" si="1162"/>
        <v>0</v>
      </c>
      <c r="BZ105" s="178"/>
      <c r="CA105" s="178"/>
      <c r="CB105" s="178"/>
      <c r="CC105" s="178"/>
      <c r="CD105" s="178"/>
      <c r="CE105" s="178"/>
      <c r="CF105" s="178"/>
      <c r="CG105" s="179"/>
      <c r="CH105" s="178">
        <f t="shared" si="1163"/>
        <v>0</v>
      </c>
      <c r="CI105" s="178">
        <f t="shared" si="1163"/>
        <v>0</v>
      </c>
      <c r="CJ105" s="178"/>
      <c r="CK105" s="178"/>
      <c r="CL105" s="178"/>
      <c r="CM105" s="178"/>
      <c r="CN105" s="178"/>
      <c r="CO105" s="178"/>
      <c r="CP105" s="178"/>
      <c r="CQ105" s="179"/>
      <c r="CR105" s="178">
        <f t="shared" si="1164"/>
        <v>0</v>
      </c>
      <c r="CS105" s="178">
        <f t="shared" si="1164"/>
        <v>0</v>
      </c>
      <c r="CT105" s="178"/>
      <c r="CU105" s="178"/>
      <c r="CV105" s="178"/>
      <c r="CW105" s="178"/>
      <c r="CX105" s="178"/>
      <c r="CY105" s="178"/>
      <c r="CZ105" s="178"/>
      <c r="DA105" s="179"/>
      <c r="DB105" s="178">
        <f t="shared" si="1165"/>
        <v>0</v>
      </c>
      <c r="DC105" s="178">
        <f t="shared" si="1165"/>
        <v>0</v>
      </c>
      <c r="DD105" s="178"/>
      <c r="DE105" s="178"/>
      <c r="DF105" s="178"/>
      <c r="DG105" s="178"/>
      <c r="DH105" s="178"/>
      <c r="DI105" s="178"/>
      <c r="DJ105" s="178"/>
      <c r="DK105" s="179"/>
      <c r="DL105" s="178">
        <f t="shared" si="1166"/>
        <v>0</v>
      </c>
      <c r="DM105" s="178">
        <f t="shared" si="1166"/>
        <v>0</v>
      </c>
      <c r="DN105" s="178"/>
      <c r="DO105" s="178"/>
      <c r="DP105" s="178"/>
      <c r="DQ105" s="178"/>
      <c r="DR105" s="178"/>
      <c r="DS105" s="178"/>
      <c r="DT105" s="178"/>
      <c r="DU105" s="178"/>
      <c r="DV105" s="178"/>
      <c r="DW105" s="178"/>
      <c r="DX105" s="178"/>
      <c r="DY105" s="178"/>
      <c r="DZ105" s="178"/>
      <c r="EA105" s="178"/>
      <c r="EB105" s="178"/>
      <c r="EC105" s="178"/>
      <c r="ED105" s="179"/>
      <c r="EE105" s="178">
        <f t="shared" si="1167"/>
        <v>0</v>
      </c>
      <c r="EF105" s="178">
        <f t="shared" si="1167"/>
        <v>0</v>
      </c>
      <c r="EG105" s="178"/>
      <c r="EH105" s="178"/>
      <c r="EI105" s="178"/>
      <c r="EJ105" s="178"/>
      <c r="EK105" s="178"/>
      <c r="EL105" s="178"/>
      <c r="EM105" s="178"/>
      <c r="EN105" s="178"/>
      <c r="EO105" s="178"/>
      <c r="EP105" s="178"/>
      <c r="EQ105" s="180"/>
      <c r="ER105" s="178"/>
      <c r="ES105" s="178"/>
      <c r="ET105" s="178"/>
      <c r="EU105" s="178"/>
      <c r="EV105" s="178"/>
      <c r="EW105" s="178"/>
      <c r="EX105" s="178"/>
      <c r="EY105" s="178"/>
      <c r="EZ105" s="178"/>
      <c r="FA105" s="178"/>
      <c r="FB105" s="178"/>
      <c r="FC105" s="178"/>
      <c r="FD105" s="178"/>
      <c r="FE105" s="178"/>
      <c r="FF105" s="178"/>
      <c r="FG105" s="178"/>
      <c r="FH105" s="178"/>
      <c r="FI105" s="178"/>
      <c r="FJ105" s="178"/>
      <c r="FK105" s="178"/>
      <c r="FL105" s="178"/>
      <c r="FM105" s="178"/>
      <c r="FN105" s="178"/>
      <c r="FO105" s="178"/>
      <c r="FP105" s="178"/>
      <c r="FQ105" s="178"/>
      <c r="FR105" s="178"/>
      <c r="FS105" s="178"/>
      <c r="FT105" s="178"/>
      <c r="FU105" s="178"/>
      <c r="FV105" s="178"/>
      <c r="FW105" s="178"/>
      <c r="FX105" s="178"/>
      <c r="FY105" s="178"/>
      <c r="FZ105" s="178"/>
      <c r="GA105" s="178"/>
      <c r="GB105" s="178"/>
      <c r="GC105" s="178"/>
      <c r="GD105" s="178"/>
      <c r="GE105" s="178"/>
      <c r="GF105" s="178"/>
      <c r="GG105" s="178"/>
      <c r="GH105" s="178"/>
      <c r="GI105" s="178"/>
      <c r="GJ105" s="178"/>
      <c r="GK105" s="178"/>
      <c r="GL105" s="178"/>
      <c r="GM105" s="178"/>
      <c r="GN105" s="178"/>
      <c r="GO105" s="178"/>
      <c r="GP105" s="178"/>
      <c r="GQ105" s="178"/>
      <c r="GR105" s="178"/>
      <c r="GS105" s="178"/>
      <c r="GT105" s="178"/>
      <c r="GU105" s="178"/>
      <c r="GV105" s="178"/>
      <c r="GW105" s="99"/>
      <c r="GX105" s="116"/>
      <c r="GY105" s="116"/>
      <c r="GZ105" s="116"/>
      <c r="HA105" s="116"/>
      <c r="HB105" s="116"/>
      <c r="HC105" s="116"/>
      <c r="HD105" s="87"/>
      <c r="HE105" s="85"/>
      <c r="HF105" s="85"/>
      <c r="HG105" s="30"/>
    </row>
    <row r="106" spans="1:215">
      <c r="A106" s="11" t="s">
        <v>88</v>
      </c>
      <c r="B106" s="178">
        <f t="shared" si="1154"/>
        <v>1000</v>
      </c>
      <c r="C106" s="178">
        <f t="shared" si="1155"/>
        <v>0</v>
      </c>
      <c r="D106" s="178">
        <f t="shared" si="1040"/>
        <v>0</v>
      </c>
      <c r="E106" s="179"/>
      <c r="F106" s="178">
        <f t="shared" si="1156"/>
        <v>0</v>
      </c>
      <c r="G106" s="178">
        <f t="shared" si="1156"/>
        <v>0</v>
      </c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9"/>
      <c r="V106" s="178">
        <f t="shared" si="1157"/>
        <v>0</v>
      </c>
      <c r="W106" s="178">
        <f t="shared" si="1157"/>
        <v>0</v>
      </c>
      <c r="X106" s="178"/>
      <c r="Y106" s="178"/>
      <c r="Z106" s="178"/>
      <c r="AA106" s="178"/>
      <c r="AB106" s="178"/>
      <c r="AC106" s="178"/>
      <c r="AD106" s="178"/>
      <c r="AE106" s="179"/>
      <c r="AF106" s="178">
        <f t="shared" si="1158"/>
        <v>0</v>
      </c>
      <c r="AG106" s="178">
        <f t="shared" si="1158"/>
        <v>0</v>
      </c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9"/>
      <c r="AS106" s="178">
        <f t="shared" si="1159"/>
        <v>0</v>
      </c>
      <c r="AT106" s="178">
        <f t="shared" si="1159"/>
        <v>0</v>
      </c>
      <c r="AU106" s="178"/>
      <c r="AV106" s="178"/>
      <c r="AW106" s="178"/>
      <c r="AX106" s="178"/>
      <c r="AY106" s="178"/>
      <c r="AZ106" s="178"/>
      <c r="BA106" s="178"/>
      <c r="BB106" s="179"/>
      <c r="BC106" s="178"/>
      <c r="BD106" s="178"/>
      <c r="BE106" s="178"/>
      <c r="BF106" s="178"/>
      <c r="BG106" s="178"/>
      <c r="BH106" s="178"/>
      <c r="BI106" s="178"/>
      <c r="BJ106" s="178"/>
      <c r="BK106" s="178"/>
      <c r="BL106" s="178"/>
      <c r="BM106" s="178"/>
      <c r="BN106" s="178"/>
      <c r="BO106" s="178">
        <f t="shared" si="1161"/>
        <v>1000</v>
      </c>
      <c r="BP106" s="178">
        <f>BS106+BV106</f>
        <v>0</v>
      </c>
      <c r="BQ106" s="178">
        <f>BP106/BO106*100</f>
        <v>0</v>
      </c>
      <c r="BR106" s="178">
        <v>1000</v>
      </c>
      <c r="BS106" s="178"/>
      <c r="BT106" s="178">
        <f>BS106/BR106*100</f>
        <v>0</v>
      </c>
      <c r="BU106" s="178"/>
      <c r="BV106" s="178"/>
      <c r="BW106" s="178"/>
      <c r="BX106" s="178">
        <f t="shared" si="1162"/>
        <v>0</v>
      </c>
      <c r="BY106" s="178">
        <f t="shared" si="1162"/>
        <v>0</v>
      </c>
      <c r="BZ106" s="178"/>
      <c r="CA106" s="178"/>
      <c r="CB106" s="178"/>
      <c r="CC106" s="178"/>
      <c r="CD106" s="178"/>
      <c r="CE106" s="178"/>
      <c r="CF106" s="178"/>
      <c r="CG106" s="179"/>
      <c r="CH106" s="178">
        <f t="shared" si="1163"/>
        <v>0</v>
      </c>
      <c r="CI106" s="178">
        <f t="shared" si="1163"/>
        <v>0</v>
      </c>
      <c r="CJ106" s="178"/>
      <c r="CK106" s="178"/>
      <c r="CL106" s="178"/>
      <c r="CM106" s="178"/>
      <c r="CN106" s="178"/>
      <c r="CO106" s="178"/>
      <c r="CP106" s="178"/>
      <c r="CQ106" s="179"/>
      <c r="CR106" s="178">
        <f t="shared" si="1164"/>
        <v>0</v>
      </c>
      <c r="CS106" s="178">
        <f t="shared" si="1164"/>
        <v>0</v>
      </c>
      <c r="CT106" s="178"/>
      <c r="CU106" s="178"/>
      <c r="CV106" s="178"/>
      <c r="CW106" s="178"/>
      <c r="CX106" s="178"/>
      <c r="CY106" s="178"/>
      <c r="CZ106" s="178"/>
      <c r="DA106" s="179"/>
      <c r="DB106" s="178">
        <f t="shared" si="1165"/>
        <v>0</v>
      </c>
      <c r="DC106" s="178">
        <f t="shared" si="1165"/>
        <v>0</v>
      </c>
      <c r="DD106" s="178"/>
      <c r="DE106" s="178"/>
      <c r="DF106" s="178"/>
      <c r="DG106" s="178"/>
      <c r="DH106" s="178"/>
      <c r="DI106" s="178"/>
      <c r="DJ106" s="178"/>
      <c r="DK106" s="179"/>
      <c r="DL106" s="178">
        <f t="shared" si="1166"/>
        <v>0</v>
      </c>
      <c r="DM106" s="178">
        <f t="shared" si="1166"/>
        <v>0</v>
      </c>
      <c r="DN106" s="178"/>
      <c r="DO106" s="178"/>
      <c r="DP106" s="178"/>
      <c r="DQ106" s="178"/>
      <c r="DR106" s="178"/>
      <c r="DS106" s="178"/>
      <c r="DT106" s="178"/>
      <c r="DU106" s="178"/>
      <c r="DV106" s="178"/>
      <c r="DW106" s="178"/>
      <c r="DX106" s="178"/>
      <c r="DY106" s="178"/>
      <c r="DZ106" s="178"/>
      <c r="EA106" s="178"/>
      <c r="EB106" s="178"/>
      <c r="EC106" s="178"/>
      <c r="ED106" s="179"/>
      <c r="EE106" s="178">
        <f t="shared" si="1167"/>
        <v>0</v>
      </c>
      <c r="EF106" s="178">
        <f t="shared" si="1167"/>
        <v>0</v>
      </c>
      <c r="EG106" s="178"/>
      <c r="EH106" s="178"/>
      <c r="EI106" s="178"/>
      <c r="EJ106" s="178"/>
      <c r="EK106" s="178"/>
      <c r="EL106" s="178"/>
      <c r="EM106" s="178"/>
      <c r="EN106" s="178"/>
      <c r="EO106" s="178"/>
      <c r="EP106" s="178"/>
      <c r="EQ106" s="180"/>
      <c r="ER106" s="178"/>
      <c r="ES106" s="178"/>
      <c r="ET106" s="178"/>
      <c r="EU106" s="178"/>
      <c r="EV106" s="178"/>
      <c r="EW106" s="178"/>
      <c r="EX106" s="178"/>
      <c r="EY106" s="178"/>
      <c r="EZ106" s="178"/>
      <c r="FA106" s="178"/>
      <c r="FB106" s="178"/>
      <c r="FC106" s="178"/>
      <c r="FD106" s="178"/>
      <c r="FE106" s="178"/>
      <c r="FF106" s="178"/>
      <c r="FG106" s="178"/>
      <c r="FH106" s="178"/>
      <c r="FI106" s="178"/>
      <c r="FJ106" s="178"/>
      <c r="FK106" s="178"/>
      <c r="FL106" s="178"/>
      <c r="FM106" s="178"/>
      <c r="FN106" s="178"/>
      <c r="FO106" s="178"/>
      <c r="FP106" s="178"/>
      <c r="FQ106" s="178"/>
      <c r="FR106" s="178"/>
      <c r="FS106" s="178"/>
      <c r="FT106" s="178"/>
      <c r="FU106" s="178"/>
      <c r="FV106" s="178"/>
      <c r="FW106" s="178"/>
      <c r="FX106" s="178"/>
      <c r="FY106" s="178"/>
      <c r="FZ106" s="178"/>
      <c r="GA106" s="178"/>
      <c r="GB106" s="178"/>
      <c r="GC106" s="178"/>
      <c r="GD106" s="178"/>
      <c r="GE106" s="178"/>
      <c r="GF106" s="178"/>
      <c r="GG106" s="178"/>
      <c r="GH106" s="178"/>
      <c r="GI106" s="178"/>
      <c r="GJ106" s="178"/>
      <c r="GK106" s="178"/>
      <c r="GL106" s="178"/>
      <c r="GM106" s="178"/>
      <c r="GN106" s="178"/>
      <c r="GO106" s="178"/>
      <c r="GP106" s="178"/>
      <c r="GQ106" s="178"/>
      <c r="GR106" s="178"/>
      <c r="GS106" s="178"/>
      <c r="GT106" s="178"/>
      <c r="GU106" s="178"/>
      <c r="GV106" s="178"/>
      <c r="GW106" s="99"/>
      <c r="GX106" s="116"/>
      <c r="GY106" s="116"/>
      <c r="GZ106" s="116"/>
      <c r="HA106" s="116"/>
      <c r="HB106" s="116"/>
      <c r="HC106" s="116"/>
      <c r="HD106" s="87"/>
      <c r="HE106" s="85"/>
      <c r="HF106" s="85"/>
      <c r="HG106" s="30"/>
    </row>
    <row r="107" spans="1:215">
      <c r="A107" s="11" t="s">
        <v>144</v>
      </c>
      <c r="B107" s="178">
        <f t="shared" si="1154"/>
        <v>0</v>
      </c>
      <c r="C107" s="178">
        <f t="shared" si="1155"/>
        <v>0</v>
      </c>
      <c r="D107" s="178"/>
      <c r="E107" s="179"/>
      <c r="F107" s="178">
        <f t="shared" si="1156"/>
        <v>0</v>
      </c>
      <c r="G107" s="178">
        <f t="shared" si="1156"/>
        <v>0</v>
      </c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9"/>
      <c r="V107" s="178">
        <f t="shared" si="1157"/>
        <v>0</v>
      </c>
      <c r="W107" s="178">
        <f t="shared" si="1157"/>
        <v>0</v>
      </c>
      <c r="X107" s="178"/>
      <c r="Y107" s="178"/>
      <c r="Z107" s="178"/>
      <c r="AA107" s="178"/>
      <c r="AB107" s="178"/>
      <c r="AC107" s="178"/>
      <c r="AD107" s="178"/>
      <c r="AE107" s="179"/>
      <c r="AF107" s="178">
        <f t="shared" si="1158"/>
        <v>0</v>
      </c>
      <c r="AG107" s="178">
        <f t="shared" si="1158"/>
        <v>0</v>
      </c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9"/>
      <c r="AS107" s="178">
        <f t="shared" si="1159"/>
        <v>0</v>
      </c>
      <c r="AT107" s="178">
        <f t="shared" si="1159"/>
        <v>0</v>
      </c>
      <c r="AU107" s="178"/>
      <c r="AV107" s="178"/>
      <c r="AW107" s="178"/>
      <c r="AX107" s="178"/>
      <c r="AY107" s="178"/>
      <c r="AZ107" s="178"/>
      <c r="BA107" s="178"/>
      <c r="BB107" s="179"/>
      <c r="BC107" s="178"/>
      <c r="BD107" s="178"/>
      <c r="BE107" s="178"/>
      <c r="BF107" s="178"/>
      <c r="BG107" s="178"/>
      <c r="BH107" s="178"/>
      <c r="BI107" s="178"/>
      <c r="BJ107" s="178"/>
      <c r="BK107" s="178"/>
      <c r="BL107" s="178"/>
      <c r="BM107" s="178"/>
      <c r="BN107" s="178"/>
      <c r="BO107" s="178">
        <f t="shared" si="1161"/>
        <v>0</v>
      </c>
      <c r="BP107" s="178"/>
      <c r="BQ107" s="178"/>
      <c r="BR107" s="178"/>
      <c r="BS107" s="178"/>
      <c r="BT107" s="178"/>
      <c r="BU107" s="178"/>
      <c r="BV107" s="178"/>
      <c r="BW107" s="178"/>
      <c r="BX107" s="178">
        <f>CA107+CD107</f>
        <v>0</v>
      </c>
      <c r="BY107" s="178">
        <f>CB107+CE107</f>
        <v>0</v>
      </c>
      <c r="BZ107" s="178"/>
      <c r="CA107" s="178"/>
      <c r="CB107" s="178"/>
      <c r="CC107" s="178"/>
      <c r="CD107" s="178"/>
      <c r="CE107" s="178"/>
      <c r="CF107" s="178"/>
      <c r="CG107" s="179"/>
      <c r="CH107" s="178">
        <f t="shared" si="1163"/>
        <v>0</v>
      </c>
      <c r="CI107" s="178">
        <f t="shared" si="1163"/>
        <v>0</v>
      </c>
      <c r="CJ107" s="178"/>
      <c r="CK107" s="178"/>
      <c r="CL107" s="178"/>
      <c r="CM107" s="178"/>
      <c r="CN107" s="178"/>
      <c r="CO107" s="178"/>
      <c r="CP107" s="178"/>
      <c r="CQ107" s="179"/>
      <c r="CR107" s="178">
        <f t="shared" si="1164"/>
        <v>0</v>
      </c>
      <c r="CS107" s="178">
        <f t="shared" si="1164"/>
        <v>0</v>
      </c>
      <c r="CT107" s="178"/>
      <c r="CU107" s="178"/>
      <c r="CV107" s="178"/>
      <c r="CW107" s="178"/>
      <c r="CX107" s="178"/>
      <c r="CY107" s="178"/>
      <c r="CZ107" s="178"/>
      <c r="DA107" s="179"/>
      <c r="DB107" s="178">
        <f t="shared" si="1165"/>
        <v>0</v>
      </c>
      <c r="DC107" s="178">
        <f t="shared" si="1165"/>
        <v>0</v>
      </c>
      <c r="DD107" s="178"/>
      <c r="DE107" s="178"/>
      <c r="DF107" s="178"/>
      <c r="DG107" s="178"/>
      <c r="DH107" s="178"/>
      <c r="DI107" s="178"/>
      <c r="DJ107" s="178"/>
      <c r="DK107" s="179"/>
      <c r="DL107" s="178">
        <f t="shared" si="1166"/>
        <v>0</v>
      </c>
      <c r="DM107" s="178">
        <f t="shared" si="1166"/>
        <v>0</v>
      </c>
      <c r="DN107" s="178"/>
      <c r="DO107" s="178"/>
      <c r="DP107" s="178"/>
      <c r="DQ107" s="178"/>
      <c r="DR107" s="178"/>
      <c r="DS107" s="178"/>
      <c r="DT107" s="178"/>
      <c r="DU107" s="178"/>
      <c r="DV107" s="178"/>
      <c r="DW107" s="178"/>
      <c r="DX107" s="178"/>
      <c r="DY107" s="178"/>
      <c r="DZ107" s="178"/>
      <c r="EA107" s="178"/>
      <c r="EB107" s="178"/>
      <c r="EC107" s="178"/>
      <c r="ED107" s="179"/>
      <c r="EE107" s="178">
        <f t="shared" si="1167"/>
        <v>0</v>
      </c>
      <c r="EF107" s="178">
        <f t="shared" si="1167"/>
        <v>0</v>
      </c>
      <c r="EG107" s="178"/>
      <c r="EH107" s="178"/>
      <c r="EI107" s="178"/>
      <c r="EJ107" s="178"/>
      <c r="EK107" s="178"/>
      <c r="EL107" s="178"/>
      <c r="EM107" s="178"/>
      <c r="EN107" s="178"/>
      <c r="EO107" s="178"/>
      <c r="EP107" s="178"/>
      <c r="EQ107" s="180"/>
      <c r="ER107" s="178"/>
      <c r="ES107" s="178"/>
      <c r="ET107" s="178"/>
      <c r="EU107" s="178"/>
      <c r="EV107" s="178"/>
      <c r="EW107" s="178"/>
      <c r="EX107" s="178"/>
      <c r="EY107" s="178"/>
      <c r="EZ107" s="178"/>
      <c r="FA107" s="178"/>
      <c r="FB107" s="178"/>
      <c r="FC107" s="178"/>
      <c r="FD107" s="178"/>
      <c r="FE107" s="178"/>
      <c r="FF107" s="178"/>
      <c r="FG107" s="178"/>
      <c r="FH107" s="178"/>
      <c r="FI107" s="178"/>
      <c r="FJ107" s="178"/>
      <c r="FK107" s="178"/>
      <c r="FL107" s="178"/>
      <c r="FM107" s="178"/>
      <c r="FN107" s="178"/>
      <c r="FO107" s="178"/>
      <c r="FP107" s="178"/>
      <c r="FQ107" s="178"/>
      <c r="FR107" s="178"/>
      <c r="FS107" s="178"/>
      <c r="FT107" s="178"/>
      <c r="FU107" s="178"/>
      <c r="FV107" s="178"/>
      <c r="FW107" s="178"/>
      <c r="FX107" s="178"/>
      <c r="FY107" s="178"/>
      <c r="FZ107" s="178"/>
      <c r="GA107" s="178"/>
      <c r="GB107" s="178"/>
      <c r="GC107" s="178"/>
      <c r="GD107" s="178"/>
      <c r="GE107" s="178"/>
      <c r="GF107" s="178"/>
      <c r="GG107" s="178"/>
      <c r="GH107" s="178"/>
      <c r="GI107" s="178"/>
      <c r="GJ107" s="178"/>
      <c r="GK107" s="178"/>
      <c r="GL107" s="178"/>
      <c r="GM107" s="178"/>
      <c r="GN107" s="178"/>
      <c r="GO107" s="178"/>
      <c r="GP107" s="178"/>
      <c r="GQ107" s="178"/>
      <c r="GR107" s="178"/>
      <c r="GS107" s="178"/>
      <c r="GT107" s="178"/>
      <c r="GU107" s="178"/>
      <c r="GV107" s="178"/>
      <c r="GW107" s="99"/>
      <c r="GX107" s="116"/>
      <c r="GY107" s="116"/>
      <c r="GZ107" s="116"/>
      <c r="HA107" s="116"/>
      <c r="HB107" s="116"/>
      <c r="HC107" s="116"/>
      <c r="HD107" s="87"/>
      <c r="HE107" s="85"/>
      <c r="HF107" s="85"/>
      <c r="HG107" s="30"/>
    </row>
    <row r="108" spans="1:215" s="14" customFormat="1">
      <c r="A108" s="13" t="s">
        <v>167</v>
      </c>
      <c r="B108" s="174">
        <f>B109+B110</f>
        <v>123856.03324999999</v>
      </c>
      <c r="C108" s="174">
        <f t="shared" ref="C108" si="1171">C109+C110</f>
        <v>18242.461299999999</v>
      </c>
      <c r="D108" s="174">
        <f t="shared" ref="D108:D115" si="1172">C108/B108*100</f>
        <v>14.728762758918732</v>
      </c>
      <c r="E108" s="175">
        <f>E109+E110</f>
        <v>808.34106999999995</v>
      </c>
      <c r="F108" s="174">
        <f>F109+F110</f>
        <v>808.34106999999995</v>
      </c>
      <c r="G108" s="174">
        <f>G109+G110</f>
        <v>808.34106999999995</v>
      </c>
      <c r="H108" s="174">
        <f t="shared" ref="H108:H109" si="1173">G108/F108*100</f>
        <v>100</v>
      </c>
      <c r="I108" s="174">
        <f>I109+I110</f>
        <v>800.25765999999999</v>
      </c>
      <c r="J108" s="174">
        <f>J109+J110</f>
        <v>800.25765999999999</v>
      </c>
      <c r="K108" s="174">
        <f>J108/I108*100</f>
        <v>100</v>
      </c>
      <c r="L108" s="174">
        <f>L109+L110</f>
        <v>8.0834100000000007</v>
      </c>
      <c r="M108" s="174">
        <f>M109+M110</f>
        <v>8.0834100000000007</v>
      </c>
      <c r="N108" s="174">
        <f>M108/L108*100</f>
        <v>100</v>
      </c>
      <c r="O108" s="174">
        <f>O109+O110</f>
        <v>478.8</v>
      </c>
      <c r="P108" s="174">
        <f>P109+P110</f>
        <v>0</v>
      </c>
      <c r="Q108" s="174">
        <f>P108/O108*100</f>
        <v>0</v>
      </c>
      <c r="R108" s="174">
        <f>R109+R110</f>
        <v>0</v>
      </c>
      <c r="S108" s="174">
        <f>S109+S110</f>
        <v>0</v>
      </c>
      <c r="T108" s="178"/>
      <c r="U108" s="175">
        <f>U109+U110</f>
        <v>5524.0919999999996</v>
      </c>
      <c r="V108" s="174">
        <f>V109+V110</f>
        <v>5524.0919999999996</v>
      </c>
      <c r="W108" s="174">
        <f>W109+W110</f>
        <v>0</v>
      </c>
      <c r="X108" s="174">
        <f>W108/V108*100</f>
        <v>0</v>
      </c>
      <c r="Y108" s="174">
        <f>Y109+Y110</f>
        <v>3886.6806499999998</v>
      </c>
      <c r="Z108" s="174">
        <f>Z109+Z110</f>
        <v>0</v>
      </c>
      <c r="AA108" s="174">
        <f>Z108/Y108*100</f>
        <v>0</v>
      </c>
      <c r="AB108" s="174">
        <f>AB109+AB110</f>
        <v>1637.4113500000001</v>
      </c>
      <c r="AC108" s="174">
        <f>AC109+AC110</f>
        <v>0</v>
      </c>
      <c r="AD108" s="174">
        <f>AC108/AB108*100</f>
        <v>0</v>
      </c>
      <c r="AE108" s="175">
        <v>0</v>
      </c>
      <c r="AF108" s="174">
        <f>AF109+AF110</f>
        <v>0</v>
      </c>
      <c r="AG108" s="174">
        <f>AG109+AG110</f>
        <v>0</v>
      </c>
      <c r="AH108" s="178"/>
      <c r="AI108" s="174">
        <f>AI109+AI110</f>
        <v>0</v>
      </c>
      <c r="AJ108" s="174">
        <f>AJ109+AJ110</f>
        <v>0</v>
      </c>
      <c r="AK108" s="178"/>
      <c r="AL108" s="174">
        <f>AL109+AL110</f>
        <v>0</v>
      </c>
      <c r="AM108" s="174">
        <f>AM109+AM110</f>
        <v>0</v>
      </c>
      <c r="AN108" s="178"/>
      <c r="AO108" s="174">
        <f>AO109+AO110</f>
        <v>0</v>
      </c>
      <c r="AP108" s="174">
        <f>AP109+AP110</f>
        <v>0</v>
      </c>
      <c r="AQ108" s="178"/>
      <c r="AR108" s="175">
        <v>0</v>
      </c>
      <c r="AS108" s="174">
        <f>AS109+AS110</f>
        <v>0</v>
      </c>
      <c r="AT108" s="174">
        <f>AT109+AT110</f>
        <v>0</v>
      </c>
      <c r="AU108" s="178"/>
      <c r="AV108" s="174">
        <f>AV109+AV110</f>
        <v>0</v>
      </c>
      <c r="AW108" s="174">
        <f>AW109+AW110</f>
        <v>0</v>
      </c>
      <c r="AX108" s="178"/>
      <c r="AY108" s="174">
        <f>AY109+AY110</f>
        <v>0</v>
      </c>
      <c r="AZ108" s="174">
        <f>AZ109+AZ110</f>
        <v>0</v>
      </c>
      <c r="BA108" s="178"/>
      <c r="BB108" s="175">
        <f>BB109+BB110</f>
        <v>4320.0952799999995</v>
      </c>
      <c r="BC108" s="174">
        <f>BC109+BC110</f>
        <v>4320.0952799999995</v>
      </c>
      <c r="BD108" s="174">
        <f>BD109+BD110</f>
        <v>0</v>
      </c>
      <c r="BE108" s="174">
        <f t="shared" ref="BE108:BE113" si="1174">BD108/BC108*100</f>
        <v>0</v>
      </c>
      <c r="BF108" s="174">
        <f>BF109+BF110</f>
        <v>4233.6933499999996</v>
      </c>
      <c r="BG108" s="174">
        <f>BG109+BG110</f>
        <v>0</v>
      </c>
      <c r="BH108" s="174">
        <f t="shared" ref="BH108:BH113" si="1175">BG108/BF108*100</f>
        <v>0</v>
      </c>
      <c r="BI108" s="174">
        <f>BI109+BI110</f>
        <v>86.401930000000007</v>
      </c>
      <c r="BJ108" s="174">
        <f>BJ109+BJ110</f>
        <v>0</v>
      </c>
      <c r="BK108" s="174">
        <f t="shared" ref="BK108:BK113" si="1176">BJ108/BI108*100</f>
        <v>0</v>
      </c>
      <c r="BL108" s="174">
        <f>BL109+BL110</f>
        <v>0</v>
      </c>
      <c r="BM108" s="174">
        <f>BM109+BM110</f>
        <v>0</v>
      </c>
      <c r="BN108" s="178"/>
      <c r="BO108" s="174">
        <f>BO109+BO110</f>
        <v>925</v>
      </c>
      <c r="BP108" s="174">
        <f>BP109+BP110</f>
        <v>0</v>
      </c>
      <c r="BQ108" s="174">
        <f t="shared" ref="BQ108:BQ110" si="1177">BP108/BO108*100</f>
        <v>0</v>
      </c>
      <c r="BR108" s="174">
        <f>BR109+BR110</f>
        <v>925</v>
      </c>
      <c r="BS108" s="174">
        <f>BS109+BS110</f>
        <v>0</v>
      </c>
      <c r="BT108" s="174">
        <v>0</v>
      </c>
      <c r="BU108" s="174">
        <f>BU109+BU110</f>
        <v>0</v>
      </c>
      <c r="BV108" s="174">
        <f>BV109+BV110</f>
        <v>0</v>
      </c>
      <c r="BW108" s="178"/>
      <c r="BX108" s="174">
        <f>BX109+BX110</f>
        <v>55203.49482</v>
      </c>
      <c r="BY108" s="174">
        <f>BY109+BY110</f>
        <v>6698.2</v>
      </c>
      <c r="BZ108" s="174">
        <f t="shared" ref="BZ108:BZ109" si="1178">BY108/BX108*100</f>
        <v>12.133652084601842</v>
      </c>
      <c r="CA108" s="174">
        <f>CA109+CA110</f>
        <v>54099.424919999998</v>
      </c>
      <c r="CB108" s="174">
        <f>CB109+CB110</f>
        <v>6564.2359999999999</v>
      </c>
      <c r="CC108" s="174">
        <f t="shared" ref="CC108:CC109" si="1179">CB108/CA108*100</f>
        <v>12.133652085409267</v>
      </c>
      <c r="CD108" s="174">
        <f>CD109+CD110</f>
        <v>1104.0699</v>
      </c>
      <c r="CE108" s="174">
        <f>CE109+CE110</f>
        <v>133.964</v>
      </c>
      <c r="CF108" s="174">
        <f t="shared" ref="CF108:CF109" si="1180">CE108/CD108*100</f>
        <v>12.13365204503809</v>
      </c>
      <c r="CG108" s="175">
        <v>0</v>
      </c>
      <c r="CH108" s="174">
        <f>CH1092</f>
        <v>0</v>
      </c>
      <c r="CI108" s="174">
        <f>CI109+CI110</f>
        <v>0</v>
      </c>
      <c r="CJ108" s="178"/>
      <c r="CK108" s="174">
        <f>CK109+CK110</f>
        <v>0</v>
      </c>
      <c r="CL108" s="174">
        <f>CL109+CL110</f>
        <v>0</v>
      </c>
      <c r="CM108" s="178"/>
      <c r="CN108" s="174">
        <f>CN109+CN110</f>
        <v>0</v>
      </c>
      <c r="CO108" s="174">
        <f>CO109+CO110</f>
        <v>0</v>
      </c>
      <c r="CP108" s="178"/>
      <c r="CQ108" s="175">
        <v>0</v>
      </c>
      <c r="CR108" s="174">
        <f>CR109+CR110</f>
        <v>0</v>
      </c>
      <c r="CS108" s="174">
        <f>CS109+CS110</f>
        <v>0</v>
      </c>
      <c r="CT108" s="174"/>
      <c r="CU108" s="174">
        <f>CU109+CU110</f>
        <v>0</v>
      </c>
      <c r="CV108" s="174">
        <f>CV109+CV110</f>
        <v>0</v>
      </c>
      <c r="CW108" s="178"/>
      <c r="CX108" s="174">
        <f>CX109+CX110</f>
        <v>0</v>
      </c>
      <c r="CY108" s="174">
        <f>CY109+CY110</f>
        <v>0</v>
      </c>
      <c r="CZ108" s="178"/>
      <c r="DA108" s="175">
        <v>0</v>
      </c>
      <c r="DB108" s="174">
        <f>DB109+DB110</f>
        <v>0</v>
      </c>
      <c r="DC108" s="174">
        <f>DC109+DC110</f>
        <v>0</v>
      </c>
      <c r="DD108" s="178"/>
      <c r="DE108" s="174">
        <f>DE109+DE110</f>
        <v>0</v>
      </c>
      <c r="DF108" s="174">
        <f>DF109+DF110</f>
        <v>0</v>
      </c>
      <c r="DG108" s="178"/>
      <c r="DH108" s="174">
        <f>DH109+DH110</f>
        <v>0</v>
      </c>
      <c r="DI108" s="174">
        <f>DI109+DI110</f>
        <v>0</v>
      </c>
      <c r="DJ108" s="178"/>
      <c r="DK108" s="175">
        <v>0</v>
      </c>
      <c r="DL108" s="174">
        <f>DL109+DL110</f>
        <v>0</v>
      </c>
      <c r="DM108" s="174">
        <f>DM109+DM110</f>
        <v>0</v>
      </c>
      <c r="DN108" s="178"/>
      <c r="DO108" s="174">
        <f>DO109+DO110</f>
        <v>0</v>
      </c>
      <c r="DP108" s="174">
        <f>DP109+DP110</f>
        <v>0</v>
      </c>
      <c r="DQ108" s="178"/>
      <c r="DR108" s="174">
        <f>DR109+DR110</f>
        <v>0</v>
      </c>
      <c r="DS108" s="174">
        <f>DS109+DS110</f>
        <v>0</v>
      </c>
      <c r="DT108" s="178"/>
      <c r="DU108" s="174">
        <f>DU109+DU110</f>
        <v>0</v>
      </c>
      <c r="DV108" s="174">
        <f>DV109+DV110</f>
        <v>0</v>
      </c>
      <c r="DW108" s="178"/>
      <c r="DX108" s="174">
        <f>DX109+DX110</f>
        <v>8946.3040000000001</v>
      </c>
      <c r="DY108" s="174">
        <f>DY109+DY110</f>
        <v>0</v>
      </c>
      <c r="DZ108" s="174">
        <f t="shared" ref="DZ108:DZ115" si="1181">DY108/DX108*100</f>
        <v>0</v>
      </c>
      <c r="EA108" s="174">
        <f>EA109+EA110</f>
        <v>9887.4</v>
      </c>
      <c r="EB108" s="174">
        <f>EB109+EB110</f>
        <v>1500</v>
      </c>
      <c r="EC108" s="174">
        <f t="shared" ref="EC108:EC109" si="1182">EB108/EA108*100</f>
        <v>15.170823472298075</v>
      </c>
      <c r="ED108" s="175">
        <v>0</v>
      </c>
      <c r="EE108" s="174">
        <f>EE109+EE110</f>
        <v>0</v>
      </c>
      <c r="EF108" s="174">
        <f t="shared" ref="EF108" si="1183">EF109+EF110</f>
        <v>0</v>
      </c>
      <c r="EG108" s="178"/>
      <c r="EH108" s="174">
        <f>EH109+EH110</f>
        <v>0</v>
      </c>
      <c r="EI108" s="174">
        <f>EI109+EI110</f>
        <v>0</v>
      </c>
      <c r="EJ108" s="178"/>
      <c r="EK108" s="174">
        <f>EK109+EK110</f>
        <v>0</v>
      </c>
      <c r="EL108" s="174">
        <f>EL109+EL110</f>
        <v>0</v>
      </c>
      <c r="EM108" s="178"/>
      <c r="EN108" s="174">
        <f t="shared" ref="EN108" si="1184">EN109+EN110</f>
        <v>0</v>
      </c>
      <c r="EO108" s="174"/>
      <c r="EP108" s="178"/>
      <c r="EQ108" s="175">
        <f>EQ109+EQ110</f>
        <v>0</v>
      </c>
      <c r="ER108" s="174">
        <f t="shared" ref="ER108:ES108" si="1185">ER109+ER110</f>
        <v>0</v>
      </c>
      <c r="ES108" s="174">
        <f t="shared" si="1185"/>
        <v>0</v>
      </c>
      <c r="ET108" s="174"/>
      <c r="EU108" s="174">
        <f t="shared" ref="EU108:EV108" si="1186">EU109+EU110</f>
        <v>0</v>
      </c>
      <c r="EV108" s="174">
        <f t="shared" si="1186"/>
        <v>0</v>
      </c>
      <c r="EW108" s="174"/>
      <c r="EX108" s="174">
        <f t="shared" ref="EX108:EY108" si="1187">EX109+EX110</f>
        <v>0</v>
      </c>
      <c r="EY108" s="174">
        <f t="shared" si="1187"/>
        <v>0</v>
      </c>
      <c r="EZ108" s="174"/>
      <c r="FA108" s="174">
        <f>FA109+FA110</f>
        <v>0</v>
      </c>
      <c r="FB108" s="174">
        <f>FB109+FB110</f>
        <v>0</v>
      </c>
      <c r="FC108" s="174"/>
      <c r="FD108" s="174">
        <f>FD109+FD110</f>
        <v>0</v>
      </c>
      <c r="FE108" s="174">
        <f>FE109+FE110</f>
        <v>0</v>
      </c>
      <c r="FF108" s="174"/>
      <c r="FG108" s="174">
        <f>FG109+FG110</f>
        <v>21513.673470000002</v>
      </c>
      <c r="FH108" s="174">
        <f>FH109+FH110</f>
        <v>6454.1020399999998</v>
      </c>
      <c r="FI108" s="174">
        <f>FH108/FG108*100</f>
        <v>29.999999995351789</v>
      </c>
      <c r="FJ108" s="174">
        <f>FJ109+FJ110</f>
        <v>75.869950000000003</v>
      </c>
      <c r="FK108" s="174">
        <f>FK109+FK110</f>
        <v>0</v>
      </c>
      <c r="FL108" s="174">
        <f t="shared" ref="FL108:FL109" si="1188">FK108/FJ108*100</f>
        <v>0</v>
      </c>
      <c r="FM108" s="174">
        <f>FM109+FM110</f>
        <v>6448.40661</v>
      </c>
      <c r="FN108" s="174">
        <f>FN109+FN110</f>
        <v>1559.19019</v>
      </c>
      <c r="FO108" s="174">
        <f t="shared" ref="FO108:FO109" si="1189">FN108/FM108*100</f>
        <v>24.179464545273145</v>
      </c>
      <c r="FP108" s="174">
        <f>FP109+FP110</f>
        <v>4732.9931900000001</v>
      </c>
      <c r="FQ108" s="174">
        <f>FQ109+FQ110</f>
        <v>1148.5479700000001</v>
      </c>
      <c r="FR108" s="174">
        <f t="shared" ref="FR108:FR109" si="1190">FQ108/FP108*100</f>
        <v>24.266841803759284</v>
      </c>
      <c r="FS108" s="174">
        <f>FS109+FS110</f>
        <v>0</v>
      </c>
      <c r="FT108" s="174">
        <f>FT109+FT110</f>
        <v>0</v>
      </c>
      <c r="FU108" s="174"/>
      <c r="FV108" s="174">
        <f>FV109+FV110</f>
        <v>0</v>
      </c>
      <c r="FW108" s="174">
        <f>FW109+FW110</f>
        <v>0</v>
      </c>
      <c r="FX108" s="174"/>
      <c r="FY108" s="174">
        <f>FY109+FY110</f>
        <v>0</v>
      </c>
      <c r="FZ108" s="174">
        <f>FZ109+FZ110</f>
        <v>0</v>
      </c>
      <c r="GA108" s="174"/>
      <c r="GB108" s="174">
        <f>GB109+GB110</f>
        <v>0</v>
      </c>
      <c r="GC108" s="174">
        <f>GC109+GC110</f>
        <v>0</v>
      </c>
      <c r="GD108" s="174"/>
      <c r="GE108" s="174">
        <f>GE109+GE110</f>
        <v>0</v>
      </c>
      <c r="GF108" s="174">
        <f>GF109+GF110</f>
        <v>0</v>
      </c>
      <c r="GG108" s="174"/>
      <c r="GH108" s="174">
        <f>GH109+GH110</f>
        <v>1227.453</v>
      </c>
      <c r="GI108" s="174">
        <f>GI109+GI110</f>
        <v>74.080029999999994</v>
      </c>
      <c r="GJ108" s="174">
        <f t="shared" ref="GJ108:GJ109" si="1191">GI108/GH108*100</f>
        <v>6.0352640793578241</v>
      </c>
      <c r="GK108" s="174">
        <f>GK109+GK110</f>
        <v>2195.3621800000001</v>
      </c>
      <c r="GL108" s="174">
        <f>GL109+GL110</f>
        <v>0</v>
      </c>
      <c r="GM108" s="174">
        <f t="shared" ref="GM108:GM109" si="1192">GL108/GK108*100</f>
        <v>0</v>
      </c>
      <c r="GN108" s="174">
        <f>GN109+GN110</f>
        <v>1568.7476799999999</v>
      </c>
      <c r="GO108" s="174">
        <f>GO109+GO110</f>
        <v>0</v>
      </c>
      <c r="GP108" s="174">
        <f t="shared" ref="GP108:GP109" si="1193">GO108/GN108*100</f>
        <v>0</v>
      </c>
      <c r="GQ108" s="174">
        <f>GQ109+GQ110</f>
        <v>0</v>
      </c>
      <c r="GR108" s="174">
        <f>GR109+GR110</f>
        <v>0</v>
      </c>
      <c r="GS108" s="174"/>
      <c r="GT108" s="174">
        <f>GT109+GT110</f>
        <v>0</v>
      </c>
      <c r="GU108" s="174">
        <f>GU109+GU110</f>
        <v>0</v>
      </c>
      <c r="GV108" s="174"/>
      <c r="GW108" s="98"/>
      <c r="GX108" s="116"/>
      <c r="GY108" s="116"/>
      <c r="GZ108" s="116"/>
      <c r="HA108" s="116"/>
      <c r="HB108" s="116"/>
      <c r="HC108" s="124"/>
      <c r="HD108" s="87"/>
      <c r="HE108" s="88"/>
      <c r="HF108" s="85"/>
      <c r="HG108" s="96"/>
    </row>
    <row r="109" spans="1:215">
      <c r="A109" s="11" t="s">
        <v>168</v>
      </c>
      <c r="B109" s="178">
        <f>E109+O109+R109+U109+AE109+AO109+AR109+BB109+BL109+BO109+BX109+CG109+CQ109+DA109+DK109+DU109+DX109+EA109+ED109+EN109+EQ109+FA109+FD109+FG109+FJ109+FM109+FP109+FS109+FV109+FY109+GB109+GE109+GH109+GK109+GN109+GQ109+GT109</f>
        <v>109664.63397</v>
      </c>
      <c r="C109" s="178">
        <f>G109+P109+S109+W109+AG109+AP109+AT109+BD109+BM109+BP109+BY109+CI109+CS109+DC109+DM109+DV109+DY109+EB109+EF109+EO109+ES109+FB109+FE109+FH109+FK109+FN109+FQ109+FT109+FW109+FZ109+GC109+GF109+GI109+GL109+GO109+GR109+GU109</f>
        <v>18242.461299999999</v>
      </c>
      <c r="D109" s="178">
        <f t="shared" si="1172"/>
        <v>16.634771520771622</v>
      </c>
      <c r="E109" s="179">
        <v>808.34106999999995</v>
      </c>
      <c r="F109" s="178">
        <f>I109+L109</f>
        <v>808.34106999999995</v>
      </c>
      <c r="G109" s="178">
        <f>J109+M109</f>
        <v>808.34106999999995</v>
      </c>
      <c r="H109" s="178">
        <f t="shared" si="1173"/>
        <v>100</v>
      </c>
      <c r="I109" s="178">
        <v>800.25765999999999</v>
      </c>
      <c r="J109" s="178">
        <v>800.25765999999999</v>
      </c>
      <c r="K109" s="178">
        <f>J109/I109*100</f>
        <v>100</v>
      </c>
      <c r="L109" s="178">
        <v>8.0834100000000007</v>
      </c>
      <c r="M109" s="178">
        <v>8.0834100000000007</v>
      </c>
      <c r="N109" s="178">
        <f>M109/L109*100</f>
        <v>100</v>
      </c>
      <c r="O109" s="178">
        <v>478.8</v>
      </c>
      <c r="P109" s="178"/>
      <c r="Q109" s="178">
        <f>P109/O109*100</f>
        <v>0</v>
      </c>
      <c r="R109" s="178"/>
      <c r="S109" s="178"/>
      <c r="T109" s="178"/>
      <c r="U109" s="179">
        <v>5524.0919999999996</v>
      </c>
      <c r="V109" s="178">
        <f>Y109+AB109</f>
        <v>5524.0919999999996</v>
      </c>
      <c r="W109" s="178">
        <f>Z109+AC109</f>
        <v>0</v>
      </c>
      <c r="X109" s="178">
        <f>W109/V109*100</f>
        <v>0</v>
      </c>
      <c r="Y109" s="178">
        <v>3886.6806499999998</v>
      </c>
      <c r="Z109" s="178"/>
      <c r="AA109" s="178">
        <f>Z109/Y109*100</f>
        <v>0</v>
      </c>
      <c r="AB109" s="178">
        <v>1637.4113500000001</v>
      </c>
      <c r="AC109" s="178"/>
      <c r="AD109" s="178">
        <f>AC109/AB109*100</f>
        <v>0</v>
      </c>
      <c r="AE109" s="179"/>
      <c r="AF109" s="178">
        <f>AI109+AL109</f>
        <v>0</v>
      </c>
      <c r="AG109" s="178">
        <f>AJ109+AM109</f>
        <v>0</v>
      </c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9"/>
      <c r="AS109" s="178">
        <f>AV109+AY109</f>
        <v>0</v>
      </c>
      <c r="AT109" s="178">
        <f>AW109+AZ109</f>
        <v>0</v>
      </c>
      <c r="AU109" s="178"/>
      <c r="AV109" s="178"/>
      <c r="AW109" s="178"/>
      <c r="AX109" s="178"/>
      <c r="AY109" s="178"/>
      <c r="AZ109" s="178"/>
      <c r="BA109" s="178"/>
      <c r="BB109" s="179"/>
      <c r="BC109" s="178"/>
      <c r="BD109" s="178"/>
      <c r="BE109" s="178"/>
      <c r="BF109" s="178"/>
      <c r="BG109" s="178"/>
      <c r="BH109" s="178"/>
      <c r="BI109" s="178"/>
      <c r="BJ109" s="178"/>
      <c r="BK109" s="178"/>
      <c r="BL109" s="178"/>
      <c r="BM109" s="178"/>
      <c r="BN109" s="178"/>
      <c r="BO109" s="178">
        <f>BR109+BU109</f>
        <v>0</v>
      </c>
      <c r="BP109" s="178"/>
      <c r="BQ109" s="178"/>
      <c r="BR109" s="178"/>
      <c r="BS109" s="178"/>
      <c r="BT109" s="178"/>
      <c r="BU109" s="178"/>
      <c r="BV109" s="178"/>
      <c r="BW109" s="178"/>
      <c r="BX109" s="178">
        <f>CA109+CD109</f>
        <v>55203.49482</v>
      </c>
      <c r="BY109" s="178">
        <f>CB109+CE109</f>
        <v>6698.2</v>
      </c>
      <c r="BZ109" s="178">
        <f t="shared" si="1178"/>
        <v>12.133652084601842</v>
      </c>
      <c r="CA109" s="178">
        <v>54099.424919999998</v>
      </c>
      <c r="CB109" s="178">
        <v>6564.2359999999999</v>
      </c>
      <c r="CC109" s="178">
        <f t="shared" si="1179"/>
        <v>12.133652085409267</v>
      </c>
      <c r="CD109" s="178">
        <v>1104.0699</v>
      </c>
      <c r="CE109" s="178">
        <v>133.964</v>
      </c>
      <c r="CF109" s="178">
        <f t="shared" si="1180"/>
        <v>12.13365204503809</v>
      </c>
      <c r="CG109" s="179"/>
      <c r="CH109" s="178">
        <f>CK109+CN109</f>
        <v>0</v>
      </c>
      <c r="CI109" s="178">
        <f>CL109+CO109</f>
        <v>0</v>
      </c>
      <c r="CJ109" s="178"/>
      <c r="CK109" s="178"/>
      <c r="CL109" s="178"/>
      <c r="CM109" s="178"/>
      <c r="CN109" s="178"/>
      <c r="CO109" s="178"/>
      <c r="CP109" s="178"/>
      <c r="CQ109" s="179"/>
      <c r="CR109" s="178">
        <f>CU109+CX109</f>
        <v>0</v>
      </c>
      <c r="CS109" s="178">
        <f t="shared" ref="CS109" si="1194">CV109+CY109</f>
        <v>0</v>
      </c>
      <c r="CT109" s="178"/>
      <c r="CU109" s="178"/>
      <c r="CV109" s="178"/>
      <c r="CW109" s="178"/>
      <c r="CX109" s="178"/>
      <c r="CY109" s="178"/>
      <c r="CZ109" s="178"/>
      <c r="DA109" s="179"/>
      <c r="DB109" s="178">
        <f>DE109+DH109</f>
        <v>0</v>
      </c>
      <c r="DC109" s="178">
        <f>DF109+DI109</f>
        <v>0</v>
      </c>
      <c r="DD109" s="178"/>
      <c r="DE109" s="178"/>
      <c r="DF109" s="178"/>
      <c r="DG109" s="178"/>
      <c r="DH109" s="178"/>
      <c r="DI109" s="178"/>
      <c r="DJ109" s="178"/>
      <c r="DK109" s="179"/>
      <c r="DL109" s="178">
        <f>DO109+DR109</f>
        <v>0</v>
      </c>
      <c r="DM109" s="178">
        <f>DP109+DS109</f>
        <v>0</v>
      </c>
      <c r="DN109" s="178"/>
      <c r="DO109" s="178"/>
      <c r="DP109" s="178"/>
      <c r="DQ109" s="178"/>
      <c r="DR109" s="178"/>
      <c r="DS109" s="178"/>
      <c r="DT109" s="178"/>
      <c r="DU109" s="178"/>
      <c r="DV109" s="178"/>
      <c r="DW109" s="178"/>
      <c r="DX109" s="178"/>
      <c r="DY109" s="178"/>
      <c r="DZ109" s="178"/>
      <c r="EA109" s="178">
        <v>9887.4</v>
      </c>
      <c r="EB109" s="178">
        <v>1500</v>
      </c>
      <c r="EC109" s="178">
        <f t="shared" si="1182"/>
        <v>15.170823472298075</v>
      </c>
      <c r="ED109" s="179"/>
      <c r="EE109" s="178">
        <f>EH109+EK109</f>
        <v>0</v>
      </c>
      <c r="EF109" s="178">
        <f>EI109+EL109</f>
        <v>0</v>
      </c>
      <c r="EG109" s="178"/>
      <c r="EH109" s="178"/>
      <c r="EI109" s="178"/>
      <c r="EJ109" s="178"/>
      <c r="EK109" s="178"/>
      <c r="EL109" s="178"/>
      <c r="EM109" s="178"/>
      <c r="EN109" s="178"/>
      <c r="EO109" s="178"/>
      <c r="EP109" s="178"/>
      <c r="EQ109" s="180"/>
      <c r="ER109" s="178"/>
      <c r="ES109" s="178"/>
      <c r="ET109" s="178"/>
      <c r="EU109" s="178"/>
      <c r="EV109" s="178"/>
      <c r="EW109" s="178"/>
      <c r="EX109" s="178"/>
      <c r="EY109" s="178"/>
      <c r="EZ109" s="178"/>
      <c r="FA109" s="178"/>
      <c r="FB109" s="178"/>
      <c r="FC109" s="178"/>
      <c r="FD109" s="178"/>
      <c r="FE109" s="178"/>
      <c r="FF109" s="178"/>
      <c r="FG109" s="178">
        <v>21513.673470000002</v>
      </c>
      <c r="FH109" s="178">
        <v>6454.1020399999998</v>
      </c>
      <c r="FI109" s="178">
        <f>FH109/FG109*100</f>
        <v>29.999999995351789</v>
      </c>
      <c r="FJ109" s="178">
        <v>75.869950000000003</v>
      </c>
      <c r="FK109" s="178"/>
      <c r="FL109" s="178">
        <f t="shared" si="1188"/>
        <v>0</v>
      </c>
      <c r="FM109" s="178">
        <v>6448.40661</v>
      </c>
      <c r="FN109" s="178">
        <v>1559.19019</v>
      </c>
      <c r="FO109" s="178">
        <f t="shared" si="1189"/>
        <v>24.179464545273145</v>
      </c>
      <c r="FP109" s="178">
        <v>4732.9931900000001</v>
      </c>
      <c r="FQ109" s="178">
        <v>1148.5479700000001</v>
      </c>
      <c r="FR109" s="178">
        <f t="shared" si="1190"/>
        <v>24.266841803759284</v>
      </c>
      <c r="FS109" s="178"/>
      <c r="FT109" s="178"/>
      <c r="FU109" s="178"/>
      <c r="FV109" s="178"/>
      <c r="FW109" s="178"/>
      <c r="FX109" s="178"/>
      <c r="FY109" s="178"/>
      <c r="FZ109" s="178"/>
      <c r="GA109" s="178"/>
      <c r="GB109" s="178"/>
      <c r="GC109" s="178"/>
      <c r="GD109" s="178"/>
      <c r="GE109" s="178"/>
      <c r="GF109" s="178"/>
      <c r="GG109" s="178"/>
      <c r="GH109" s="178">
        <v>1227.453</v>
      </c>
      <c r="GI109" s="178">
        <v>74.080029999999994</v>
      </c>
      <c r="GJ109" s="178">
        <f t="shared" si="1191"/>
        <v>6.0352640793578241</v>
      </c>
      <c r="GK109" s="178">
        <v>2195.3621800000001</v>
      </c>
      <c r="GL109" s="178"/>
      <c r="GM109" s="178">
        <f t="shared" si="1192"/>
        <v>0</v>
      </c>
      <c r="GN109" s="178">
        <v>1568.7476799999999</v>
      </c>
      <c r="GO109" s="178"/>
      <c r="GP109" s="178">
        <f t="shared" si="1193"/>
        <v>0</v>
      </c>
      <c r="GQ109" s="178"/>
      <c r="GR109" s="178"/>
      <c r="GS109" s="178"/>
      <c r="GT109" s="178"/>
      <c r="GU109" s="178"/>
      <c r="GV109" s="178"/>
      <c r="GW109" s="99"/>
      <c r="GX109" s="116"/>
      <c r="GY109" s="116"/>
      <c r="GZ109" s="116"/>
      <c r="HA109" s="116"/>
      <c r="HB109" s="116"/>
      <c r="HC109" s="116"/>
      <c r="HD109" s="87"/>
      <c r="HE109" s="85"/>
      <c r="HF109" s="85"/>
      <c r="HG109" s="30"/>
    </row>
    <row r="110" spans="1:215" s="14" customFormat="1">
      <c r="A110" s="13" t="s">
        <v>194</v>
      </c>
      <c r="B110" s="174">
        <f>SUM(B111:B115)</f>
        <v>14191.39928</v>
      </c>
      <c r="C110" s="174">
        <f>SUM(C111:C115)</f>
        <v>0</v>
      </c>
      <c r="D110" s="174">
        <f t="shared" si="1172"/>
        <v>0</v>
      </c>
      <c r="E110" s="175">
        <v>0</v>
      </c>
      <c r="F110" s="174">
        <v>0</v>
      </c>
      <c r="G110" s="174">
        <v>0</v>
      </c>
      <c r="H110" s="178"/>
      <c r="I110" s="174">
        <f>I111+I112+I113+I115+I114</f>
        <v>0</v>
      </c>
      <c r="J110" s="174">
        <f>J111+J112+J113+J115+J114</f>
        <v>0</v>
      </c>
      <c r="K110" s="178"/>
      <c r="L110" s="174">
        <f>L111+L112+L113+L115+L114</f>
        <v>0</v>
      </c>
      <c r="M110" s="174">
        <f>M111+M112+M113+M115+M114</f>
        <v>0</v>
      </c>
      <c r="N110" s="178"/>
      <c r="O110" s="174">
        <f>O111+O112+O113+O114+O115</f>
        <v>0</v>
      </c>
      <c r="P110" s="174">
        <f>P111+P112+P113+P114+P115</f>
        <v>0</v>
      </c>
      <c r="Q110" s="178"/>
      <c r="R110" s="174">
        <f>R111+R112+R113+R114+R115</f>
        <v>0</v>
      </c>
      <c r="S110" s="174">
        <f>S111+S112+S113+S114+S115</f>
        <v>0</v>
      </c>
      <c r="T110" s="178"/>
      <c r="U110" s="175">
        <v>0</v>
      </c>
      <c r="V110" s="174">
        <f>V111+V112+V113+V114+V115</f>
        <v>0</v>
      </c>
      <c r="W110" s="174">
        <f>W111+W112+W113+W114+W115</f>
        <v>0</v>
      </c>
      <c r="X110" s="178"/>
      <c r="Y110" s="174">
        <f>Y111+Y112+Y113+Y114+Y115</f>
        <v>0</v>
      </c>
      <c r="Z110" s="174">
        <f>Z111+Z112+Z113+Z114+Z115</f>
        <v>0</v>
      </c>
      <c r="AA110" s="178"/>
      <c r="AB110" s="174">
        <f>AB111+AB112+AB113+AB114+AB115</f>
        <v>0</v>
      </c>
      <c r="AC110" s="174">
        <f>AC111+AC112+AC113+AC114+AC115</f>
        <v>0</v>
      </c>
      <c r="AD110" s="178"/>
      <c r="AE110" s="175">
        <v>0</v>
      </c>
      <c r="AF110" s="174">
        <f>AF111+AF112+AF113+AF114+AF115</f>
        <v>0</v>
      </c>
      <c r="AG110" s="174">
        <f>AG111+AG112+AG113+AG114+AG115</f>
        <v>0</v>
      </c>
      <c r="AH110" s="178"/>
      <c r="AI110" s="174">
        <f>AI111+AI112+AI113+AI114+AI115</f>
        <v>0</v>
      </c>
      <c r="AJ110" s="174">
        <f>AJ111+AJ112+AJ113+AJ115</f>
        <v>0</v>
      </c>
      <c r="AK110" s="178"/>
      <c r="AL110" s="174">
        <f>AL111+AL112+AL113+AL114+AL115</f>
        <v>0</v>
      </c>
      <c r="AM110" s="174">
        <f>AM111+AM112+AM113+AM114+AM115</f>
        <v>0</v>
      </c>
      <c r="AN110" s="178"/>
      <c r="AO110" s="174">
        <f>AO111+AO112+AO113+AO114+AO115</f>
        <v>0</v>
      </c>
      <c r="AP110" s="174">
        <f>AP111+AP112+AP113+AP114+AP115</f>
        <v>0</v>
      </c>
      <c r="AQ110" s="178"/>
      <c r="AR110" s="175">
        <v>0</v>
      </c>
      <c r="AS110" s="174">
        <f>AS112+AS111+AS113+AS114+AS115</f>
        <v>0</v>
      </c>
      <c r="AT110" s="174">
        <f>AT111+AT112+AT113+AT114+AT115</f>
        <v>0</v>
      </c>
      <c r="AU110" s="178"/>
      <c r="AV110" s="174">
        <f>AV111+AV112+AV113+AV114+AV115</f>
        <v>0</v>
      </c>
      <c r="AW110" s="174">
        <f>AW111+AW112+AW113+AW114+AW115</f>
        <v>0</v>
      </c>
      <c r="AX110" s="178"/>
      <c r="AY110" s="174">
        <f>AY111+AY112+AY113+AY114+AY115</f>
        <v>0</v>
      </c>
      <c r="AZ110" s="174">
        <f>AZ111+AZ112+AZ113+AZ114+AZ115</f>
        <v>0</v>
      </c>
      <c r="BA110" s="178"/>
      <c r="BB110" s="175">
        <f>BB111+BB112+BB113+BB114+BB115</f>
        <v>4320.0952799999995</v>
      </c>
      <c r="BC110" s="174">
        <f>BC111+BC112+BC113+BC114+BC115</f>
        <v>4320.0952799999995</v>
      </c>
      <c r="BD110" s="174">
        <f>BD111+BD112+BD113+BD114+BD115</f>
        <v>0</v>
      </c>
      <c r="BE110" s="174">
        <f t="shared" si="1174"/>
        <v>0</v>
      </c>
      <c r="BF110" s="174">
        <f>BF111+BF112+BF113+BF114+BF115</f>
        <v>4233.6933499999996</v>
      </c>
      <c r="BG110" s="174">
        <f>BG111+BG112+BG113+BG114+BG115</f>
        <v>0</v>
      </c>
      <c r="BH110" s="174">
        <f t="shared" si="1175"/>
        <v>0</v>
      </c>
      <c r="BI110" s="174">
        <f>BI111+BI112+BI113+BI114+BI115</f>
        <v>86.401930000000007</v>
      </c>
      <c r="BJ110" s="174">
        <f>BJ111+BJ112+BJ113+BJ114+BJ115</f>
        <v>0</v>
      </c>
      <c r="BK110" s="174">
        <f t="shared" si="1176"/>
        <v>0</v>
      </c>
      <c r="BL110" s="174">
        <f>BL111+BL112+BL113+BL114+BL115</f>
        <v>0</v>
      </c>
      <c r="BM110" s="174">
        <f>BM111+BM112+BM113+BM114+BM115</f>
        <v>0</v>
      </c>
      <c r="BN110" s="178"/>
      <c r="BO110" s="174">
        <f>BO111+BO112+BO113+BO114+BO115</f>
        <v>925</v>
      </c>
      <c r="BP110" s="174">
        <f>BP111+BP112+BP113+BP114+BP115</f>
        <v>0</v>
      </c>
      <c r="BQ110" s="174">
        <f t="shared" si="1177"/>
        <v>0</v>
      </c>
      <c r="BR110" s="174">
        <f>BR111+BR112+BR113+BR114+BR115</f>
        <v>925</v>
      </c>
      <c r="BS110" s="174">
        <f>BS111+BS112+BS113+BS114+BS115</f>
        <v>0</v>
      </c>
      <c r="BT110" s="174">
        <f>BS110/BR110*100</f>
        <v>0</v>
      </c>
      <c r="BU110" s="174">
        <f>BU111+BU112+BU113+BU114+BU115</f>
        <v>0</v>
      </c>
      <c r="BV110" s="174">
        <f>BV111+BV112+BV113+BV114+BV115</f>
        <v>0</v>
      </c>
      <c r="BW110" s="178"/>
      <c r="BX110" s="174">
        <f>BX111+BX112+BX114+BX113+BX115</f>
        <v>0</v>
      </c>
      <c r="BY110" s="174">
        <f>BY111+BY112+BY113+BY114+BY115</f>
        <v>0</v>
      </c>
      <c r="BZ110" s="174"/>
      <c r="CA110" s="174">
        <f>CA111+CA112+CA113+CA114+CA115</f>
        <v>0</v>
      </c>
      <c r="CB110" s="174">
        <f>CB111+CB112+CB113+CB114+CB115</f>
        <v>0</v>
      </c>
      <c r="CC110" s="178"/>
      <c r="CD110" s="174">
        <v>0</v>
      </c>
      <c r="CE110" s="174">
        <f>CE111+CE112+CE113+CE114+CE115</f>
        <v>0</v>
      </c>
      <c r="CF110" s="178"/>
      <c r="CG110" s="175">
        <v>0</v>
      </c>
      <c r="CH110" s="174">
        <f>CH111+CH112+CH113+CH114+CH115</f>
        <v>0</v>
      </c>
      <c r="CI110" s="174">
        <f>CI111+CI112+CI113+CI114+CI115</f>
        <v>0</v>
      </c>
      <c r="CJ110" s="178"/>
      <c r="CK110" s="174">
        <f>CK111+CK112+CK113+CK114+CK115</f>
        <v>0</v>
      </c>
      <c r="CL110" s="174">
        <f>CL111+CL112+CL113+CL114+CL115</f>
        <v>0</v>
      </c>
      <c r="CM110" s="178"/>
      <c r="CN110" s="174">
        <f>CN111+CN112+CN113+CN114+CN115</f>
        <v>0</v>
      </c>
      <c r="CO110" s="174">
        <f>CO111+CO112+CO113+CO114+CO115</f>
        <v>0</v>
      </c>
      <c r="CP110" s="178"/>
      <c r="CQ110" s="175">
        <v>0</v>
      </c>
      <c r="CR110" s="174">
        <f>CR111+CR112+CR113+CR114+CR115</f>
        <v>0</v>
      </c>
      <c r="CS110" s="174">
        <f>CS111+CS112+CS113+CS114+CS115</f>
        <v>0</v>
      </c>
      <c r="CT110" s="178"/>
      <c r="CU110" s="174">
        <f>CU111+CU112+CU113+CU114+CU115</f>
        <v>0</v>
      </c>
      <c r="CV110" s="174">
        <f>CV111+CV112+CV113+CV114+CV115</f>
        <v>0</v>
      </c>
      <c r="CW110" s="178"/>
      <c r="CX110" s="174">
        <f>CX111+CX112+CX113+CX114+CX115</f>
        <v>0</v>
      </c>
      <c r="CY110" s="174">
        <f>CY111+CY112+CY113+CY114+CY115</f>
        <v>0</v>
      </c>
      <c r="CZ110" s="178"/>
      <c r="DA110" s="175">
        <v>0</v>
      </c>
      <c r="DB110" s="174">
        <f>DB111+DB112+DB113+DB114+DB115</f>
        <v>0</v>
      </c>
      <c r="DC110" s="174">
        <f>DC111+DC112+DC113+DC114+DC115</f>
        <v>0</v>
      </c>
      <c r="DD110" s="178"/>
      <c r="DE110" s="174">
        <f>DE111+DE112+DE113+DE114+DE115</f>
        <v>0</v>
      </c>
      <c r="DF110" s="174">
        <f>DF111+DF112+DF113+DF114+DF115</f>
        <v>0</v>
      </c>
      <c r="DG110" s="178"/>
      <c r="DH110" s="174">
        <f>DH111+DH112+DH113+DH114+DH115</f>
        <v>0</v>
      </c>
      <c r="DI110" s="174">
        <f>DI111+DI112+DI113+DI114+DI115</f>
        <v>0</v>
      </c>
      <c r="DJ110" s="178"/>
      <c r="DK110" s="175">
        <v>0</v>
      </c>
      <c r="DL110" s="174">
        <f>DL111+DL112+DL113+DL114+DL115</f>
        <v>0</v>
      </c>
      <c r="DM110" s="174">
        <f>DM111+DM112+DM113+DM114+DM115</f>
        <v>0</v>
      </c>
      <c r="DN110" s="178"/>
      <c r="DO110" s="174">
        <f>DO111+DO112+DO113+DO114+DO115</f>
        <v>0</v>
      </c>
      <c r="DP110" s="174">
        <f>DP111+DP112+DP113+DP114+DP115</f>
        <v>0</v>
      </c>
      <c r="DQ110" s="178"/>
      <c r="DR110" s="174">
        <f>DR111+DR112+DR113+DR114+DR115</f>
        <v>0</v>
      </c>
      <c r="DS110" s="174">
        <f>DS111+DS112+DS113+DS114+DS115</f>
        <v>0</v>
      </c>
      <c r="DT110" s="178"/>
      <c r="DU110" s="174">
        <f>DU111+DU112+DU113+DU114+DU115</f>
        <v>0</v>
      </c>
      <c r="DV110" s="174">
        <f>DV111+DV112+DV113+DV114+DV115</f>
        <v>0</v>
      </c>
      <c r="DW110" s="178"/>
      <c r="DX110" s="174">
        <f t="shared" ref="DX110:DY110" si="1195">DX111+DX112+DX113+DX114+DX115</f>
        <v>8946.3040000000001</v>
      </c>
      <c r="DY110" s="174">
        <f t="shared" si="1195"/>
        <v>0</v>
      </c>
      <c r="DZ110" s="174">
        <f t="shared" si="1181"/>
        <v>0</v>
      </c>
      <c r="EA110" s="174">
        <f t="shared" ref="EA110:EB110" si="1196">EA111+EA112+EA113+EA114+EA115</f>
        <v>0</v>
      </c>
      <c r="EB110" s="174">
        <f t="shared" si="1196"/>
        <v>0</v>
      </c>
      <c r="EC110" s="178"/>
      <c r="ED110" s="175">
        <v>0</v>
      </c>
      <c r="EE110" s="174">
        <f t="shared" ref="EE110:EF110" si="1197">EE111+EE112+EE113+EE114+EE115</f>
        <v>0</v>
      </c>
      <c r="EF110" s="174">
        <f t="shared" si="1197"/>
        <v>0</v>
      </c>
      <c r="EG110" s="178"/>
      <c r="EH110" s="174">
        <f t="shared" ref="EH110:EI110" si="1198">EH111+EH112+EH113+EH114+EH115</f>
        <v>0</v>
      </c>
      <c r="EI110" s="174">
        <f t="shared" si="1198"/>
        <v>0</v>
      </c>
      <c r="EJ110" s="178"/>
      <c r="EK110" s="174">
        <f t="shared" ref="EK110:EL110" si="1199">EK111+EK112+EK113+EK114+EK115</f>
        <v>0</v>
      </c>
      <c r="EL110" s="174">
        <f t="shared" si="1199"/>
        <v>0</v>
      </c>
      <c r="EM110" s="178"/>
      <c r="EN110" s="174">
        <f t="shared" ref="EN110" si="1200">EN111+EN112</f>
        <v>0</v>
      </c>
      <c r="EO110" s="174"/>
      <c r="EP110" s="178"/>
      <c r="EQ110" s="175"/>
      <c r="ER110" s="174">
        <f t="shared" ref="ER110:ES110" si="1201">ER111+ER112</f>
        <v>0</v>
      </c>
      <c r="ES110" s="174">
        <f t="shared" si="1201"/>
        <v>0</v>
      </c>
      <c r="ET110" s="174"/>
      <c r="EU110" s="174">
        <f t="shared" ref="EU110:EV110" si="1202">EU111+EU112</f>
        <v>0</v>
      </c>
      <c r="EV110" s="174">
        <f t="shared" si="1202"/>
        <v>0</v>
      </c>
      <c r="EW110" s="174"/>
      <c r="EX110" s="174">
        <f t="shared" ref="EX110:EY110" si="1203">EX111+EX112</f>
        <v>0</v>
      </c>
      <c r="EY110" s="174">
        <f t="shared" si="1203"/>
        <v>0</v>
      </c>
      <c r="EZ110" s="174"/>
      <c r="FA110" s="174">
        <f t="shared" ref="FA110:FB110" si="1204">FA111+FA112+FA113+FA114+FA115</f>
        <v>0</v>
      </c>
      <c r="FB110" s="174">
        <f t="shared" si="1204"/>
        <v>0</v>
      </c>
      <c r="FC110" s="178"/>
      <c r="FD110" s="174">
        <f t="shared" ref="FD110:FE110" si="1205">FD111+FD112+FD113+FD114+FD115</f>
        <v>0</v>
      </c>
      <c r="FE110" s="174">
        <f t="shared" si="1205"/>
        <v>0</v>
      </c>
      <c r="FF110" s="178"/>
      <c r="FG110" s="174">
        <f t="shared" ref="FG110:FH110" si="1206">FG111+FG112+FG113+FG114+FG115</f>
        <v>0</v>
      </c>
      <c r="FH110" s="174">
        <f t="shared" si="1206"/>
        <v>0</v>
      </c>
      <c r="FI110" s="178"/>
      <c r="FJ110" s="174">
        <f t="shared" ref="FJ110:FK110" si="1207">FJ111+FJ112+FJ113+FJ114+FJ115</f>
        <v>0</v>
      </c>
      <c r="FK110" s="174">
        <f t="shared" si="1207"/>
        <v>0</v>
      </c>
      <c r="FL110" s="178"/>
      <c r="FM110" s="174">
        <f t="shared" ref="FM110:FN110" si="1208">FM111+FM112+FM113+FM114+FM115</f>
        <v>0</v>
      </c>
      <c r="FN110" s="174">
        <f t="shared" si="1208"/>
        <v>0</v>
      </c>
      <c r="FO110" s="178"/>
      <c r="FP110" s="174">
        <f t="shared" ref="FP110:FQ110" si="1209">FP111+FP112+FP113+FP114+FP115</f>
        <v>0</v>
      </c>
      <c r="FQ110" s="174">
        <f t="shared" si="1209"/>
        <v>0</v>
      </c>
      <c r="FR110" s="178"/>
      <c r="FS110" s="174">
        <f t="shared" ref="FS110:FT110" si="1210">FS111+FS112+FS113+FS114+FS115</f>
        <v>0</v>
      </c>
      <c r="FT110" s="174">
        <f t="shared" si="1210"/>
        <v>0</v>
      </c>
      <c r="FU110" s="178"/>
      <c r="FV110" s="174">
        <f t="shared" ref="FV110:FW110" si="1211">FV111+FV112+FV113+FV114+FV115</f>
        <v>0</v>
      </c>
      <c r="FW110" s="174">
        <f t="shared" si="1211"/>
        <v>0</v>
      </c>
      <c r="FX110" s="178"/>
      <c r="FY110" s="174">
        <f t="shared" ref="FY110:FZ110" si="1212">FY111+FY112+FY113+FY114+FY115</f>
        <v>0</v>
      </c>
      <c r="FZ110" s="174">
        <f t="shared" si="1212"/>
        <v>0</v>
      </c>
      <c r="GA110" s="178"/>
      <c r="GB110" s="174">
        <f t="shared" ref="GB110:GC110" si="1213">GB111+GB112+GB113+GB114+GB115</f>
        <v>0</v>
      </c>
      <c r="GC110" s="174">
        <f t="shared" si="1213"/>
        <v>0</v>
      </c>
      <c r="GD110" s="178"/>
      <c r="GE110" s="174">
        <f t="shared" ref="GE110:GF110" si="1214">GE111+GE112+GE113+GE114+GE115</f>
        <v>0</v>
      </c>
      <c r="GF110" s="174">
        <f t="shared" si="1214"/>
        <v>0</v>
      </c>
      <c r="GG110" s="178"/>
      <c r="GH110" s="174">
        <f t="shared" ref="GH110:GI110" si="1215">GH111+GH112+GH113+GH114+GH115</f>
        <v>0</v>
      </c>
      <c r="GI110" s="174">
        <f t="shared" si="1215"/>
        <v>0</v>
      </c>
      <c r="GJ110" s="178"/>
      <c r="GK110" s="174">
        <f t="shared" ref="GK110:GL110" si="1216">GK111+GK112+GK113+GK114+GK115</f>
        <v>0</v>
      </c>
      <c r="GL110" s="174">
        <f t="shared" si="1216"/>
        <v>0</v>
      </c>
      <c r="GM110" s="178"/>
      <c r="GN110" s="174">
        <f t="shared" ref="GN110:GO110" si="1217">GN111+GN112+GN113+GN114+GN115</f>
        <v>0</v>
      </c>
      <c r="GO110" s="174">
        <f t="shared" si="1217"/>
        <v>0</v>
      </c>
      <c r="GP110" s="178"/>
      <c r="GQ110" s="174">
        <f t="shared" ref="GQ110:GR110" si="1218">GQ111+GQ112+GQ113+GQ114+GQ115</f>
        <v>0</v>
      </c>
      <c r="GR110" s="174">
        <f t="shared" si="1218"/>
        <v>0</v>
      </c>
      <c r="GS110" s="178"/>
      <c r="GT110" s="174">
        <f t="shared" ref="GT110:GU110" si="1219">GT111+GT112+GT113+GT114+GT115</f>
        <v>0</v>
      </c>
      <c r="GU110" s="174">
        <f t="shared" si="1219"/>
        <v>0</v>
      </c>
      <c r="GV110" s="178"/>
      <c r="GW110" s="98"/>
      <c r="GX110" s="116"/>
      <c r="GY110" s="116"/>
      <c r="GZ110" s="116"/>
      <c r="HA110" s="116"/>
      <c r="HB110" s="116"/>
      <c r="HC110" s="116"/>
      <c r="HD110" s="87"/>
      <c r="HE110" s="85"/>
      <c r="HF110" s="85"/>
      <c r="HG110" s="96"/>
    </row>
    <row r="111" spans="1:215">
      <c r="A111" s="11" t="s">
        <v>201</v>
      </c>
      <c r="B111" s="178">
        <f>E111+O111+R111+U111+AE111+AO111+AR111+BB111+BL111+BO111+BX111+CG111+CQ111+DA111+DK111+DU111+DX111+EA111+ED111+EN111+EQ111+FA111+FD111+FG111+FJ111+FM111+FP111+FS111+FV111+FY111+GB111+GE111+GH111+GK111+GN111+GQ111+GT111</f>
        <v>5613.3616199999997</v>
      </c>
      <c r="C111" s="178">
        <f t="shared" ref="C111:C115" si="1220">G111+P111+S111+W111+AG111+AP111+AT111+BD111+BM111+BP111+BY111+CI111+CS111+DC111+DM111+DV111+DY111+EB111+EF111+EO111+ES111+FB111+FE111+FH111+FK111+FN111+FQ111+FT111+FW111+FZ111+GC111+GF111+GI111+GL111+GO111+GR111+GU111</f>
        <v>0</v>
      </c>
      <c r="D111" s="178">
        <f t="shared" si="1172"/>
        <v>0</v>
      </c>
      <c r="E111" s="179"/>
      <c r="F111" s="178">
        <f t="shared" ref="F111:G115" si="1221">I111+L111</f>
        <v>0</v>
      </c>
      <c r="G111" s="178">
        <f t="shared" si="1221"/>
        <v>0</v>
      </c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9"/>
      <c r="V111" s="178">
        <f t="shared" ref="V111:W115" si="1222">Y111+AB111</f>
        <v>0</v>
      </c>
      <c r="W111" s="178">
        <f t="shared" si="1222"/>
        <v>0</v>
      </c>
      <c r="X111" s="178"/>
      <c r="Y111" s="178"/>
      <c r="Z111" s="178"/>
      <c r="AA111" s="178"/>
      <c r="AB111" s="178"/>
      <c r="AC111" s="178"/>
      <c r="AD111" s="178"/>
      <c r="AE111" s="179"/>
      <c r="AF111" s="178">
        <f t="shared" ref="AF111:AG115" si="1223">AI111+AL111</f>
        <v>0</v>
      </c>
      <c r="AG111" s="178">
        <f t="shared" si="1223"/>
        <v>0</v>
      </c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9"/>
      <c r="AS111" s="178">
        <f t="shared" ref="AS111:AT115" si="1224">AV111+AY111</f>
        <v>0</v>
      </c>
      <c r="AT111" s="178">
        <f t="shared" si="1224"/>
        <v>0</v>
      </c>
      <c r="AU111" s="178"/>
      <c r="AV111" s="178"/>
      <c r="AW111" s="178"/>
      <c r="AX111" s="178"/>
      <c r="AY111" s="178"/>
      <c r="AZ111" s="178"/>
      <c r="BA111" s="178"/>
      <c r="BB111" s="179">
        <v>3667.05762</v>
      </c>
      <c r="BC111" s="178">
        <f t="shared" ref="BC111:BD113" si="1225">BF111+BI111</f>
        <v>3667.05762</v>
      </c>
      <c r="BD111" s="178">
        <f t="shared" si="1225"/>
        <v>0</v>
      </c>
      <c r="BE111" s="178">
        <f t="shared" si="1174"/>
        <v>0</v>
      </c>
      <c r="BF111" s="178">
        <v>3593.7164499999999</v>
      </c>
      <c r="BG111" s="178"/>
      <c r="BH111" s="178">
        <f t="shared" si="1175"/>
        <v>0</v>
      </c>
      <c r="BI111" s="178">
        <v>73.341170000000005</v>
      </c>
      <c r="BJ111" s="178"/>
      <c r="BK111" s="178">
        <f t="shared" si="1176"/>
        <v>0</v>
      </c>
      <c r="BL111" s="178"/>
      <c r="BM111" s="178"/>
      <c r="BN111" s="178"/>
      <c r="BO111" s="178">
        <f t="shared" ref="BO111:BO115" si="1226">BR111+BU111</f>
        <v>0</v>
      </c>
      <c r="BP111" s="178"/>
      <c r="BQ111" s="178"/>
      <c r="BR111" s="178"/>
      <c r="BS111" s="178"/>
      <c r="BT111" s="178"/>
      <c r="BU111" s="178"/>
      <c r="BV111" s="178"/>
      <c r="BW111" s="178"/>
      <c r="BX111" s="178">
        <f t="shared" ref="BX111:BY115" si="1227">CA111+CD111</f>
        <v>0</v>
      </c>
      <c r="BY111" s="178">
        <f t="shared" si="1227"/>
        <v>0</v>
      </c>
      <c r="BZ111" s="178"/>
      <c r="CA111" s="178"/>
      <c r="CB111" s="178"/>
      <c r="CC111" s="178"/>
      <c r="CD111" s="178"/>
      <c r="CE111" s="178"/>
      <c r="CF111" s="178"/>
      <c r="CG111" s="179"/>
      <c r="CH111" s="178">
        <f t="shared" ref="CH111:CI115" si="1228">CK111+CN111</f>
        <v>0</v>
      </c>
      <c r="CI111" s="178">
        <f t="shared" si="1228"/>
        <v>0</v>
      </c>
      <c r="CJ111" s="178"/>
      <c r="CK111" s="178"/>
      <c r="CL111" s="178"/>
      <c r="CM111" s="178"/>
      <c r="CN111" s="178"/>
      <c r="CO111" s="178"/>
      <c r="CP111" s="178"/>
      <c r="CQ111" s="179"/>
      <c r="CR111" s="178">
        <f>CU111+CX111</f>
        <v>0</v>
      </c>
      <c r="CS111" s="178">
        <f t="shared" ref="CS111:CS115" si="1229">CV111+CY111</f>
        <v>0</v>
      </c>
      <c r="CT111" s="178"/>
      <c r="CU111" s="178"/>
      <c r="CV111" s="178"/>
      <c r="CW111" s="178"/>
      <c r="CX111" s="178"/>
      <c r="CY111" s="178"/>
      <c r="CZ111" s="178"/>
      <c r="DA111" s="179"/>
      <c r="DB111" s="178">
        <f t="shared" ref="DB111:DC115" si="1230">DE111+DH111</f>
        <v>0</v>
      </c>
      <c r="DC111" s="178">
        <f t="shared" si="1230"/>
        <v>0</v>
      </c>
      <c r="DD111" s="178"/>
      <c r="DE111" s="178"/>
      <c r="DF111" s="178"/>
      <c r="DG111" s="178"/>
      <c r="DH111" s="178"/>
      <c r="DI111" s="178"/>
      <c r="DJ111" s="178"/>
      <c r="DK111" s="179"/>
      <c r="DL111" s="178">
        <f t="shared" ref="DL111:DM115" si="1231">DO111+DR111</f>
        <v>0</v>
      </c>
      <c r="DM111" s="178">
        <f t="shared" si="1231"/>
        <v>0</v>
      </c>
      <c r="DN111" s="178"/>
      <c r="DO111" s="178"/>
      <c r="DP111" s="178"/>
      <c r="DQ111" s="178"/>
      <c r="DR111" s="178"/>
      <c r="DS111" s="178"/>
      <c r="DT111" s="178"/>
      <c r="DU111" s="178"/>
      <c r="DV111" s="178"/>
      <c r="DW111" s="178"/>
      <c r="DX111" s="178">
        <v>1946.3040000000001</v>
      </c>
      <c r="DY111" s="178"/>
      <c r="DZ111" s="178">
        <f t="shared" si="1181"/>
        <v>0</v>
      </c>
      <c r="EA111" s="178"/>
      <c r="EB111" s="178"/>
      <c r="EC111" s="178"/>
      <c r="ED111" s="179"/>
      <c r="EE111" s="178">
        <f t="shared" ref="EE111:EF115" si="1232">EH111+EK111</f>
        <v>0</v>
      </c>
      <c r="EF111" s="178">
        <f t="shared" si="1232"/>
        <v>0</v>
      </c>
      <c r="EG111" s="178"/>
      <c r="EH111" s="178"/>
      <c r="EI111" s="178"/>
      <c r="EJ111" s="178"/>
      <c r="EK111" s="178"/>
      <c r="EL111" s="178"/>
      <c r="EM111" s="178"/>
      <c r="EN111" s="178"/>
      <c r="EO111" s="178"/>
      <c r="EP111" s="178"/>
      <c r="EQ111" s="180"/>
      <c r="ER111" s="178"/>
      <c r="ES111" s="178"/>
      <c r="ET111" s="178"/>
      <c r="EU111" s="178"/>
      <c r="EV111" s="178"/>
      <c r="EW111" s="178"/>
      <c r="EX111" s="178"/>
      <c r="EY111" s="178"/>
      <c r="EZ111" s="178"/>
      <c r="FA111" s="178"/>
      <c r="FB111" s="178"/>
      <c r="FC111" s="178"/>
      <c r="FD111" s="178"/>
      <c r="FE111" s="178"/>
      <c r="FF111" s="178"/>
      <c r="FG111" s="178"/>
      <c r="FH111" s="178"/>
      <c r="FI111" s="178"/>
      <c r="FJ111" s="178"/>
      <c r="FK111" s="178"/>
      <c r="FL111" s="178"/>
      <c r="FM111" s="178"/>
      <c r="FN111" s="178"/>
      <c r="FO111" s="178"/>
      <c r="FP111" s="178"/>
      <c r="FQ111" s="178"/>
      <c r="FR111" s="178"/>
      <c r="FS111" s="178"/>
      <c r="FT111" s="178"/>
      <c r="FU111" s="178"/>
      <c r="FV111" s="178"/>
      <c r="FW111" s="178"/>
      <c r="FX111" s="178"/>
      <c r="FY111" s="178"/>
      <c r="FZ111" s="178"/>
      <c r="GA111" s="178"/>
      <c r="GB111" s="178"/>
      <c r="GC111" s="178"/>
      <c r="GD111" s="178"/>
      <c r="GE111" s="178"/>
      <c r="GF111" s="178"/>
      <c r="GG111" s="178"/>
      <c r="GH111" s="178"/>
      <c r="GI111" s="178"/>
      <c r="GJ111" s="178"/>
      <c r="GK111" s="178"/>
      <c r="GL111" s="178"/>
      <c r="GM111" s="178"/>
      <c r="GN111" s="178"/>
      <c r="GO111" s="178"/>
      <c r="GP111" s="178"/>
      <c r="GQ111" s="178"/>
      <c r="GR111" s="178"/>
      <c r="GS111" s="178"/>
      <c r="GT111" s="178"/>
      <c r="GU111" s="178"/>
      <c r="GV111" s="178"/>
      <c r="GW111" s="99"/>
      <c r="GX111" s="116"/>
      <c r="GY111" s="116"/>
      <c r="GZ111" s="116"/>
      <c r="HA111" s="116"/>
      <c r="HB111" s="116"/>
      <c r="HC111" s="116"/>
      <c r="HD111" s="87"/>
      <c r="HE111" s="85"/>
      <c r="HF111" s="85"/>
      <c r="HG111" s="30"/>
    </row>
    <row r="112" spans="1:215">
      <c r="A112" s="11" t="s">
        <v>113</v>
      </c>
      <c r="B112" s="178">
        <f>E112+O112+R112+U112+AE112+AO112+AR112+BB112+BL112+BO112+BX112+CG112+CQ112+DA112+DK112+DU112+DX112+EA112+ED112+EN112+EQ112+FA112+FD112+FG112+FJ112+FM112+FP112+FS112+FV112+FY112+GB112+GE112+GH112+GK112+GN112+GQ112+GT112</f>
        <v>2475</v>
      </c>
      <c r="C112" s="178">
        <f t="shared" si="1220"/>
        <v>0</v>
      </c>
      <c r="D112" s="178">
        <f t="shared" si="1172"/>
        <v>0</v>
      </c>
      <c r="E112" s="179"/>
      <c r="F112" s="178">
        <f t="shared" si="1221"/>
        <v>0</v>
      </c>
      <c r="G112" s="178">
        <f t="shared" si="1221"/>
        <v>0</v>
      </c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9"/>
      <c r="V112" s="178">
        <f t="shared" si="1222"/>
        <v>0</v>
      </c>
      <c r="W112" s="178">
        <f t="shared" si="1222"/>
        <v>0</v>
      </c>
      <c r="X112" s="178"/>
      <c r="Y112" s="178"/>
      <c r="Z112" s="178"/>
      <c r="AA112" s="178"/>
      <c r="AB112" s="178"/>
      <c r="AC112" s="178"/>
      <c r="AD112" s="178"/>
      <c r="AE112" s="179"/>
      <c r="AF112" s="178">
        <f t="shared" si="1223"/>
        <v>0</v>
      </c>
      <c r="AG112" s="178">
        <f t="shared" si="1223"/>
        <v>0</v>
      </c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9"/>
      <c r="AS112" s="178">
        <f t="shared" si="1224"/>
        <v>0</v>
      </c>
      <c r="AT112" s="178">
        <f t="shared" si="1224"/>
        <v>0</v>
      </c>
      <c r="AU112" s="178"/>
      <c r="AV112" s="178"/>
      <c r="AW112" s="178"/>
      <c r="AX112" s="178"/>
      <c r="AY112" s="178"/>
      <c r="AZ112" s="178"/>
      <c r="BA112" s="178"/>
      <c r="BB112" s="179"/>
      <c r="BC112" s="178"/>
      <c r="BD112" s="178"/>
      <c r="BE112" s="178"/>
      <c r="BF112" s="178"/>
      <c r="BG112" s="178"/>
      <c r="BH112" s="178"/>
      <c r="BI112" s="178"/>
      <c r="BJ112" s="178"/>
      <c r="BK112" s="178"/>
      <c r="BL112" s="178"/>
      <c r="BM112" s="178"/>
      <c r="BN112" s="178"/>
      <c r="BO112" s="178">
        <f t="shared" si="1226"/>
        <v>725</v>
      </c>
      <c r="BP112" s="178"/>
      <c r="BQ112" s="178"/>
      <c r="BR112" s="178">
        <v>725</v>
      </c>
      <c r="BS112" s="178"/>
      <c r="BT112" s="178">
        <f t="shared" ref="BT112" si="1233">BS112/BR112*100</f>
        <v>0</v>
      </c>
      <c r="BU112" s="178"/>
      <c r="BV112" s="178"/>
      <c r="BW112" s="178"/>
      <c r="BX112" s="178">
        <f t="shared" si="1227"/>
        <v>0</v>
      </c>
      <c r="BY112" s="178">
        <f t="shared" si="1227"/>
        <v>0</v>
      </c>
      <c r="BZ112" s="178"/>
      <c r="CA112" s="178"/>
      <c r="CB112" s="178"/>
      <c r="CC112" s="178"/>
      <c r="CD112" s="178"/>
      <c r="CE112" s="178"/>
      <c r="CF112" s="178"/>
      <c r="CG112" s="179"/>
      <c r="CH112" s="178">
        <f t="shared" si="1228"/>
        <v>0</v>
      </c>
      <c r="CI112" s="178">
        <f t="shared" si="1228"/>
        <v>0</v>
      </c>
      <c r="CJ112" s="178"/>
      <c r="CK112" s="178"/>
      <c r="CL112" s="178"/>
      <c r="CM112" s="178"/>
      <c r="CN112" s="178"/>
      <c r="CO112" s="178"/>
      <c r="CP112" s="178"/>
      <c r="CQ112" s="179"/>
      <c r="CR112" s="178">
        <f>CU112+CX112</f>
        <v>0</v>
      </c>
      <c r="CS112" s="178">
        <f t="shared" si="1229"/>
        <v>0</v>
      </c>
      <c r="CT112" s="178"/>
      <c r="CU112" s="178"/>
      <c r="CV112" s="178"/>
      <c r="CW112" s="178"/>
      <c r="CX112" s="178"/>
      <c r="CY112" s="178"/>
      <c r="CZ112" s="178"/>
      <c r="DA112" s="179"/>
      <c r="DB112" s="178">
        <f t="shared" si="1230"/>
        <v>0</v>
      </c>
      <c r="DC112" s="178">
        <f t="shared" si="1230"/>
        <v>0</v>
      </c>
      <c r="DD112" s="178"/>
      <c r="DE112" s="178"/>
      <c r="DF112" s="178"/>
      <c r="DG112" s="178"/>
      <c r="DH112" s="178"/>
      <c r="DI112" s="178"/>
      <c r="DJ112" s="178"/>
      <c r="DK112" s="179"/>
      <c r="DL112" s="178">
        <f t="shared" si="1231"/>
        <v>0</v>
      </c>
      <c r="DM112" s="178">
        <f t="shared" si="1231"/>
        <v>0</v>
      </c>
      <c r="DN112" s="178"/>
      <c r="DO112" s="178"/>
      <c r="DP112" s="178"/>
      <c r="DQ112" s="178"/>
      <c r="DR112" s="178"/>
      <c r="DS112" s="178"/>
      <c r="DT112" s="178"/>
      <c r="DU112" s="178"/>
      <c r="DV112" s="178"/>
      <c r="DW112" s="178"/>
      <c r="DX112" s="178">
        <v>1750</v>
      </c>
      <c r="DY112" s="178"/>
      <c r="DZ112" s="178">
        <f t="shared" si="1181"/>
        <v>0</v>
      </c>
      <c r="EA112" s="178"/>
      <c r="EB112" s="178"/>
      <c r="EC112" s="178"/>
      <c r="ED112" s="179"/>
      <c r="EE112" s="178">
        <f t="shared" si="1232"/>
        <v>0</v>
      </c>
      <c r="EF112" s="178">
        <f t="shared" si="1232"/>
        <v>0</v>
      </c>
      <c r="EG112" s="178"/>
      <c r="EH112" s="178"/>
      <c r="EI112" s="178"/>
      <c r="EJ112" s="178"/>
      <c r="EK112" s="178"/>
      <c r="EL112" s="178"/>
      <c r="EM112" s="178"/>
      <c r="EN112" s="178"/>
      <c r="EO112" s="178"/>
      <c r="EP112" s="178"/>
      <c r="EQ112" s="180"/>
      <c r="ER112" s="178"/>
      <c r="ES112" s="178"/>
      <c r="ET112" s="178"/>
      <c r="EU112" s="178"/>
      <c r="EV112" s="178"/>
      <c r="EW112" s="178"/>
      <c r="EX112" s="178"/>
      <c r="EY112" s="178"/>
      <c r="EZ112" s="178"/>
      <c r="FA112" s="178"/>
      <c r="FB112" s="178"/>
      <c r="FC112" s="178"/>
      <c r="FD112" s="178"/>
      <c r="FE112" s="178"/>
      <c r="FF112" s="178"/>
      <c r="FG112" s="178"/>
      <c r="FH112" s="178"/>
      <c r="FI112" s="178"/>
      <c r="FJ112" s="178"/>
      <c r="FK112" s="178"/>
      <c r="FL112" s="178"/>
      <c r="FM112" s="178"/>
      <c r="FN112" s="178"/>
      <c r="FO112" s="178"/>
      <c r="FP112" s="178"/>
      <c r="FQ112" s="178"/>
      <c r="FR112" s="178"/>
      <c r="FS112" s="178"/>
      <c r="FT112" s="178"/>
      <c r="FU112" s="178"/>
      <c r="FV112" s="178"/>
      <c r="FW112" s="178"/>
      <c r="FX112" s="178"/>
      <c r="FY112" s="178"/>
      <c r="FZ112" s="178"/>
      <c r="GA112" s="178"/>
      <c r="GB112" s="178"/>
      <c r="GC112" s="178"/>
      <c r="GD112" s="178"/>
      <c r="GE112" s="178"/>
      <c r="GF112" s="178"/>
      <c r="GG112" s="178"/>
      <c r="GH112" s="178"/>
      <c r="GI112" s="178"/>
      <c r="GJ112" s="178"/>
      <c r="GK112" s="178"/>
      <c r="GL112" s="178"/>
      <c r="GM112" s="178"/>
      <c r="GN112" s="178"/>
      <c r="GO112" s="178"/>
      <c r="GP112" s="178"/>
      <c r="GQ112" s="178"/>
      <c r="GR112" s="178"/>
      <c r="GS112" s="178"/>
      <c r="GT112" s="178"/>
      <c r="GU112" s="178"/>
      <c r="GV112" s="178"/>
      <c r="GW112" s="99"/>
      <c r="GX112" s="116"/>
      <c r="GY112" s="116"/>
      <c r="GZ112" s="116"/>
      <c r="HA112" s="116"/>
      <c r="HB112" s="116"/>
      <c r="HC112" s="116"/>
      <c r="HD112" s="87"/>
      <c r="HE112" s="88"/>
      <c r="HF112" s="85"/>
      <c r="HG112" s="30"/>
    </row>
    <row r="113" spans="1:215">
      <c r="A113" s="11" t="s">
        <v>115</v>
      </c>
      <c r="B113" s="178">
        <f>E113+O113+R113+U113+AE113+AO113+AR113+BB113+BL113+BO113+BX113+CG113+CQ113+DA113+DK113+DU113+DX113+EA113+ED113+EN113+EQ113+FA113+FD113+FG113+FJ113+FM113+FP113+FS113+FV113+FY113+GB113+GE113+GH113+GK113+GN113+GQ113+GT113</f>
        <v>2403.03766</v>
      </c>
      <c r="C113" s="178">
        <f t="shared" si="1220"/>
        <v>0</v>
      </c>
      <c r="D113" s="178">
        <f t="shared" si="1172"/>
        <v>0</v>
      </c>
      <c r="E113" s="179"/>
      <c r="F113" s="178">
        <f t="shared" si="1221"/>
        <v>0</v>
      </c>
      <c r="G113" s="178">
        <f t="shared" si="1221"/>
        <v>0</v>
      </c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9"/>
      <c r="V113" s="178">
        <f t="shared" si="1222"/>
        <v>0</v>
      </c>
      <c r="W113" s="178">
        <f t="shared" si="1222"/>
        <v>0</v>
      </c>
      <c r="X113" s="178"/>
      <c r="Y113" s="178"/>
      <c r="Z113" s="178"/>
      <c r="AA113" s="178"/>
      <c r="AB113" s="178"/>
      <c r="AC113" s="178"/>
      <c r="AD113" s="178"/>
      <c r="AE113" s="179"/>
      <c r="AF113" s="178">
        <f t="shared" si="1223"/>
        <v>0</v>
      </c>
      <c r="AG113" s="178">
        <f t="shared" si="1223"/>
        <v>0</v>
      </c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9"/>
      <c r="AS113" s="178">
        <f t="shared" si="1224"/>
        <v>0</v>
      </c>
      <c r="AT113" s="178">
        <f t="shared" si="1224"/>
        <v>0</v>
      </c>
      <c r="AU113" s="178"/>
      <c r="AV113" s="178"/>
      <c r="AW113" s="178"/>
      <c r="AX113" s="178"/>
      <c r="AY113" s="178"/>
      <c r="AZ113" s="178"/>
      <c r="BA113" s="178"/>
      <c r="BB113" s="179">
        <v>653.03765999999996</v>
      </c>
      <c r="BC113" s="178">
        <f t="shared" si="1225"/>
        <v>653.03765999999996</v>
      </c>
      <c r="BD113" s="178">
        <f>BG113+BJ113</f>
        <v>0</v>
      </c>
      <c r="BE113" s="178">
        <f t="shared" si="1174"/>
        <v>0</v>
      </c>
      <c r="BF113" s="178">
        <v>639.9769</v>
      </c>
      <c r="BG113" s="178"/>
      <c r="BH113" s="178">
        <f t="shared" si="1175"/>
        <v>0</v>
      </c>
      <c r="BI113" s="178">
        <v>13.06076</v>
      </c>
      <c r="BJ113" s="178"/>
      <c r="BK113" s="178">
        <f t="shared" si="1176"/>
        <v>0</v>
      </c>
      <c r="BL113" s="178"/>
      <c r="BM113" s="178"/>
      <c r="BN113" s="178"/>
      <c r="BO113" s="178">
        <f t="shared" si="1226"/>
        <v>0</v>
      </c>
      <c r="BP113" s="178"/>
      <c r="BQ113" s="178"/>
      <c r="BR113" s="178"/>
      <c r="BS113" s="178"/>
      <c r="BT113" s="178"/>
      <c r="BU113" s="178"/>
      <c r="BV113" s="178"/>
      <c r="BW113" s="178"/>
      <c r="BX113" s="178">
        <f t="shared" si="1227"/>
        <v>0</v>
      </c>
      <c r="BY113" s="178">
        <f t="shared" si="1227"/>
        <v>0</v>
      </c>
      <c r="BZ113" s="178"/>
      <c r="CA113" s="178"/>
      <c r="CB113" s="178"/>
      <c r="CC113" s="178"/>
      <c r="CD113" s="178"/>
      <c r="CE113" s="178"/>
      <c r="CF113" s="178"/>
      <c r="CG113" s="179"/>
      <c r="CH113" s="178">
        <f t="shared" si="1228"/>
        <v>0</v>
      </c>
      <c r="CI113" s="178">
        <f t="shared" si="1228"/>
        <v>0</v>
      </c>
      <c r="CJ113" s="178"/>
      <c r="CK113" s="178"/>
      <c r="CL113" s="178"/>
      <c r="CM113" s="178"/>
      <c r="CN113" s="178"/>
      <c r="CO113" s="178"/>
      <c r="CP113" s="178"/>
      <c r="CQ113" s="179"/>
      <c r="CR113" s="178">
        <f>CU113+CX113</f>
        <v>0</v>
      </c>
      <c r="CS113" s="178">
        <f t="shared" si="1229"/>
        <v>0</v>
      </c>
      <c r="CT113" s="178"/>
      <c r="CU113" s="178"/>
      <c r="CV113" s="178"/>
      <c r="CW113" s="178"/>
      <c r="CX113" s="178"/>
      <c r="CY113" s="178"/>
      <c r="CZ113" s="178"/>
      <c r="DA113" s="179"/>
      <c r="DB113" s="178">
        <f t="shared" si="1230"/>
        <v>0</v>
      </c>
      <c r="DC113" s="178">
        <f t="shared" si="1230"/>
        <v>0</v>
      </c>
      <c r="DD113" s="178"/>
      <c r="DE113" s="178"/>
      <c r="DF113" s="178"/>
      <c r="DG113" s="178"/>
      <c r="DH113" s="178"/>
      <c r="DI113" s="178"/>
      <c r="DJ113" s="178"/>
      <c r="DK113" s="179"/>
      <c r="DL113" s="178">
        <f t="shared" si="1231"/>
        <v>0</v>
      </c>
      <c r="DM113" s="178">
        <f t="shared" si="1231"/>
        <v>0</v>
      </c>
      <c r="DN113" s="178"/>
      <c r="DO113" s="178"/>
      <c r="DP113" s="178"/>
      <c r="DQ113" s="178"/>
      <c r="DR113" s="178"/>
      <c r="DS113" s="178"/>
      <c r="DT113" s="178"/>
      <c r="DU113" s="178"/>
      <c r="DV113" s="178"/>
      <c r="DW113" s="178"/>
      <c r="DX113" s="178">
        <v>1750</v>
      </c>
      <c r="DY113" s="178"/>
      <c r="DZ113" s="178">
        <f t="shared" si="1181"/>
        <v>0</v>
      </c>
      <c r="EA113" s="178"/>
      <c r="EB113" s="178"/>
      <c r="EC113" s="178"/>
      <c r="ED113" s="179"/>
      <c r="EE113" s="178">
        <f t="shared" si="1232"/>
        <v>0</v>
      </c>
      <c r="EF113" s="178">
        <f t="shared" si="1232"/>
        <v>0</v>
      </c>
      <c r="EG113" s="178"/>
      <c r="EH113" s="178"/>
      <c r="EI113" s="178"/>
      <c r="EJ113" s="178"/>
      <c r="EK113" s="178"/>
      <c r="EL113" s="178"/>
      <c r="EM113" s="178"/>
      <c r="EN113" s="178"/>
      <c r="EO113" s="178"/>
      <c r="EP113" s="178"/>
      <c r="EQ113" s="180"/>
      <c r="ER113" s="178"/>
      <c r="ES113" s="178"/>
      <c r="ET113" s="178"/>
      <c r="EU113" s="178"/>
      <c r="EV113" s="178"/>
      <c r="EW113" s="178"/>
      <c r="EX113" s="178"/>
      <c r="EY113" s="178"/>
      <c r="EZ113" s="178"/>
      <c r="FA113" s="178"/>
      <c r="FB113" s="178"/>
      <c r="FC113" s="178"/>
      <c r="FD113" s="178"/>
      <c r="FE113" s="178"/>
      <c r="FF113" s="178"/>
      <c r="FG113" s="178"/>
      <c r="FH113" s="178"/>
      <c r="FI113" s="178"/>
      <c r="FJ113" s="178"/>
      <c r="FK113" s="178"/>
      <c r="FL113" s="178"/>
      <c r="FM113" s="178"/>
      <c r="FN113" s="178"/>
      <c r="FO113" s="178"/>
      <c r="FP113" s="178"/>
      <c r="FQ113" s="178"/>
      <c r="FR113" s="178"/>
      <c r="FS113" s="178"/>
      <c r="FT113" s="178"/>
      <c r="FU113" s="178"/>
      <c r="FV113" s="178"/>
      <c r="FW113" s="178"/>
      <c r="FX113" s="178"/>
      <c r="FY113" s="178"/>
      <c r="FZ113" s="178"/>
      <c r="GA113" s="178"/>
      <c r="GB113" s="178"/>
      <c r="GC113" s="178"/>
      <c r="GD113" s="178"/>
      <c r="GE113" s="178"/>
      <c r="GF113" s="178"/>
      <c r="GG113" s="178"/>
      <c r="GH113" s="178"/>
      <c r="GI113" s="178"/>
      <c r="GJ113" s="178"/>
      <c r="GK113" s="178"/>
      <c r="GL113" s="178"/>
      <c r="GM113" s="178"/>
      <c r="GN113" s="178"/>
      <c r="GO113" s="178"/>
      <c r="GP113" s="178"/>
      <c r="GQ113" s="178"/>
      <c r="GR113" s="178"/>
      <c r="GS113" s="178"/>
      <c r="GT113" s="178"/>
      <c r="GU113" s="178"/>
      <c r="GV113" s="178"/>
      <c r="GW113" s="99"/>
      <c r="GX113" s="116"/>
      <c r="GY113" s="116"/>
      <c r="GZ113" s="116"/>
      <c r="HA113" s="116"/>
      <c r="HB113" s="116"/>
      <c r="HC113" s="116"/>
      <c r="HD113" s="87"/>
      <c r="HE113" s="85"/>
      <c r="HF113" s="85"/>
      <c r="HG113" s="30"/>
    </row>
    <row r="114" spans="1:215">
      <c r="A114" s="11" t="s">
        <v>202</v>
      </c>
      <c r="B114" s="178">
        <f>E114+O114+R114+U114+AE114+AO114+AR114+BB114+BL114+BO114+BX114+CG114+CQ114+DA114+DK114+DU114+DX114+EA114+ED114+EN114+EQ114+FA114+FD114+FG114+FJ114+FM114+FP114+FS114+FV114+FY114+GB114+GE114+GH114+GK114+GN114+GQ114+GT114</f>
        <v>1750</v>
      </c>
      <c r="C114" s="178">
        <f t="shared" si="1220"/>
        <v>0</v>
      </c>
      <c r="D114" s="178">
        <f t="shared" si="1172"/>
        <v>0</v>
      </c>
      <c r="E114" s="179"/>
      <c r="F114" s="178">
        <f t="shared" si="1221"/>
        <v>0</v>
      </c>
      <c r="G114" s="178">
        <f t="shared" si="1221"/>
        <v>0</v>
      </c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9"/>
      <c r="V114" s="178">
        <f t="shared" si="1222"/>
        <v>0</v>
      </c>
      <c r="W114" s="178">
        <f t="shared" si="1222"/>
        <v>0</v>
      </c>
      <c r="X114" s="178"/>
      <c r="Y114" s="178"/>
      <c r="Z114" s="178"/>
      <c r="AA114" s="178"/>
      <c r="AB114" s="178"/>
      <c r="AC114" s="178"/>
      <c r="AD114" s="178"/>
      <c r="AE114" s="179"/>
      <c r="AF114" s="178">
        <f t="shared" si="1223"/>
        <v>0</v>
      </c>
      <c r="AG114" s="178">
        <f t="shared" si="1223"/>
        <v>0</v>
      </c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9"/>
      <c r="AS114" s="178">
        <f t="shared" si="1224"/>
        <v>0</v>
      </c>
      <c r="AT114" s="178">
        <f t="shared" si="1224"/>
        <v>0</v>
      </c>
      <c r="AU114" s="178"/>
      <c r="AV114" s="178"/>
      <c r="AW114" s="178"/>
      <c r="AX114" s="178"/>
      <c r="AY114" s="178"/>
      <c r="AZ114" s="178"/>
      <c r="BA114" s="178"/>
      <c r="BB114" s="179"/>
      <c r="BC114" s="178"/>
      <c r="BD114" s="178"/>
      <c r="BE114" s="178"/>
      <c r="BF114" s="178"/>
      <c r="BG114" s="178"/>
      <c r="BH114" s="178"/>
      <c r="BI114" s="178"/>
      <c r="BJ114" s="178"/>
      <c r="BK114" s="178"/>
      <c r="BL114" s="178"/>
      <c r="BM114" s="178"/>
      <c r="BN114" s="178"/>
      <c r="BO114" s="178">
        <f t="shared" si="1226"/>
        <v>0</v>
      </c>
      <c r="BP114" s="178"/>
      <c r="BQ114" s="178"/>
      <c r="BR114" s="178"/>
      <c r="BS114" s="178"/>
      <c r="BT114" s="178"/>
      <c r="BU114" s="178"/>
      <c r="BV114" s="178"/>
      <c r="BW114" s="178"/>
      <c r="BX114" s="178">
        <f t="shared" si="1227"/>
        <v>0</v>
      </c>
      <c r="BY114" s="178">
        <f t="shared" si="1227"/>
        <v>0</v>
      </c>
      <c r="BZ114" s="178"/>
      <c r="CA114" s="178"/>
      <c r="CB114" s="178"/>
      <c r="CC114" s="178"/>
      <c r="CD114" s="178"/>
      <c r="CE114" s="178"/>
      <c r="CF114" s="178"/>
      <c r="CG114" s="179"/>
      <c r="CH114" s="178">
        <f t="shared" si="1228"/>
        <v>0</v>
      </c>
      <c r="CI114" s="178">
        <f t="shared" si="1228"/>
        <v>0</v>
      </c>
      <c r="CJ114" s="178"/>
      <c r="CK114" s="178"/>
      <c r="CL114" s="178"/>
      <c r="CM114" s="178"/>
      <c r="CN114" s="178"/>
      <c r="CO114" s="178"/>
      <c r="CP114" s="178"/>
      <c r="CQ114" s="179"/>
      <c r="CR114" s="178">
        <f>CU114+CX114</f>
        <v>0</v>
      </c>
      <c r="CS114" s="178">
        <f t="shared" si="1229"/>
        <v>0</v>
      </c>
      <c r="CT114" s="178"/>
      <c r="CU114" s="178"/>
      <c r="CV114" s="178"/>
      <c r="CW114" s="178"/>
      <c r="CX114" s="178"/>
      <c r="CY114" s="178"/>
      <c r="CZ114" s="178"/>
      <c r="DA114" s="179"/>
      <c r="DB114" s="178">
        <f t="shared" si="1230"/>
        <v>0</v>
      </c>
      <c r="DC114" s="178">
        <f t="shared" si="1230"/>
        <v>0</v>
      </c>
      <c r="DD114" s="178"/>
      <c r="DE114" s="178"/>
      <c r="DF114" s="178"/>
      <c r="DG114" s="178"/>
      <c r="DH114" s="178"/>
      <c r="DI114" s="178"/>
      <c r="DJ114" s="178"/>
      <c r="DK114" s="179"/>
      <c r="DL114" s="178">
        <f t="shared" si="1231"/>
        <v>0</v>
      </c>
      <c r="DM114" s="178">
        <f t="shared" si="1231"/>
        <v>0</v>
      </c>
      <c r="DN114" s="178"/>
      <c r="DO114" s="178"/>
      <c r="DP114" s="178"/>
      <c r="DQ114" s="178"/>
      <c r="DR114" s="178"/>
      <c r="DS114" s="178"/>
      <c r="DT114" s="178"/>
      <c r="DU114" s="178"/>
      <c r="DV114" s="178"/>
      <c r="DW114" s="178"/>
      <c r="DX114" s="178">
        <v>1750</v>
      </c>
      <c r="DY114" s="178"/>
      <c r="DZ114" s="178">
        <f t="shared" si="1181"/>
        <v>0</v>
      </c>
      <c r="EA114" s="178"/>
      <c r="EB114" s="178"/>
      <c r="EC114" s="178"/>
      <c r="ED114" s="179"/>
      <c r="EE114" s="178">
        <f t="shared" si="1232"/>
        <v>0</v>
      </c>
      <c r="EF114" s="178">
        <f t="shared" si="1232"/>
        <v>0</v>
      </c>
      <c r="EG114" s="178"/>
      <c r="EH114" s="178"/>
      <c r="EI114" s="178"/>
      <c r="EJ114" s="178"/>
      <c r="EK114" s="178"/>
      <c r="EL114" s="178"/>
      <c r="EM114" s="178"/>
      <c r="EN114" s="178"/>
      <c r="EO114" s="178"/>
      <c r="EP114" s="178"/>
      <c r="EQ114" s="180"/>
      <c r="ER114" s="178"/>
      <c r="ES114" s="178"/>
      <c r="ET114" s="178"/>
      <c r="EU114" s="178"/>
      <c r="EV114" s="178"/>
      <c r="EW114" s="178"/>
      <c r="EX114" s="178"/>
      <c r="EY114" s="178"/>
      <c r="EZ114" s="178"/>
      <c r="FA114" s="178"/>
      <c r="FB114" s="178"/>
      <c r="FC114" s="178"/>
      <c r="FD114" s="178"/>
      <c r="FE114" s="178"/>
      <c r="FF114" s="178"/>
      <c r="FG114" s="178"/>
      <c r="FH114" s="178"/>
      <c r="FI114" s="178"/>
      <c r="FJ114" s="178"/>
      <c r="FK114" s="178"/>
      <c r="FL114" s="178"/>
      <c r="FM114" s="178"/>
      <c r="FN114" s="178"/>
      <c r="FO114" s="178"/>
      <c r="FP114" s="178"/>
      <c r="FQ114" s="178"/>
      <c r="FR114" s="178"/>
      <c r="FS114" s="178"/>
      <c r="FT114" s="178"/>
      <c r="FU114" s="178"/>
      <c r="FV114" s="178"/>
      <c r="FW114" s="178"/>
      <c r="FX114" s="178"/>
      <c r="FY114" s="178"/>
      <c r="FZ114" s="178"/>
      <c r="GA114" s="178"/>
      <c r="GB114" s="178"/>
      <c r="GC114" s="178"/>
      <c r="GD114" s="178"/>
      <c r="GE114" s="178"/>
      <c r="GF114" s="178"/>
      <c r="GG114" s="178"/>
      <c r="GH114" s="178"/>
      <c r="GI114" s="178"/>
      <c r="GJ114" s="178"/>
      <c r="GK114" s="178"/>
      <c r="GL114" s="178"/>
      <c r="GM114" s="178"/>
      <c r="GN114" s="178"/>
      <c r="GO114" s="178"/>
      <c r="GP114" s="178"/>
      <c r="GQ114" s="178"/>
      <c r="GR114" s="178"/>
      <c r="GS114" s="178"/>
      <c r="GT114" s="178"/>
      <c r="GU114" s="178"/>
      <c r="GV114" s="178"/>
      <c r="GW114" s="99"/>
      <c r="GX114" s="116"/>
      <c r="GY114" s="116"/>
      <c r="GZ114" s="116"/>
      <c r="HA114" s="116"/>
      <c r="HB114" s="116"/>
      <c r="HC114" s="116"/>
      <c r="HD114" s="87"/>
      <c r="HE114" s="85"/>
      <c r="HF114" s="85"/>
      <c r="HG114" s="30"/>
    </row>
    <row r="115" spans="1:215" ht="20.25" customHeight="1">
      <c r="A115" s="11" t="s">
        <v>122</v>
      </c>
      <c r="B115" s="178">
        <f>E115+O115+R115+U115+AE115+AO115+AR115+BB115+BL115+BO115+BX115+CG115+CQ115+DA115+DK115+DU115+DX115+EA115+ED115+EN115+EQ115+FA115+FD115+FG115+FJ115+FM115+FP115+FS115+FV115+FY115+GB115+GE115+GH115+GK115+GN115+GQ115+GT115</f>
        <v>1950</v>
      </c>
      <c r="C115" s="178">
        <f t="shared" si="1220"/>
        <v>0</v>
      </c>
      <c r="D115" s="178">
        <f t="shared" si="1172"/>
        <v>0</v>
      </c>
      <c r="E115" s="179"/>
      <c r="F115" s="178">
        <f t="shared" si="1221"/>
        <v>0</v>
      </c>
      <c r="G115" s="178">
        <f t="shared" si="1221"/>
        <v>0</v>
      </c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9"/>
      <c r="V115" s="178">
        <f t="shared" si="1222"/>
        <v>0</v>
      </c>
      <c r="W115" s="178">
        <f t="shared" si="1222"/>
        <v>0</v>
      </c>
      <c r="X115" s="178"/>
      <c r="Y115" s="178"/>
      <c r="Z115" s="178"/>
      <c r="AA115" s="178"/>
      <c r="AB115" s="178"/>
      <c r="AC115" s="178"/>
      <c r="AD115" s="178"/>
      <c r="AE115" s="179"/>
      <c r="AF115" s="178">
        <f t="shared" si="1223"/>
        <v>0</v>
      </c>
      <c r="AG115" s="178">
        <f t="shared" si="1223"/>
        <v>0</v>
      </c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9"/>
      <c r="AS115" s="178">
        <f t="shared" si="1224"/>
        <v>0</v>
      </c>
      <c r="AT115" s="178">
        <f t="shared" si="1224"/>
        <v>0</v>
      </c>
      <c r="AU115" s="178"/>
      <c r="AV115" s="178"/>
      <c r="AW115" s="178"/>
      <c r="AX115" s="178"/>
      <c r="AY115" s="178"/>
      <c r="AZ115" s="178"/>
      <c r="BA115" s="178"/>
      <c r="BB115" s="179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  <c r="BO115" s="178">
        <f t="shared" si="1226"/>
        <v>200</v>
      </c>
      <c r="BP115" s="178"/>
      <c r="BQ115" s="178"/>
      <c r="BR115" s="178">
        <v>200</v>
      </c>
      <c r="BS115" s="178"/>
      <c r="BT115" s="178">
        <f t="shared" ref="BT115:BT119" si="1234">BS115/BR115*100</f>
        <v>0</v>
      </c>
      <c r="BU115" s="178"/>
      <c r="BV115" s="178"/>
      <c r="BW115" s="178"/>
      <c r="BX115" s="178">
        <f t="shared" si="1227"/>
        <v>0</v>
      </c>
      <c r="BY115" s="178">
        <f t="shared" si="1227"/>
        <v>0</v>
      </c>
      <c r="BZ115" s="178"/>
      <c r="CA115" s="178"/>
      <c r="CB115" s="178"/>
      <c r="CC115" s="178"/>
      <c r="CD115" s="178"/>
      <c r="CE115" s="178"/>
      <c r="CF115" s="178"/>
      <c r="CG115" s="179"/>
      <c r="CH115" s="178">
        <f t="shared" si="1228"/>
        <v>0</v>
      </c>
      <c r="CI115" s="178">
        <f t="shared" si="1228"/>
        <v>0</v>
      </c>
      <c r="CJ115" s="178"/>
      <c r="CK115" s="178"/>
      <c r="CL115" s="178"/>
      <c r="CM115" s="178"/>
      <c r="CN115" s="178"/>
      <c r="CO115" s="178"/>
      <c r="CP115" s="178"/>
      <c r="CQ115" s="179"/>
      <c r="CR115" s="178">
        <f>CU115+CX115</f>
        <v>0</v>
      </c>
      <c r="CS115" s="178">
        <f t="shared" si="1229"/>
        <v>0</v>
      </c>
      <c r="CT115" s="178"/>
      <c r="CU115" s="178"/>
      <c r="CV115" s="178"/>
      <c r="CW115" s="178"/>
      <c r="CX115" s="178"/>
      <c r="CY115" s="178"/>
      <c r="CZ115" s="178"/>
      <c r="DA115" s="179"/>
      <c r="DB115" s="178">
        <f t="shared" si="1230"/>
        <v>0</v>
      </c>
      <c r="DC115" s="178">
        <f t="shared" si="1230"/>
        <v>0</v>
      </c>
      <c r="DD115" s="178"/>
      <c r="DE115" s="178"/>
      <c r="DF115" s="178"/>
      <c r="DG115" s="178"/>
      <c r="DH115" s="178"/>
      <c r="DI115" s="178"/>
      <c r="DJ115" s="178"/>
      <c r="DK115" s="179"/>
      <c r="DL115" s="178">
        <f t="shared" si="1231"/>
        <v>0</v>
      </c>
      <c r="DM115" s="178">
        <f t="shared" si="1231"/>
        <v>0</v>
      </c>
      <c r="DN115" s="178"/>
      <c r="DO115" s="178"/>
      <c r="DP115" s="178"/>
      <c r="DQ115" s="178"/>
      <c r="DR115" s="178"/>
      <c r="DS115" s="178"/>
      <c r="DT115" s="178"/>
      <c r="DU115" s="178"/>
      <c r="DV115" s="178"/>
      <c r="DW115" s="178"/>
      <c r="DX115" s="178">
        <v>1750</v>
      </c>
      <c r="DY115" s="178"/>
      <c r="DZ115" s="178">
        <f t="shared" si="1181"/>
        <v>0</v>
      </c>
      <c r="EA115" s="178"/>
      <c r="EB115" s="178"/>
      <c r="EC115" s="178"/>
      <c r="ED115" s="179"/>
      <c r="EE115" s="178">
        <f t="shared" si="1232"/>
        <v>0</v>
      </c>
      <c r="EF115" s="178">
        <f t="shared" si="1232"/>
        <v>0</v>
      </c>
      <c r="EG115" s="178"/>
      <c r="EH115" s="178"/>
      <c r="EI115" s="178"/>
      <c r="EJ115" s="178"/>
      <c r="EK115" s="178"/>
      <c r="EL115" s="178"/>
      <c r="EM115" s="178"/>
      <c r="EN115" s="178"/>
      <c r="EO115" s="178"/>
      <c r="EP115" s="178"/>
      <c r="EQ115" s="180"/>
      <c r="ER115" s="178"/>
      <c r="ES115" s="178"/>
      <c r="ET115" s="178"/>
      <c r="EU115" s="178"/>
      <c r="EV115" s="178"/>
      <c r="EW115" s="178"/>
      <c r="EX115" s="178"/>
      <c r="EY115" s="178"/>
      <c r="EZ115" s="178"/>
      <c r="FA115" s="178"/>
      <c r="FB115" s="178"/>
      <c r="FC115" s="178"/>
      <c r="FD115" s="178"/>
      <c r="FE115" s="178"/>
      <c r="FF115" s="178"/>
      <c r="FG115" s="178"/>
      <c r="FH115" s="178"/>
      <c r="FI115" s="178"/>
      <c r="FJ115" s="178"/>
      <c r="FK115" s="178"/>
      <c r="FL115" s="178"/>
      <c r="FM115" s="178"/>
      <c r="FN115" s="178"/>
      <c r="FO115" s="178"/>
      <c r="FP115" s="178"/>
      <c r="FQ115" s="178"/>
      <c r="FR115" s="178"/>
      <c r="FS115" s="178"/>
      <c r="FT115" s="178"/>
      <c r="FU115" s="178"/>
      <c r="FV115" s="178"/>
      <c r="FW115" s="178"/>
      <c r="FX115" s="178"/>
      <c r="FY115" s="178"/>
      <c r="FZ115" s="178"/>
      <c r="GA115" s="178"/>
      <c r="GB115" s="178"/>
      <c r="GC115" s="178"/>
      <c r="GD115" s="178"/>
      <c r="GE115" s="178"/>
      <c r="GF115" s="178"/>
      <c r="GG115" s="178"/>
      <c r="GH115" s="178"/>
      <c r="GI115" s="178"/>
      <c r="GJ115" s="178"/>
      <c r="GK115" s="178"/>
      <c r="GL115" s="178"/>
      <c r="GM115" s="178"/>
      <c r="GN115" s="178"/>
      <c r="GO115" s="178"/>
      <c r="GP115" s="178"/>
      <c r="GQ115" s="178"/>
      <c r="GR115" s="178"/>
      <c r="GS115" s="178"/>
      <c r="GT115" s="178"/>
      <c r="GU115" s="178"/>
      <c r="GV115" s="178"/>
      <c r="GW115" s="99"/>
      <c r="GX115" s="116"/>
      <c r="GY115" s="116"/>
      <c r="GZ115" s="116"/>
      <c r="HA115" s="116"/>
      <c r="HB115" s="116"/>
      <c r="HC115" s="116"/>
      <c r="HD115" s="87"/>
      <c r="HE115" s="85"/>
      <c r="HF115" s="85"/>
      <c r="HG115" s="30"/>
    </row>
    <row r="116" spans="1:215" s="14" customFormat="1" ht="19.5" customHeight="1">
      <c r="A116" s="13" t="s">
        <v>170</v>
      </c>
      <c r="B116" s="174">
        <f t="shared" ref="B116:C116" si="1235">B117+B118</f>
        <v>123280.42185999999</v>
      </c>
      <c r="C116" s="174">
        <f t="shared" si="1235"/>
        <v>19619.384119999999</v>
      </c>
      <c r="D116" s="174">
        <f t="shared" ref="D116:D122" si="1236">C116/B116*100</f>
        <v>15.914436229201268</v>
      </c>
      <c r="E116" s="175">
        <f t="shared" ref="E116:G116" si="1237">E117+E118</f>
        <v>673.61757</v>
      </c>
      <c r="F116" s="174">
        <f t="shared" si="1237"/>
        <v>673.61757</v>
      </c>
      <c r="G116" s="174">
        <f t="shared" si="1237"/>
        <v>673.61757</v>
      </c>
      <c r="H116" s="174">
        <f t="shared" ref="H116:H117" si="1238">G116/F116*100</f>
        <v>100</v>
      </c>
      <c r="I116" s="174">
        <f t="shared" ref="I116:J116" si="1239">I117+I118</f>
        <v>666.88139000000001</v>
      </c>
      <c r="J116" s="174">
        <f t="shared" si="1239"/>
        <v>666.88139000000001</v>
      </c>
      <c r="K116" s="174">
        <f t="shared" ref="K116:K117" si="1240">J116/I116*100</f>
        <v>100</v>
      </c>
      <c r="L116" s="174">
        <f t="shared" ref="L116:M116" si="1241">L117+L118</f>
        <v>6.7361800000000001</v>
      </c>
      <c r="M116" s="174">
        <f t="shared" si="1241"/>
        <v>6.7361800000000001</v>
      </c>
      <c r="N116" s="174">
        <f t="shared" ref="N116" si="1242">M116/L116*100</f>
        <v>100</v>
      </c>
      <c r="O116" s="174">
        <f t="shared" ref="O116:P116" si="1243">O117+O118</f>
        <v>351.1</v>
      </c>
      <c r="P116" s="174">
        <f t="shared" si="1243"/>
        <v>0</v>
      </c>
      <c r="Q116" s="174">
        <f t="shared" ref="Q116" si="1244">P116/O116*100</f>
        <v>0</v>
      </c>
      <c r="R116" s="174">
        <f t="shared" ref="R116:S116" si="1245">R117+R118</f>
        <v>3479</v>
      </c>
      <c r="S116" s="174">
        <f t="shared" si="1245"/>
        <v>3479</v>
      </c>
      <c r="T116" s="174">
        <f t="shared" ref="T116:T117" si="1246">S116/R116*100</f>
        <v>100</v>
      </c>
      <c r="U116" s="175">
        <f t="shared" ref="U116:W116" si="1247">U117+U118</f>
        <v>8516.4884999999995</v>
      </c>
      <c r="V116" s="174">
        <f t="shared" si="1247"/>
        <v>8516.4884999999995</v>
      </c>
      <c r="W116" s="174">
        <f t="shared" si="1247"/>
        <v>1150.8525</v>
      </c>
      <c r="X116" s="174">
        <f t="shared" ref="X116" si="1248">W116/V116*100</f>
        <v>13.513227899033739</v>
      </c>
      <c r="Y116" s="174">
        <f t="shared" ref="Y116:Z116" si="1249">Y117+Y118</f>
        <v>5992.0926600000003</v>
      </c>
      <c r="Z116" s="174">
        <f t="shared" si="1249"/>
        <v>809.72514000000001</v>
      </c>
      <c r="AA116" s="174">
        <f t="shared" ref="AA116" si="1250">Z116/Y116*100</f>
        <v>13.513227947980363</v>
      </c>
      <c r="AB116" s="174">
        <f t="shared" ref="AB116:AC116" si="1251">AB117+AB118</f>
        <v>2524.3958400000001</v>
      </c>
      <c r="AC116" s="174">
        <f t="shared" si="1251"/>
        <v>341.12736000000001</v>
      </c>
      <c r="AD116" s="174">
        <f t="shared" ref="AD116" si="1252">AC116/AB116*100</f>
        <v>13.513227782850409</v>
      </c>
      <c r="AE116" s="175">
        <f t="shared" ref="AE116:AG116" si="1253">AE117+AE118</f>
        <v>0</v>
      </c>
      <c r="AF116" s="174">
        <f t="shared" si="1253"/>
        <v>0</v>
      </c>
      <c r="AG116" s="174">
        <f t="shared" si="1253"/>
        <v>0</v>
      </c>
      <c r="AH116" s="174"/>
      <c r="AI116" s="174">
        <f t="shared" ref="AI116:AJ116" si="1254">AI117+AI118</f>
        <v>0</v>
      </c>
      <c r="AJ116" s="174">
        <f t="shared" si="1254"/>
        <v>0</v>
      </c>
      <c r="AK116" s="174"/>
      <c r="AL116" s="174">
        <f t="shared" ref="AL116:AM116" si="1255">AL117+AL118</f>
        <v>0</v>
      </c>
      <c r="AM116" s="174">
        <f t="shared" si="1255"/>
        <v>0</v>
      </c>
      <c r="AN116" s="174"/>
      <c r="AO116" s="174">
        <f t="shared" ref="AO116:AP116" si="1256">AO117+AO118</f>
        <v>0</v>
      </c>
      <c r="AP116" s="174">
        <f t="shared" si="1256"/>
        <v>0</v>
      </c>
      <c r="AQ116" s="178"/>
      <c r="AR116" s="175">
        <f t="shared" ref="AR116:AT116" si="1257">AR117+AR118</f>
        <v>0</v>
      </c>
      <c r="AS116" s="174">
        <f t="shared" si="1257"/>
        <v>0</v>
      </c>
      <c r="AT116" s="174">
        <f t="shared" si="1257"/>
        <v>0</v>
      </c>
      <c r="AU116" s="178"/>
      <c r="AV116" s="174">
        <f t="shared" ref="AV116:AW116" si="1258">AV117+AV118</f>
        <v>0</v>
      </c>
      <c r="AW116" s="174">
        <f t="shared" si="1258"/>
        <v>0</v>
      </c>
      <c r="AX116" s="178"/>
      <c r="AY116" s="174">
        <f t="shared" ref="AY116:AZ116" si="1259">AY117+AY118</f>
        <v>0</v>
      </c>
      <c r="AZ116" s="174">
        <f t="shared" si="1259"/>
        <v>0</v>
      </c>
      <c r="BA116" s="178"/>
      <c r="BB116" s="175">
        <f t="shared" ref="BB116:BC116" si="1260">BB117+BB118</f>
        <v>2863.3189599999996</v>
      </c>
      <c r="BC116" s="174">
        <f t="shared" si="1260"/>
        <v>2863.3189599999996</v>
      </c>
      <c r="BD116" s="174">
        <f>BD117+BD118</f>
        <v>0</v>
      </c>
      <c r="BE116" s="174">
        <f t="shared" ref="BE116:BE119" si="1261">BD116/BC116*100</f>
        <v>0</v>
      </c>
      <c r="BF116" s="174">
        <f t="shared" ref="BF116:BG116" si="1262">BF117+BF118</f>
        <v>2806.0525699999998</v>
      </c>
      <c r="BG116" s="174">
        <f t="shared" si="1262"/>
        <v>0</v>
      </c>
      <c r="BH116" s="174">
        <f t="shared" ref="BH116:BH119" si="1263">BG116/BF116*100</f>
        <v>0</v>
      </c>
      <c r="BI116" s="174">
        <f t="shared" ref="BI116" si="1264">BI117+BI118</f>
        <v>57.266390000000001</v>
      </c>
      <c r="BJ116" s="174">
        <f>BJ118+BJ117</f>
        <v>0</v>
      </c>
      <c r="BK116" s="174">
        <f t="shared" ref="BK116:BK119" si="1265">BJ116/BI116*100</f>
        <v>0</v>
      </c>
      <c r="BL116" s="174">
        <f t="shared" ref="BL116:BM116" si="1266">BL117+BL118</f>
        <v>0</v>
      </c>
      <c r="BM116" s="174">
        <f t="shared" si="1266"/>
        <v>0</v>
      </c>
      <c r="BN116" s="174"/>
      <c r="BO116" s="174">
        <f t="shared" ref="BO116:BP116" si="1267">BO117+BO118</f>
        <v>782.82299999999998</v>
      </c>
      <c r="BP116" s="174">
        <f t="shared" si="1267"/>
        <v>0</v>
      </c>
      <c r="BQ116" s="174">
        <f t="shared" ref="BQ116:BQ119" si="1268">BP116/BO116*100</f>
        <v>0</v>
      </c>
      <c r="BR116" s="174">
        <f t="shared" ref="BR116:BS116" si="1269">BR117+BR118</f>
        <v>782.82299999999998</v>
      </c>
      <c r="BS116" s="174">
        <f t="shared" si="1269"/>
        <v>0</v>
      </c>
      <c r="BT116" s="174">
        <f t="shared" si="1234"/>
        <v>0</v>
      </c>
      <c r="BU116" s="174">
        <f t="shared" ref="BU116:BV116" si="1270">BU117+BU118</f>
        <v>0</v>
      </c>
      <c r="BV116" s="174">
        <f t="shared" si="1270"/>
        <v>0</v>
      </c>
      <c r="BW116" s="174"/>
      <c r="BX116" s="174">
        <f t="shared" ref="BX116:BY116" si="1271">BX117+BX118</f>
        <v>54315.211519999997</v>
      </c>
      <c r="BY116" s="174">
        <f t="shared" si="1271"/>
        <v>0</v>
      </c>
      <c r="BZ116" s="174">
        <f>BY116/BX116*100</f>
        <v>0</v>
      </c>
      <c r="CA116" s="174">
        <f t="shared" ref="CA116:CB116" si="1272">CA117+CA118</f>
        <v>53228.907279999999</v>
      </c>
      <c r="CB116" s="174">
        <f t="shared" si="1272"/>
        <v>0</v>
      </c>
      <c r="CC116" s="174">
        <f t="shared" ref="CC116:CC117" si="1273">CB116/CA116*100</f>
        <v>0</v>
      </c>
      <c r="CD116" s="174">
        <f t="shared" ref="CD116:CE116" si="1274">CD117+CD118</f>
        <v>1086.3042399999999</v>
      </c>
      <c r="CE116" s="174">
        <f t="shared" si="1274"/>
        <v>0</v>
      </c>
      <c r="CF116" s="174">
        <f>CE116/CD116*100</f>
        <v>0</v>
      </c>
      <c r="CG116" s="175">
        <f t="shared" ref="CG116:CI116" si="1275">CG117+CG118</f>
        <v>0</v>
      </c>
      <c r="CH116" s="174">
        <f t="shared" si="1275"/>
        <v>0</v>
      </c>
      <c r="CI116" s="174">
        <f t="shared" si="1275"/>
        <v>0</v>
      </c>
      <c r="CJ116" s="174"/>
      <c r="CK116" s="174">
        <f t="shared" ref="CK116:CL116" si="1276">CK117+CK118</f>
        <v>0</v>
      </c>
      <c r="CL116" s="174">
        <f t="shared" si="1276"/>
        <v>0</v>
      </c>
      <c r="CM116" s="174"/>
      <c r="CN116" s="174">
        <f t="shared" ref="CN116:CO116" si="1277">CN117+CN118</f>
        <v>0</v>
      </c>
      <c r="CO116" s="174">
        <f t="shared" si="1277"/>
        <v>0</v>
      </c>
      <c r="CP116" s="174"/>
      <c r="CQ116" s="175">
        <f t="shared" ref="CQ116:CS116" si="1278">CQ117+CQ118</f>
        <v>0</v>
      </c>
      <c r="CR116" s="174">
        <f t="shared" si="1278"/>
        <v>0</v>
      </c>
      <c r="CS116" s="174">
        <f t="shared" si="1278"/>
        <v>0</v>
      </c>
      <c r="CT116" s="174"/>
      <c r="CU116" s="174">
        <f t="shared" ref="CU116" si="1279">CU117+CU118</f>
        <v>0</v>
      </c>
      <c r="CV116" s="174">
        <v>0</v>
      </c>
      <c r="CW116" s="174"/>
      <c r="CX116" s="174">
        <f t="shared" ref="CX116:CY116" si="1280">CX117+CX118</f>
        <v>0</v>
      </c>
      <c r="CY116" s="174">
        <f t="shared" si="1280"/>
        <v>0</v>
      </c>
      <c r="CZ116" s="174"/>
      <c r="DA116" s="175">
        <f t="shared" ref="DA116:DC116" si="1281">DA117+DA118</f>
        <v>0</v>
      </c>
      <c r="DB116" s="174">
        <f t="shared" si="1281"/>
        <v>0</v>
      </c>
      <c r="DC116" s="174">
        <f t="shared" si="1281"/>
        <v>0</v>
      </c>
      <c r="DD116" s="174"/>
      <c r="DE116" s="174">
        <f t="shared" ref="DE116:DF116" si="1282">DE117+DE118</f>
        <v>0</v>
      </c>
      <c r="DF116" s="174">
        <f t="shared" si="1282"/>
        <v>0</v>
      </c>
      <c r="DG116" s="174"/>
      <c r="DH116" s="174">
        <f t="shared" ref="DH116:DI116" si="1283">DH117+DH118</f>
        <v>0</v>
      </c>
      <c r="DI116" s="174">
        <f t="shared" si="1283"/>
        <v>0</v>
      </c>
      <c r="DJ116" s="174"/>
      <c r="DK116" s="175">
        <f t="shared" ref="DK116:DM116" si="1284">DK117+DK118</f>
        <v>0</v>
      </c>
      <c r="DL116" s="174">
        <f t="shared" si="1284"/>
        <v>0</v>
      </c>
      <c r="DM116" s="174">
        <f t="shared" si="1284"/>
        <v>0</v>
      </c>
      <c r="DN116" s="174"/>
      <c r="DO116" s="174">
        <f t="shared" ref="DO116:DP116" si="1285">DO117+DO118</f>
        <v>0</v>
      </c>
      <c r="DP116" s="174">
        <f t="shared" si="1285"/>
        <v>0</v>
      </c>
      <c r="DQ116" s="174"/>
      <c r="DR116" s="174">
        <f t="shared" ref="DR116:DS116" si="1286">DR117+DR118</f>
        <v>0</v>
      </c>
      <c r="DS116" s="174">
        <f t="shared" si="1286"/>
        <v>0</v>
      </c>
      <c r="DT116" s="174"/>
      <c r="DU116" s="174">
        <f t="shared" ref="DU116:DV116" si="1287">DU117+DU118</f>
        <v>0</v>
      </c>
      <c r="DV116" s="174">
        <f t="shared" si="1287"/>
        <v>0</v>
      </c>
      <c r="DW116" s="174"/>
      <c r="DX116" s="174">
        <f t="shared" ref="DX116:DY116" si="1288">DX117+DX118</f>
        <v>5200.0390000000007</v>
      </c>
      <c r="DY116" s="174">
        <f t="shared" si="1288"/>
        <v>0</v>
      </c>
      <c r="DZ116" s="174">
        <f>DY116/DX116*100</f>
        <v>0</v>
      </c>
      <c r="EA116" s="174">
        <f t="shared" ref="EA116:EB116" si="1289">EA117+EA118</f>
        <v>2467.1999999999998</v>
      </c>
      <c r="EB116" s="174">
        <f t="shared" si="1289"/>
        <v>672.9</v>
      </c>
      <c r="EC116" s="174">
        <f t="shared" ref="EC116" si="1290">EB116/EA116*100</f>
        <v>27.273832684824907</v>
      </c>
      <c r="ED116" s="175">
        <f t="shared" ref="ED116:EF116" si="1291">ED117+ED118</f>
        <v>0</v>
      </c>
      <c r="EE116" s="174">
        <f t="shared" si="1291"/>
        <v>0</v>
      </c>
      <c r="EF116" s="174">
        <f t="shared" si="1291"/>
        <v>0</v>
      </c>
      <c r="EG116" s="174"/>
      <c r="EH116" s="174">
        <f t="shared" ref="EH116:EI116" si="1292">EH117+EH118</f>
        <v>0</v>
      </c>
      <c r="EI116" s="174">
        <f t="shared" si="1292"/>
        <v>0</v>
      </c>
      <c r="EJ116" s="174"/>
      <c r="EK116" s="174">
        <f t="shared" ref="EK116:EL116" si="1293">EK117+EK118</f>
        <v>0</v>
      </c>
      <c r="EL116" s="174">
        <f t="shared" si="1293"/>
        <v>0</v>
      </c>
      <c r="EM116" s="174"/>
      <c r="EN116" s="174">
        <f>EN117+EN118</f>
        <v>27776.38</v>
      </c>
      <c r="EO116" s="174">
        <f>EO117+EO118</f>
        <v>11157.987709999999</v>
      </c>
      <c r="EP116" s="174">
        <f>EO116/EN116*100</f>
        <v>40.170777149506158</v>
      </c>
      <c r="EQ116" s="175">
        <f>EQ117+EQ118</f>
        <v>102.04082</v>
      </c>
      <c r="ER116" s="174">
        <f t="shared" ref="ER116:EZ116" si="1294">ER117+ER118</f>
        <v>102.04082</v>
      </c>
      <c r="ES116" s="174">
        <f t="shared" si="1294"/>
        <v>102.04082</v>
      </c>
      <c r="ET116" s="174">
        <f t="shared" si="1294"/>
        <v>100</v>
      </c>
      <c r="EU116" s="174">
        <f t="shared" si="1294"/>
        <v>100</v>
      </c>
      <c r="EV116" s="174">
        <f t="shared" si="1294"/>
        <v>100</v>
      </c>
      <c r="EW116" s="174">
        <f t="shared" si="1294"/>
        <v>100</v>
      </c>
      <c r="EX116" s="174">
        <f t="shared" si="1294"/>
        <v>2.0408200000000001</v>
      </c>
      <c r="EY116" s="174">
        <f t="shared" si="1294"/>
        <v>2.0408200000000001</v>
      </c>
      <c r="EZ116" s="174">
        <f t="shared" si="1294"/>
        <v>100</v>
      </c>
      <c r="FA116" s="174">
        <f t="shared" ref="FA116:FB116" si="1295">FA117+FA118</f>
        <v>0</v>
      </c>
      <c r="FB116" s="174">
        <f t="shared" si="1295"/>
        <v>0</v>
      </c>
      <c r="FC116" s="174"/>
      <c r="FD116" s="174">
        <f t="shared" ref="FD116:FE116" si="1296">FD117+FD118</f>
        <v>0</v>
      </c>
      <c r="FE116" s="174">
        <f t="shared" si="1296"/>
        <v>0</v>
      </c>
      <c r="FF116" s="174"/>
      <c r="FG116" s="174">
        <f t="shared" ref="FG116:FH116" si="1297">FG117+FG118</f>
        <v>0</v>
      </c>
      <c r="FH116" s="174">
        <f t="shared" si="1297"/>
        <v>0</v>
      </c>
      <c r="FI116" s="174"/>
      <c r="FJ116" s="174">
        <f t="shared" ref="FJ116:FK116" si="1298">FJ117+FJ118</f>
        <v>70.057599999999994</v>
      </c>
      <c r="FK116" s="174">
        <f t="shared" si="1298"/>
        <v>0</v>
      </c>
      <c r="FL116" s="174">
        <f t="shared" ref="FL116:FL117" si="1299">FK116/FJ116*100</f>
        <v>0</v>
      </c>
      <c r="FM116" s="174">
        <f t="shared" ref="FM116:FN116" si="1300">FM117+FM118</f>
        <v>6925.4508299999998</v>
      </c>
      <c r="FN116" s="174">
        <f t="shared" si="1300"/>
        <v>2105.7940100000001</v>
      </c>
      <c r="FO116" s="174">
        <f t="shared" ref="FO116:FO117" si="1301">FN116/FM116*100</f>
        <v>30.406598237302052</v>
      </c>
      <c r="FP116" s="174">
        <f t="shared" ref="FP116:FQ116" si="1302">FP117+FP118</f>
        <v>0</v>
      </c>
      <c r="FQ116" s="174">
        <f t="shared" si="1302"/>
        <v>0</v>
      </c>
      <c r="FR116" s="174"/>
      <c r="FS116" s="174">
        <f t="shared" ref="FS116:FT116" si="1303">FS117+FS118</f>
        <v>4015.5102000000002</v>
      </c>
      <c r="FT116" s="174">
        <f t="shared" si="1303"/>
        <v>0</v>
      </c>
      <c r="FU116" s="174">
        <f t="shared" ref="FU116:FU117" si="1304">FT116/FS116*100</f>
        <v>0</v>
      </c>
      <c r="FV116" s="174">
        <f t="shared" ref="FV116:FW116" si="1305">FV117+FV118</f>
        <v>0</v>
      </c>
      <c r="FW116" s="174">
        <f t="shared" si="1305"/>
        <v>0</v>
      </c>
      <c r="FX116" s="174"/>
      <c r="FY116" s="174">
        <f t="shared" ref="FY116:FZ116" si="1306">FY117+FY118</f>
        <v>0</v>
      </c>
      <c r="FZ116" s="174">
        <f t="shared" si="1306"/>
        <v>0</v>
      </c>
      <c r="GA116" s="174"/>
      <c r="GB116" s="174">
        <f t="shared" ref="GB116:GC116" si="1307">GB117+GB118</f>
        <v>0</v>
      </c>
      <c r="GC116" s="174">
        <f t="shared" si="1307"/>
        <v>0</v>
      </c>
      <c r="GD116" s="174"/>
      <c r="GE116" s="174">
        <f t="shared" ref="GE116:GF116" si="1308">GE117+GE118</f>
        <v>0</v>
      </c>
      <c r="GF116" s="174">
        <f t="shared" si="1308"/>
        <v>0</v>
      </c>
      <c r="GG116" s="174"/>
      <c r="GH116" s="174">
        <f t="shared" ref="GH116:GI116" si="1309">GH117+GH118</f>
        <v>1259.874</v>
      </c>
      <c r="GI116" s="174">
        <f t="shared" si="1309"/>
        <v>277.19150999999999</v>
      </c>
      <c r="GJ116" s="174">
        <f t="shared" ref="GJ116:GJ117" si="1310">GI116/GH116*100</f>
        <v>22.001526343110498</v>
      </c>
      <c r="GK116" s="174">
        <f t="shared" ref="GK116:GL116" si="1311">GK117+GK118</f>
        <v>2913.5621799999999</v>
      </c>
      <c r="GL116" s="174">
        <f t="shared" si="1311"/>
        <v>0</v>
      </c>
      <c r="GM116" s="174">
        <f t="shared" ref="GM116:GM117" si="1312">GL116/GK116*100</f>
        <v>0</v>
      </c>
      <c r="GN116" s="174">
        <f>GN117+GN118</f>
        <v>1568.7476799999999</v>
      </c>
      <c r="GO116" s="174">
        <f t="shared" ref="GO116" si="1313">GO117+GO118</f>
        <v>0</v>
      </c>
      <c r="GP116" s="174">
        <f t="shared" ref="GP116:GP117" si="1314">GO116/GN116*100</f>
        <v>0</v>
      </c>
      <c r="GQ116" s="174">
        <f>GQ117+GQ118</f>
        <v>0</v>
      </c>
      <c r="GR116" s="174">
        <f t="shared" ref="GR116" si="1315">GR117+GR118</f>
        <v>0</v>
      </c>
      <c r="GS116" s="174"/>
      <c r="GT116" s="174">
        <f>GT117+GT118</f>
        <v>0</v>
      </c>
      <c r="GU116" s="174">
        <f t="shared" ref="GU116" si="1316">GU117+GU118</f>
        <v>0</v>
      </c>
      <c r="GV116" s="174"/>
      <c r="GW116" s="88"/>
      <c r="GX116" s="113"/>
      <c r="GY116" s="124"/>
      <c r="GZ116" s="123"/>
      <c r="HA116" s="113"/>
      <c r="HB116" s="113"/>
      <c r="HC116" s="113"/>
      <c r="HD116" s="96"/>
    </row>
    <row r="117" spans="1:215" ht="18">
      <c r="A117" s="11" t="s">
        <v>169</v>
      </c>
      <c r="B117" s="178">
        <f>E117+O117+R117+U117+AE117+AO117+AR117+BB117+BL117+BO117+BX117+CG117+CQ117+DA117+DK117+DU117+DX117+EA117+ED117+EN117+EQ117+FA117+FD117+FG117+FJ117+FM117+FP117+FS117+FV117+FY117+GB117+GE117+GH117+GK117+GN117+GQ117+GT117</f>
        <v>114434.24089999999</v>
      </c>
      <c r="C117" s="178">
        <f>G117+P117+S117+W117+AG117+AP117+AT117+BD117+BM117+BP117+BY117+CI117+CS117+DC117+DM117+DV117+DY117+EB117+EF117+EO117+ES117+FB117+FE117+FH117+FK117+FN117+FQ117+FT117+FW117+FZ117+GC117+GF117+GI117+GL117+GO117+GR117+GU117</f>
        <v>19619.384119999999</v>
      </c>
      <c r="D117" s="178">
        <f t="shared" si="1236"/>
        <v>17.144679744190096</v>
      </c>
      <c r="E117" s="179">
        <v>673.61757</v>
      </c>
      <c r="F117" s="178">
        <f>I117+L117</f>
        <v>673.61757</v>
      </c>
      <c r="G117" s="178">
        <f>J117+M117</f>
        <v>673.61757</v>
      </c>
      <c r="H117" s="178">
        <f t="shared" si="1238"/>
        <v>100</v>
      </c>
      <c r="I117" s="178">
        <v>666.88139000000001</v>
      </c>
      <c r="J117" s="178">
        <v>666.88139000000001</v>
      </c>
      <c r="K117" s="178">
        <f t="shared" si="1240"/>
        <v>100</v>
      </c>
      <c r="L117" s="178">
        <v>6.7361800000000001</v>
      </c>
      <c r="M117" s="178">
        <v>6.7361800000000001</v>
      </c>
      <c r="N117" s="178">
        <f>M117/L117*100</f>
        <v>100</v>
      </c>
      <c r="O117" s="178">
        <v>351.1</v>
      </c>
      <c r="P117" s="178"/>
      <c r="Q117" s="178">
        <f>P117/O117*100</f>
        <v>0</v>
      </c>
      <c r="R117" s="178">
        <v>3479</v>
      </c>
      <c r="S117" s="178">
        <v>3479</v>
      </c>
      <c r="T117" s="178">
        <f t="shared" si="1246"/>
        <v>100</v>
      </c>
      <c r="U117" s="179">
        <v>8516.4884999999995</v>
      </c>
      <c r="V117" s="178">
        <f>Y117+AB117</f>
        <v>8516.4884999999995</v>
      </c>
      <c r="W117" s="178">
        <f>Z117+AC117</f>
        <v>1150.8525</v>
      </c>
      <c r="X117" s="178">
        <f>W117/V117*100</f>
        <v>13.513227899033739</v>
      </c>
      <c r="Y117" s="178">
        <v>5992.0926600000003</v>
      </c>
      <c r="Z117" s="178">
        <v>809.72514000000001</v>
      </c>
      <c r="AA117" s="178">
        <f>Z117/Y117*100</f>
        <v>13.513227947980363</v>
      </c>
      <c r="AB117" s="178">
        <v>2524.3958400000001</v>
      </c>
      <c r="AC117" s="178">
        <v>341.12736000000001</v>
      </c>
      <c r="AD117" s="178">
        <f>AC117/AB117*100</f>
        <v>13.513227782850409</v>
      </c>
      <c r="AE117" s="179"/>
      <c r="AF117" s="178">
        <f>AI117+AL117</f>
        <v>0</v>
      </c>
      <c r="AG117" s="178">
        <f>AJ117+AM117</f>
        <v>0</v>
      </c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9"/>
      <c r="AS117" s="178">
        <f>AV117+AY117</f>
        <v>0</v>
      </c>
      <c r="AT117" s="178">
        <f>AW117+AZ117</f>
        <v>0</v>
      </c>
      <c r="AU117" s="178"/>
      <c r="AV117" s="178"/>
      <c r="AW117" s="178"/>
      <c r="AX117" s="178"/>
      <c r="AY117" s="178"/>
      <c r="AZ117" s="178"/>
      <c r="BA117" s="178"/>
      <c r="BB117" s="179"/>
      <c r="BC117" s="178"/>
      <c r="BD117" s="178"/>
      <c r="BE117" s="178"/>
      <c r="BF117" s="178"/>
      <c r="BG117" s="178"/>
      <c r="BH117" s="178"/>
      <c r="BI117" s="178"/>
      <c r="BJ117" s="178"/>
      <c r="BK117" s="178"/>
      <c r="BL117" s="178"/>
      <c r="BM117" s="178"/>
      <c r="BN117" s="178"/>
      <c r="BO117" s="178">
        <f>BR117+BU117</f>
        <v>0</v>
      </c>
      <c r="BP117" s="178"/>
      <c r="BQ117" s="178"/>
      <c r="BR117" s="178"/>
      <c r="BS117" s="178"/>
      <c r="BT117" s="178"/>
      <c r="BU117" s="178"/>
      <c r="BV117" s="178"/>
      <c r="BW117" s="178"/>
      <c r="BX117" s="178">
        <f>CA117+CD117</f>
        <v>54315.211519999997</v>
      </c>
      <c r="BY117" s="178">
        <f>CB117+CE117</f>
        <v>0</v>
      </c>
      <c r="BZ117" s="178">
        <f>BY117/BX117*100</f>
        <v>0</v>
      </c>
      <c r="CA117" s="178">
        <v>53228.907279999999</v>
      </c>
      <c r="CB117" s="178"/>
      <c r="CC117" s="178">
        <f t="shared" si="1273"/>
        <v>0</v>
      </c>
      <c r="CD117" s="178">
        <v>1086.3042399999999</v>
      </c>
      <c r="CE117" s="178"/>
      <c r="CF117" s="178">
        <f t="shared" ref="CF117" si="1317">CE117/CD117*100</f>
        <v>0</v>
      </c>
      <c r="CG117" s="179"/>
      <c r="CH117" s="178">
        <f>CK117+CN117</f>
        <v>0</v>
      </c>
      <c r="CI117" s="178">
        <f>CL117+CO117</f>
        <v>0</v>
      </c>
      <c r="CJ117" s="178"/>
      <c r="CK117" s="178"/>
      <c r="CL117" s="178"/>
      <c r="CM117" s="178"/>
      <c r="CN117" s="178"/>
      <c r="CO117" s="178"/>
      <c r="CP117" s="178"/>
      <c r="CQ117" s="179"/>
      <c r="CR117" s="178">
        <f>CU117+CX117</f>
        <v>0</v>
      </c>
      <c r="CS117" s="178">
        <f t="shared" ref="CS117" si="1318">CV117+CY117</f>
        <v>0</v>
      </c>
      <c r="CT117" s="178"/>
      <c r="CU117" s="178"/>
      <c r="CV117" s="178"/>
      <c r="CW117" s="178"/>
      <c r="CX117" s="178"/>
      <c r="CY117" s="178"/>
      <c r="CZ117" s="178"/>
      <c r="DA117" s="179"/>
      <c r="DB117" s="178">
        <f>DE117+DH117</f>
        <v>0</v>
      </c>
      <c r="DC117" s="178">
        <f>DF117+DI117</f>
        <v>0</v>
      </c>
      <c r="DD117" s="178"/>
      <c r="DE117" s="178"/>
      <c r="DF117" s="178"/>
      <c r="DG117" s="178"/>
      <c r="DH117" s="178"/>
      <c r="DI117" s="178"/>
      <c r="DJ117" s="178"/>
      <c r="DK117" s="179"/>
      <c r="DL117" s="178">
        <f>DO117+DR117</f>
        <v>0</v>
      </c>
      <c r="DM117" s="178">
        <f>DP117+DS117</f>
        <v>0</v>
      </c>
      <c r="DN117" s="178"/>
      <c r="DO117" s="178"/>
      <c r="DP117" s="178"/>
      <c r="DQ117" s="178"/>
      <c r="DR117" s="178"/>
      <c r="DS117" s="178"/>
      <c r="DT117" s="178"/>
      <c r="DU117" s="178"/>
      <c r="DV117" s="178"/>
      <c r="DW117" s="178"/>
      <c r="DX117" s="178"/>
      <c r="DY117" s="178"/>
      <c r="DZ117" s="178"/>
      <c r="EA117" s="178">
        <v>2467.1999999999998</v>
      </c>
      <c r="EB117" s="178">
        <v>672.9</v>
      </c>
      <c r="EC117" s="178">
        <f>EB117/EA117*100</f>
        <v>27.273832684824907</v>
      </c>
      <c r="ED117" s="179"/>
      <c r="EE117" s="178">
        <f>EH117+EK117</f>
        <v>0</v>
      </c>
      <c r="EF117" s="178">
        <v>0</v>
      </c>
      <c r="EG117" s="178"/>
      <c r="EH117" s="178"/>
      <c r="EI117" s="178"/>
      <c r="EJ117" s="178"/>
      <c r="EK117" s="178"/>
      <c r="EL117" s="178"/>
      <c r="EM117" s="178"/>
      <c r="EN117" s="178">
        <v>27776.38</v>
      </c>
      <c r="EO117" s="178">
        <v>11157.987709999999</v>
      </c>
      <c r="EP117" s="178">
        <f>EO117/EN117*100</f>
        <v>40.170777149506158</v>
      </c>
      <c r="EQ117" s="180">
        <v>102.04082</v>
      </c>
      <c r="ER117" s="178">
        <f>EU117+EX117</f>
        <v>102.04082</v>
      </c>
      <c r="ES117" s="178">
        <f>EV117+EY117</f>
        <v>102.04082</v>
      </c>
      <c r="ET117" s="178">
        <f>ES117/ER117*100</f>
        <v>100</v>
      </c>
      <c r="EU117" s="178">
        <v>100</v>
      </c>
      <c r="EV117" s="178">
        <v>100</v>
      </c>
      <c r="EW117" s="178">
        <f>EV117/EU117*100</f>
        <v>100</v>
      </c>
      <c r="EX117" s="178">
        <v>2.0408200000000001</v>
      </c>
      <c r="EY117" s="178">
        <v>2.0408200000000001</v>
      </c>
      <c r="EZ117" s="178">
        <f>EY117/EX117*100</f>
        <v>100</v>
      </c>
      <c r="FA117" s="178"/>
      <c r="FB117" s="178"/>
      <c r="FC117" s="178"/>
      <c r="FD117" s="178"/>
      <c r="FE117" s="178"/>
      <c r="FF117" s="178"/>
      <c r="FG117" s="178"/>
      <c r="FH117" s="178"/>
      <c r="FI117" s="178"/>
      <c r="FJ117" s="178">
        <v>70.057599999999994</v>
      </c>
      <c r="FK117" s="178"/>
      <c r="FL117" s="178">
        <f t="shared" si="1299"/>
        <v>0</v>
      </c>
      <c r="FM117" s="178">
        <v>6925.4508299999998</v>
      </c>
      <c r="FN117" s="178">
        <v>2105.7940100000001</v>
      </c>
      <c r="FO117" s="178">
        <f t="shared" si="1301"/>
        <v>30.406598237302052</v>
      </c>
      <c r="FP117" s="178"/>
      <c r="FQ117" s="178"/>
      <c r="FR117" s="178"/>
      <c r="FS117" s="178">
        <v>4015.5102000000002</v>
      </c>
      <c r="FT117" s="178"/>
      <c r="FU117" s="178">
        <f t="shared" si="1304"/>
        <v>0</v>
      </c>
      <c r="FV117" s="178"/>
      <c r="FW117" s="178"/>
      <c r="FX117" s="178"/>
      <c r="FY117" s="178"/>
      <c r="FZ117" s="178"/>
      <c r="GA117" s="178"/>
      <c r="GB117" s="178"/>
      <c r="GC117" s="178"/>
      <c r="GD117" s="178"/>
      <c r="GE117" s="178"/>
      <c r="GF117" s="178"/>
      <c r="GG117" s="178"/>
      <c r="GH117" s="178">
        <v>1259.874</v>
      </c>
      <c r="GI117" s="178">
        <v>277.19150999999999</v>
      </c>
      <c r="GJ117" s="178">
        <f t="shared" si="1310"/>
        <v>22.001526343110498</v>
      </c>
      <c r="GK117" s="178">
        <v>2913.5621799999999</v>
      </c>
      <c r="GL117" s="178"/>
      <c r="GM117" s="178">
        <f t="shared" si="1312"/>
        <v>0</v>
      </c>
      <c r="GN117" s="178">
        <v>1568.7476799999999</v>
      </c>
      <c r="GO117" s="178"/>
      <c r="GP117" s="178">
        <f t="shared" si="1314"/>
        <v>0</v>
      </c>
      <c r="GQ117" s="178"/>
      <c r="GR117" s="178"/>
      <c r="GS117" s="178"/>
      <c r="GT117" s="178"/>
      <c r="GU117" s="178"/>
      <c r="GV117" s="178"/>
      <c r="GW117" s="90"/>
      <c r="GX117" s="87"/>
      <c r="GY117" s="85"/>
      <c r="GZ117" s="85"/>
      <c r="HA117" s="30"/>
      <c r="HB117" s="30"/>
      <c r="HC117" s="30"/>
      <c r="HD117" s="30"/>
    </row>
    <row r="118" spans="1:215" s="14" customFormat="1" ht="18">
      <c r="A118" s="13" t="s">
        <v>194</v>
      </c>
      <c r="B118" s="174">
        <f t="shared" ref="B118:C118" si="1319">SUM(B119:B122)</f>
        <v>8846.1809599999997</v>
      </c>
      <c r="C118" s="174">
        <f t="shared" si="1319"/>
        <v>0</v>
      </c>
      <c r="D118" s="174">
        <f t="shared" si="1236"/>
        <v>0</v>
      </c>
      <c r="E118" s="175">
        <f t="shared" ref="E118:G118" si="1320">SUM(E119:E122)</f>
        <v>0</v>
      </c>
      <c r="F118" s="174">
        <f t="shared" si="1320"/>
        <v>0</v>
      </c>
      <c r="G118" s="174">
        <f t="shared" si="1320"/>
        <v>0</v>
      </c>
      <c r="H118" s="178"/>
      <c r="I118" s="174">
        <f t="shared" ref="I118:J118" si="1321">SUM(I119:I122)</f>
        <v>0</v>
      </c>
      <c r="J118" s="174">
        <f t="shared" si="1321"/>
        <v>0</v>
      </c>
      <c r="K118" s="178"/>
      <c r="L118" s="174">
        <f t="shared" ref="L118:M118" si="1322">SUM(L119:L122)</f>
        <v>0</v>
      </c>
      <c r="M118" s="174">
        <f t="shared" si="1322"/>
        <v>0</v>
      </c>
      <c r="N118" s="178"/>
      <c r="O118" s="174">
        <f t="shared" ref="O118:P118" si="1323">SUM(O119:O122)</f>
        <v>0</v>
      </c>
      <c r="P118" s="174">
        <f t="shared" si="1323"/>
        <v>0</v>
      </c>
      <c r="Q118" s="178"/>
      <c r="R118" s="174">
        <f t="shared" ref="R118:S118" si="1324">SUM(R119:R122)</f>
        <v>0</v>
      </c>
      <c r="S118" s="174">
        <f t="shared" si="1324"/>
        <v>0</v>
      </c>
      <c r="T118" s="178"/>
      <c r="U118" s="175">
        <f t="shared" ref="U118:W118" si="1325">SUM(U119:U122)</f>
        <v>0</v>
      </c>
      <c r="V118" s="174">
        <f t="shared" si="1325"/>
        <v>0</v>
      </c>
      <c r="W118" s="174">
        <f t="shared" si="1325"/>
        <v>0</v>
      </c>
      <c r="X118" s="178"/>
      <c r="Y118" s="174">
        <f t="shared" ref="Y118:Z118" si="1326">SUM(Y119:Y122)</f>
        <v>0</v>
      </c>
      <c r="Z118" s="174">
        <f t="shared" si="1326"/>
        <v>0</v>
      </c>
      <c r="AA118" s="178"/>
      <c r="AB118" s="174">
        <f t="shared" ref="AB118:AC118" si="1327">SUM(AB119:AB122)</f>
        <v>0</v>
      </c>
      <c r="AC118" s="174">
        <f t="shared" si="1327"/>
        <v>0</v>
      </c>
      <c r="AD118" s="178"/>
      <c r="AE118" s="175">
        <f t="shared" ref="AE118:AG118" si="1328">SUM(AE119:AE122)</f>
        <v>0</v>
      </c>
      <c r="AF118" s="174">
        <f t="shared" si="1328"/>
        <v>0</v>
      </c>
      <c r="AG118" s="174">
        <f t="shared" si="1328"/>
        <v>0</v>
      </c>
      <c r="AH118" s="178"/>
      <c r="AI118" s="174">
        <f t="shared" ref="AI118:AJ118" si="1329">SUM(AI119:AI122)</f>
        <v>0</v>
      </c>
      <c r="AJ118" s="174">
        <f t="shared" si="1329"/>
        <v>0</v>
      </c>
      <c r="AK118" s="178"/>
      <c r="AL118" s="174">
        <f t="shared" ref="AL118:AM118" si="1330">SUM(AL119:AL122)</f>
        <v>0</v>
      </c>
      <c r="AM118" s="174">
        <f t="shared" si="1330"/>
        <v>0</v>
      </c>
      <c r="AN118" s="178"/>
      <c r="AO118" s="174">
        <f t="shared" ref="AO118:AP118" si="1331">SUM(AO119:AO122)</f>
        <v>0</v>
      </c>
      <c r="AP118" s="174">
        <f t="shared" si="1331"/>
        <v>0</v>
      </c>
      <c r="AQ118" s="178"/>
      <c r="AR118" s="175">
        <f t="shared" ref="AR118:AT118" si="1332">SUM(AR119:AR122)</f>
        <v>0</v>
      </c>
      <c r="AS118" s="174">
        <f t="shared" si="1332"/>
        <v>0</v>
      </c>
      <c r="AT118" s="174">
        <f t="shared" si="1332"/>
        <v>0</v>
      </c>
      <c r="AU118" s="178"/>
      <c r="AV118" s="174">
        <f t="shared" ref="AV118:AW118" si="1333">SUM(AV119:AV122)</f>
        <v>0</v>
      </c>
      <c r="AW118" s="174">
        <f t="shared" si="1333"/>
        <v>0</v>
      </c>
      <c r="AX118" s="178"/>
      <c r="AY118" s="174">
        <f t="shared" ref="AY118:AZ118" si="1334">SUM(AY119:AY122)</f>
        <v>0</v>
      </c>
      <c r="AZ118" s="174">
        <f t="shared" si="1334"/>
        <v>0</v>
      </c>
      <c r="BA118" s="178"/>
      <c r="BB118" s="175">
        <f t="shared" ref="BB118:BD118" si="1335">SUM(BB119:BB122)</f>
        <v>2863.3189599999996</v>
      </c>
      <c r="BC118" s="174">
        <f t="shared" si="1335"/>
        <v>2863.3189599999996</v>
      </c>
      <c r="BD118" s="174">
        <f t="shared" si="1335"/>
        <v>0</v>
      </c>
      <c r="BE118" s="174">
        <f t="shared" si="1261"/>
        <v>0</v>
      </c>
      <c r="BF118" s="174">
        <f t="shared" ref="BF118:BG118" si="1336">SUM(BF119:BF122)</f>
        <v>2806.0525699999998</v>
      </c>
      <c r="BG118" s="174">
        <f t="shared" si="1336"/>
        <v>0</v>
      </c>
      <c r="BH118" s="174">
        <f t="shared" si="1263"/>
        <v>0</v>
      </c>
      <c r="BI118" s="174">
        <f t="shared" ref="BI118:BJ118" si="1337">SUM(BI119:BI122)</f>
        <v>57.266390000000001</v>
      </c>
      <c r="BJ118" s="174">
        <f t="shared" si="1337"/>
        <v>0</v>
      </c>
      <c r="BK118" s="174">
        <f t="shared" si="1265"/>
        <v>0</v>
      </c>
      <c r="BL118" s="174">
        <f t="shared" ref="BL118:BM118" si="1338">SUM(BL119:BL122)</f>
        <v>0</v>
      </c>
      <c r="BM118" s="174">
        <f t="shared" si="1338"/>
        <v>0</v>
      </c>
      <c r="BN118" s="174"/>
      <c r="BO118" s="174">
        <f t="shared" ref="BO118:BP118" si="1339">SUM(BO119:BO122)</f>
        <v>782.82299999999998</v>
      </c>
      <c r="BP118" s="174">
        <f t="shared" si="1339"/>
        <v>0</v>
      </c>
      <c r="BQ118" s="174">
        <f t="shared" si="1268"/>
        <v>0</v>
      </c>
      <c r="BR118" s="174">
        <f t="shared" ref="BR118:BS118" si="1340">SUM(BR119:BR122)</f>
        <v>782.82299999999998</v>
      </c>
      <c r="BS118" s="174">
        <f t="shared" si="1340"/>
        <v>0</v>
      </c>
      <c r="BT118" s="174">
        <f t="shared" si="1234"/>
        <v>0</v>
      </c>
      <c r="BU118" s="174">
        <f t="shared" ref="BU118:BV118" si="1341">SUM(BU119:BU122)</f>
        <v>0</v>
      </c>
      <c r="BV118" s="174">
        <f t="shared" si="1341"/>
        <v>0</v>
      </c>
      <c r="BW118" s="174"/>
      <c r="BX118" s="174">
        <f t="shared" ref="BX118:BY118" si="1342">SUM(BX119:BX122)</f>
        <v>0</v>
      </c>
      <c r="BY118" s="174">
        <f t="shared" si="1342"/>
        <v>0</v>
      </c>
      <c r="BZ118" s="174"/>
      <c r="CA118" s="174">
        <f t="shared" ref="CA118:CB118" si="1343">SUM(CA119:CA122)</f>
        <v>0</v>
      </c>
      <c r="CB118" s="174">
        <f t="shared" si="1343"/>
        <v>0</v>
      </c>
      <c r="CC118" s="174"/>
      <c r="CD118" s="174">
        <f t="shared" ref="CD118:CE118" si="1344">SUM(CD119:CD122)</f>
        <v>0</v>
      </c>
      <c r="CE118" s="174">
        <f t="shared" si="1344"/>
        <v>0</v>
      </c>
      <c r="CF118" s="178"/>
      <c r="CG118" s="175">
        <f t="shared" ref="CG118:CI118" si="1345">SUM(CG119:CG122)</f>
        <v>0</v>
      </c>
      <c r="CH118" s="174">
        <f t="shared" si="1345"/>
        <v>0</v>
      </c>
      <c r="CI118" s="174">
        <f t="shared" si="1345"/>
        <v>0</v>
      </c>
      <c r="CJ118" s="174"/>
      <c r="CK118" s="174">
        <f t="shared" ref="CK118:CL118" si="1346">SUM(CK119:CK122)</f>
        <v>0</v>
      </c>
      <c r="CL118" s="174">
        <f t="shared" si="1346"/>
        <v>0</v>
      </c>
      <c r="CM118" s="174"/>
      <c r="CN118" s="174">
        <f t="shared" ref="CN118:CO118" si="1347">SUM(CN119:CN122)</f>
        <v>0</v>
      </c>
      <c r="CO118" s="174">
        <f t="shared" si="1347"/>
        <v>0</v>
      </c>
      <c r="CP118" s="174"/>
      <c r="CQ118" s="175">
        <f t="shared" ref="CQ118:CS118" si="1348">SUM(CQ119:CQ122)</f>
        <v>0</v>
      </c>
      <c r="CR118" s="174">
        <f t="shared" si="1348"/>
        <v>0</v>
      </c>
      <c r="CS118" s="174">
        <f t="shared" si="1348"/>
        <v>0</v>
      </c>
      <c r="CT118" s="174"/>
      <c r="CU118" s="174">
        <f t="shared" ref="CU118" si="1349">SUM(CU119:CU122)</f>
        <v>0</v>
      </c>
      <c r="CV118" s="174">
        <v>0</v>
      </c>
      <c r="CW118" s="174"/>
      <c r="CX118" s="174">
        <f t="shared" ref="CX118:CY118" si="1350">SUM(CX119:CX122)</f>
        <v>0</v>
      </c>
      <c r="CY118" s="174">
        <f t="shared" si="1350"/>
        <v>0</v>
      </c>
      <c r="CZ118" s="174"/>
      <c r="DA118" s="175">
        <f t="shared" ref="DA118:DC118" si="1351">SUM(DA119:DA122)</f>
        <v>0</v>
      </c>
      <c r="DB118" s="174">
        <f t="shared" si="1351"/>
        <v>0</v>
      </c>
      <c r="DC118" s="174">
        <f t="shared" si="1351"/>
        <v>0</v>
      </c>
      <c r="DD118" s="174"/>
      <c r="DE118" s="174">
        <f t="shared" ref="DE118:DF118" si="1352">SUM(DE119:DE122)</f>
        <v>0</v>
      </c>
      <c r="DF118" s="174">
        <f t="shared" si="1352"/>
        <v>0</v>
      </c>
      <c r="DG118" s="174"/>
      <c r="DH118" s="174">
        <f t="shared" ref="DH118:DI118" si="1353">SUM(DH119:DH122)</f>
        <v>0</v>
      </c>
      <c r="DI118" s="174">
        <f t="shared" si="1353"/>
        <v>0</v>
      </c>
      <c r="DJ118" s="174"/>
      <c r="DK118" s="175">
        <f t="shared" ref="DK118:DM118" si="1354">SUM(DK119:DK122)</f>
        <v>0</v>
      </c>
      <c r="DL118" s="174">
        <f t="shared" si="1354"/>
        <v>0</v>
      </c>
      <c r="DM118" s="174">
        <f t="shared" si="1354"/>
        <v>0</v>
      </c>
      <c r="DN118" s="174"/>
      <c r="DO118" s="174">
        <f t="shared" ref="DO118:DP118" si="1355">SUM(DO119:DO122)</f>
        <v>0</v>
      </c>
      <c r="DP118" s="174">
        <f t="shared" si="1355"/>
        <v>0</v>
      </c>
      <c r="DQ118" s="174"/>
      <c r="DR118" s="174">
        <f t="shared" ref="DR118:DS118" si="1356">SUM(DR119:DR122)</f>
        <v>0</v>
      </c>
      <c r="DS118" s="174">
        <f t="shared" si="1356"/>
        <v>0</v>
      </c>
      <c r="DT118" s="174"/>
      <c r="DU118" s="174">
        <f t="shared" ref="DU118:DV118" si="1357">SUM(DU119:DU122)</f>
        <v>0</v>
      </c>
      <c r="DV118" s="174">
        <f t="shared" si="1357"/>
        <v>0</v>
      </c>
      <c r="DW118" s="174"/>
      <c r="DX118" s="174">
        <f t="shared" ref="DX118:DY118" si="1358">SUM(DX119:DX122)</f>
        <v>5200.0390000000007</v>
      </c>
      <c r="DY118" s="174">
        <f t="shared" si="1358"/>
        <v>0</v>
      </c>
      <c r="DZ118" s="174">
        <f>DY118/DX118*100</f>
        <v>0</v>
      </c>
      <c r="EA118" s="174">
        <f t="shared" ref="EA118:EB118" si="1359">SUM(EA119:EA122)</f>
        <v>0</v>
      </c>
      <c r="EB118" s="174">
        <f t="shared" si="1359"/>
        <v>0</v>
      </c>
      <c r="EC118" s="174"/>
      <c r="ED118" s="175">
        <f t="shared" ref="ED118:EF118" si="1360">SUM(ED119:ED122)</f>
        <v>0</v>
      </c>
      <c r="EE118" s="174">
        <f t="shared" si="1360"/>
        <v>0</v>
      </c>
      <c r="EF118" s="174">
        <f t="shared" si="1360"/>
        <v>0</v>
      </c>
      <c r="EG118" s="174"/>
      <c r="EH118" s="174">
        <f t="shared" ref="EH118:EI118" si="1361">SUM(EH119:EH122)</f>
        <v>0</v>
      </c>
      <c r="EI118" s="174">
        <f t="shared" si="1361"/>
        <v>0</v>
      </c>
      <c r="EJ118" s="174"/>
      <c r="EK118" s="174">
        <f t="shared" ref="EK118:EL118" si="1362">SUM(EK119:EK122)</f>
        <v>0</v>
      </c>
      <c r="EL118" s="174">
        <f t="shared" si="1362"/>
        <v>0</v>
      </c>
      <c r="EM118" s="174"/>
      <c r="EN118" s="174"/>
      <c r="EO118" s="174"/>
      <c r="EP118" s="178"/>
      <c r="EQ118" s="175"/>
      <c r="ER118" s="174">
        <f t="shared" ref="ER118:ES118" si="1363">ER119+ER120</f>
        <v>0</v>
      </c>
      <c r="ES118" s="174">
        <f t="shared" si="1363"/>
        <v>0</v>
      </c>
      <c r="ET118" s="174"/>
      <c r="EU118" s="174">
        <f t="shared" ref="EU118:EV118" si="1364">EU119+EU120</f>
        <v>0</v>
      </c>
      <c r="EV118" s="174">
        <f t="shared" si="1364"/>
        <v>0</v>
      </c>
      <c r="EW118" s="174"/>
      <c r="EX118" s="174">
        <f t="shared" ref="EX118:EY118" si="1365">EX119+EX120</f>
        <v>0</v>
      </c>
      <c r="EY118" s="174">
        <f t="shared" si="1365"/>
        <v>0</v>
      </c>
      <c r="EZ118" s="174"/>
      <c r="FA118" s="174">
        <f t="shared" ref="FA118:FB118" si="1366">SUM(FA119:FA122)</f>
        <v>0</v>
      </c>
      <c r="FB118" s="174">
        <f t="shared" si="1366"/>
        <v>0</v>
      </c>
      <c r="FC118" s="174"/>
      <c r="FD118" s="174">
        <f t="shared" ref="FD118:FE118" si="1367">SUM(FD119:FD122)</f>
        <v>0</v>
      </c>
      <c r="FE118" s="174">
        <f t="shared" si="1367"/>
        <v>0</v>
      </c>
      <c r="FF118" s="174"/>
      <c r="FG118" s="174">
        <f t="shared" ref="FG118:FH118" si="1368">SUM(FG119:FG122)</f>
        <v>0</v>
      </c>
      <c r="FH118" s="174">
        <f t="shared" si="1368"/>
        <v>0</v>
      </c>
      <c r="FI118" s="174"/>
      <c r="FJ118" s="174">
        <f t="shared" ref="FJ118:FK118" si="1369">SUM(FJ119:FJ122)</f>
        <v>0</v>
      </c>
      <c r="FK118" s="174">
        <f t="shared" si="1369"/>
        <v>0</v>
      </c>
      <c r="FL118" s="174"/>
      <c r="FM118" s="174">
        <f t="shared" ref="FM118:FN118" si="1370">SUM(FM119:FM122)</f>
        <v>0</v>
      </c>
      <c r="FN118" s="174">
        <f t="shared" si="1370"/>
        <v>0</v>
      </c>
      <c r="FO118" s="174"/>
      <c r="FP118" s="174">
        <f t="shared" ref="FP118:FQ118" si="1371">SUM(FP119:FP122)</f>
        <v>0</v>
      </c>
      <c r="FQ118" s="174">
        <f t="shared" si="1371"/>
        <v>0</v>
      </c>
      <c r="FR118" s="174"/>
      <c r="FS118" s="174">
        <f t="shared" ref="FS118:FT118" si="1372">SUM(FS119:FS122)</f>
        <v>0</v>
      </c>
      <c r="FT118" s="174">
        <f t="shared" si="1372"/>
        <v>0</v>
      </c>
      <c r="FU118" s="174"/>
      <c r="FV118" s="174">
        <f t="shared" ref="FV118:FW118" si="1373">SUM(FV119:FV122)</f>
        <v>0</v>
      </c>
      <c r="FW118" s="174">
        <f t="shared" si="1373"/>
        <v>0</v>
      </c>
      <c r="FX118" s="174"/>
      <c r="FY118" s="174">
        <f t="shared" ref="FY118:FZ118" si="1374">SUM(FY119:FY122)</f>
        <v>0</v>
      </c>
      <c r="FZ118" s="174">
        <f t="shared" si="1374"/>
        <v>0</v>
      </c>
      <c r="GA118" s="174"/>
      <c r="GB118" s="174">
        <f t="shared" ref="GB118:GC118" si="1375">SUM(GB119:GB122)</f>
        <v>0</v>
      </c>
      <c r="GC118" s="174">
        <f t="shared" si="1375"/>
        <v>0</v>
      </c>
      <c r="GD118" s="174"/>
      <c r="GE118" s="174">
        <f t="shared" ref="GE118:GF118" si="1376">SUM(GE119:GE122)</f>
        <v>0</v>
      </c>
      <c r="GF118" s="174">
        <f t="shared" si="1376"/>
        <v>0</v>
      </c>
      <c r="GG118" s="174"/>
      <c r="GH118" s="174">
        <f t="shared" ref="GH118:GI118" si="1377">SUM(GH119:GH122)</f>
        <v>0</v>
      </c>
      <c r="GI118" s="174">
        <f t="shared" si="1377"/>
        <v>0</v>
      </c>
      <c r="GJ118" s="174"/>
      <c r="GK118" s="174">
        <f t="shared" ref="GK118:GL118" si="1378">SUM(GK119:GK122)</f>
        <v>0</v>
      </c>
      <c r="GL118" s="174">
        <f t="shared" si="1378"/>
        <v>0</v>
      </c>
      <c r="GM118" s="174"/>
      <c r="GN118" s="174">
        <f>GN119+GN120+GN121+GN122</f>
        <v>0</v>
      </c>
      <c r="GO118" s="174">
        <f t="shared" ref="GO118" si="1379">SUM(GO119:GO122)</f>
        <v>0</v>
      </c>
      <c r="GP118" s="174"/>
      <c r="GQ118" s="174">
        <f>GQ119+GQ120+GQ121+GQ122</f>
        <v>0</v>
      </c>
      <c r="GR118" s="174">
        <f t="shared" ref="GR118" si="1380">SUM(GR119:GR122)</f>
        <v>0</v>
      </c>
      <c r="GS118" s="174"/>
      <c r="GT118" s="174">
        <f>GT119+GT120+GT121+GT122</f>
        <v>0</v>
      </c>
      <c r="GU118" s="174">
        <f t="shared" ref="GU118" si="1381">SUM(GU119:GU122)</f>
        <v>0</v>
      </c>
      <c r="GV118" s="174"/>
      <c r="GW118" s="90"/>
      <c r="GX118" s="87"/>
      <c r="GY118" s="85"/>
      <c r="GZ118" s="85"/>
      <c r="HA118" s="96"/>
      <c r="HB118" s="96"/>
      <c r="HC118" s="96"/>
      <c r="HD118" s="96"/>
    </row>
    <row r="119" spans="1:215" ht="18.75" customHeight="1">
      <c r="A119" s="11" t="s">
        <v>40</v>
      </c>
      <c r="B119" s="178">
        <f>E119+O119+R119+U119+AE119+AO119+AR119+BB119+BL119+BO119+BX119+CG119+CQ119+DA119+DK119+DU119+DX119+EA119+ED119+EN119+EQ119+FA119+FD119+FG119+FJ119+FM119+FP119+FS119+FV119+FY119+GB119+GE119+GH119+GK119+GN119+GQ119+GT119</f>
        <v>3496.9919599999994</v>
      </c>
      <c r="C119" s="178">
        <f t="shared" ref="C119:C122" si="1382">G119+P119+S119+W119+AG119+AP119+AT119+BD119+BM119+BP119+BY119+CI119+CS119+DC119+DM119+DV119+DY119+EB119+EF119+EO119+ES119+FB119+FE119+FH119+FK119+FN119+FQ119+FT119+FW119+FZ119+GC119+GF119+GI119+GL119+GO119+GR119+GU119</f>
        <v>0</v>
      </c>
      <c r="D119" s="178">
        <f t="shared" si="1236"/>
        <v>0</v>
      </c>
      <c r="E119" s="179"/>
      <c r="F119" s="178">
        <f t="shared" ref="F119:G121" si="1383">I119+L119</f>
        <v>0</v>
      </c>
      <c r="G119" s="178">
        <f t="shared" si="1383"/>
        <v>0</v>
      </c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9"/>
      <c r="V119" s="178">
        <f t="shared" ref="V119:W122" si="1384">Y119+AB119</f>
        <v>0</v>
      </c>
      <c r="W119" s="178">
        <f t="shared" si="1384"/>
        <v>0</v>
      </c>
      <c r="X119" s="178"/>
      <c r="Y119" s="178"/>
      <c r="Z119" s="178"/>
      <c r="AA119" s="178"/>
      <c r="AB119" s="178"/>
      <c r="AC119" s="178"/>
      <c r="AD119" s="178"/>
      <c r="AE119" s="179"/>
      <c r="AF119" s="178">
        <f t="shared" ref="AF119:AG122" si="1385">AI119+AL119</f>
        <v>0</v>
      </c>
      <c r="AG119" s="178">
        <f t="shared" si="1385"/>
        <v>0</v>
      </c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9"/>
      <c r="AS119" s="178">
        <f t="shared" ref="AS119:AT121" si="1386">AV119+AY119</f>
        <v>0</v>
      </c>
      <c r="AT119" s="178">
        <f t="shared" si="1386"/>
        <v>0</v>
      </c>
      <c r="AU119" s="178"/>
      <c r="AV119" s="178"/>
      <c r="AW119" s="178"/>
      <c r="AX119" s="178"/>
      <c r="AY119" s="178"/>
      <c r="AZ119" s="178"/>
      <c r="BA119" s="178"/>
      <c r="BB119" s="179">
        <v>2863.3189599999996</v>
      </c>
      <c r="BC119" s="178">
        <f t="shared" ref="BC119:BD119" si="1387">BF119+BI119</f>
        <v>2863.3189599999996</v>
      </c>
      <c r="BD119" s="178">
        <f t="shared" si="1387"/>
        <v>0</v>
      </c>
      <c r="BE119" s="178">
        <f t="shared" si="1261"/>
        <v>0</v>
      </c>
      <c r="BF119" s="178">
        <v>2806.0525699999998</v>
      </c>
      <c r="BG119" s="178"/>
      <c r="BH119" s="178">
        <f t="shared" si="1263"/>
        <v>0</v>
      </c>
      <c r="BI119" s="178">
        <v>57.266390000000001</v>
      </c>
      <c r="BJ119" s="178"/>
      <c r="BK119" s="178">
        <f t="shared" si="1265"/>
        <v>0</v>
      </c>
      <c r="BL119" s="178"/>
      <c r="BM119" s="178"/>
      <c r="BN119" s="178"/>
      <c r="BO119" s="178">
        <f t="shared" ref="BO119:BO122" si="1388">BR119+BU119</f>
        <v>633.673</v>
      </c>
      <c r="BP119" s="178">
        <f>BS119+BV119</f>
        <v>0</v>
      </c>
      <c r="BQ119" s="178">
        <f t="shared" si="1268"/>
        <v>0</v>
      </c>
      <c r="BR119" s="178">
        <v>633.673</v>
      </c>
      <c r="BS119" s="178"/>
      <c r="BT119" s="178">
        <f t="shared" si="1234"/>
        <v>0</v>
      </c>
      <c r="BU119" s="178"/>
      <c r="BV119" s="178"/>
      <c r="BW119" s="178"/>
      <c r="BX119" s="178">
        <f t="shared" ref="BX119:BY122" si="1389">CA119+CD119</f>
        <v>0</v>
      </c>
      <c r="BY119" s="178">
        <f t="shared" si="1389"/>
        <v>0</v>
      </c>
      <c r="BZ119" s="178"/>
      <c r="CA119" s="178"/>
      <c r="CB119" s="178"/>
      <c r="CC119" s="178"/>
      <c r="CD119" s="178"/>
      <c r="CE119" s="178"/>
      <c r="CF119" s="174"/>
      <c r="CG119" s="179"/>
      <c r="CH119" s="178">
        <f t="shared" ref="CH119:CI122" si="1390">CK119+CN119</f>
        <v>0</v>
      </c>
      <c r="CI119" s="178">
        <f t="shared" si="1390"/>
        <v>0</v>
      </c>
      <c r="CJ119" s="178"/>
      <c r="CK119" s="178"/>
      <c r="CL119" s="178"/>
      <c r="CM119" s="178"/>
      <c r="CN119" s="178"/>
      <c r="CO119" s="178"/>
      <c r="CP119" s="178"/>
      <c r="CQ119" s="179"/>
      <c r="CR119" s="178">
        <f>CU119+CX119</f>
        <v>0</v>
      </c>
      <c r="CS119" s="178">
        <f t="shared" ref="CS119:CS122" si="1391">CV119+CY119</f>
        <v>0</v>
      </c>
      <c r="CT119" s="178"/>
      <c r="CU119" s="178"/>
      <c r="CV119" s="178"/>
      <c r="CW119" s="178"/>
      <c r="CX119" s="178"/>
      <c r="CY119" s="178"/>
      <c r="CZ119" s="178"/>
      <c r="DA119" s="179"/>
      <c r="DB119" s="178">
        <f t="shared" ref="DB119:DC122" si="1392">DE119+DH119</f>
        <v>0</v>
      </c>
      <c r="DC119" s="178">
        <f t="shared" si="1392"/>
        <v>0</v>
      </c>
      <c r="DD119" s="178"/>
      <c r="DE119" s="178"/>
      <c r="DF119" s="178"/>
      <c r="DG119" s="178"/>
      <c r="DH119" s="178"/>
      <c r="DI119" s="178"/>
      <c r="DJ119" s="178"/>
      <c r="DK119" s="179"/>
      <c r="DL119" s="178">
        <f t="shared" ref="DL119:DM122" si="1393">DO119+DR119</f>
        <v>0</v>
      </c>
      <c r="DM119" s="178">
        <f t="shared" si="1393"/>
        <v>0</v>
      </c>
      <c r="DN119" s="178"/>
      <c r="DO119" s="178"/>
      <c r="DP119" s="178"/>
      <c r="DQ119" s="178"/>
      <c r="DR119" s="178"/>
      <c r="DS119" s="178"/>
      <c r="DT119" s="178"/>
      <c r="DU119" s="178"/>
      <c r="DV119" s="178"/>
      <c r="DW119" s="178"/>
      <c r="DX119" s="178"/>
      <c r="DY119" s="178"/>
      <c r="DZ119" s="178"/>
      <c r="EA119" s="178"/>
      <c r="EB119" s="178"/>
      <c r="EC119" s="178"/>
      <c r="ED119" s="179"/>
      <c r="EE119" s="178">
        <f t="shared" ref="EE119:EF122" si="1394">EH119+EK119</f>
        <v>0</v>
      </c>
      <c r="EF119" s="178">
        <f t="shared" si="1394"/>
        <v>0</v>
      </c>
      <c r="EG119" s="178"/>
      <c r="EH119" s="178"/>
      <c r="EI119" s="178"/>
      <c r="EJ119" s="178"/>
      <c r="EK119" s="178"/>
      <c r="EL119" s="178"/>
      <c r="EM119" s="178"/>
      <c r="EN119" s="178"/>
      <c r="EO119" s="178"/>
      <c r="EP119" s="178"/>
      <c r="EQ119" s="180"/>
      <c r="ER119" s="178"/>
      <c r="ES119" s="178"/>
      <c r="ET119" s="178"/>
      <c r="EU119" s="178"/>
      <c r="EV119" s="178"/>
      <c r="EW119" s="178"/>
      <c r="EX119" s="178"/>
      <c r="EY119" s="178"/>
      <c r="EZ119" s="178"/>
      <c r="FA119" s="178"/>
      <c r="FB119" s="178"/>
      <c r="FC119" s="178"/>
      <c r="FD119" s="178"/>
      <c r="FE119" s="178"/>
      <c r="FF119" s="178"/>
      <c r="FG119" s="178"/>
      <c r="FH119" s="178"/>
      <c r="FI119" s="178"/>
      <c r="FJ119" s="178"/>
      <c r="FK119" s="178"/>
      <c r="FL119" s="178"/>
      <c r="FM119" s="178"/>
      <c r="FN119" s="178"/>
      <c r="FO119" s="178"/>
      <c r="FP119" s="178"/>
      <c r="FQ119" s="178"/>
      <c r="FR119" s="178"/>
      <c r="FS119" s="178"/>
      <c r="FT119" s="178"/>
      <c r="FU119" s="178"/>
      <c r="FV119" s="178"/>
      <c r="FW119" s="178"/>
      <c r="FX119" s="178"/>
      <c r="FY119" s="178"/>
      <c r="FZ119" s="178"/>
      <c r="GA119" s="178"/>
      <c r="GB119" s="178"/>
      <c r="GC119" s="178"/>
      <c r="GD119" s="178"/>
      <c r="GE119" s="178"/>
      <c r="GF119" s="178"/>
      <c r="GG119" s="178"/>
      <c r="GH119" s="178"/>
      <c r="GI119" s="178"/>
      <c r="GJ119" s="178"/>
      <c r="GK119" s="178"/>
      <c r="GL119" s="178"/>
      <c r="GM119" s="178"/>
      <c r="GN119" s="178"/>
      <c r="GO119" s="178"/>
      <c r="GP119" s="178"/>
      <c r="GQ119" s="178"/>
      <c r="GR119" s="178"/>
      <c r="GS119" s="178"/>
      <c r="GT119" s="178"/>
      <c r="GU119" s="178"/>
      <c r="GV119" s="178"/>
      <c r="GW119" s="90"/>
      <c r="GX119" s="87"/>
      <c r="GY119" s="85"/>
      <c r="GZ119" s="85"/>
      <c r="HA119" s="30"/>
      <c r="HB119" s="30"/>
      <c r="HC119" s="30"/>
      <c r="HD119" s="30"/>
    </row>
    <row r="120" spans="1:215" ht="18">
      <c r="A120" s="11" t="s">
        <v>91</v>
      </c>
      <c r="B120" s="178">
        <f>E120+O120+R120+U120+AE120+AO120+AR120+BB120+BL120+BO120+BX120+CG120+CQ120+DA120+DK120+DU120+DX120+EA120+ED120+EN120+EQ120+FA120+FD120+FG120+FJ120+FM120+FP120+FS120+FV120+FY120+GB120+GE120+GH120+GK120+GN120+GQ120+GT120</f>
        <v>1000</v>
      </c>
      <c r="C120" s="178">
        <f t="shared" si="1382"/>
        <v>0</v>
      </c>
      <c r="D120" s="178">
        <f t="shared" si="1236"/>
        <v>0</v>
      </c>
      <c r="E120" s="179"/>
      <c r="F120" s="178">
        <f t="shared" si="1383"/>
        <v>0</v>
      </c>
      <c r="G120" s="178">
        <f t="shared" si="1383"/>
        <v>0</v>
      </c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9"/>
      <c r="V120" s="178">
        <f t="shared" si="1384"/>
        <v>0</v>
      </c>
      <c r="W120" s="178">
        <f t="shared" si="1384"/>
        <v>0</v>
      </c>
      <c r="X120" s="178"/>
      <c r="Y120" s="178"/>
      <c r="Z120" s="178"/>
      <c r="AA120" s="178"/>
      <c r="AB120" s="178"/>
      <c r="AC120" s="178"/>
      <c r="AD120" s="178"/>
      <c r="AE120" s="179"/>
      <c r="AF120" s="178">
        <f t="shared" si="1385"/>
        <v>0</v>
      </c>
      <c r="AG120" s="178">
        <f t="shared" si="1385"/>
        <v>0</v>
      </c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9"/>
      <c r="AS120" s="178">
        <f t="shared" si="1386"/>
        <v>0</v>
      </c>
      <c r="AT120" s="178">
        <f t="shared" si="1386"/>
        <v>0</v>
      </c>
      <c r="AU120" s="178"/>
      <c r="AV120" s="178"/>
      <c r="AW120" s="178"/>
      <c r="AX120" s="178"/>
      <c r="AY120" s="178"/>
      <c r="AZ120" s="178"/>
      <c r="BA120" s="178"/>
      <c r="BB120" s="179"/>
      <c r="BC120" s="178"/>
      <c r="BD120" s="178"/>
      <c r="BE120" s="178"/>
      <c r="BF120" s="178"/>
      <c r="BG120" s="178"/>
      <c r="BH120" s="178"/>
      <c r="BI120" s="178"/>
      <c r="BJ120" s="178"/>
      <c r="BK120" s="178"/>
      <c r="BL120" s="178"/>
      <c r="BM120" s="178"/>
      <c r="BN120" s="178"/>
      <c r="BO120" s="178">
        <f t="shared" si="1388"/>
        <v>0</v>
      </c>
      <c r="BP120" s="178"/>
      <c r="BQ120" s="178"/>
      <c r="BR120" s="178"/>
      <c r="BS120" s="178"/>
      <c r="BT120" s="178"/>
      <c r="BU120" s="178"/>
      <c r="BV120" s="178"/>
      <c r="BW120" s="178"/>
      <c r="BX120" s="178">
        <f t="shared" si="1389"/>
        <v>0</v>
      </c>
      <c r="BY120" s="178">
        <f t="shared" si="1389"/>
        <v>0</v>
      </c>
      <c r="BZ120" s="178"/>
      <c r="CA120" s="178"/>
      <c r="CB120" s="178"/>
      <c r="CC120" s="178"/>
      <c r="CD120" s="178"/>
      <c r="CE120" s="178"/>
      <c r="CF120" s="178"/>
      <c r="CG120" s="179"/>
      <c r="CH120" s="178">
        <f t="shared" si="1390"/>
        <v>0</v>
      </c>
      <c r="CI120" s="178">
        <f t="shared" si="1390"/>
        <v>0</v>
      </c>
      <c r="CJ120" s="178"/>
      <c r="CK120" s="178"/>
      <c r="CL120" s="178"/>
      <c r="CM120" s="178"/>
      <c r="CN120" s="178"/>
      <c r="CO120" s="178"/>
      <c r="CP120" s="178"/>
      <c r="CQ120" s="179"/>
      <c r="CR120" s="178">
        <f>CU120+CX120</f>
        <v>0</v>
      </c>
      <c r="CS120" s="178">
        <f t="shared" si="1391"/>
        <v>0</v>
      </c>
      <c r="CT120" s="178"/>
      <c r="CU120" s="178"/>
      <c r="CV120" s="178"/>
      <c r="CW120" s="178"/>
      <c r="CX120" s="178"/>
      <c r="CY120" s="178"/>
      <c r="CZ120" s="178"/>
      <c r="DA120" s="179"/>
      <c r="DB120" s="178">
        <f t="shared" si="1392"/>
        <v>0</v>
      </c>
      <c r="DC120" s="178">
        <f t="shared" si="1392"/>
        <v>0</v>
      </c>
      <c r="DD120" s="178"/>
      <c r="DE120" s="178"/>
      <c r="DF120" s="178"/>
      <c r="DG120" s="178"/>
      <c r="DH120" s="178"/>
      <c r="DI120" s="178"/>
      <c r="DJ120" s="178"/>
      <c r="DK120" s="179"/>
      <c r="DL120" s="178">
        <f t="shared" si="1393"/>
        <v>0</v>
      </c>
      <c r="DM120" s="178">
        <f t="shared" si="1393"/>
        <v>0</v>
      </c>
      <c r="DN120" s="178"/>
      <c r="DO120" s="178"/>
      <c r="DP120" s="178"/>
      <c r="DQ120" s="178"/>
      <c r="DR120" s="178"/>
      <c r="DS120" s="178"/>
      <c r="DT120" s="178"/>
      <c r="DU120" s="178"/>
      <c r="DV120" s="178"/>
      <c r="DW120" s="178"/>
      <c r="DX120" s="178">
        <v>1000</v>
      </c>
      <c r="DY120" s="178"/>
      <c r="DZ120" s="178">
        <f>DY120/DX120*100</f>
        <v>0</v>
      </c>
      <c r="EA120" s="178"/>
      <c r="EB120" s="178"/>
      <c r="EC120" s="178"/>
      <c r="ED120" s="179"/>
      <c r="EE120" s="178">
        <f t="shared" si="1394"/>
        <v>0</v>
      </c>
      <c r="EF120" s="178">
        <f t="shared" si="1394"/>
        <v>0</v>
      </c>
      <c r="EG120" s="178"/>
      <c r="EH120" s="178"/>
      <c r="EI120" s="178"/>
      <c r="EJ120" s="178"/>
      <c r="EK120" s="178"/>
      <c r="EL120" s="178"/>
      <c r="EM120" s="178"/>
      <c r="EN120" s="178"/>
      <c r="EO120" s="178"/>
      <c r="EP120" s="178"/>
      <c r="EQ120" s="180"/>
      <c r="ER120" s="178"/>
      <c r="ES120" s="178"/>
      <c r="ET120" s="178"/>
      <c r="EU120" s="178"/>
      <c r="EV120" s="178"/>
      <c r="EW120" s="178"/>
      <c r="EX120" s="178"/>
      <c r="EY120" s="178"/>
      <c r="EZ120" s="178"/>
      <c r="FA120" s="178"/>
      <c r="FB120" s="178"/>
      <c r="FC120" s="178"/>
      <c r="FD120" s="178"/>
      <c r="FE120" s="178"/>
      <c r="FF120" s="178"/>
      <c r="FG120" s="178"/>
      <c r="FH120" s="178"/>
      <c r="FI120" s="178"/>
      <c r="FJ120" s="178"/>
      <c r="FK120" s="178"/>
      <c r="FL120" s="178"/>
      <c r="FM120" s="178"/>
      <c r="FN120" s="178"/>
      <c r="FO120" s="178"/>
      <c r="FP120" s="178"/>
      <c r="FQ120" s="178"/>
      <c r="FR120" s="178"/>
      <c r="FS120" s="178"/>
      <c r="FT120" s="178"/>
      <c r="FU120" s="178"/>
      <c r="FV120" s="178"/>
      <c r="FW120" s="178"/>
      <c r="FX120" s="178"/>
      <c r="FY120" s="178"/>
      <c r="FZ120" s="178"/>
      <c r="GA120" s="178"/>
      <c r="GB120" s="178"/>
      <c r="GC120" s="178"/>
      <c r="GD120" s="178"/>
      <c r="GE120" s="178"/>
      <c r="GF120" s="178"/>
      <c r="GG120" s="178"/>
      <c r="GH120" s="178"/>
      <c r="GI120" s="178"/>
      <c r="GJ120" s="178"/>
      <c r="GK120" s="178"/>
      <c r="GL120" s="178"/>
      <c r="GM120" s="178"/>
      <c r="GN120" s="178"/>
      <c r="GO120" s="178"/>
      <c r="GP120" s="178"/>
      <c r="GQ120" s="178"/>
      <c r="GR120" s="178"/>
      <c r="GS120" s="178"/>
      <c r="GT120" s="178"/>
      <c r="GU120" s="178"/>
      <c r="GV120" s="178"/>
      <c r="GW120" s="90"/>
      <c r="GX120" s="87"/>
      <c r="GY120" s="85"/>
      <c r="GZ120" s="85"/>
      <c r="HA120" s="30"/>
      <c r="HB120" s="30"/>
      <c r="HC120" s="30"/>
      <c r="HD120" s="30"/>
    </row>
    <row r="121" spans="1:215" ht="18">
      <c r="A121" s="11" t="s">
        <v>153</v>
      </c>
      <c r="B121" s="178">
        <f>E121+O121+R121+U121+AE121+AO121+AR121+BB121+BL121+BO121+BX121+CG121+CQ121+DA121+DK121+DU121+DX121+EA121+ED121+EN121+EQ121+FA121+FD121+FG121+FJ121+FM121+FP121+FS121+FV121+FY121+GB121+GE121+GH121+GK121+GN121+GQ121+GT121</f>
        <v>1149.1500000000001</v>
      </c>
      <c r="C121" s="178">
        <f t="shared" si="1382"/>
        <v>0</v>
      </c>
      <c r="D121" s="178">
        <f t="shared" si="1236"/>
        <v>0</v>
      </c>
      <c r="E121" s="179"/>
      <c r="F121" s="178">
        <f t="shared" si="1383"/>
        <v>0</v>
      </c>
      <c r="G121" s="178">
        <f t="shared" si="1383"/>
        <v>0</v>
      </c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9"/>
      <c r="V121" s="178">
        <f t="shared" si="1384"/>
        <v>0</v>
      </c>
      <c r="W121" s="178">
        <f t="shared" si="1384"/>
        <v>0</v>
      </c>
      <c r="X121" s="178"/>
      <c r="Y121" s="178"/>
      <c r="Z121" s="178"/>
      <c r="AA121" s="178"/>
      <c r="AB121" s="178"/>
      <c r="AC121" s="178"/>
      <c r="AD121" s="178"/>
      <c r="AE121" s="179"/>
      <c r="AF121" s="178">
        <f t="shared" si="1385"/>
        <v>0</v>
      </c>
      <c r="AG121" s="178">
        <f t="shared" si="1385"/>
        <v>0</v>
      </c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9"/>
      <c r="AS121" s="178">
        <f t="shared" si="1386"/>
        <v>0</v>
      </c>
      <c r="AT121" s="178">
        <f t="shared" si="1386"/>
        <v>0</v>
      </c>
      <c r="AU121" s="178"/>
      <c r="AV121" s="178"/>
      <c r="AW121" s="178"/>
      <c r="AX121" s="178"/>
      <c r="AY121" s="178"/>
      <c r="AZ121" s="178"/>
      <c r="BA121" s="178"/>
      <c r="BB121" s="179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>
        <f t="shared" si="1388"/>
        <v>149.15</v>
      </c>
      <c r="BP121" s="178">
        <f>BS121+BV121</f>
        <v>0</v>
      </c>
      <c r="BQ121" s="178">
        <f>BP121/BO121*100</f>
        <v>0</v>
      </c>
      <c r="BR121" s="178">
        <v>149.15</v>
      </c>
      <c r="BS121" s="178"/>
      <c r="BT121" s="178">
        <f>BS121/BR121*100</f>
        <v>0</v>
      </c>
      <c r="BU121" s="178"/>
      <c r="BV121" s="178"/>
      <c r="BW121" s="178"/>
      <c r="BX121" s="178">
        <f t="shared" si="1389"/>
        <v>0</v>
      </c>
      <c r="BY121" s="178">
        <f t="shared" si="1389"/>
        <v>0</v>
      </c>
      <c r="BZ121" s="178"/>
      <c r="CA121" s="178"/>
      <c r="CB121" s="178"/>
      <c r="CC121" s="178"/>
      <c r="CD121" s="178"/>
      <c r="CE121" s="178"/>
      <c r="CF121" s="178"/>
      <c r="CG121" s="179"/>
      <c r="CH121" s="178">
        <f t="shared" si="1390"/>
        <v>0</v>
      </c>
      <c r="CI121" s="178">
        <f t="shared" si="1390"/>
        <v>0</v>
      </c>
      <c r="CJ121" s="178"/>
      <c r="CK121" s="178"/>
      <c r="CL121" s="178"/>
      <c r="CM121" s="178"/>
      <c r="CN121" s="178"/>
      <c r="CO121" s="178"/>
      <c r="CP121" s="178"/>
      <c r="CQ121" s="179"/>
      <c r="CR121" s="178">
        <f>CU121+CX121</f>
        <v>0</v>
      </c>
      <c r="CS121" s="178">
        <f t="shared" si="1391"/>
        <v>0</v>
      </c>
      <c r="CT121" s="178"/>
      <c r="CU121" s="178"/>
      <c r="CV121" s="178"/>
      <c r="CW121" s="178"/>
      <c r="CX121" s="178"/>
      <c r="CY121" s="178"/>
      <c r="CZ121" s="178"/>
      <c r="DA121" s="179"/>
      <c r="DB121" s="178">
        <f t="shared" si="1392"/>
        <v>0</v>
      </c>
      <c r="DC121" s="178">
        <f t="shared" si="1392"/>
        <v>0</v>
      </c>
      <c r="DD121" s="178"/>
      <c r="DE121" s="178"/>
      <c r="DF121" s="178"/>
      <c r="DG121" s="178"/>
      <c r="DH121" s="178"/>
      <c r="DI121" s="178"/>
      <c r="DJ121" s="178"/>
      <c r="DK121" s="179"/>
      <c r="DL121" s="178">
        <f t="shared" si="1393"/>
        <v>0</v>
      </c>
      <c r="DM121" s="178">
        <f t="shared" si="1393"/>
        <v>0</v>
      </c>
      <c r="DN121" s="178"/>
      <c r="DO121" s="178"/>
      <c r="DP121" s="178"/>
      <c r="DQ121" s="178"/>
      <c r="DR121" s="178"/>
      <c r="DS121" s="178"/>
      <c r="DT121" s="178"/>
      <c r="DU121" s="178"/>
      <c r="DV121" s="178"/>
      <c r="DW121" s="178"/>
      <c r="DX121" s="178">
        <v>1000</v>
      </c>
      <c r="DY121" s="178"/>
      <c r="DZ121" s="178">
        <f>DY121/DX121*100</f>
        <v>0</v>
      </c>
      <c r="EA121" s="178"/>
      <c r="EB121" s="178"/>
      <c r="EC121" s="178"/>
      <c r="ED121" s="179"/>
      <c r="EE121" s="178">
        <f t="shared" si="1394"/>
        <v>0</v>
      </c>
      <c r="EF121" s="178">
        <f t="shared" si="1394"/>
        <v>0</v>
      </c>
      <c r="EG121" s="178"/>
      <c r="EH121" s="178"/>
      <c r="EI121" s="178"/>
      <c r="EJ121" s="178"/>
      <c r="EK121" s="178"/>
      <c r="EL121" s="178"/>
      <c r="EM121" s="178"/>
      <c r="EN121" s="178"/>
      <c r="EO121" s="178"/>
      <c r="EP121" s="178"/>
      <c r="EQ121" s="180"/>
      <c r="ER121" s="178"/>
      <c r="ES121" s="178"/>
      <c r="ET121" s="178"/>
      <c r="EU121" s="178"/>
      <c r="EV121" s="178"/>
      <c r="EW121" s="178"/>
      <c r="EX121" s="178"/>
      <c r="EY121" s="178"/>
      <c r="EZ121" s="178"/>
      <c r="FA121" s="178"/>
      <c r="FB121" s="178"/>
      <c r="FC121" s="178"/>
      <c r="FD121" s="178"/>
      <c r="FE121" s="178"/>
      <c r="FF121" s="178"/>
      <c r="FG121" s="178"/>
      <c r="FH121" s="178"/>
      <c r="FI121" s="178"/>
      <c r="FJ121" s="178"/>
      <c r="FK121" s="178"/>
      <c r="FL121" s="178"/>
      <c r="FM121" s="178"/>
      <c r="FN121" s="178"/>
      <c r="FO121" s="178"/>
      <c r="FP121" s="178"/>
      <c r="FQ121" s="178"/>
      <c r="FR121" s="178"/>
      <c r="FS121" s="178"/>
      <c r="FT121" s="178"/>
      <c r="FU121" s="178"/>
      <c r="FV121" s="178"/>
      <c r="FW121" s="178"/>
      <c r="FX121" s="178"/>
      <c r="FY121" s="178"/>
      <c r="FZ121" s="178"/>
      <c r="GA121" s="178"/>
      <c r="GB121" s="178"/>
      <c r="GC121" s="178"/>
      <c r="GD121" s="178"/>
      <c r="GE121" s="178"/>
      <c r="GF121" s="178"/>
      <c r="GG121" s="178"/>
      <c r="GH121" s="178"/>
      <c r="GI121" s="178"/>
      <c r="GJ121" s="178"/>
      <c r="GK121" s="178"/>
      <c r="GL121" s="178"/>
      <c r="GM121" s="178"/>
      <c r="GN121" s="178"/>
      <c r="GO121" s="178"/>
      <c r="GP121" s="178"/>
      <c r="GQ121" s="178"/>
      <c r="GR121" s="178"/>
      <c r="GS121" s="178"/>
      <c r="GT121" s="178"/>
      <c r="GU121" s="178"/>
      <c r="GV121" s="178"/>
      <c r="GW121" s="90"/>
      <c r="GX121" s="87"/>
      <c r="GY121" s="88"/>
      <c r="GZ121" s="85"/>
      <c r="HA121" s="30"/>
      <c r="HB121" s="30"/>
      <c r="HC121" s="30"/>
      <c r="HD121" s="30"/>
    </row>
    <row r="122" spans="1:215" ht="18">
      <c r="A122" s="11" t="s">
        <v>151</v>
      </c>
      <c r="B122" s="178">
        <f>E122+O122+R122+U122+AE122+AO122+AR122+BB122+BL122+BO122+BX122+CG122+CQ122+DA122+DK122+DU122+DX122+EA122+ED122+EN122+EQ122+FA122+FD122+FG122+FJ122+FM122+FP122+FS122+FV122+FY122+GB122+GE122+GH122+GK122+GN122+GQ122+GT122</f>
        <v>3200.0390000000002</v>
      </c>
      <c r="C122" s="178">
        <f t="shared" si="1382"/>
        <v>0</v>
      </c>
      <c r="D122" s="178">
        <f t="shared" si="1236"/>
        <v>0</v>
      </c>
      <c r="E122" s="179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9"/>
      <c r="V122" s="178">
        <f t="shared" si="1384"/>
        <v>0</v>
      </c>
      <c r="W122" s="178">
        <f t="shared" si="1384"/>
        <v>0</v>
      </c>
      <c r="X122" s="178"/>
      <c r="Y122" s="178"/>
      <c r="Z122" s="178"/>
      <c r="AA122" s="178"/>
      <c r="AB122" s="178"/>
      <c r="AC122" s="178"/>
      <c r="AD122" s="178"/>
      <c r="AE122" s="179"/>
      <c r="AF122" s="178">
        <f t="shared" si="1385"/>
        <v>0</v>
      </c>
      <c r="AG122" s="178">
        <f t="shared" si="1385"/>
        <v>0</v>
      </c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9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9"/>
      <c r="BC122" s="178"/>
      <c r="BD122" s="178"/>
      <c r="BE122" s="178"/>
      <c r="BF122" s="178"/>
      <c r="BG122" s="178"/>
      <c r="BH122" s="178"/>
      <c r="BI122" s="178"/>
      <c r="BJ122" s="178"/>
      <c r="BK122" s="178"/>
      <c r="BL122" s="178"/>
      <c r="BM122" s="178"/>
      <c r="BN122" s="178"/>
      <c r="BO122" s="178">
        <f t="shared" si="1388"/>
        <v>0</v>
      </c>
      <c r="BP122" s="178"/>
      <c r="BQ122" s="178"/>
      <c r="BR122" s="178"/>
      <c r="BS122" s="178"/>
      <c r="BT122" s="178"/>
      <c r="BU122" s="178"/>
      <c r="BV122" s="178"/>
      <c r="BW122" s="178"/>
      <c r="BX122" s="178">
        <f t="shared" si="1389"/>
        <v>0</v>
      </c>
      <c r="BY122" s="178">
        <f t="shared" si="1389"/>
        <v>0</v>
      </c>
      <c r="BZ122" s="178"/>
      <c r="CA122" s="178"/>
      <c r="CB122" s="178"/>
      <c r="CC122" s="178"/>
      <c r="CD122" s="178"/>
      <c r="CE122" s="178"/>
      <c r="CF122" s="178"/>
      <c r="CG122" s="179"/>
      <c r="CH122" s="178">
        <f t="shared" si="1390"/>
        <v>0</v>
      </c>
      <c r="CI122" s="178">
        <f t="shared" si="1390"/>
        <v>0</v>
      </c>
      <c r="CJ122" s="178"/>
      <c r="CK122" s="178"/>
      <c r="CL122" s="178"/>
      <c r="CM122" s="178"/>
      <c r="CN122" s="178"/>
      <c r="CO122" s="178"/>
      <c r="CP122" s="178"/>
      <c r="CQ122" s="179"/>
      <c r="CR122" s="178">
        <f t="shared" ref="CR122" si="1395">CU122+CX122</f>
        <v>0</v>
      </c>
      <c r="CS122" s="178">
        <f t="shared" si="1391"/>
        <v>0</v>
      </c>
      <c r="CT122" s="178"/>
      <c r="CU122" s="178"/>
      <c r="CV122" s="178"/>
      <c r="CW122" s="178"/>
      <c r="CX122" s="178"/>
      <c r="CY122" s="178"/>
      <c r="CZ122" s="178"/>
      <c r="DA122" s="179"/>
      <c r="DB122" s="178">
        <f t="shared" si="1392"/>
        <v>0</v>
      </c>
      <c r="DC122" s="178">
        <f t="shared" si="1392"/>
        <v>0</v>
      </c>
      <c r="DD122" s="178"/>
      <c r="DE122" s="178"/>
      <c r="DF122" s="178"/>
      <c r="DG122" s="178"/>
      <c r="DH122" s="178"/>
      <c r="DI122" s="178"/>
      <c r="DJ122" s="178"/>
      <c r="DK122" s="179"/>
      <c r="DL122" s="178">
        <f t="shared" si="1393"/>
        <v>0</v>
      </c>
      <c r="DM122" s="178">
        <f t="shared" si="1393"/>
        <v>0</v>
      </c>
      <c r="DN122" s="178"/>
      <c r="DO122" s="178"/>
      <c r="DP122" s="178"/>
      <c r="DQ122" s="178"/>
      <c r="DR122" s="178"/>
      <c r="DS122" s="178"/>
      <c r="DT122" s="178"/>
      <c r="DU122" s="178"/>
      <c r="DV122" s="178"/>
      <c r="DW122" s="178"/>
      <c r="DX122" s="178">
        <v>3200.0390000000002</v>
      </c>
      <c r="DY122" s="178"/>
      <c r="DZ122" s="178">
        <f>DY122/DX122*100</f>
        <v>0</v>
      </c>
      <c r="EA122" s="178"/>
      <c r="EB122" s="178"/>
      <c r="EC122" s="178"/>
      <c r="ED122" s="179"/>
      <c r="EE122" s="178">
        <f t="shared" si="1394"/>
        <v>0</v>
      </c>
      <c r="EF122" s="178">
        <f t="shared" si="1394"/>
        <v>0</v>
      </c>
      <c r="EG122" s="178"/>
      <c r="EH122" s="178"/>
      <c r="EI122" s="178"/>
      <c r="EJ122" s="178"/>
      <c r="EK122" s="178"/>
      <c r="EL122" s="178"/>
      <c r="EM122" s="178"/>
      <c r="EN122" s="178"/>
      <c r="EO122" s="178"/>
      <c r="EP122" s="178"/>
      <c r="EQ122" s="180"/>
      <c r="ER122" s="178"/>
      <c r="ES122" s="178"/>
      <c r="ET122" s="178"/>
      <c r="EU122" s="178"/>
      <c r="EV122" s="178"/>
      <c r="EW122" s="178"/>
      <c r="EX122" s="178"/>
      <c r="EY122" s="178"/>
      <c r="EZ122" s="178"/>
      <c r="FA122" s="178"/>
      <c r="FB122" s="178"/>
      <c r="FC122" s="178"/>
      <c r="FD122" s="178"/>
      <c r="FE122" s="178"/>
      <c r="FF122" s="178"/>
      <c r="FG122" s="178"/>
      <c r="FH122" s="178"/>
      <c r="FI122" s="178"/>
      <c r="FJ122" s="178"/>
      <c r="FK122" s="178"/>
      <c r="FL122" s="178"/>
      <c r="FM122" s="178"/>
      <c r="FN122" s="178"/>
      <c r="FO122" s="178"/>
      <c r="FP122" s="178"/>
      <c r="FQ122" s="178"/>
      <c r="FR122" s="178"/>
      <c r="FS122" s="178"/>
      <c r="FT122" s="178"/>
      <c r="FU122" s="178"/>
      <c r="FV122" s="178"/>
      <c r="FW122" s="178"/>
      <c r="FX122" s="178"/>
      <c r="FY122" s="178"/>
      <c r="FZ122" s="178"/>
      <c r="GA122" s="178"/>
      <c r="GB122" s="178"/>
      <c r="GC122" s="178"/>
      <c r="GD122" s="178"/>
      <c r="GE122" s="178"/>
      <c r="GF122" s="178"/>
      <c r="GG122" s="178"/>
      <c r="GH122" s="178"/>
      <c r="GI122" s="178"/>
      <c r="GJ122" s="178"/>
      <c r="GK122" s="178"/>
      <c r="GL122" s="178"/>
      <c r="GM122" s="178"/>
      <c r="GN122" s="178"/>
      <c r="GO122" s="178"/>
      <c r="GP122" s="178"/>
      <c r="GQ122" s="178"/>
      <c r="GR122" s="178"/>
      <c r="GS122" s="178"/>
      <c r="GT122" s="178"/>
      <c r="GU122" s="178"/>
      <c r="GV122" s="178"/>
      <c r="GW122" s="90"/>
      <c r="GX122" s="87"/>
      <c r="GY122" s="85"/>
      <c r="GZ122" s="85"/>
      <c r="HA122" s="30"/>
      <c r="HB122" s="30"/>
      <c r="HC122" s="30"/>
      <c r="HD122" s="30"/>
    </row>
    <row r="123" spans="1:215" s="14" customFormat="1">
      <c r="A123" s="13" t="s">
        <v>190</v>
      </c>
      <c r="B123" s="174">
        <f t="shared" ref="B123:C123" si="1396">B124+B125</f>
        <v>210191.57681</v>
      </c>
      <c r="C123" s="174">
        <f t="shared" si="1396"/>
        <v>8495.3680000000004</v>
      </c>
      <c r="D123" s="174">
        <f t="shared" ref="D123:D133" si="1397">C123/B123*100</f>
        <v>4.0417261856688391</v>
      </c>
      <c r="E123" s="175">
        <f t="shared" ref="E123:G123" si="1398">E124+E125</f>
        <v>987.97242000000006</v>
      </c>
      <c r="F123" s="174">
        <f t="shared" si="1398"/>
        <v>987.97242000000006</v>
      </c>
      <c r="G123" s="174">
        <f t="shared" si="1398"/>
        <v>0</v>
      </c>
      <c r="H123" s="174">
        <f t="shared" ref="H123:H124" si="1399">G123/F123*100</f>
        <v>0</v>
      </c>
      <c r="I123" s="174">
        <f t="shared" ref="I123:J123" si="1400">I124+I125</f>
        <v>978.09270000000004</v>
      </c>
      <c r="J123" s="174">
        <f t="shared" si="1400"/>
        <v>0</v>
      </c>
      <c r="K123" s="174">
        <f t="shared" ref="K123" si="1401">J123/I123*100</f>
        <v>0</v>
      </c>
      <c r="L123" s="174">
        <f t="shared" ref="L123:M123" si="1402">L124+L125</f>
        <v>9.8797200000000007</v>
      </c>
      <c r="M123" s="174">
        <f t="shared" si="1402"/>
        <v>0</v>
      </c>
      <c r="N123" s="174">
        <f t="shared" ref="N123" si="1403">M123/L123*100</f>
        <v>0</v>
      </c>
      <c r="O123" s="174">
        <f t="shared" ref="O123:P123" si="1404">O124+O125</f>
        <v>446.9</v>
      </c>
      <c r="P123" s="174">
        <f t="shared" si="1404"/>
        <v>0</v>
      </c>
      <c r="Q123" s="174">
        <f t="shared" ref="Q123" si="1405">P123/O123*100</f>
        <v>0</v>
      </c>
      <c r="R123" s="174">
        <f t="shared" ref="R123:S123" si="1406">R124+R125</f>
        <v>0</v>
      </c>
      <c r="S123" s="174">
        <f t="shared" si="1406"/>
        <v>0</v>
      </c>
      <c r="T123" s="174"/>
      <c r="U123" s="175">
        <f t="shared" ref="U123:W123" si="1407">U124+U125</f>
        <v>2071.5345000000002</v>
      </c>
      <c r="V123" s="174">
        <f t="shared" si="1407"/>
        <v>2071.5344999999998</v>
      </c>
      <c r="W123" s="174">
        <f t="shared" si="1407"/>
        <v>0</v>
      </c>
      <c r="X123" s="174">
        <f t="shared" ref="X123" si="1408">W123/V123*100</f>
        <v>0</v>
      </c>
      <c r="Y123" s="174">
        <f t="shared" ref="Y123:Z123" si="1409">Y124+Y125</f>
        <v>1457.5052499999999</v>
      </c>
      <c r="Z123" s="174">
        <f t="shared" si="1409"/>
        <v>0</v>
      </c>
      <c r="AA123" s="174">
        <f t="shared" ref="AA123" si="1410">Z123/Y123*100</f>
        <v>0</v>
      </c>
      <c r="AB123" s="174">
        <f t="shared" ref="AB123:AC123" si="1411">AB124+AB125</f>
        <v>614.02925000000005</v>
      </c>
      <c r="AC123" s="174">
        <f t="shared" si="1411"/>
        <v>0</v>
      </c>
      <c r="AD123" s="174">
        <f t="shared" ref="AD123" si="1412">AC123/AB123*100</f>
        <v>0</v>
      </c>
      <c r="AE123" s="175">
        <f t="shared" ref="AE123:AG123" si="1413">AE124+AE125</f>
        <v>0</v>
      </c>
      <c r="AF123" s="174">
        <f t="shared" si="1413"/>
        <v>0</v>
      </c>
      <c r="AG123" s="174">
        <f t="shared" si="1413"/>
        <v>0</v>
      </c>
      <c r="AH123" s="178"/>
      <c r="AI123" s="174">
        <f t="shared" ref="AI123:AJ123" si="1414">AI124+AI125</f>
        <v>0</v>
      </c>
      <c r="AJ123" s="174">
        <f t="shared" si="1414"/>
        <v>0</v>
      </c>
      <c r="AK123" s="178"/>
      <c r="AL123" s="174">
        <f t="shared" ref="AL123:AM123" si="1415">AL124+AL125</f>
        <v>0</v>
      </c>
      <c r="AM123" s="174">
        <f t="shared" si="1415"/>
        <v>0</v>
      </c>
      <c r="AN123" s="178"/>
      <c r="AO123" s="174">
        <f t="shared" ref="AO123:AP123" si="1416">AO124+AO125</f>
        <v>0</v>
      </c>
      <c r="AP123" s="174">
        <f t="shared" si="1416"/>
        <v>0</v>
      </c>
      <c r="AQ123" s="178"/>
      <c r="AR123" s="175">
        <f t="shared" ref="AR123:AT123" si="1417">AR124+AR125</f>
        <v>0</v>
      </c>
      <c r="AS123" s="174">
        <f t="shared" si="1417"/>
        <v>0</v>
      </c>
      <c r="AT123" s="174">
        <f t="shared" si="1417"/>
        <v>0</v>
      </c>
      <c r="AU123" s="174"/>
      <c r="AV123" s="174">
        <f t="shared" ref="AV123:AW123" si="1418">AV124+AV125</f>
        <v>0</v>
      </c>
      <c r="AW123" s="174">
        <f t="shared" si="1418"/>
        <v>0</v>
      </c>
      <c r="AX123" s="174"/>
      <c r="AY123" s="174">
        <f t="shared" ref="AY123:AZ123" si="1419">AY124+AY125</f>
        <v>0</v>
      </c>
      <c r="AZ123" s="174">
        <f t="shared" si="1419"/>
        <v>0</v>
      </c>
      <c r="BA123" s="174"/>
      <c r="BB123" s="175">
        <f t="shared" ref="BB123:BD123" si="1420">BB124+BB125</f>
        <v>2461.4496399999998</v>
      </c>
      <c r="BC123" s="174">
        <f t="shared" si="1420"/>
        <v>2461.4496399999998</v>
      </c>
      <c r="BD123" s="174">
        <f t="shared" si="1420"/>
        <v>0</v>
      </c>
      <c r="BE123" s="174">
        <f t="shared" ref="BE123:BE126" si="1421">BD123/BC123*100</f>
        <v>0</v>
      </c>
      <c r="BF123" s="174">
        <f t="shared" ref="BF123:BG123" si="1422">BF124+BF125</f>
        <v>2412.2206299999998</v>
      </c>
      <c r="BG123" s="174">
        <f t="shared" si="1422"/>
        <v>0</v>
      </c>
      <c r="BH123" s="174">
        <f t="shared" ref="BH123:BH126" si="1423">BG123/BF123*100</f>
        <v>0</v>
      </c>
      <c r="BI123" s="174">
        <f t="shared" ref="BI123:BJ123" si="1424">BI124+BI125</f>
        <v>49.229010000000002</v>
      </c>
      <c r="BJ123" s="174">
        <f t="shared" si="1424"/>
        <v>0</v>
      </c>
      <c r="BK123" s="174">
        <f t="shared" ref="BK123" si="1425">BJ123/BI123*100</f>
        <v>0</v>
      </c>
      <c r="BL123" s="174">
        <f t="shared" ref="BL123:BM123" si="1426">BL124+BL125</f>
        <v>0</v>
      </c>
      <c r="BM123" s="174">
        <f t="shared" si="1426"/>
        <v>0</v>
      </c>
      <c r="BN123" s="174"/>
      <c r="BO123" s="174">
        <f t="shared" ref="BO123" si="1427">BO124+BO125</f>
        <v>659.34100000000001</v>
      </c>
      <c r="BP123" s="174">
        <f>BP124+BP125</f>
        <v>0</v>
      </c>
      <c r="BQ123" s="174">
        <f t="shared" ref="BQ123" si="1428">BP123/BO123*100</f>
        <v>0</v>
      </c>
      <c r="BR123" s="174">
        <f t="shared" ref="BR123:BS123" si="1429">BR124+BR125</f>
        <v>659.34100000000001</v>
      </c>
      <c r="BS123" s="174">
        <f t="shared" si="1429"/>
        <v>0</v>
      </c>
      <c r="BT123" s="174">
        <f t="shared" ref="BT123:BT125" si="1430">BS123/BR123*100</f>
        <v>0</v>
      </c>
      <c r="BU123" s="174">
        <f t="shared" ref="BU123:BV123" si="1431">BU124+BU125</f>
        <v>0</v>
      </c>
      <c r="BV123" s="174">
        <f t="shared" si="1431"/>
        <v>0</v>
      </c>
      <c r="BW123" s="174"/>
      <c r="BX123" s="174">
        <f t="shared" ref="BX123:BY123" si="1432">BX124+BX125</f>
        <v>38242.880000000005</v>
      </c>
      <c r="BY123" s="174">
        <f t="shared" si="1432"/>
        <v>2092.8180000000002</v>
      </c>
      <c r="BZ123" s="174">
        <f>BY123/BX123*100</f>
        <v>5.4724382682475792</v>
      </c>
      <c r="CA123" s="174">
        <f t="shared" ref="CA123:CB123" si="1433">CA124+CA125</f>
        <v>37478.022400000002</v>
      </c>
      <c r="CB123" s="174">
        <f t="shared" si="1433"/>
        <v>2050.96164</v>
      </c>
      <c r="CC123" s="174">
        <f>CB123/CA123*100</f>
        <v>5.4724382682475792</v>
      </c>
      <c r="CD123" s="174">
        <f t="shared" ref="CD123:CE123" si="1434">CD124+CD125</f>
        <v>764.85760000000005</v>
      </c>
      <c r="CE123" s="174">
        <f t="shared" si="1434"/>
        <v>41.856360000000002</v>
      </c>
      <c r="CF123" s="174">
        <f>CE123/CD123*100</f>
        <v>5.4724382682475792</v>
      </c>
      <c r="CG123" s="175">
        <f>CG124+CG125</f>
        <v>6404.09</v>
      </c>
      <c r="CH123" s="174">
        <f t="shared" ref="CH123:CI123" si="1435">CH124+CH125</f>
        <v>6404.09</v>
      </c>
      <c r="CI123" s="174">
        <f t="shared" si="1435"/>
        <v>0</v>
      </c>
      <c r="CJ123" s="174"/>
      <c r="CK123" s="174">
        <f t="shared" ref="CK123:CL123" si="1436">CK124+CK125</f>
        <v>6340</v>
      </c>
      <c r="CL123" s="174">
        <f t="shared" si="1436"/>
        <v>0</v>
      </c>
      <c r="CM123" s="174">
        <f>CL123/CK123*100</f>
        <v>0</v>
      </c>
      <c r="CN123" s="174">
        <f t="shared" ref="CN123:CO123" si="1437">CN124+CN125</f>
        <v>64.09</v>
      </c>
      <c r="CO123" s="174">
        <f t="shared" si="1437"/>
        <v>0</v>
      </c>
      <c r="CP123" s="174">
        <f>CO123/CN123*100</f>
        <v>0</v>
      </c>
      <c r="CQ123" s="175">
        <f t="shared" ref="CQ123:CS123" si="1438">CQ124+CQ125</f>
        <v>98.56</v>
      </c>
      <c r="CR123" s="174">
        <f t="shared" si="1438"/>
        <v>98.56</v>
      </c>
      <c r="CS123" s="174">
        <f t="shared" si="1438"/>
        <v>0</v>
      </c>
      <c r="CT123" s="174">
        <f t="shared" ref="CT123" si="1439">CS123/CR123*100</f>
        <v>0</v>
      </c>
      <c r="CU123" s="174">
        <f t="shared" ref="CU123" si="1440">CU124+CU125</f>
        <v>96.588800000000006</v>
      </c>
      <c r="CV123" s="174">
        <v>0</v>
      </c>
      <c r="CW123" s="174">
        <f>CV123/CU123*100</f>
        <v>0</v>
      </c>
      <c r="CX123" s="174">
        <f t="shared" ref="CX123:CY123" si="1441">CX124+CX125</f>
        <v>1.9712000000000001</v>
      </c>
      <c r="CY123" s="174">
        <f t="shared" si="1441"/>
        <v>0</v>
      </c>
      <c r="CZ123" s="174"/>
      <c r="DA123" s="175">
        <f t="shared" ref="DA123:DC123" si="1442">DA124+DA125</f>
        <v>35000</v>
      </c>
      <c r="DB123" s="174">
        <f t="shared" si="1442"/>
        <v>35000</v>
      </c>
      <c r="DC123" s="174">
        <f t="shared" si="1442"/>
        <v>0</v>
      </c>
      <c r="DD123" s="174">
        <f>DC123/DB123*100</f>
        <v>0</v>
      </c>
      <c r="DE123" s="174">
        <f t="shared" ref="DE123:DF123" si="1443">DE124+DE125</f>
        <v>34300</v>
      </c>
      <c r="DF123" s="174">
        <f t="shared" si="1443"/>
        <v>0</v>
      </c>
      <c r="DG123" s="174">
        <f>DF123/DE123*100</f>
        <v>0</v>
      </c>
      <c r="DH123" s="174">
        <f t="shared" ref="DH123:DI123" si="1444">DH124+DH125</f>
        <v>700</v>
      </c>
      <c r="DI123" s="174">
        <f t="shared" si="1444"/>
        <v>0</v>
      </c>
      <c r="DJ123" s="174">
        <f>DI123/DH123*100</f>
        <v>0</v>
      </c>
      <c r="DK123" s="175">
        <f t="shared" ref="DK123:DM123" si="1445">DK124+DK125</f>
        <v>0</v>
      </c>
      <c r="DL123" s="174">
        <f t="shared" si="1445"/>
        <v>0</v>
      </c>
      <c r="DM123" s="174">
        <f t="shared" si="1445"/>
        <v>0</v>
      </c>
      <c r="DN123" s="174"/>
      <c r="DO123" s="174">
        <f t="shared" ref="DO123:DP123" si="1446">DO124+DO125</f>
        <v>0</v>
      </c>
      <c r="DP123" s="174">
        <f t="shared" si="1446"/>
        <v>0</v>
      </c>
      <c r="DQ123" s="174"/>
      <c r="DR123" s="174">
        <f t="shared" ref="DR123:DS123" si="1447">DR124+DR125</f>
        <v>0</v>
      </c>
      <c r="DS123" s="174">
        <f t="shared" si="1447"/>
        <v>0</v>
      </c>
      <c r="DT123" s="174"/>
      <c r="DU123" s="174">
        <f t="shared" ref="DU123:DV123" si="1448">DU124+DU125</f>
        <v>0</v>
      </c>
      <c r="DV123" s="174">
        <f t="shared" si="1448"/>
        <v>0</v>
      </c>
      <c r="DW123" s="174"/>
      <c r="DX123" s="174">
        <f t="shared" ref="DX123" si="1449">DX124+DX125</f>
        <v>9316.3250000000007</v>
      </c>
      <c r="DY123" s="174">
        <f>DY124+DY125</f>
        <v>0</v>
      </c>
      <c r="DZ123" s="174">
        <f t="shared" ref="DZ123" si="1450">DY123/DX123*100</f>
        <v>0</v>
      </c>
      <c r="EA123" s="174">
        <f t="shared" ref="EA123:EB123" si="1451">EA124+EA125</f>
        <v>6421.1</v>
      </c>
      <c r="EB123" s="174">
        <f t="shared" si="1451"/>
        <v>2090</v>
      </c>
      <c r="EC123" s="174">
        <f t="shared" ref="EC123" si="1452">EB123/EA123*100</f>
        <v>32.548940212736134</v>
      </c>
      <c r="ED123" s="175">
        <f t="shared" ref="ED123:EF123" si="1453">ED124+ED125</f>
        <v>0</v>
      </c>
      <c r="EE123" s="174">
        <f t="shared" si="1453"/>
        <v>0</v>
      </c>
      <c r="EF123" s="174">
        <f t="shared" si="1453"/>
        <v>0</v>
      </c>
      <c r="EG123" s="174"/>
      <c r="EH123" s="174">
        <f t="shared" ref="EH123:EI123" si="1454">EH124+EH125</f>
        <v>0</v>
      </c>
      <c r="EI123" s="174">
        <f t="shared" si="1454"/>
        <v>0</v>
      </c>
      <c r="EJ123" s="174"/>
      <c r="EK123" s="174">
        <f t="shared" ref="EK123:EL123" si="1455">EK124+EK125</f>
        <v>0</v>
      </c>
      <c r="EL123" s="174">
        <f t="shared" si="1455"/>
        <v>0</v>
      </c>
      <c r="EM123" s="174"/>
      <c r="EN123" s="174">
        <f t="shared" ref="EN123" si="1456">EN124+EN125</f>
        <v>0</v>
      </c>
      <c r="EO123" s="174"/>
      <c r="EP123" s="178"/>
      <c r="EQ123" s="175">
        <f>EQ124+EQ125</f>
        <v>102.04082</v>
      </c>
      <c r="ER123" s="174">
        <f t="shared" ref="ER123:ES123" si="1457">ER124+ER125</f>
        <v>102.04082</v>
      </c>
      <c r="ES123" s="174">
        <f t="shared" si="1457"/>
        <v>102.04082</v>
      </c>
      <c r="ET123" s="174">
        <f>ES123/ER123*100</f>
        <v>100</v>
      </c>
      <c r="EU123" s="174">
        <f t="shared" ref="EU123:EV123" si="1458">EU124+EU125</f>
        <v>100</v>
      </c>
      <c r="EV123" s="174">
        <f t="shared" si="1458"/>
        <v>100</v>
      </c>
      <c r="EW123" s="174">
        <f>EV123/EU123*100</f>
        <v>100</v>
      </c>
      <c r="EX123" s="174">
        <f t="shared" ref="EX123:EY123" si="1459">EX124+EX125</f>
        <v>2.0408200000000001</v>
      </c>
      <c r="EY123" s="174">
        <f t="shared" si="1459"/>
        <v>2.0408200000000001</v>
      </c>
      <c r="EZ123" s="174">
        <f>EY123/EX123*100</f>
        <v>100</v>
      </c>
      <c r="FA123" s="174">
        <f t="shared" ref="FA123:FB123" si="1460">FA124+FA125</f>
        <v>0</v>
      </c>
      <c r="FB123" s="174">
        <f t="shared" si="1460"/>
        <v>0</v>
      </c>
      <c r="FC123" s="174"/>
      <c r="FD123" s="174">
        <f t="shared" ref="FD123:FE123" si="1461">FD124+FD125</f>
        <v>0</v>
      </c>
      <c r="FE123" s="174">
        <f t="shared" si="1461"/>
        <v>0</v>
      </c>
      <c r="FF123" s="174"/>
      <c r="FG123" s="174">
        <f t="shared" ref="FG123:FH123" si="1462">FG124+FG125</f>
        <v>0</v>
      </c>
      <c r="FH123" s="174">
        <f t="shared" si="1462"/>
        <v>0</v>
      </c>
      <c r="FI123" s="174"/>
      <c r="FJ123" s="174">
        <f t="shared" ref="FJ123:FK123" si="1463">FJ124+FJ125</f>
        <v>74.057320000000004</v>
      </c>
      <c r="FK123" s="174">
        <f t="shared" si="1463"/>
        <v>0</v>
      </c>
      <c r="FL123" s="174">
        <f t="shared" ref="FL123:FL124" si="1464">FK123/FJ123*100</f>
        <v>0</v>
      </c>
      <c r="FM123" s="174">
        <f t="shared" ref="FM123:FN123" si="1465">FM124+FM125</f>
        <v>6613.3122300000005</v>
      </c>
      <c r="FN123" s="174">
        <f t="shared" si="1465"/>
        <v>1594.81989</v>
      </c>
      <c r="FO123" s="174">
        <f t="shared" ref="FO123:FO124" si="1466">FN123/FM123*100</f>
        <v>24.115297063480696</v>
      </c>
      <c r="FP123" s="174">
        <f t="shared" ref="FP123:FQ123" si="1467">FP124+FP125</f>
        <v>0</v>
      </c>
      <c r="FQ123" s="174">
        <f t="shared" si="1467"/>
        <v>0</v>
      </c>
      <c r="FR123" s="174"/>
      <c r="FS123" s="174">
        <f t="shared" ref="FS123:FT123" si="1468">FS124+FS125</f>
        <v>0</v>
      </c>
      <c r="FT123" s="174">
        <f t="shared" si="1468"/>
        <v>0</v>
      </c>
      <c r="FU123" s="174"/>
      <c r="FV123" s="174">
        <f t="shared" ref="FV123:FW123" si="1469">FV124+FV125</f>
        <v>0</v>
      </c>
      <c r="FW123" s="174">
        <f t="shared" si="1469"/>
        <v>0</v>
      </c>
      <c r="FX123" s="174"/>
      <c r="FY123" s="174">
        <f t="shared" ref="FY123:FZ123" si="1470">FY124+FY125</f>
        <v>0</v>
      </c>
      <c r="FZ123" s="174">
        <f t="shared" si="1470"/>
        <v>0</v>
      </c>
      <c r="GA123" s="174"/>
      <c r="GB123" s="174">
        <f t="shared" ref="GB123:GC123" si="1471">GB124+GB125</f>
        <v>96070.202019999997</v>
      </c>
      <c r="GC123" s="174">
        <f t="shared" si="1471"/>
        <v>2615.6892899999998</v>
      </c>
      <c r="GD123" s="174">
        <f>GC123/GB123*100</f>
        <v>2.7226853228178522</v>
      </c>
      <c r="GE123" s="174">
        <f t="shared" ref="GE123:GF123" si="1472">GE124+GE125</f>
        <v>0</v>
      </c>
      <c r="GF123" s="174">
        <f t="shared" si="1472"/>
        <v>0</v>
      </c>
      <c r="GG123" s="174"/>
      <c r="GH123" s="174">
        <f t="shared" ref="GH123:GI123" si="1473">GH124+GH125</f>
        <v>811.322</v>
      </c>
      <c r="GI123" s="174">
        <f t="shared" si="1473"/>
        <v>0</v>
      </c>
      <c r="GJ123" s="174">
        <f t="shared" ref="GJ123:GJ124" si="1474">GI123/GH123*100</f>
        <v>0</v>
      </c>
      <c r="GK123" s="174">
        <f t="shared" ref="GK123:GL123" si="1475">GK124+GK125</f>
        <v>2841.7421800000002</v>
      </c>
      <c r="GL123" s="174">
        <f t="shared" si="1475"/>
        <v>0</v>
      </c>
      <c r="GM123" s="174">
        <f t="shared" ref="GM123:GM124" si="1476">GL123/GK123*100</f>
        <v>0</v>
      </c>
      <c r="GN123" s="174">
        <f t="shared" ref="GN123:GO123" si="1477">GN124+GN125</f>
        <v>1568.7476799999999</v>
      </c>
      <c r="GO123" s="174">
        <f t="shared" si="1477"/>
        <v>0</v>
      </c>
      <c r="GP123" s="174">
        <f t="shared" ref="GP123:GP124" si="1478">GO123/GN123*100</f>
        <v>0</v>
      </c>
      <c r="GQ123" s="174">
        <f t="shared" ref="GQ123:GR123" si="1479">GQ124+GQ125</f>
        <v>0</v>
      </c>
      <c r="GR123" s="174">
        <f t="shared" si="1479"/>
        <v>0</v>
      </c>
      <c r="GS123" s="174"/>
      <c r="GT123" s="174">
        <f t="shared" ref="GT123:GU123" si="1480">GT124+GT125</f>
        <v>0</v>
      </c>
      <c r="GU123" s="174">
        <f t="shared" si="1480"/>
        <v>0</v>
      </c>
      <c r="GV123" s="174"/>
      <c r="GW123" s="98"/>
      <c r="GX123" s="116"/>
      <c r="GY123" s="116"/>
      <c r="GZ123" s="116"/>
      <c r="HA123" s="116"/>
      <c r="HB123" s="116"/>
      <c r="HC123" s="124"/>
      <c r="HD123" s="87"/>
      <c r="HE123" s="88"/>
      <c r="HF123" s="85"/>
      <c r="HG123" s="96"/>
    </row>
    <row r="124" spans="1:215">
      <c r="A124" s="11" t="s">
        <v>189</v>
      </c>
      <c r="B124" s="178">
        <f>E124+O124+R124+U124+AE124+AO124+AR124+BB124+BL124+BO124+BX124+CG124+CQ124+DA124+DK124+DU124+DX124+EA124+ED124+EN124+EQ124+FA124+FD124+FG124+FJ124+FM124+FP124+FS124+FV124+FY124+GB124+GE124+GH124+GK124+GN124+GQ124+GT124</f>
        <v>191251.81117</v>
      </c>
      <c r="C124" s="178">
        <f>G124+P124+S124+W124+AG124+AP124+AT124+BD124+BM124+BP124+BY124+CI124+CS124+DC124+DM124+DV124+DY124+EB124+EF124+EO124+ES124+FB124+FE124+FH124+FK124+FN124+FQ124+FT124+FW124+FZ124+GC124+GF124+GI124+GL124+GO124+GR124+GU124</f>
        <v>8495.3680000000004</v>
      </c>
      <c r="D124" s="178">
        <f t="shared" si="1397"/>
        <v>4.4419804173507318</v>
      </c>
      <c r="E124" s="179">
        <v>987.97242000000006</v>
      </c>
      <c r="F124" s="178">
        <f>I124+L124</f>
        <v>987.97242000000006</v>
      </c>
      <c r="G124" s="178">
        <f>J124+M124</f>
        <v>0</v>
      </c>
      <c r="H124" s="178">
        <f t="shared" si="1399"/>
        <v>0</v>
      </c>
      <c r="I124" s="178">
        <v>978.09270000000004</v>
      </c>
      <c r="J124" s="178"/>
      <c r="K124" s="178">
        <f>J124/I124*100</f>
        <v>0</v>
      </c>
      <c r="L124" s="178">
        <v>9.8797200000000007</v>
      </c>
      <c r="M124" s="178"/>
      <c r="N124" s="178">
        <f>M124/L124*100</f>
        <v>0</v>
      </c>
      <c r="O124" s="178">
        <v>446.9</v>
      </c>
      <c r="P124" s="178"/>
      <c r="Q124" s="178">
        <f>P124/O124*100</f>
        <v>0</v>
      </c>
      <c r="R124" s="178"/>
      <c r="S124" s="178"/>
      <c r="T124" s="178"/>
      <c r="U124" s="179">
        <v>2071.5345000000002</v>
      </c>
      <c r="V124" s="178">
        <f>Y124+AB124</f>
        <v>2071.5344999999998</v>
      </c>
      <c r="W124" s="178">
        <f>Z124+AC124</f>
        <v>0</v>
      </c>
      <c r="X124" s="178">
        <f>W124/V124*100</f>
        <v>0</v>
      </c>
      <c r="Y124" s="178">
        <v>1457.5052499999999</v>
      </c>
      <c r="Z124" s="178"/>
      <c r="AA124" s="178">
        <f>Z124/Y124*100</f>
        <v>0</v>
      </c>
      <c r="AB124" s="178">
        <v>614.02925000000005</v>
      </c>
      <c r="AC124" s="178"/>
      <c r="AD124" s="178">
        <f>AC124/AB124*100</f>
        <v>0</v>
      </c>
      <c r="AE124" s="179"/>
      <c r="AF124" s="178">
        <f>AI124+AL124</f>
        <v>0</v>
      </c>
      <c r="AG124" s="178">
        <f>AJ124+AM124</f>
        <v>0</v>
      </c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9"/>
      <c r="AS124" s="178">
        <f>AV124+AY124</f>
        <v>0</v>
      </c>
      <c r="AT124" s="178">
        <f>AW124+AZ124</f>
        <v>0</v>
      </c>
      <c r="AU124" s="178"/>
      <c r="AV124" s="178"/>
      <c r="AW124" s="178"/>
      <c r="AX124" s="178"/>
      <c r="AY124" s="178"/>
      <c r="AZ124" s="178"/>
      <c r="BA124" s="178"/>
      <c r="BB124" s="179"/>
      <c r="BC124" s="178"/>
      <c r="BD124" s="178"/>
      <c r="BE124" s="178"/>
      <c r="BF124" s="178"/>
      <c r="BG124" s="178"/>
      <c r="BH124" s="178"/>
      <c r="BI124" s="178"/>
      <c r="BJ124" s="178"/>
      <c r="BK124" s="178"/>
      <c r="BL124" s="178"/>
      <c r="BM124" s="178"/>
      <c r="BN124" s="178"/>
      <c r="BO124" s="178">
        <f>BR124+BU124</f>
        <v>0</v>
      </c>
      <c r="BP124" s="178"/>
      <c r="BQ124" s="178"/>
      <c r="BR124" s="178"/>
      <c r="BS124" s="178"/>
      <c r="BT124" s="178"/>
      <c r="BU124" s="178"/>
      <c r="BV124" s="178"/>
      <c r="BW124" s="178"/>
      <c r="BX124" s="178">
        <f>CA124+CD124</f>
        <v>38242.880000000005</v>
      </c>
      <c r="BY124" s="178">
        <f>CB124+CE124</f>
        <v>2092.8180000000002</v>
      </c>
      <c r="BZ124" s="178">
        <f>BY124/BX124*100</f>
        <v>5.4724382682475792</v>
      </c>
      <c r="CA124" s="178">
        <v>37478.022400000002</v>
      </c>
      <c r="CB124" s="178">
        <v>2050.96164</v>
      </c>
      <c r="CC124" s="178">
        <f>CB124/CA124*100</f>
        <v>5.4724382682475792</v>
      </c>
      <c r="CD124" s="178">
        <v>764.85760000000005</v>
      </c>
      <c r="CE124" s="178">
        <v>41.856360000000002</v>
      </c>
      <c r="CF124" s="178">
        <f>CE124/CD124*100</f>
        <v>5.4724382682475792</v>
      </c>
      <c r="CG124" s="179"/>
      <c r="CH124" s="178">
        <f>CK124+CN124</f>
        <v>0</v>
      </c>
      <c r="CI124" s="178">
        <f>CL124+CO124</f>
        <v>0</v>
      </c>
      <c r="CJ124" s="178"/>
      <c r="CK124" s="178"/>
      <c r="CL124" s="178"/>
      <c r="CM124" s="178"/>
      <c r="CN124" s="178"/>
      <c r="CO124" s="178"/>
      <c r="CP124" s="178"/>
      <c r="CQ124" s="179"/>
      <c r="CR124" s="178">
        <f>CU124+CX124</f>
        <v>0</v>
      </c>
      <c r="CS124" s="178">
        <f t="shared" ref="CS124" si="1481">CV124+CY124</f>
        <v>0</v>
      </c>
      <c r="CT124" s="178"/>
      <c r="CU124" s="178"/>
      <c r="CV124" s="178"/>
      <c r="CW124" s="178"/>
      <c r="CX124" s="178"/>
      <c r="CY124" s="178"/>
      <c r="CZ124" s="178"/>
      <c r="DA124" s="179">
        <v>35000</v>
      </c>
      <c r="DB124" s="178">
        <f>DE124+DH124</f>
        <v>35000</v>
      </c>
      <c r="DC124" s="178">
        <f>DF124+DI124</f>
        <v>0</v>
      </c>
      <c r="DD124" s="178">
        <f>DC124/DB124*100</f>
        <v>0</v>
      </c>
      <c r="DE124" s="178">
        <v>34300</v>
      </c>
      <c r="DF124" s="178"/>
      <c r="DG124" s="178">
        <f>DF124/DE124*100</f>
        <v>0</v>
      </c>
      <c r="DH124" s="178">
        <v>700</v>
      </c>
      <c r="DI124" s="178"/>
      <c r="DJ124" s="178">
        <f>DI124/DH124*100</f>
        <v>0</v>
      </c>
      <c r="DK124" s="179"/>
      <c r="DL124" s="178">
        <f>DO124+DR124</f>
        <v>0</v>
      </c>
      <c r="DM124" s="178">
        <f>DP124+DS124</f>
        <v>0</v>
      </c>
      <c r="DN124" s="178"/>
      <c r="DO124" s="178"/>
      <c r="DP124" s="178"/>
      <c r="DQ124" s="178"/>
      <c r="DR124" s="178"/>
      <c r="DS124" s="178"/>
      <c r="DT124" s="178"/>
      <c r="DU124" s="178"/>
      <c r="DV124" s="178"/>
      <c r="DW124" s="178"/>
      <c r="DX124" s="178"/>
      <c r="DY124" s="178"/>
      <c r="DZ124" s="178"/>
      <c r="EA124" s="178">
        <v>6421.1</v>
      </c>
      <c r="EB124" s="178">
        <v>2090</v>
      </c>
      <c r="EC124" s="178">
        <f>EB124/EA124*100</f>
        <v>32.548940212736134</v>
      </c>
      <c r="ED124" s="179"/>
      <c r="EE124" s="178">
        <f>EH124+EK124</f>
        <v>0</v>
      </c>
      <c r="EF124" s="178">
        <f>EI124+EL124</f>
        <v>0</v>
      </c>
      <c r="EG124" s="178"/>
      <c r="EH124" s="178"/>
      <c r="EI124" s="178"/>
      <c r="EJ124" s="178"/>
      <c r="EK124" s="178"/>
      <c r="EL124" s="178"/>
      <c r="EM124" s="178"/>
      <c r="EN124" s="178"/>
      <c r="EO124" s="178"/>
      <c r="EP124" s="178"/>
      <c r="EQ124" s="180">
        <v>102.04082</v>
      </c>
      <c r="ER124" s="178">
        <f>EU124+EX124</f>
        <v>102.04082</v>
      </c>
      <c r="ES124" s="178">
        <f>EV124+EY124</f>
        <v>102.04082</v>
      </c>
      <c r="ET124" s="178">
        <f>ES124/ER124*100</f>
        <v>100</v>
      </c>
      <c r="EU124" s="178">
        <v>100</v>
      </c>
      <c r="EV124" s="178">
        <v>100</v>
      </c>
      <c r="EW124" s="178">
        <f>EV124/EU124*100</f>
        <v>100</v>
      </c>
      <c r="EX124" s="178">
        <v>2.0408200000000001</v>
      </c>
      <c r="EY124" s="178">
        <v>2.0408200000000001</v>
      </c>
      <c r="EZ124" s="178">
        <f>EY124/EX124*100</f>
        <v>100</v>
      </c>
      <c r="FA124" s="178"/>
      <c r="FB124" s="178"/>
      <c r="FC124" s="178"/>
      <c r="FD124" s="178"/>
      <c r="FE124" s="178"/>
      <c r="FF124" s="178"/>
      <c r="FG124" s="178"/>
      <c r="FH124" s="178"/>
      <c r="FI124" s="178"/>
      <c r="FJ124" s="178">
        <v>74.057320000000004</v>
      </c>
      <c r="FK124" s="178"/>
      <c r="FL124" s="178">
        <f t="shared" si="1464"/>
        <v>0</v>
      </c>
      <c r="FM124" s="178">
        <v>6613.3122300000005</v>
      </c>
      <c r="FN124" s="178">
        <v>1594.81989</v>
      </c>
      <c r="FO124" s="178">
        <f t="shared" si="1466"/>
        <v>24.115297063480696</v>
      </c>
      <c r="FP124" s="178"/>
      <c r="FQ124" s="178"/>
      <c r="FR124" s="178"/>
      <c r="FS124" s="178"/>
      <c r="FT124" s="178"/>
      <c r="FU124" s="178"/>
      <c r="FV124" s="178"/>
      <c r="FW124" s="178"/>
      <c r="FX124" s="178"/>
      <c r="FY124" s="178"/>
      <c r="FZ124" s="178"/>
      <c r="GA124" s="178"/>
      <c r="GB124" s="178">
        <v>96070.202019999997</v>
      </c>
      <c r="GC124" s="178">
        <v>2615.6892899999998</v>
      </c>
      <c r="GD124" s="178">
        <f>GC124/GB124*100</f>
        <v>2.7226853228178522</v>
      </c>
      <c r="GE124" s="178"/>
      <c r="GF124" s="178"/>
      <c r="GG124" s="178"/>
      <c r="GH124" s="178">
        <v>811.322</v>
      </c>
      <c r="GI124" s="178"/>
      <c r="GJ124" s="178">
        <f t="shared" si="1474"/>
        <v>0</v>
      </c>
      <c r="GK124" s="178">
        <v>2841.7421800000002</v>
      </c>
      <c r="GL124" s="178"/>
      <c r="GM124" s="178">
        <f t="shared" si="1476"/>
        <v>0</v>
      </c>
      <c r="GN124" s="178">
        <v>1568.7476799999999</v>
      </c>
      <c r="GO124" s="178"/>
      <c r="GP124" s="178">
        <f t="shared" si="1478"/>
        <v>0</v>
      </c>
      <c r="GQ124" s="178"/>
      <c r="GR124" s="178"/>
      <c r="GS124" s="178"/>
      <c r="GT124" s="178"/>
      <c r="GU124" s="178"/>
      <c r="GV124" s="178"/>
      <c r="GW124" s="99"/>
      <c r="GX124" s="116"/>
      <c r="GY124" s="116"/>
      <c r="GZ124" s="116"/>
      <c r="HA124" s="116"/>
      <c r="HB124" s="116"/>
      <c r="HC124" s="116"/>
      <c r="HD124" s="87"/>
      <c r="HE124" s="85"/>
      <c r="HF124" s="85"/>
      <c r="HG124" s="30"/>
    </row>
    <row r="125" spans="1:215" s="14" customFormat="1">
      <c r="A125" s="13" t="s">
        <v>194</v>
      </c>
      <c r="B125" s="174">
        <f t="shared" ref="B125:C125" si="1482">SUM(B126:B134)</f>
        <v>18939.765640000001</v>
      </c>
      <c r="C125" s="174">
        <f t="shared" si="1482"/>
        <v>0</v>
      </c>
      <c r="D125" s="174">
        <f t="shared" si="1397"/>
        <v>0</v>
      </c>
      <c r="E125" s="175">
        <f t="shared" ref="E125" si="1483">SUM(E126:E134)</f>
        <v>0</v>
      </c>
      <c r="F125" s="174">
        <f>F126+F127+F128+F129+F130+F131+F132+F133+F134</f>
        <v>0</v>
      </c>
      <c r="G125" s="174">
        <f>G126+G127+G128+G129+G130+G131+G132+G133+G134</f>
        <v>0</v>
      </c>
      <c r="H125" s="178"/>
      <c r="I125" s="174">
        <f t="shared" ref="I125:J125" si="1484">I126+I127+I128+I129+I130+I131+I132+I133+I134</f>
        <v>0</v>
      </c>
      <c r="J125" s="174">
        <f t="shared" si="1484"/>
        <v>0</v>
      </c>
      <c r="K125" s="178"/>
      <c r="L125" s="174">
        <f t="shared" ref="L125:M125" si="1485">L126+L127+L128+L129+L130+L131+L132+L133+L134</f>
        <v>0</v>
      </c>
      <c r="M125" s="174">
        <f t="shared" si="1485"/>
        <v>0</v>
      </c>
      <c r="N125" s="178"/>
      <c r="O125" s="174">
        <f t="shared" ref="O125:P125" si="1486">O126+O127+O128+O129+O130+O131+O132+O133+O134</f>
        <v>0</v>
      </c>
      <c r="P125" s="174">
        <f t="shared" si="1486"/>
        <v>0</v>
      </c>
      <c r="Q125" s="178"/>
      <c r="R125" s="174">
        <f t="shared" ref="R125:S125" si="1487">R126+R127+R128+R129+R130+R131+R132+R133+R134</f>
        <v>0</v>
      </c>
      <c r="S125" s="174">
        <f t="shared" si="1487"/>
        <v>0</v>
      </c>
      <c r="T125" s="178"/>
      <c r="U125" s="175">
        <v>0</v>
      </c>
      <c r="V125" s="174">
        <f t="shared" ref="V125:W125" si="1488">V126+V127+V128+V129+V130+V131+V132+V133+V134</f>
        <v>0</v>
      </c>
      <c r="W125" s="174">
        <f t="shared" si="1488"/>
        <v>0</v>
      </c>
      <c r="X125" s="178"/>
      <c r="Y125" s="174">
        <f t="shared" ref="Y125:Z125" si="1489">Y126+Y127+Y128+Y129+Y130+Y131+Y132+Y133+Y134</f>
        <v>0</v>
      </c>
      <c r="Z125" s="174">
        <f t="shared" si="1489"/>
        <v>0</v>
      </c>
      <c r="AA125" s="178"/>
      <c r="AB125" s="174">
        <f t="shared" ref="AB125:AC125" si="1490">AB126+AB127+AB128+AB129+AB130+AB131+AB132+AB133+AB134</f>
        <v>0</v>
      </c>
      <c r="AC125" s="174">
        <f t="shared" si="1490"/>
        <v>0</v>
      </c>
      <c r="AD125" s="178"/>
      <c r="AE125" s="175">
        <v>0</v>
      </c>
      <c r="AF125" s="174">
        <f t="shared" ref="AF125:AG125" si="1491">AF126+AF127+AF128+AF129+AF130+AF131+AF132+AF133+AF134</f>
        <v>0</v>
      </c>
      <c r="AG125" s="174">
        <f t="shared" si="1491"/>
        <v>0</v>
      </c>
      <c r="AH125" s="178"/>
      <c r="AI125" s="174">
        <f t="shared" ref="AI125:AJ125" si="1492">AI126+AI127+AI128+AI129+AI130+AI131+AI132+AI133+AI134</f>
        <v>0</v>
      </c>
      <c r="AJ125" s="174">
        <f t="shared" si="1492"/>
        <v>0</v>
      </c>
      <c r="AK125" s="178"/>
      <c r="AL125" s="174">
        <f t="shared" ref="AL125:AM125" si="1493">AL126+AL127+AL128+AL129+AL130+AL131+AL132+AL133+AL134</f>
        <v>0</v>
      </c>
      <c r="AM125" s="174">
        <f t="shared" si="1493"/>
        <v>0</v>
      </c>
      <c r="AN125" s="178"/>
      <c r="AO125" s="174">
        <f t="shared" ref="AO125:AP125" si="1494">AO126+AO127+AO128+AO129+AO130+AO131+AO132+AO133+AO134</f>
        <v>0</v>
      </c>
      <c r="AP125" s="174">
        <f t="shared" si="1494"/>
        <v>0</v>
      </c>
      <c r="AQ125" s="178"/>
      <c r="AR125" s="175">
        <v>0</v>
      </c>
      <c r="AS125" s="174">
        <f t="shared" ref="AS125:AT125" si="1495">AS126+AS127+AS128+AS129+AS130+AS131+AS132+AS133+AS134</f>
        <v>0</v>
      </c>
      <c r="AT125" s="174">
        <f t="shared" si="1495"/>
        <v>0</v>
      </c>
      <c r="AU125" s="178"/>
      <c r="AV125" s="174">
        <f t="shared" ref="AV125:AW125" si="1496">AV126+AV127+AV128+AV129+AV130+AV131+AV132+AV133+AV134</f>
        <v>0</v>
      </c>
      <c r="AW125" s="174">
        <f t="shared" si="1496"/>
        <v>0</v>
      </c>
      <c r="AX125" s="178"/>
      <c r="AY125" s="174">
        <f t="shared" ref="AY125:AZ125" si="1497">AY126+AY127+AY128+AY129+AY130+AY131+AY132+AY133+AY134</f>
        <v>0</v>
      </c>
      <c r="AZ125" s="174">
        <f t="shared" si="1497"/>
        <v>0</v>
      </c>
      <c r="BA125" s="178"/>
      <c r="BB125" s="175">
        <f>BB126+BB127+BB128+BB129+BB130+BB131+BB132+BB133+BB134</f>
        <v>2461.4496399999998</v>
      </c>
      <c r="BC125" s="174">
        <f t="shared" ref="BC125:BD125" si="1498">BC126+BC127+BC128+BC129+BC130+BC131+BC132+BC133+BC134</f>
        <v>2461.4496399999998</v>
      </c>
      <c r="BD125" s="174">
        <f t="shared" si="1498"/>
        <v>0</v>
      </c>
      <c r="BE125" s="174">
        <f t="shared" si="1421"/>
        <v>0</v>
      </c>
      <c r="BF125" s="174">
        <f t="shared" ref="BF125:BG125" si="1499">BF126+BF127+BF128+BF129+BF130+BF131+BF132+BF133+BF134</f>
        <v>2412.2206299999998</v>
      </c>
      <c r="BG125" s="174">
        <f t="shared" si="1499"/>
        <v>0</v>
      </c>
      <c r="BH125" s="174">
        <f t="shared" si="1423"/>
        <v>0</v>
      </c>
      <c r="BI125" s="174">
        <f t="shared" ref="BI125:BJ125" si="1500">BI126+BI127+BI128+BI129+BI130+BI131+BI132+BI133+BI134</f>
        <v>49.229010000000002</v>
      </c>
      <c r="BJ125" s="174">
        <f t="shared" si="1500"/>
        <v>0</v>
      </c>
      <c r="BK125" s="174">
        <f>BJ125/BI125*100</f>
        <v>0</v>
      </c>
      <c r="BL125" s="174">
        <f t="shared" ref="BL125:BM125" si="1501">BL126+BL127+BL128+BL129+BL130+BL131+BL132+BL133+BL134</f>
        <v>0</v>
      </c>
      <c r="BM125" s="174">
        <f t="shared" si="1501"/>
        <v>0</v>
      </c>
      <c r="BN125" s="174"/>
      <c r="BO125" s="174">
        <f t="shared" ref="BO125:BP125" si="1502">BO126+BO127+BO128+BO129+BO130+BO131+BO132+BO133+BO134</f>
        <v>659.34100000000001</v>
      </c>
      <c r="BP125" s="174">
        <f t="shared" si="1502"/>
        <v>0</v>
      </c>
      <c r="BQ125" s="174">
        <f>BP125/BO125*100</f>
        <v>0</v>
      </c>
      <c r="BR125" s="174">
        <f t="shared" ref="BR125:BS125" si="1503">BR126+BR127+BR128+BR129+BR130+BR131+BR132+BR133+BR134</f>
        <v>659.34100000000001</v>
      </c>
      <c r="BS125" s="174">
        <f t="shared" si="1503"/>
        <v>0</v>
      </c>
      <c r="BT125" s="174">
        <f t="shared" si="1430"/>
        <v>0</v>
      </c>
      <c r="BU125" s="174">
        <f t="shared" ref="BU125:BV125" si="1504">BU126+BU127+BU128+BU129+BU130+BU131+BU132+BU133+BU134</f>
        <v>0</v>
      </c>
      <c r="BV125" s="174">
        <f t="shared" si="1504"/>
        <v>0</v>
      </c>
      <c r="BW125" s="174"/>
      <c r="BX125" s="174">
        <f t="shared" ref="BX125:BY125" si="1505">BX126+BX127+BX128+BX129+BX130+BX131+BX132+BX133+BX134</f>
        <v>0</v>
      </c>
      <c r="BY125" s="174">
        <f t="shared" si="1505"/>
        <v>0</v>
      </c>
      <c r="BZ125" s="174"/>
      <c r="CA125" s="174">
        <f t="shared" ref="CA125:CB125" si="1506">CA126+CA127+CA128+CA129+CA130+CA131+CA132+CA133+CA134</f>
        <v>0</v>
      </c>
      <c r="CB125" s="174">
        <f t="shared" si="1506"/>
        <v>0</v>
      </c>
      <c r="CC125" s="174"/>
      <c r="CD125" s="174">
        <f t="shared" ref="CD125:CE125" si="1507">CD126+CD127+CD128+CD129+CD130+CD131+CD132+CD133+CD134</f>
        <v>0</v>
      </c>
      <c r="CE125" s="174">
        <f t="shared" si="1507"/>
        <v>0</v>
      </c>
      <c r="CF125" s="174"/>
      <c r="CG125" s="175">
        <f>CG126+CG127+CG128+CG129+CG130+CG131+CG132+CG133+CG134</f>
        <v>6404.09</v>
      </c>
      <c r="CH125" s="174">
        <f t="shared" ref="CH125:CI125" si="1508">CH126+CH127+CH128+CH129+CH130+CH131+CH132+CH133+CH134</f>
        <v>6404.09</v>
      </c>
      <c r="CI125" s="174">
        <f t="shared" si="1508"/>
        <v>0</v>
      </c>
      <c r="CJ125" s="174"/>
      <c r="CK125" s="174">
        <f t="shared" ref="CK125:CL125" si="1509">CK126+CK127+CK128+CK129+CK130+CK131+CK132+CK133+CK134</f>
        <v>6340</v>
      </c>
      <c r="CL125" s="174">
        <f t="shared" si="1509"/>
        <v>0</v>
      </c>
      <c r="CM125" s="174">
        <f>CL125/CK125*100</f>
        <v>0</v>
      </c>
      <c r="CN125" s="174">
        <f t="shared" ref="CN125:CO125" si="1510">CN126+CN127+CN128+CN129+CN130+CN131+CN132+CN133+CN134</f>
        <v>64.09</v>
      </c>
      <c r="CO125" s="174">
        <f t="shared" si="1510"/>
        <v>0</v>
      </c>
      <c r="CP125" s="174">
        <f>CO125/CN125*100</f>
        <v>0</v>
      </c>
      <c r="CQ125" s="175">
        <f>CQ126+CQ127+CQ128+CQ129+CQ130+CQ131+CQ132+CQ133+CQ134</f>
        <v>98.56</v>
      </c>
      <c r="CR125" s="174">
        <f t="shared" ref="CR125:CS125" si="1511">CR126+CR127+CR128+CR129+CR130+CR131+CR132+CR133+CR134</f>
        <v>98.56</v>
      </c>
      <c r="CS125" s="174">
        <f t="shared" si="1511"/>
        <v>0</v>
      </c>
      <c r="CT125" s="174">
        <f t="shared" ref="CT125" si="1512">CS125/CR125*100</f>
        <v>0</v>
      </c>
      <c r="CU125" s="174">
        <f t="shared" ref="CU125:CV125" si="1513">CU126+CU127+CU128+CU129+CU130+CU131+CU132+CU133+CU134</f>
        <v>96.588800000000006</v>
      </c>
      <c r="CV125" s="174">
        <f t="shared" si="1513"/>
        <v>0</v>
      </c>
      <c r="CW125" s="174">
        <f>CV125/CU125*100</f>
        <v>0</v>
      </c>
      <c r="CX125" s="174">
        <f t="shared" ref="CX125:CY125" si="1514">CX126+CX127+CX128+CX129+CX130+CX131+CX132+CX133+CX134</f>
        <v>1.9712000000000001</v>
      </c>
      <c r="CY125" s="174">
        <f t="shared" si="1514"/>
        <v>0</v>
      </c>
      <c r="CZ125" s="174"/>
      <c r="DA125" s="175">
        <v>0</v>
      </c>
      <c r="DB125" s="174">
        <f t="shared" ref="DB125:DC125" si="1515">DB126+DB127+DB128+DB129+DB130+DB131+DB132+DB133+DB134</f>
        <v>0</v>
      </c>
      <c r="DC125" s="174">
        <f t="shared" si="1515"/>
        <v>0</v>
      </c>
      <c r="DD125" s="174"/>
      <c r="DE125" s="174">
        <f t="shared" ref="DE125:DF125" si="1516">DE126+DE127+DE128+DE129+DE130+DE131+DE132+DE133+DE134</f>
        <v>0</v>
      </c>
      <c r="DF125" s="174">
        <f t="shared" si="1516"/>
        <v>0</v>
      </c>
      <c r="DG125" s="174"/>
      <c r="DH125" s="174">
        <f t="shared" ref="DH125:DI125" si="1517">DH126+DH127+DH128+DH129+DH130+DH131+DH132+DH133+DH134</f>
        <v>0</v>
      </c>
      <c r="DI125" s="174">
        <f t="shared" si="1517"/>
        <v>0</v>
      </c>
      <c r="DJ125" s="174"/>
      <c r="DK125" s="175">
        <v>0</v>
      </c>
      <c r="DL125" s="174">
        <f t="shared" ref="DL125:DM125" si="1518">DL126+DL127+DL128+DL129+DL130+DL131+DL132+DL133+DL134</f>
        <v>0</v>
      </c>
      <c r="DM125" s="174">
        <f t="shared" si="1518"/>
        <v>0</v>
      </c>
      <c r="DN125" s="174"/>
      <c r="DO125" s="174">
        <f t="shared" ref="DO125:DP125" si="1519">DO126+DO127+DO128+DO129+DO130+DO131+DO132+DO133+DO134</f>
        <v>0</v>
      </c>
      <c r="DP125" s="174">
        <f t="shared" si="1519"/>
        <v>0</v>
      </c>
      <c r="DQ125" s="174"/>
      <c r="DR125" s="174">
        <f t="shared" ref="DR125:DS125" si="1520">DR126+DR127+DR128+DR129+DR130+DR131+DR132+DR133+DR134</f>
        <v>0</v>
      </c>
      <c r="DS125" s="174">
        <f t="shared" si="1520"/>
        <v>0</v>
      </c>
      <c r="DT125" s="174"/>
      <c r="DU125" s="174">
        <f t="shared" ref="DU125:DV125" si="1521">DU126+DU127+DU128+DU129+DU130+DU131+DU132+DU133+DU134</f>
        <v>0</v>
      </c>
      <c r="DV125" s="174">
        <f t="shared" si="1521"/>
        <v>0</v>
      </c>
      <c r="DW125" s="174"/>
      <c r="DX125" s="174">
        <f t="shared" ref="DX125:EA125" si="1522">DX126+DX127+DX128+DX129+DX130+DX131+DX132+DX133+DX134</f>
        <v>9316.3250000000007</v>
      </c>
      <c r="DY125" s="174">
        <f t="shared" si="1522"/>
        <v>0</v>
      </c>
      <c r="DZ125" s="174">
        <f>DY125/DX125*100</f>
        <v>0</v>
      </c>
      <c r="EA125" s="174">
        <f t="shared" si="1522"/>
        <v>0</v>
      </c>
      <c r="EB125" s="174">
        <v>0</v>
      </c>
      <c r="EC125" s="174"/>
      <c r="ED125" s="175">
        <v>0</v>
      </c>
      <c r="EE125" s="174">
        <f t="shared" ref="EE125:EF125" si="1523">EE126+EE127+EE128+EE129+EE130+EE131+EE132+EE133+EE134</f>
        <v>0</v>
      </c>
      <c r="EF125" s="174">
        <f t="shared" si="1523"/>
        <v>0</v>
      </c>
      <c r="EG125" s="174"/>
      <c r="EH125" s="174">
        <f t="shared" ref="EH125:EI125" si="1524">EH126+EH127+EH128+EH129+EH130+EH131+EH132+EH133+EH134</f>
        <v>0</v>
      </c>
      <c r="EI125" s="174">
        <f t="shared" si="1524"/>
        <v>0</v>
      </c>
      <c r="EJ125" s="174"/>
      <c r="EK125" s="174">
        <f t="shared" ref="EK125:EL125" si="1525">EK126+EK127+EK128+EK129+EK130+EK131+EK132+EK133+EK134</f>
        <v>0</v>
      </c>
      <c r="EL125" s="174">
        <f t="shared" si="1525"/>
        <v>0</v>
      </c>
      <c r="EM125" s="174"/>
      <c r="EN125" s="174">
        <f t="shared" ref="EN125" si="1526">EN126+EN127</f>
        <v>0</v>
      </c>
      <c r="EO125" s="174"/>
      <c r="EP125" s="178"/>
      <c r="EQ125" s="175"/>
      <c r="ER125" s="174">
        <f t="shared" ref="ER125:ES125" si="1527">ER126+ER127</f>
        <v>0</v>
      </c>
      <c r="ES125" s="174">
        <f t="shared" si="1527"/>
        <v>0</v>
      </c>
      <c r="ET125" s="174"/>
      <c r="EU125" s="174">
        <f t="shared" ref="EU125:EV125" si="1528">EU126+EU127</f>
        <v>0</v>
      </c>
      <c r="EV125" s="174">
        <f t="shared" si="1528"/>
        <v>0</v>
      </c>
      <c r="EW125" s="174"/>
      <c r="EX125" s="174">
        <f t="shared" ref="EX125:EY125" si="1529">EX126+EX127</f>
        <v>0</v>
      </c>
      <c r="EY125" s="174">
        <f t="shared" si="1529"/>
        <v>0</v>
      </c>
      <c r="EZ125" s="174"/>
      <c r="FA125" s="174">
        <f t="shared" ref="FA125" si="1530">FA126+FA127+FA128+FA129+FA130+FA131+FA132+FA133+FA134</f>
        <v>0</v>
      </c>
      <c r="FB125" s="174">
        <v>0</v>
      </c>
      <c r="FC125" s="174"/>
      <c r="FD125" s="174">
        <f t="shared" ref="FD125" si="1531">FD126+FD127+FD128+FD129+FD130+FD131+FD132+FD133+FD134</f>
        <v>0</v>
      </c>
      <c r="FE125" s="174">
        <v>0</v>
      </c>
      <c r="FF125" s="174"/>
      <c r="FG125" s="174">
        <f t="shared" ref="FG125" si="1532">FG126+FG127+FG128+FG129+FG130+FG131+FG132+FG133+FG134</f>
        <v>0</v>
      </c>
      <c r="FH125" s="174">
        <v>0</v>
      </c>
      <c r="FI125" s="174"/>
      <c r="FJ125" s="174">
        <f t="shared" ref="FJ125" si="1533">FJ126+FJ127+FJ128+FJ129+FJ130+FJ131+FJ132+FJ133+FJ134</f>
        <v>0</v>
      </c>
      <c r="FK125" s="174">
        <v>0</v>
      </c>
      <c r="FL125" s="174"/>
      <c r="FM125" s="174">
        <f t="shared" ref="FM125" si="1534">FM126+FM127+FM128+FM129+FM130+FM131+FM132+FM133+FM134</f>
        <v>0</v>
      </c>
      <c r="FN125" s="174">
        <v>0</v>
      </c>
      <c r="FO125" s="174"/>
      <c r="FP125" s="174">
        <f t="shared" ref="FP125" si="1535">FP126+FP127+FP128+FP129+FP130+FP131+FP132+FP133+FP134</f>
        <v>0</v>
      </c>
      <c r="FQ125" s="174">
        <v>0</v>
      </c>
      <c r="FR125" s="174"/>
      <c r="FS125" s="174">
        <f t="shared" ref="FS125" si="1536">FS126+FS127+FS128+FS129+FS130+FS131+FS132+FS133+FS134</f>
        <v>0</v>
      </c>
      <c r="FT125" s="174">
        <v>0</v>
      </c>
      <c r="FU125" s="174"/>
      <c r="FV125" s="174">
        <f t="shared" ref="FV125" si="1537">FV126+FV127+FV128+FV129+FV130+FV131+FV132+FV133+FV134</f>
        <v>0</v>
      </c>
      <c r="FW125" s="174">
        <v>0</v>
      </c>
      <c r="FX125" s="174"/>
      <c r="FY125" s="174">
        <f t="shared" ref="FY125" si="1538">FY126+FY127+FY128+FY129+FY130+FY131+FY132+FY133+FY134</f>
        <v>0</v>
      </c>
      <c r="FZ125" s="174">
        <v>0</v>
      </c>
      <c r="GA125" s="174"/>
      <c r="GB125" s="174">
        <f t="shared" ref="GB125" si="1539">GB126+GB127+GB128+GB129+GB130+GB131+GB132+GB133+GB134</f>
        <v>0</v>
      </c>
      <c r="GC125" s="174">
        <v>0</v>
      </c>
      <c r="GD125" s="174"/>
      <c r="GE125" s="174">
        <f t="shared" ref="GE125" si="1540">GE126+GE127+GE128+GE129+GE130+GE131+GE132+GE133+GE134</f>
        <v>0</v>
      </c>
      <c r="GF125" s="174">
        <v>0</v>
      </c>
      <c r="GG125" s="174"/>
      <c r="GH125" s="174">
        <f t="shared" ref="GH125" si="1541">GH126+GH127+GH128+GH129+GH130+GH131+GH132+GH133+GH134</f>
        <v>0</v>
      </c>
      <c r="GI125" s="174">
        <v>0</v>
      </c>
      <c r="GJ125" s="174"/>
      <c r="GK125" s="174">
        <f t="shared" ref="GK125" si="1542">GK126+GK127+GK128+GK129+GK130+GK131+GK132+GK133+GK134</f>
        <v>0</v>
      </c>
      <c r="GL125" s="174">
        <v>0</v>
      </c>
      <c r="GM125" s="174"/>
      <c r="GN125" s="174">
        <f t="shared" ref="GN125" si="1543">GN126+GN127+GN128+GN129+GN130+GN131+GN132+GN133+GN134</f>
        <v>0</v>
      </c>
      <c r="GO125" s="174">
        <v>0</v>
      </c>
      <c r="GP125" s="174"/>
      <c r="GQ125" s="174">
        <f t="shared" ref="GQ125" si="1544">GQ126+GQ127+GQ128+GQ129+GQ130+GQ131+GQ132+GQ133+GQ134</f>
        <v>0</v>
      </c>
      <c r="GR125" s="174">
        <v>0</v>
      </c>
      <c r="GS125" s="174"/>
      <c r="GT125" s="174">
        <f t="shared" ref="GT125" si="1545">GT126+GT127+GT128+GT129+GT130+GT131+GT132+GT133+GT134</f>
        <v>0</v>
      </c>
      <c r="GU125" s="174">
        <v>0</v>
      </c>
      <c r="GV125" s="174"/>
      <c r="GW125" s="98"/>
      <c r="GX125" s="116"/>
      <c r="GY125" s="116"/>
      <c r="GZ125" s="116"/>
      <c r="HA125" s="116"/>
      <c r="HB125" s="116"/>
      <c r="HC125" s="116"/>
      <c r="HD125" s="87"/>
      <c r="HE125" s="88"/>
      <c r="HF125" s="85"/>
      <c r="HG125" s="96"/>
    </row>
    <row r="126" spans="1:215">
      <c r="A126" s="11" t="s">
        <v>208</v>
      </c>
      <c r="B126" s="178">
        <f t="shared" ref="B126:B134" si="1546">E126+O126+R126+U126+AE126+AO126+AR126+BB126+BL126+BO126+BX126+CG126+CQ126+DA126+DK126+DU126+DX126+EA126+ED126+EN126+EQ126+FA126+FD126+FG126+FJ126+FM126+FP126+FS126+FV126+FY126+GB126+GE126+GH126+GK126+GN126+GQ126+GT126</f>
        <v>11777.77464</v>
      </c>
      <c r="C126" s="178">
        <f t="shared" ref="C126:C134" si="1547">G126+P126+S126+W126+AG126+AP126+AT126+BD126+BM126+BP126+BY126+CI126+CS126+DC126+DM126+DV126+DY126+EB126+EF126+EO126+ES126+FB126+FE126+FH126+FK126+FN126+FQ126+FT126+FW126+FZ126+GC126+GF126+GI126+GL126+GO126+GR126+GU126</f>
        <v>0</v>
      </c>
      <c r="D126" s="178">
        <f t="shared" si="1397"/>
        <v>0</v>
      </c>
      <c r="E126" s="179"/>
      <c r="F126" s="178">
        <f t="shared" ref="F126:G134" si="1548">I126+L126</f>
        <v>0</v>
      </c>
      <c r="G126" s="178">
        <f t="shared" si="1548"/>
        <v>0</v>
      </c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9"/>
      <c r="V126" s="178">
        <f t="shared" ref="V126:W134" si="1549">Y126+AB126</f>
        <v>0</v>
      </c>
      <c r="W126" s="178">
        <f t="shared" si="1549"/>
        <v>0</v>
      </c>
      <c r="X126" s="178"/>
      <c r="Y126" s="178"/>
      <c r="Z126" s="178"/>
      <c r="AA126" s="178"/>
      <c r="AB126" s="178"/>
      <c r="AC126" s="178"/>
      <c r="AD126" s="178"/>
      <c r="AE126" s="179"/>
      <c r="AF126" s="178">
        <f t="shared" ref="AF126:AG134" si="1550">AI126+AL126</f>
        <v>0</v>
      </c>
      <c r="AG126" s="178">
        <f t="shared" si="1550"/>
        <v>0</v>
      </c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9"/>
      <c r="AS126" s="178">
        <f t="shared" ref="AS126:AT134" si="1551">AV126+AY126</f>
        <v>0</v>
      </c>
      <c r="AT126" s="178">
        <f t="shared" si="1551"/>
        <v>0</v>
      </c>
      <c r="AU126" s="178"/>
      <c r="AV126" s="178"/>
      <c r="AW126" s="178"/>
      <c r="AX126" s="178"/>
      <c r="AY126" s="178"/>
      <c r="AZ126" s="178"/>
      <c r="BA126" s="178"/>
      <c r="BB126" s="179">
        <v>2461.4496399999998</v>
      </c>
      <c r="BC126" s="178">
        <f t="shared" ref="BC126:BD126" si="1552">BF126+BI126</f>
        <v>2461.4496399999998</v>
      </c>
      <c r="BD126" s="178">
        <f t="shared" si="1552"/>
        <v>0</v>
      </c>
      <c r="BE126" s="178">
        <f t="shared" si="1421"/>
        <v>0</v>
      </c>
      <c r="BF126" s="178">
        <v>2412.2206299999998</v>
      </c>
      <c r="BG126" s="178"/>
      <c r="BH126" s="178">
        <f t="shared" si="1423"/>
        <v>0</v>
      </c>
      <c r="BI126" s="178">
        <v>49.229010000000002</v>
      </c>
      <c r="BJ126" s="178"/>
      <c r="BK126" s="178">
        <f>BJ126/BI126*100</f>
        <v>0</v>
      </c>
      <c r="BL126" s="178"/>
      <c r="BM126" s="178"/>
      <c r="BN126" s="178"/>
      <c r="BO126" s="178">
        <f t="shared" ref="BO126:BO134" si="1553">BR126+BU126</f>
        <v>0</v>
      </c>
      <c r="BP126" s="178"/>
      <c r="BQ126" s="178"/>
      <c r="BR126" s="178"/>
      <c r="BS126" s="178"/>
      <c r="BT126" s="178"/>
      <c r="BU126" s="178"/>
      <c r="BV126" s="178"/>
      <c r="BW126" s="178"/>
      <c r="BX126" s="178">
        <f t="shared" ref="BX126:BY134" si="1554">CA126+CD126</f>
        <v>0</v>
      </c>
      <c r="BY126" s="178">
        <f t="shared" si="1554"/>
        <v>0</v>
      </c>
      <c r="BZ126" s="178"/>
      <c r="CA126" s="178"/>
      <c r="CB126" s="178"/>
      <c r="CC126" s="178"/>
      <c r="CD126" s="178"/>
      <c r="CE126" s="178"/>
      <c r="CF126" s="178"/>
      <c r="CG126" s="179"/>
      <c r="CH126" s="178">
        <f t="shared" ref="CH126:CI134" si="1555">CK126+CN126</f>
        <v>0</v>
      </c>
      <c r="CI126" s="178">
        <f t="shared" si="1555"/>
        <v>0</v>
      </c>
      <c r="CJ126" s="178"/>
      <c r="CK126" s="178"/>
      <c r="CL126" s="178"/>
      <c r="CM126" s="178"/>
      <c r="CN126" s="178"/>
      <c r="CO126" s="178"/>
      <c r="CP126" s="178"/>
      <c r="CQ126" s="179"/>
      <c r="CR126" s="178">
        <f t="shared" ref="CR126:CS134" si="1556">CU126+CX126</f>
        <v>0</v>
      </c>
      <c r="CS126" s="178">
        <f t="shared" si="1556"/>
        <v>0</v>
      </c>
      <c r="CT126" s="178"/>
      <c r="CU126" s="178"/>
      <c r="CV126" s="178"/>
      <c r="CW126" s="178"/>
      <c r="CX126" s="178"/>
      <c r="CY126" s="178"/>
      <c r="CZ126" s="178"/>
      <c r="DA126" s="179"/>
      <c r="DB126" s="178">
        <f t="shared" ref="DB126:DC134" si="1557">DE126+DH126</f>
        <v>0</v>
      </c>
      <c r="DC126" s="178">
        <f t="shared" si="1557"/>
        <v>0</v>
      </c>
      <c r="DD126" s="178"/>
      <c r="DE126" s="178"/>
      <c r="DF126" s="178"/>
      <c r="DG126" s="178"/>
      <c r="DH126" s="178"/>
      <c r="DI126" s="178"/>
      <c r="DJ126" s="178"/>
      <c r="DK126" s="179"/>
      <c r="DL126" s="178">
        <f t="shared" ref="DL126:DM134" si="1558">DO126+DR126</f>
        <v>0</v>
      </c>
      <c r="DM126" s="178">
        <f t="shared" si="1558"/>
        <v>0</v>
      </c>
      <c r="DN126" s="178"/>
      <c r="DO126" s="178"/>
      <c r="DP126" s="178"/>
      <c r="DQ126" s="178"/>
      <c r="DR126" s="178"/>
      <c r="DS126" s="178"/>
      <c r="DT126" s="178"/>
      <c r="DU126" s="178"/>
      <c r="DV126" s="178"/>
      <c r="DW126" s="178"/>
      <c r="DX126" s="178">
        <v>9316.3250000000007</v>
      </c>
      <c r="DY126" s="178"/>
      <c r="DZ126" s="178">
        <f>DY126/DX126*100</f>
        <v>0</v>
      </c>
      <c r="EA126" s="178"/>
      <c r="EB126" s="178"/>
      <c r="EC126" s="178"/>
      <c r="ED126" s="179"/>
      <c r="EE126" s="178">
        <f t="shared" ref="EE126:EF134" si="1559">EH126+EK126</f>
        <v>0</v>
      </c>
      <c r="EF126" s="178">
        <f t="shared" si="1559"/>
        <v>0</v>
      </c>
      <c r="EG126" s="178"/>
      <c r="EH126" s="178"/>
      <c r="EI126" s="178"/>
      <c r="EJ126" s="178"/>
      <c r="EK126" s="178"/>
      <c r="EL126" s="178"/>
      <c r="EM126" s="178"/>
      <c r="EN126" s="178"/>
      <c r="EO126" s="178"/>
      <c r="EP126" s="178"/>
      <c r="EQ126" s="180"/>
      <c r="ER126" s="178"/>
      <c r="ES126" s="178"/>
      <c r="ET126" s="178"/>
      <c r="EU126" s="178"/>
      <c r="EV126" s="178"/>
      <c r="EW126" s="178"/>
      <c r="EX126" s="178"/>
      <c r="EY126" s="178"/>
      <c r="EZ126" s="178"/>
      <c r="FA126" s="178"/>
      <c r="FB126" s="178"/>
      <c r="FC126" s="178"/>
      <c r="FD126" s="178"/>
      <c r="FE126" s="178"/>
      <c r="FF126" s="178"/>
      <c r="FG126" s="178"/>
      <c r="FH126" s="178"/>
      <c r="FI126" s="178"/>
      <c r="FJ126" s="178"/>
      <c r="FK126" s="178"/>
      <c r="FL126" s="178"/>
      <c r="FM126" s="178"/>
      <c r="FN126" s="178"/>
      <c r="FO126" s="178"/>
      <c r="FP126" s="178"/>
      <c r="FQ126" s="178"/>
      <c r="FR126" s="178"/>
      <c r="FS126" s="178"/>
      <c r="FT126" s="178"/>
      <c r="FU126" s="178"/>
      <c r="FV126" s="178"/>
      <c r="FW126" s="178"/>
      <c r="FX126" s="178"/>
      <c r="FY126" s="178"/>
      <c r="FZ126" s="178"/>
      <c r="GA126" s="178"/>
      <c r="GB126" s="178"/>
      <c r="GC126" s="178"/>
      <c r="GD126" s="178"/>
      <c r="GE126" s="178"/>
      <c r="GF126" s="178"/>
      <c r="GG126" s="178"/>
      <c r="GH126" s="178"/>
      <c r="GI126" s="178"/>
      <c r="GJ126" s="178"/>
      <c r="GK126" s="178"/>
      <c r="GL126" s="178"/>
      <c r="GM126" s="178"/>
      <c r="GN126" s="178"/>
      <c r="GO126" s="178"/>
      <c r="GP126" s="178"/>
      <c r="GQ126" s="178"/>
      <c r="GR126" s="178"/>
      <c r="GS126" s="178"/>
      <c r="GT126" s="178"/>
      <c r="GU126" s="178"/>
      <c r="GV126" s="178"/>
      <c r="GW126" s="99"/>
      <c r="GX126" s="116"/>
      <c r="GY126" s="116"/>
      <c r="GZ126" s="116"/>
      <c r="HA126" s="116"/>
      <c r="HB126" s="116"/>
      <c r="HC126" s="116"/>
      <c r="HD126" s="87"/>
      <c r="HE126" s="88"/>
      <c r="HF126" s="85"/>
      <c r="HG126" s="30"/>
    </row>
    <row r="127" spans="1:215">
      <c r="A127" s="11" t="s">
        <v>126</v>
      </c>
      <c r="B127" s="178">
        <f t="shared" si="1546"/>
        <v>0</v>
      </c>
      <c r="C127" s="178">
        <f t="shared" si="1547"/>
        <v>0</v>
      </c>
      <c r="D127" s="178"/>
      <c r="E127" s="179"/>
      <c r="F127" s="178">
        <f t="shared" si="1548"/>
        <v>0</v>
      </c>
      <c r="G127" s="178">
        <f t="shared" si="1548"/>
        <v>0</v>
      </c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9"/>
      <c r="V127" s="178">
        <f t="shared" si="1549"/>
        <v>0</v>
      </c>
      <c r="W127" s="178">
        <f t="shared" si="1549"/>
        <v>0</v>
      </c>
      <c r="X127" s="178"/>
      <c r="Y127" s="178"/>
      <c r="Z127" s="178"/>
      <c r="AA127" s="178"/>
      <c r="AB127" s="178"/>
      <c r="AC127" s="178"/>
      <c r="AD127" s="178"/>
      <c r="AE127" s="179"/>
      <c r="AF127" s="178">
        <f t="shared" si="1550"/>
        <v>0</v>
      </c>
      <c r="AG127" s="178">
        <f t="shared" si="1550"/>
        <v>0</v>
      </c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9"/>
      <c r="AS127" s="178">
        <f t="shared" si="1551"/>
        <v>0</v>
      </c>
      <c r="AT127" s="178">
        <f t="shared" si="1551"/>
        <v>0</v>
      </c>
      <c r="AU127" s="178"/>
      <c r="AV127" s="178"/>
      <c r="AW127" s="178"/>
      <c r="AX127" s="178"/>
      <c r="AY127" s="178"/>
      <c r="AZ127" s="178"/>
      <c r="BA127" s="178"/>
      <c r="BB127" s="179"/>
      <c r="BC127" s="178"/>
      <c r="BD127" s="178"/>
      <c r="BE127" s="178"/>
      <c r="BF127" s="178"/>
      <c r="BG127" s="178"/>
      <c r="BH127" s="178"/>
      <c r="BI127" s="178"/>
      <c r="BJ127" s="178"/>
      <c r="BK127" s="178"/>
      <c r="BL127" s="178"/>
      <c r="BM127" s="178"/>
      <c r="BN127" s="178"/>
      <c r="BO127" s="178">
        <f t="shared" si="1553"/>
        <v>0</v>
      </c>
      <c r="BP127" s="178"/>
      <c r="BQ127" s="178"/>
      <c r="BR127" s="178"/>
      <c r="BS127" s="178"/>
      <c r="BT127" s="178"/>
      <c r="BU127" s="178"/>
      <c r="BV127" s="178"/>
      <c r="BW127" s="178"/>
      <c r="BX127" s="178">
        <f t="shared" si="1554"/>
        <v>0</v>
      </c>
      <c r="BY127" s="178">
        <f t="shared" si="1554"/>
        <v>0</v>
      </c>
      <c r="BZ127" s="178"/>
      <c r="CA127" s="178"/>
      <c r="CB127" s="178"/>
      <c r="CC127" s="178"/>
      <c r="CD127" s="178"/>
      <c r="CE127" s="178"/>
      <c r="CF127" s="178"/>
      <c r="CG127" s="179"/>
      <c r="CH127" s="178">
        <f t="shared" si="1555"/>
        <v>0</v>
      </c>
      <c r="CI127" s="178">
        <f t="shared" si="1555"/>
        <v>0</v>
      </c>
      <c r="CJ127" s="178"/>
      <c r="CK127" s="178"/>
      <c r="CL127" s="178"/>
      <c r="CM127" s="178"/>
      <c r="CN127" s="178"/>
      <c r="CO127" s="178"/>
      <c r="CP127" s="178"/>
      <c r="CQ127" s="179"/>
      <c r="CR127" s="178">
        <f t="shared" si="1556"/>
        <v>0</v>
      </c>
      <c r="CS127" s="178">
        <f t="shared" si="1556"/>
        <v>0</v>
      </c>
      <c r="CT127" s="178"/>
      <c r="CU127" s="178"/>
      <c r="CV127" s="178"/>
      <c r="CW127" s="178"/>
      <c r="CX127" s="178"/>
      <c r="CY127" s="178"/>
      <c r="CZ127" s="178"/>
      <c r="DA127" s="179"/>
      <c r="DB127" s="178">
        <f t="shared" si="1557"/>
        <v>0</v>
      </c>
      <c r="DC127" s="178">
        <f t="shared" si="1557"/>
        <v>0</v>
      </c>
      <c r="DD127" s="178"/>
      <c r="DE127" s="178"/>
      <c r="DF127" s="178"/>
      <c r="DG127" s="178"/>
      <c r="DH127" s="178"/>
      <c r="DI127" s="178"/>
      <c r="DJ127" s="178"/>
      <c r="DK127" s="179"/>
      <c r="DL127" s="178">
        <f t="shared" si="1558"/>
        <v>0</v>
      </c>
      <c r="DM127" s="178">
        <f t="shared" si="1558"/>
        <v>0</v>
      </c>
      <c r="DN127" s="178"/>
      <c r="DO127" s="178"/>
      <c r="DP127" s="178"/>
      <c r="DQ127" s="178"/>
      <c r="DR127" s="178"/>
      <c r="DS127" s="178"/>
      <c r="DT127" s="178"/>
      <c r="DU127" s="178"/>
      <c r="DV127" s="178"/>
      <c r="DW127" s="178"/>
      <c r="DX127" s="178"/>
      <c r="DY127" s="178"/>
      <c r="DZ127" s="178"/>
      <c r="EA127" s="178"/>
      <c r="EB127" s="178"/>
      <c r="EC127" s="178"/>
      <c r="ED127" s="179"/>
      <c r="EE127" s="178">
        <f t="shared" si="1559"/>
        <v>0</v>
      </c>
      <c r="EF127" s="178">
        <f t="shared" si="1559"/>
        <v>0</v>
      </c>
      <c r="EG127" s="178"/>
      <c r="EH127" s="178"/>
      <c r="EI127" s="178"/>
      <c r="EJ127" s="178"/>
      <c r="EK127" s="178"/>
      <c r="EL127" s="178"/>
      <c r="EM127" s="178"/>
      <c r="EN127" s="178"/>
      <c r="EO127" s="178"/>
      <c r="EP127" s="178"/>
      <c r="EQ127" s="180"/>
      <c r="ER127" s="178"/>
      <c r="ES127" s="178"/>
      <c r="ET127" s="178"/>
      <c r="EU127" s="178"/>
      <c r="EV127" s="178"/>
      <c r="EW127" s="178"/>
      <c r="EX127" s="178"/>
      <c r="EY127" s="178"/>
      <c r="EZ127" s="178"/>
      <c r="FA127" s="178"/>
      <c r="FB127" s="178"/>
      <c r="FC127" s="178"/>
      <c r="FD127" s="178"/>
      <c r="FE127" s="178"/>
      <c r="FF127" s="178"/>
      <c r="FG127" s="178"/>
      <c r="FH127" s="178"/>
      <c r="FI127" s="178"/>
      <c r="FJ127" s="178"/>
      <c r="FK127" s="178"/>
      <c r="FL127" s="178"/>
      <c r="FM127" s="178"/>
      <c r="FN127" s="178"/>
      <c r="FO127" s="178"/>
      <c r="FP127" s="178"/>
      <c r="FQ127" s="178"/>
      <c r="FR127" s="178"/>
      <c r="FS127" s="178"/>
      <c r="FT127" s="178"/>
      <c r="FU127" s="178"/>
      <c r="FV127" s="178"/>
      <c r="FW127" s="178"/>
      <c r="FX127" s="178"/>
      <c r="FY127" s="178"/>
      <c r="FZ127" s="178"/>
      <c r="GA127" s="178"/>
      <c r="GB127" s="178"/>
      <c r="GC127" s="178"/>
      <c r="GD127" s="178"/>
      <c r="GE127" s="178"/>
      <c r="GF127" s="178"/>
      <c r="GG127" s="178"/>
      <c r="GH127" s="178"/>
      <c r="GI127" s="178"/>
      <c r="GJ127" s="178"/>
      <c r="GK127" s="178"/>
      <c r="GL127" s="178"/>
      <c r="GM127" s="178"/>
      <c r="GN127" s="178"/>
      <c r="GO127" s="178"/>
      <c r="GP127" s="178"/>
      <c r="GQ127" s="178"/>
      <c r="GR127" s="178"/>
      <c r="GS127" s="178"/>
      <c r="GT127" s="178"/>
      <c r="GU127" s="178"/>
      <c r="GV127" s="178"/>
      <c r="GW127" s="99"/>
      <c r="GX127" s="116"/>
      <c r="GY127" s="116"/>
      <c r="GZ127" s="116"/>
      <c r="HA127" s="116"/>
      <c r="HB127" s="116"/>
      <c r="HC127" s="116"/>
      <c r="HD127" s="87"/>
      <c r="HE127" s="88"/>
      <c r="HF127" s="85"/>
      <c r="HG127" s="30"/>
    </row>
    <row r="128" spans="1:215">
      <c r="A128" s="11" t="s">
        <v>130</v>
      </c>
      <c r="B128" s="178">
        <f t="shared" si="1546"/>
        <v>0</v>
      </c>
      <c r="C128" s="178">
        <f t="shared" si="1547"/>
        <v>0</v>
      </c>
      <c r="D128" s="178"/>
      <c r="E128" s="179"/>
      <c r="F128" s="178">
        <f t="shared" si="1548"/>
        <v>0</v>
      </c>
      <c r="G128" s="178">
        <f t="shared" si="1548"/>
        <v>0</v>
      </c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9"/>
      <c r="V128" s="178">
        <f t="shared" si="1549"/>
        <v>0</v>
      </c>
      <c r="W128" s="178">
        <f t="shared" si="1549"/>
        <v>0</v>
      </c>
      <c r="X128" s="178"/>
      <c r="Y128" s="178"/>
      <c r="Z128" s="178"/>
      <c r="AA128" s="178"/>
      <c r="AB128" s="178"/>
      <c r="AC128" s="178"/>
      <c r="AD128" s="178"/>
      <c r="AE128" s="179"/>
      <c r="AF128" s="178">
        <f t="shared" si="1550"/>
        <v>0</v>
      </c>
      <c r="AG128" s="178">
        <f t="shared" si="1550"/>
        <v>0</v>
      </c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9"/>
      <c r="AS128" s="178">
        <f t="shared" si="1551"/>
        <v>0</v>
      </c>
      <c r="AT128" s="178">
        <f t="shared" si="1551"/>
        <v>0</v>
      </c>
      <c r="AU128" s="178"/>
      <c r="AV128" s="178"/>
      <c r="AW128" s="178"/>
      <c r="AX128" s="178"/>
      <c r="AY128" s="178"/>
      <c r="AZ128" s="178"/>
      <c r="BA128" s="178"/>
      <c r="BB128" s="179"/>
      <c r="BC128" s="178"/>
      <c r="BD128" s="178"/>
      <c r="BE128" s="178"/>
      <c r="BF128" s="178"/>
      <c r="BG128" s="178"/>
      <c r="BH128" s="178"/>
      <c r="BI128" s="178"/>
      <c r="BJ128" s="178"/>
      <c r="BK128" s="178"/>
      <c r="BL128" s="178"/>
      <c r="BM128" s="178"/>
      <c r="BN128" s="178"/>
      <c r="BO128" s="178">
        <f t="shared" si="1553"/>
        <v>0</v>
      </c>
      <c r="BP128" s="178"/>
      <c r="BQ128" s="178"/>
      <c r="BR128" s="178"/>
      <c r="BS128" s="178"/>
      <c r="BT128" s="178"/>
      <c r="BU128" s="178"/>
      <c r="BV128" s="178"/>
      <c r="BW128" s="178"/>
      <c r="BX128" s="178">
        <f t="shared" si="1554"/>
        <v>0</v>
      </c>
      <c r="BY128" s="178">
        <f t="shared" si="1554"/>
        <v>0</v>
      </c>
      <c r="BZ128" s="178"/>
      <c r="CA128" s="178"/>
      <c r="CB128" s="178"/>
      <c r="CC128" s="178"/>
      <c r="CD128" s="178"/>
      <c r="CE128" s="178"/>
      <c r="CF128" s="178"/>
      <c r="CG128" s="179"/>
      <c r="CH128" s="178">
        <f t="shared" si="1555"/>
        <v>0</v>
      </c>
      <c r="CI128" s="178">
        <f t="shared" si="1555"/>
        <v>0</v>
      </c>
      <c r="CJ128" s="178"/>
      <c r="CK128" s="178"/>
      <c r="CL128" s="178"/>
      <c r="CM128" s="178"/>
      <c r="CN128" s="178"/>
      <c r="CO128" s="178"/>
      <c r="CP128" s="178"/>
      <c r="CQ128" s="179"/>
      <c r="CR128" s="178">
        <f t="shared" si="1556"/>
        <v>0</v>
      </c>
      <c r="CS128" s="178">
        <f t="shared" si="1556"/>
        <v>0</v>
      </c>
      <c r="CT128" s="178"/>
      <c r="CU128" s="178"/>
      <c r="CV128" s="178"/>
      <c r="CW128" s="178"/>
      <c r="CX128" s="178"/>
      <c r="CY128" s="178"/>
      <c r="CZ128" s="178"/>
      <c r="DA128" s="179"/>
      <c r="DB128" s="178">
        <f t="shared" si="1557"/>
        <v>0</v>
      </c>
      <c r="DC128" s="178">
        <f t="shared" si="1557"/>
        <v>0</v>
      </c>
      <c r="DD128" s="178"/>
      <c r="DE128" s="178"/>
      <c r="DF128" s="178"/>
      <c r="DG128" s="178"/>
      <c r="DH128" s="178"/>
      <c r="DI128" s="178"/>
      <c r="DJ128" s="178"/>
      <c r="DK128" s="179"/>
      <c r="DL128" s="178">
        <f t="shared" si="1558"/>
        <v>0</v>
      </c>
      <c r="DM128" s="178">
        <f t="shared" si="1558"/>
        <v>0</v>
      </c>
      <c r="DN128" s="178"/>
      <c r="DO128" s="178"/>
      <c r="DP128" s="178"/>
      <c r="DQ128" s="178"/>
      <c r="DR128" s="178"/>
      <c r="DS128" s="178"/>
      <c r="DT128" s="178"/>
      <c r="DU128" s="178"/>
      <c r="DV128" s="178"/>
      <c r="DW128" s="178"/>
      <c r="DX128" s="178"/>
      <c r="DY128" s="178"/>
      <c r="DZ128" s="178"/>
      <c r="EA128" s="178"/>
      <c r="EB128" s="178"/>
      <c r="EC128" s="178"/>
      <c r="ED128" s="179"/>
      <c r="EE128" s="178">
        <f t="shared" si="1559"/>
        <v>0</v>
      </c>
      <c r="EF128" s="178">
        <f t="shared" si="1559"/>
        <v>0</v>
      </c>
      <c r="EG128" s="178"/>
      <c r="EH128" s="178"/>
      <c r="EI128" s="178"/>
      <c r="EJ128" s="178"/>
      <c r="EK128" s="178"/>
      <c r="EL128" s="178"/>
      <c r="EM128" s="178"/>
      <c r="EN128" s="178"/>
      <c r="EO128" s="178"/>
      <c r="EP128" s="178"/>
      <c r="EQ128" s="180"/>
      <c r="ER128" s="178"/>
      <c r="ES128" s="178"/>
      <c r="ET128" s="178"/>
      <c r="EU128" s="178"/>
      <c r="EV128" s="178"/>
      <c r="EW128" s="178"/>
      <c r="EX128" s="178"/>
      <c r="EY128" s="178"/>
      <c r="EZ128" s="178"/>
      <c r="FA128" s="178"/>
      <c r="FB128" s="178"/>
      <c r="FC128" s="178"/>
      <c r="FD128" s="178"/>
      <c r="FE128" s="178"/>
      <c r="FF128" s="178"/>
      <c r="FG128" s="178"/>
      <c r="FH128" s="178"/>
      <c r="FI128" s="178"/>
      <c r="FJ128" s="178"/>
      <c r="FK128" s="178"/>
      <c r="FL128" s="178"/>
      <c r="FM128" s="178"/>
      <c r="FN128" s="178"/>
      <c r="FO128" s="178"/>
      <c r="FP128" s="178"/>
      <c r="FQ128" s="178"/>
      <c r="FR128" s="178"/>
      <c r="FS128" s="178"/>
      <c r="FT128" s="178"/>
      <c r="FU128" s="178"/>
      <c r="FV128" s="178"/>
      <c r="FW128" s="178"/>
      <c r="FX128" s="178"/>
      <c r="FY128" s="178"/>
      <c r="FZ128" s="178"/>
      <c r="GA128" s="178"/>
      <c r="GB128" s="178"/>
      <c r="GC128" s="178"/>
      <c r="GD128" s="178"/>
      <c r="GE128" s="178"/>
      <c r="GF128" s="178"/>
      <c r="GG128" s="178"/>
      <c r="GH128" s="178"/>
      <c r="GI128" s="178"/>
      <c r="GJ128" s="178"/>
      <c r="GK128" s="178"/>
      <c r="GL128" s="178"/>
      <c r="GM128" s="178"/>
      <c r="GN128" s="178"/>
      <c r="GO128" s="178"/>
      <c r="GP128" s="178"/>
      <c r="GQ128" s="178"/>
      <c r="GR128" s="178"/>
      <c r="GS128" s="178"/>
      <c r="GT128" s="178"/>
      <c r="GU128" s="178"/>
      <c r="GV128" s="178"/>
      <c r="GW128" s="99"/>
      <c r="GX128" s="116"/>
      <c r="GY128" s="116"/>
      <c r="GZ128" s="116"/>
      <c r="HA128" s="116"/>
      <c r="HB128" s="116"/>
      <c r="HC128" s="116"/>
      <c r="HD128" s="87"/>
      <c r="HE128" s="84"/>
      <c r="HF128" s="85"/>
      <c r="HG128" s="30"/>
    </row>
    <row r="129" spans="1:215">
      <c r="A129" s="11" t="s">
        <v>132</v>
      </c>
      <c r="B129" s="178">
        <f t="shared" si="1546"/>
        <v>659.34100000000001</v>
      </c>
      <c r="C129" s="178">
        <f t="shared" si="1547"/>
        <v>0</v>
      </c>
      <c r="D129" s="178">
        <f t="shared" si="1397"/>
        <v>0</v>
      </c>
      <c r="E129" s="179"/>
      <c r="F129" s="178">
        <f t="shared" si="1548"/>
        <v>0</v>
      </c>
      <c r="G129" s="178">
        <f t="shared" si="1548"/>
        <v>0</v>
      </c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9"/>
      <c r="V129" s="178">
        <f t="shared" si="1549"/>
        <v>0</v>
      </c>
      <c r="W129" s="178">
        <f t="shared" si="1549"/>
        <v>0</v>
      </c>
      <c r="X129" s="178"/>
      <c r="Y129" s="178"/>
      <c r="Z129" s="178"/>
      <c r="AA129" s="178"/>
      <c r="AB129" s="178"/>
      <c r="AC129" s="178"/>
      <c r="AD129" s="178"/>
      <c r="AE129" s="179"/>
      <c r="AF129" s="178">
        <f t="shared" si="1550"/>
        <v>0</v>
      </c>
      <c r="AG129" s="178">
        <f t="shared" si="1550"/>
        <v>0</v>
      </c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9"/>
      <c r="AS129" s="178">
        <f t="shared" si="1551"/>
        <v>0</v>
      </c>
      <c r="AT129" s="178">
        <f t="shared" si="1551"/>
        <v>0</v>
      </c>
      <c r="AU129" s="178"/>
      <c r="AV129" s="178"/>
      <c r="AW129" s="178"/>
      <c r="AX129" s="178"/>
      <c r="AY129" s="178"/>
      <c r="AZ129" s="178"/>
      <c r="BA129" s="178"/>
      <c r="BB129" s="179"/>
      <c r="BC129" s="178"/>
      <c r="BD129" s="178"/>
      <c r="BE129" s="178"/>
      <c r="BF129" s="178"/>
      <c r="BG129" s="178"/>
      <c r="BH129" s="178"/>
      <c r="BI129" s="178"/>
      <c r="BJ129" s="178"/>
      <c r="BK129" s="178"/>
      <c r="BL129" s="178"/>
      <c r="BM129" s="178"/>
      <c r="BN129" s="178"/>
      <c r="BO129" s="178">
        <f t="shared" si="1553"/>
        <v>659.34100000000001</v>
      </c>
      <c r="BP129" s="178">
        <f>BS129+BV129</f>
        <v>0</v>
      </c>
      <c r="BQ129" s="178">
        <f>BP129/BO129*100</f>
        <v>0</v>
      </c>
      <c r="BR129" s="178">
        <v>659.34100000000001</v>
      </c>
      <c r="BS129" s="178"/>
      <c r="BT129" s="178">
        <f>BS129/BR129*100</f>
        <v>0</v>
      </c>
      <c r="BU129" s="178"/>
      <c r="BV129" s="178"/>
      <c r="BW129" s="178"/>
      <c r="BX129" s="178">
        <f t="shared" si="1554"/>
        <v>0</v>
      </c>
      <c r="BY129" s="178">
        <f t="shared" si="1554"/>
        <v>0</v>
      </c>
      <c r="BZ129" s="178"/>
      <c r="CA129" s="178"/>
      <c r="CB129" s="178"/>
      <c r="CC129" s="178"/>
      <c r="CD129" s="178"/>
      <c r="CE129" s="178"/>
      <c r="CF129" s="178"/>
      <c r="CG129" s="179"/>
      <c r="CH129" s="178">
        <f t="shared" si="1555"/>
        <v>0</v>
      </c>
      <c r="CI129" s="178">
        <f t="shared" si="1555"/>
        <v>0</v>
      </c>
      <c r="CJ129" s="178"/>
      <c r="CK129" s="178"/>
      <c r="CL129" s="178"/>
      <c r="CM129" s="178"/>
      <c r="CN129" s="178"/>
      <c r="CO129" s="178"/>
      <c r="CP129" s="178"/>
      <c r="CQ129" s="179"/>
      <c r="CR129" s="178">
        <f t="shared" si="1556"/>
        <v>0</v>
      </c>
      <c r="CS129" s="178">
        <f t="shared" si="1556"/>
        <v>0</v>
      </c>
      <c r="CT129" s="178"/>
      <c r="CU129" s="178"/>
      <c r="CV129" s="178"/>
      <c r="CW129" s="178"/>
      <c r="CX129" s="178"/>
      <c r="CY129" s="178"/>
      <c r="CZ129" s="178"/>
      <c r="DA129" s="179"/>
      <c r="DB129" s="178">
        <f t="shared" si="1557"/>
        <v>0</v>
      </c>
      <c r="DC129" s="178">
        <f t="shared" si="1557"/>
        <v>0</v>
      </c>
      <c r="DD129" s="178"/>
      <c r="DE129" s="178"/>
      <c r="DF129" s="178"/>
      <c r="DG129" s="178"/>
      <c r="DH129" s="178"/>
      <c r="DI129" s="178"/>
      <c r="DJ129" s="178"/>
      <c r="DK129" s="179"/>
      <c r="DL129" s="178">
        <f t="shared" si="1558"/>
        <v>0</v>
      </c>
      <c r="DM129" s="178">
        <f t="shared" si="1558"/>
        <v>0</v>
      </c>
      <c r="DN129" s="178"/>
      <c r="DO129" s="178"/>
      <c r="DP129" s="178"/>
      <c r="DQ129" s="178"/>
      <c r="DR129" s="178"/>
      <c r="DS129" s="178"/>
      <c r="DT129" s="178"/>
      <c r="DU129" s="178"/>
      <c r="DV129" s="178"/>
      <c r="DW129" s="178"/>
      <c r="DX129" s="178"/>
      <c r="DY129" s="178"/>
      <c r="DZ129" s="178"/>
      <c r="EA129" s="178"/>
      <c r="EB129" s="178"/>
      <c r="EC129" s="178"/>
      <c r="ED129" s="179"/>
      <c r="EE129" s="178">
        <f t="shared" si="1559"/>
        <v>0</v>
      </c>
      <c r="EF129" s="178">
        <f t="shared" si="1559"/>
        <v>0</v>
      </c>
      <c r="EG129" s="178"/>
      <c r="EH129" s="178"/>
      <c r="EI129" s="178"/>
      <c r="EJ129" s="178"/>
      <c r="EK129" s="178"/>
      <c r="EL129" s="178"/>
      <c r="EM129" s="178"/>
      <c r="EN129" s="178"/>
      <c r="EO129" s="178"/>
      <c r="EP129" s="178"/>
      <c r="EQ129" s="180"/>
      <c r="ER129" s="178"/>
      <c r="ES129" s="178"/>
      <c r="ET129" s="178"/>
      <c r="EU129" s="178"/>
      <c r="EV129" s="178"/>
      <c r="EW129" s="178"/>
      <c r="EX129" s="178"/>
      <c r="EY129" s="178"/>
      <c r="EZ129" s="178"/>
      <c r="FA129" s="178"/>
      <c r="FB129" s="178"/>
      <c r="FC129" s="178"/>
      <c r="FD129" s="178"/>
      <c r="FE129" s="178"/>
      <c r="FF129" s="178"/>
      <c r="FG129" s="178"/>
      <c r="FH129" s="178"/>
      <c r="FI129" s="178"/>
      <c r="FJ129" s="178"/>
      <c r="FK129" s="178"/>
      <c r="FL129" s="178"/>
      <c r="FM129" s="178"/>
      <c r="FN129" s="178"/>
      <c r="FO129" s="178"/>
      <c r="FP129" s="178"/>
      <c r="FQ129" s="178"/>
      <c r="FR129" s="178"/>
      <c r="FS129" s="178"/>
      <c r="FT129" s="178"/>
      <c r="FU129" s="178"/>
      <c r="FV129" s="178"/>
      <c r="FW129" s="178"/>
      <c r="FX129" s="178"/>
      <c r="FY129" s="178"/>
      <c r="FZ129" s="178"/>
      <c r="GA129" s="178"/>
      <c r="GB129" s="178"/>
      <c r="GC129" s="178"/>
      <c r="GD129" s="178"/>
      <c r="GE129" s="178"/>
      <c r="GF129" s="178"/>
      <c r="GG129" s="178"/>
      <c r="GH129" s="178"/>
      <c r="GI129" s="178"/>
      <c r="GJ129" s="178"/>
      <c r="GK129" s="178"/>
      <c r="GL129" s="178"/>
      <c r="GM129" s="178"/>
      <c r="GN129" s="178"/>
      <c r="GO129" s="178"/>
      <c r="GP129" s="178"/>
      <c r="GQ129" s="178"/>
      <c r="GR129" s="178"/>
      <c r="GS129" s="178"/>
      <c r="GT129" s="178"/>
      <c r="GU129" s="178"/>
      <c r="GV129" s="178"/>
      <c r="GW129" s="99"/>
      <c r="GX129" s="116"/>
      <c r="GY129" s="116"/>
      <c r="GZ129" s="116"/>
      <c r="HA129" s="116"/>
      <c r="HB129" s="116"/>
      <c r="HC129" s="116"/>
      <c r="HD129" s="87"/>
      <c r="HE129" s="85"/>
      <c r="HF129" s="85"/>
      <c r="HG129" s="30"/>
    </row>
    <row r="130" spans="1:215">
      <c r="A130" s="11" t="s">
        <v>137</v>
      </c>
      <c r="B130" s="178">
        <f t="shared" si="1546"/>
        <v>0</v>
      </c>
      <c r="C130" s="178">
        <f t="shared" si="1547"/>
        <v>0</v>
      </c>
      <c r="D130" s="178"/>
      <c r="E130" s="179"/>
      <c r="F130" s="178">
        <f t="shared" si="1548"/>
        <v>0</v>
      </c>
      <c r="G130" s="178">
        <f t="shared" si="1548"/>
        <v>0</v>
      </c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9"/>
      <c r="V130" s="178">
        <f t="shared" si="1549"/>
        <v>0</v>
      </c>
      <c r="W130" s="178">
        <f t="shared" si="1549"/>
        <v>0</v>
      </c>
      <c r="X130" s="178"/>
      <c r="Y130" s="178"/>
      <c r="Z130" s="178"/>
      <c r="AA130" s="178"/>
      <c r="AB130" s="178"/>
      <c r="AC130" s="178"/>
      <c r="AD130" s="178"/>
      <c r="AE130" s="179"/>
      <c r="AF130" s="178">
        <f t="shared" si="1550"/>
        <v>0</v>
      </c>
      <c r="AG130" s="178">
        <f t="shared" si="1550"/>
        <v>0</v>
      </c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9"/>
      <c r="AS130" s="178">
        <f t="shared" si="1551"/>
        <v>0</v>
      </c>
      <c r="AT130" s="178">
        <f t="shared" si="1551"/>
        <v>0</v>
      </c>
      <c r="AU130" s="178"/>
      <c r="AV130" s="178"/>
      <c r="AW130" s="178"/>
      <c r="AX130" s="178"/>
      <c r="AY130" s="178"/>
      <c r="AZ130" s="178"/>
      <c r="BA130" s="178"/>
      <c r="BB130" s="179"/>
      <c r="BC130" s="178"/>
      <c r="BD130" s="178"/>
      <c r="BE130" s="178"/>
      <c r="BF130" s="178"/>
      <c r="BG130" s="178"/>
      <c r="BH130" s="178"/>
      <c r="BI130" s="178"/>
      <c r="BJ130" s="178"/>
      <c r="BK130" s="178"/>
      <c r="BL130" s="178"/>
      <c r="BM130" s="178"/>
      <c r="BN130" s="178"/>
      <c r="BO130" s="178">
        <f t="shared" si="1553"/>
        <v>0</v>
      </c>
      <c r="BP130" s="178"/>
      <c r="BQ130" s="178"/>
      <c r="BR130" s="178"/>
      <c r="BS130" s="178"/>
      <c r="BT130" s="178"/>
      <c r="BU130" s="178"/>
      <c r="BV130" s="178"/>
      <c r="BW130" s="178"/>
      <c r="BX130" s="178">
        <f t="shared" si="1554"/>
        <v>0</v>
      </c>
      <c r="BY130" s="178">
        <f t="shared" si="1554"/>
        <v>0</v>
      </c>
      <c r="BZ130" s="178"/>
      <c r="CA130" s="178"/>
      <c r="CB130" s="178"/>
      <c r="CC130" s="178"/>
      <c r="CD130" s="178"/>
      <c r="CE130" s="178"/>
      <c r="CF130" s="178"/>
      <c r="CG130" s="179"/>
      <c r="CH130" s="178">
        <f t="shared" si="1555"/>
        <v>0</v>
      </c>
      <c r="CI130" s="178">
        <f t="shared" si="1555"/>
        <v>0</v>
      </c>
      <c r="CJ130" s="178"/>
      <c r="CK130" s="178"/>
      <c r="CL130" s="178"/>
      <c r="CM130" s="178"/>
      <c r="CN130" s="178"/>
      <c r="CO130" s="178"/>
      <c r="CP130" s="178"/>
      <c r="CQ130" s="179"/>
      <c r="CR130" s="178">
        <f t="shared" si="1556"/>
        <v>0</v>
      </c>
      <c r="CS130" s="178">
        <f t="shared" si="1556"/>
        <v>0</v>
      </c>
      <c r="CT130" s="178"/>
      <c r="CU130" s="178"/>
      <c r="CV130" s="178"/>
      <c r="CW130" s="178"/>
      <c r="CX130" s="178"/>
      <c r="CY130" s="178"/>
      <c r="CZ130" s="178"/>
      <c r="DA130" s="179"/>
      <c r="DB130" s="178">
        <f t="shared" si="1557"/>
        <v>0</v>
      </c>
      <c r="DC130" s="178">
        <f t="shared" si="1557"/>
        <v>0</v>
      </c>
      <c r="DD130" s="178"/>
      <c r="DE130" s="178"/>
      <c r="DF130" s="178"/>
      <c r="DG130" s="178"/>
      <c r="DH130" s="178"/>
      <c r="DI130" s="178"/>
      <c r="DJ130" s="178"/>
      <c r="DK130" s="179"/>
      <c r="DL130" s="178">
        <f t="shared" si="1558"/>
        <v>0</v>
      </c>
      <c r="DM130" s="178">
        <f t="shared" si="1558"/>
        <v>0</v>
      </c>
      <c r="DN130" s="178"/>
      <c r="DO130" s="178"/>
      <c r="DP130" s="178"/>
      <c r="DQ130" s="178"/>
      <c r="DR130" s="178"/>
      <c r="DS130" s="178"/>
      <c r="DT130" s="178"/>
      <c r="DU130" s="178"/>
      <c r="DV130" s="178"/>
      <c r="DW130" s="178"/>
      <c r="DX130" s="178"/>
      <c r="DY130" s="178"/>
      <c r="DZ130" s="178"/>
      <c r="EA130" s="178"/>
      <c r="EB130" s="178"/>
      <c r="EC130" s="178"/>
      <c r="ED130" s="179"/>
      <c r="EE130" s="178">
        <f t="shared" si="1559"/>
        <v>0</v>
      </c>
      <c r="EF130" s="178">
        <f t="shared" si="1559"/>
        <v>0</v>
      </c>
      <c r="EG130" s="178"/>
      <c r="EH130" s="178"/>
      <c r="EI130" s="178"/>
      <c r="EJ130" s="178"/>
      <c r="EK130" s="178"/>
      <c r="EL130" s="178"/>
      <c r="EM130" s="178"/>
      <c r="EN130" s="178"/>
      <c r="EO130" s="178"/>
      <c r="EP130" s="178"/>
      <c r="EQ130" s="180"/>
      <c r="ER130" s="178"/>
      <c r="ES130" s="178"/>
      <c r="ET130" s="178"/>
      <c r="EU130" s="178"/>
      <c r="EV130" s="178"/>
      <c r="EW130" s="178"/>
      <c r="EX130" s="178"/>
      <c r="EY130" s="178"/>
      <c r="EZ130" s="178"/>
      <c r="FA130" s="178"/>
      <c r="FB130" s="178"/>
      <c r="FC130" s="178"/>
      <c r="FD130" s="178"/>
      <c r="FE130" s="178"/>
      <c r="FF130" s="178"/>
      <c r="FG130" s="178"/>
      <c r="FH130" s="178"/>
      <c r="FI130" s="178"/>
      <c r="FJ130" s="178"/>
      <c r="FK130" s="178"/>
      <c r="FL130" s="178"/>
      <c r="FM130" s="178"/>
      <c r="FN130" s="178"/>
      <c r="FO130" s="178"/>
      <c r="FP130" s="178"/>
      <c r="FQ130" s="178"/>
      <c r="FR130" s="178"/>
      <c r="FS130" s="178"/>
      <c r="FT130" s="178"/>
      <c r="FU130" s="178"/>
      <c r="FV130" s="178"/>
      <c r="FW130" s="178"/>
      <c r="FX130" s="178"/>
      <c r="FY130" s="178"/>
      <c r="FZ130" s="178"/>
      <c r="GA130" s="178"/>
      <c r="GB130" s="178"/>
      <c r="GC130" s="178"/>
      <c r="GD130" s="178"/>
      <c r="GE130" s="178"/>
      <c r="GF130" s="178"/>
      <c r="GG130" s="178"/>
      <c r="GH130" s="178"/>
      <c r="GI130" s="178"/>
      <c r="GJ130" s="178"/>
      <c r="GK130" s="178"/>
      <c r="GL130" s="178"/>
      <c r="GM130" s="178"/>
      <c r="GN130" s="178"/>
      <c r="GO130" s="178"/>
      <c r="GP130" s="178"/>
      <c r="GQ130" s="178"/>
      <c r="GR130" s="178"/>
      <c r="GS130" s="178"/>
      <c r="GT130" s="178"/>
      <c r="GU130" s="178"/>
      <c r="GV130" s="178"/>
      <c r="GW130" s="99"/>
      <c r="GX130" s="116"/>
      <c r="GY130" s="116"/>
      <c r="GZ130" s="116"/>
      <c r="HA130" s="116"/>
      <c r="HB130" s="116"/>
      <c r="HC130" s="116"/>
      <c r="HD130" s="87"/>
      <c r="HE130" s="85"/>
      <c r="HF130" s="85"/>
      <c r="HG130" s="30"/>
    </row>
    <row r="131" spans="1:215">
      <c r="A131" s="11" t="s">
        <v>117</v>
      </c>
      <c r="B131" s="178">
        <f t="shared" si="1546"/>
        <v>0</v>
      </c>
      <c r="C131" s="178">
        <f t="shared" si="1547"/>
        <v>0</v>
      </c>
      <c r="D131" s="178"/>
      <c r="E131" s="179"/>
      <c r="F131" s="178">
        <f t="shared" si="1548"/>
        <v>0</v>
      </c>
      <c r="G131" s="178">
        <f t="shared" si="1548"/>
        <v>0</v>
      </c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9"/>
      <c r="V131" s="178">
        <f t="shared" si="1549"/>
        <v>0</v>
      </c>
      <c r="W131" s="178">
        <f t="shared" si="1549"/>
        <v>0</v>
      </c>
      <c r="X131" s="178"/>
      <c r="Y131" s="178"/>
      <c r="Z131" s="178"/>
      <c r="AA131" s="178"/>
      <c r="AB131" s="178"/>
      <c r="AC131" s="178"/>
      <c r="AD131" s="178"/>
      <c r="AE131" s="179"/>
      <c r="AF131" s="178">
        <f t="shared" si="1550"/>
        <v>0</v>
      </c>
      <c r="AG131" s="178">
        <f t="shared" si="1550"/>
        <v>0</v>
      </c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9"/>
      <c r="AS131" s="178">
        <f t="shared" si="1551"/>
        <v>0</v>
      </c>
      <c r="AT131" s="178">
        <f t="shared" si="1551"/>
        <v>0</v>
      </c>
      <c r="AU131" s="178"/>
      <c r="AV131" s="178"/>
      <c r="AW131" s="178"/>
      <c r="AX131" s="178"/>
      <c r="AY131" s="178"/>
      <c r="AZ131" s="178"/>
      <c r="BA131" s="178"/>
      <c r="BB131" s="179"/>
      <c r="BC131" s="178"/>
      <c r="BD131" s="178"/>
      <c r="BE131" s="178"/>
      <c r="BF131" s="178"/>
      <c r="BG131" s="178"/>
      <c r="BH131" s="178"/>
      <c r="BI131" s="178"/>
      <c r="BJ131" s="178"/>
      <c r="BK131" s="178"/>
      <c r="BL131" s="178"/>
      <c r="BM131" s="178"/>
      <c r="BN131" s="178"/>
      <c r="BO131" s="178">
        <f t="shared" si="1553"/>
        <v>0</v>
      </c>
      <c r="BP131" s="178"/>
      <c r="BQ131" s="178"/>
      <c r="BR131" s="178"/>
      <c r="BS131" s="178"/>
      <c r="BT131" s="178"/>
      <c r="BU131" s="178"/>
      <c r="BV131" s="178"/>
      <c r="BW131" s="178"/>
      <c r="BX131" s="178">
        <f t="shared" si="1554"/>
        <v>0</v>
      </c>
      <c r="BY131" s="178">
        <f t="shared" si="1554"/>
        <v>0</v>
      </c>
      <c r="BZ131" s="178"/>
      <c r="CA131" s="178"/>
      <c r="CB131" s="178"/>
      <c r="CC131" s="178"/>
      <c r="CD131" s="178"/>
      <c r="CE131" s="178"/>
      <c r="CF131" s="178"/>
      <c r="CG131" s="179"/>
      <c r="CH131" s="178">
        <f t="shared" si="1555"/>
        <v>0</v>
      </c>
      <c r="CI131" s="178">
        <f t="shared" si="1555"/>
        <v>0</v>
      </c>
      <c r="CJ131" s="178"/>
      <c r="CK131" s="178"/>
      <c r="CL131" s="178"/>
      <c r="CM131" s="178"/>
      <c r="CN131" s="178"/>
      <c r="CO131" s="178"/>
      <c r="CP131" s="178"/>
      <c r="CQ131" s="179"/>
      <c r="CR131" s="178">
        <f t="shared" si="1556"/>
        <v>0</v>
      </c>
      <c r="CS131" s="178">
        <f t="shared" si="1556"/>
        <v>0</v>
      </c>
      <c r="CT131" s="178"/>
      <c r="CU131" s="178"/>
      <c r="CV131" s="178"/>
      <c r="CW131" s="178"/>
      <c r="CX131" s="178"/>
      <c r="CY131" s="178"/>
      <c r="CZ131" s="178"/>
      <c r="DA131" s="179"/>
      <c r="DB131" s="178">
        <f t="shared" si="1557"/>
        <v>0</v>
      </c>
      <c r="DC131" s="178">
        <f t="shared" si="1557"/>
        <v>0</v>
      </c>
      <c r="DD131" s="178"/>
      <c r="DE131" s="178"/>
      <c r="DF131" s="178"/>
      <c r="DG131" s="178"/>
      <c r="DH131" s="178"/>
      <c r="DI131" s="178"/>
      <c r="DJ131" s="178"/>
      <c r="DK131" s="179"/>
      <c r="DL131" s="178">
        <f t="shared" si="1558"/>
        <v>0</v>
      </c>
      <c r="DM131" s="178">
        <f t="shared" si="1558"/>
        <v>0</v>
      </c>
      <c r="DN131" s="178"/>
      <c r="DO131" s="178"/>
      <c r="DP131" s="178"/>
      <c r="DQ131" s="178"/>
      <c r="DR131" s="178"/>
      <c r="DS131" s="178"/>
      <c r="DT131" s="178"/>
      <c r="DU131" s="178"/>
      <c r="DV131" s="178"/>
      <c r="DW131" s="178"/>
      <c r="DX131" s="178"/>
      <c r="DY131" s="178"/>
      <c r="DZ131" s="178"/>
      <c r="EA131" s="178"/>
      <c r="EB131" s="178"/>
      <c r="EC131" s="178"/>
      <c r="ED131" s="179"/>
      <c r="EE131" s="178">
        <f t="shared" si="1559"/>
        <v>0</v>
      </c>
      <c r="EF131" s="178">
        <f t="shared" si="1559"/>
        <v>0</v>
      </c>
      <c r="EG131" s="178"/>
      <c r="EH131" s="178"/>
      <c r="EI131" s="178"/>
      <c r="EJ131" s="178"/>
      <c r="EK131" s="178"/>
      <c r="EL131" s="178"/>
      <c r="EM131" s="178"/>
      <c r="EN131" s="178"/>
      <c r="EO131" s="178"/>
      <c r="EP131" s="178"/>
      <c r="EQ131" s="180"/>
      <c r="ER131" s="178"/>
      <c r="ES131" s="178"/>
      <c r="ET131" s="178"/>
      <c r="EU131" s="178"/>
      <c r="EV131" s="178"/>
      <c r="EW131" s="178"/>
      <c r="EX131" s="178"/>
      <c r="EY131" s="178"/>
      <c r="EZ131" s="178"/>
      <c r="FA131" s="178"/>
      <c r="FB131" s="178"/>
      <c r="FC131" s="178"/>
      <c r="FD131" s="178"/>
      <c r="FE131" s="178"/>
      <c r="FF131" s="178"/>
      <c r="FG131" s="178"/>
      <c r="FH131" s="178"/>
      <c r="FI131" s="178"/>
      <c r="FJ131" s="178"/>
      <c r="FK131" s="178"/>
      <c r="FL131" s="178"/>
      <c r="FM131" s="178"/>
      <c r="FN131" s="178"/>
      <c r="FO131" s="178"/>
      <c r="FP131" s="178"/>
      <c r="FQ131" s="178"/>
      <c r="FR131" s="178"/>
      <c r="FS131" s="178"/>
      <c r="FT131" s="178"/>
      <c r="FU131" s="178"/>
      <c r="FV131" s="178"/>
      <c r="FW131" s="178"/>
      <c r="FX131" s="178"/>
      <c r="FY131" s="178"/>
      <c r="FZ131" s="178"/>
      <c r="GA131" s="178"/>
      <c r="GB131" s="178"/>
      <c r="GC131" s="178"/>
      <c r="GD131" s="178"/>
      <c r="GE131" s="178"/>
      <c r="GF131" s="178"/>
      <c r="GG131" s="178"/>
      <c r="GH131" s="178"/>
      <c r="GI131" s="178"/>
      <c r="GJ131" s="178"/>
      <c r="GK131" s="178"/>
      <c r="GL131" s="178"/>
      <c r="GM131" s="178"/>
      <c r="GN131" s="178"/>
      <c r="GO131" s="178"/>
      <c r="GP131" s="178"/>
      <c r="GQ131" s="178"/>
      <c r="GR131" s="178"/>
      <c r="GS131" s="178"/>
      <c r="GT131" s="178"/>
      <c r="GU131" s="178"/>
      <c r="GV131" s="178"/>
      <c r="GW131" s="99"/>
      <c r="GX131" s="116"/>
      <c r="GY131" s="116"/>
      <c r="GZ131" s="116"/>
      <c r="HA131" s="116"/>
      <c r="HB131" s="116"/>
      <c r="HC131" s="116"/>
      <c r="HD131" s="87"/>
      <c r="HE131" s="85"/>
      <c r="HF131" s="85"/>
      <c r="HG131" s="30"/>
    </row>
    <row r="132" spans="1:215">
      <c r="A132" s="11" t="s">
        <v>108</v>
      </c>
      <c r="B132" s="178">
        <f t="shared" si="1546"/>
        <v>0</v>
      </c>
      <c r="C132" s="178">
        <f t="shared" si="1547"/>
        <v>0</v>
      </c>
      <c r="D132" s="178"/>
      <c r="E132" s="179"/>
      <c r="F132" s="178">
        <f t="shared" si="1548"/>
        <v>0</v>
      </c>
      <c r="G132" s="178">
        <f t="shared" si="1548"/>
        <v>0</v>
      </c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9"/>
      <c r="V132" s="178">
        <f t="shared" si="1549"/>
        <v>0</v>
      </c>
      <c r="W132" s="178">
        <f t="shared" si="1549"/>
        <v>0</v>
      </c>
      <c r="X132" s="178"/>
      <c r="Y132" s="178"/>
      <c r="Z132" s="178"/>
      <c r="AA132" s="178"/>
      <c r="AB132" s="178"/>
      <c r="AC132" s="178"/>
      <c r="AD132" s="178"/>
      <c r="AE132" s="179"/>
      <c r="AF132" s="178">
        <f t="shared" si="1550"/>
        <v>0</v>
      </c>
      <c r="AG132" s="178">
        <f t="shared" si="1550"/>
        <v>0</v>
      </c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9"/>
      <c r="AS132" s="178">
        <f t="shared" si="1551"/>
        <v>0</v>
      </c>
      <c r="AT132" s="178">
        <f t="shared" si="1551"/>
        <v>0</v>
      </c>
      <c r="AU132" s="178"/>
      <c r="AV132" s="178"/>
      <c r="AW132" s="178"/>
      <c r="AX132" s="178"/>
      <c r="AY132" s="178"/>
      <c r="AZ132" s="178"/>
      <c r="BA132" s="178"/>
      <c r="BB132" s="179"/>
      <c r="BC132" s="178"/>
      <c r="BD132" s="178"/>
      <c r="BE132" s="178"/>
      <c r="BF132" s="178"/>
      <c r="BG132" s="178"/>
      <c r="BH132" s="178"/>
      <c r="BI132" s="178"/>
      <c r="BJ132" s="178"/>
      <c r="BK132" s="178"/>
      <c r="BL132" s="178"/>
      <c r="BM132" s="178"/>
      <c r="BN132" s="178"/>
      <c r="BO132" s="178">
        <f t="shared" si="1553"/>
        <v>0</v>
      </c>
      <c r="BP132" s="178"/>
      <c r="BQ132" s="178"/>
      <c r="BR132" s="178"/>
      <c r="BS132" s="178"/>
      <c r="BT132" s="178"/>
      <c r="BU132" s="178"/>
      <c r="BV132" s="178"/>
      <c r="BW132" s="178"/>
      <c r="BX132" s="178">
        <f t="shared" si="1554"/>
        <v>0</v>
      </c>
      <c r="BY132" s="178">
        <f t="shared" si="1554"/>
        <v>0</v>
      </c>
      <c r="BZ132" s="178"/>
      <c r="CA132" s="178"/>
      <c r="CB132" s="178"/>
      <c r="CC132" s="178"/>
      <c r="CD132" s="178"/>
      <c r="CE132" s="178"/>
      <c r="CF132" s="178"/>
      <c r="CG132" s="179"/>
      <c r="CH132" s="178">
        <f t="shared" si="1555"/>
        <v>0</v>
      </c>
      <c r="CI132" s="178">
        <f t="shared" si="1555"/>
        <v>0</v>
      </c>
      <c r="CJ132" s="178"/>
      <c r="CK132" s="178"/>
      <c r="CL132" s="178"/>
      <c r="CM132" s="178"/>
      <c r="CN132" s="178"/>
      <c r="CO132" s="178"/>
      <c r="CP132" s="178"/>
      <c r="CQ132" s="179"/>
      <c r="CR132" s="178">
        <f t="shared" si="1556"/>
        <v>0</v>
      </c>
      <c r="CS132" s="178">
        <f t="shared" si="1556"/>
        <v>0</v>
      </c>
      <c r="CT132" s="178"/>
      <c r="CU132" s="178"/>
      <c r="CV132" s="178"/>
      <c r="CW132" s="178"/>
      <c r="CX132" s="178"/>
      <c r="CY132" s="178"/>
      <c r="CZ132" s="178"/>
      <c r="DA132" s="179"/>
      <c r="DB132" s="178">
        <f t="shared" si="1557"/>
        <v>0</v>
      </c>
      <c r="DC132" s="178">
        <f t="shared" si="1557"/>
        <v>0</v>
      </c>
      <c r="DD132" s="178"/>
      <c r="DE132" s="178"/>
      <c r="DF132" s="178"/>
      <c r="DG132" s="178"/>
      <c r="DH132" s="178"/>
      <c r="DI132" s="178"/>
      <c r="DJ132" s="178"/>
      <c r="DK132" s="179"/>
      <c r="DL132" s="178">
        <f t="shared" si="1558"/>
        <v>0</v>
      </c>
      <c r="DM132" s="178">
        <f t="shared" si="1558"/>
        <v>0</v>
      </c>
      <c r="DN132" s="178"/>
      <c r="DO132" s="178"/>
      <c r="DP132" s="178"/>
      <c r="DQ132" s="178"/>
      <c r="DR132" s="178"/>
      <c r="DS132" s="178"/>
      <c r="DT132" s="178"/>
      <c r="DU132" s="178"/>
      <c r="DV132" s="178"/>
      <c r="DW132" s="178"/>
      <c r="DX132" s="178"/>
      <c r="DY132" s="178"/>
      <c r="DZ132" s="178"/>
      <c r="EA132" s="178"/>
      <c r="EB132" s="178"/>
      <c r="EC132" s="178"/>
      <c r="ED132" s="179"/>
      <c r="EE132" s="178">
        <f t="shared" si="1559"/>
        <v>0</v>
      </c>
      <c r="EF132" s="178">
        <f t="shared" si="1559"/>
        <v>0</v>
      </c>
      <c r="EG132" s="178"/>
      <c r="EH132" s="178"/>
      <c r="EI132" s="178"/>
      <c r="EJ132" s="178"/>
      <c r="EK132" s="178"/>
      <c r="EL132" s="178"/>
      <c r="EM132" s="178"/>
      <c r="EN132" s="178"/>
      <c r="EO132" s="178"/>
      <c r="EP132" s="178"/>
      <c r="EQ132" s="180"/>
      <c r="ER132" s="178"/>
      <c r="ES132" s="178"/>
      <c r="ET132" s="178"/>
      <c r="EU132" s="178"/>
      <c r="EV132" s="178"/>
      <c r="EW132" s="178"/>
      <c r="EX132" s="178"/>
      <c r="EY132" s="178"/>
      <c r="EZ132" s="178"/>
      <c r="FA132" s="178"/>
      <c r="FB132" s="178"/>
      <c r="FC132" s="178"/>
      <c r="FD132" s="178"/>
      <c r="FE132" s="178"/>
      <c r="FF132" s="178"/>
      <c r="FG132" s="178"/>
      <c r="FH132" s="178"/>
      <c r="FI132" s="178"/>
      <c r="FJ132" s="178"/>
      <c r="FK132" s="178"/>
      <c r="FL132" s="178"/>
      <c r="FM132" s="178"/>
      <c r="FN132" s="178"/>
      <c r="FO132" s="178"/>
      <c r="FP132" s="178"/>
      <c r="FQ132" s="178"/>
      <c r="FR132" s="178"/>
      <c r="FS132" s="178"/>
      <c r="FT132" s="178"/>
      <c r="FU132" s="178"/>
      <c r="FV132" s="178"/>
      <c r="FW132" s="178"/>
      <c r="FX132" s="178"/>
      <c r="FY132" s="178"/>
      <c r="FZ132" s="178"/>
      <c r="GA132" s="178"/>
      <c r="GB132" s="178"/>
      <c r="GC132" s="178"/>
      <c r="GD132" s="178"/>
      <c r="GE132" s="178"/>
      <c r="GF132" s="178"/>
      <c r="GG132" s="178"/>
      <c r="GH132" s="178"/>
      <c r="GI132" s="178"/>
      <c r="GJ132" s="178"/>
      <c r="GK132" s="178"/>
      <c r="GL132" s="178"/>
      <c r="GM132" s="178"/>
      <c r="GN132" s="178"/>
      <c r="GO132" s="178"/>
      <c r="GP132" s="178"/>
      <c r="GQ132" s="178"/>
      <c r="GR132" s="178"/>
      <c r="GS132" s="178"/>
      <c r="GT132" s="178"/>
      <c r="GU132" s="178"/>
      <c r="GV132" s="178"/>
      <c r="GW132" s="99"/>
      <c r="GX132" s="116"/>
      <c r="GY132" s="116"/>
      <c r="GZ132" s="116"/>
      <c r="HA132" s="116"/>
      <c r="HB132" s="116"/>
      <c r="HC132" s="116"/>
      <c r="HD132" s="87"/>
      <c r="HE132" s="85"/>
      <c r="HF132" s="85"/>
      <c r="HG132" s="30"/>
    </row>
    <row r="133" spans="1:215">
      <c r="A133" s="11" t="s">
        <v>148</v>
      </c>
      <c r="B133" s="178">
        <f t="shared" si="1546"/>
        <v>6404.09</v>
      </c>
      <c r="C133" s="178">
        <f t="shared" si="1547"/>
        <v>0</v>
      </c>
      <c r="D133" s="178">
        <f t="shared" si="1397"/>
        <v>0</v>
      </c>
      <c r="E133" s="179"/>
      <c r="F133" s="178">
        <f t="shared" si="1548"/>
        <v>0</v>
      </c>
      <c r="G133" s="178">
        <f t="shared" si="1548"/>
        <v>0</v>
      </c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9"/>
      <c r="V133" s="178">
        <f t="shared" si="1549"/>
        <v>0</v>
      </c>
      <c r="W133" s="178">
        <f t="shared" si="1549"/>
        <v>0</v>
      </c>
      <c r="X133" s="178"/>
      <c r="Y133" s="178"/>
      <c r="Z133" s="178"/>
      <c r="AA133" s="178"/>
      <c r="AB133" s="178"/>
      <c r="AC133" s="178"/>
      <c r="AD133" s="178"/>
      <c r="AE133" s="179"/>
      <c r="AF133" s="178">
        <f t="shared" si="1550"/>
        <v>0</v>
      </c>
      <c r="AG133" s="178">
        <f t="shared" si="1550"/>
        <v>0</v>
      </c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9"/>
      <c r="AS133" s="178">
        <f t="shared" si="1551"/>
        <v>0</v>
      </c>
      <c r="AT133" s="178">
        <f t="shared" si="1551"/>
        <v>0</v>
      </c>
      <c r="AU133" s="178"/>
      <c r="AV133" s="178"/>
      <c r="AW133" s="178"/>
      <c r="AX133" s="178"/>
      <c r="AY133" s="178"/>
      <c r="AZ133" s="178"/>
      <c r="BA133" s="178"/>
      <c r="BB133" s="179"/>
      <c r="BC133" s="178"/>
      <c r="BD133" s="178"/>
      <c r="BE133" s="178"/>
      <c r="BF133" s="178"/>
      <c r="BG133" s="178"/>
      <c r="BH133" s="178"/>
      <c r="BI133" s="178"/>
      <c r="BJ133" s="178"/>
      <c r="BK133" s="178"/>
      <c r="BL133" s="178"/>
      <c r="BM133" s="178"/>
      <c r="BN133" s="178"/>
      <c r="BO133" s="178">
        <f t="shared" si="1553"/>
        <v>0</v>
      </c>
      <c r="BP133" s="178"/>
      <c r="BQ133" s="178"/>
      <c r="BR133" s="178"/>
      <c r="BS133" s="178"/>
      <c r="BT133" s="178"/>
      <c r="BU133" s="178"/>
      <c r="BV133" s="178"/>
      <c r="BW133" s="178"/>
      <c r="BX133" s="178">
        <f t="shared" si="1554"/>
        <v>0</v>
      </c>
      <c r="BY133" s="178">
        <f t="shared" si="1554"/>
        <v>0</v>
      </c>
      <c r="BZ133" s="178"/>
      <c r="CA133" s="178"/>
      <c r="CB133" s="178"/>
      <c r="CC133" s="178"/>
      <c r="CD133" s="178"/>
      <c r="CE133" s="178"/>
      <c r="CF133" s="178"/>
      <c r="CG133" s="179">
        <v>6404.09</v>
      </c>
      <c r="CH133" s="178">
        <f t="shared" si="1555"/>
        <v>6404.09</v>
      </c>
      <c r="CI133" s="178">
        <f t="shared" si="1555"/>
        <v>0</v>
      </c>
      <c r="CJ133" s="178"/>
      <c r="CK133" s="178">
        <v>6340</v>
      </c>
      <c r="CL133" s="178"/>
      <c r="CM133" s="178">
        <f>CL133/CK133*100</f>
        <v>0</v>
      </c>
      <c r="CN133" s="178">
        <v>64.09</v>
      </c>
      <c r="CO133" s="178"/>
      <c r="CP133" s="178">
        <f>CO133/CN133*100</f>
        <v>0</v>
      </c>
      <c r="CQ133" s="179"/>
      <c r="CR133" s="178">
        <f t="shared" si="1556"/>
        <v>0</v>
      </c>
      <c r="CS133" s="178">
        <f t="shared" si="1556"/>
        <v>0</v>
      </c>
      <c r="CT133" s="178"/>
      <c r="CU133" s="178"/>
      <c r="CV133" s="178"/>
      <c r="CW133" s="178"/>
      <c r="CX133" s="178"/>
      <c r="CY133" s="178"/>
      <c r="CZ133" s="178"/>
      <c r="DA133" s="179"/>
      <c r="DB133" s="178">
        <f t="shared" si="1557"/>
        <v>0</v>
      </c>
      <c r="DC133" s="178">
        <f t="shared" si="1557"/>
        <v>0</v>
      </c>
      <c r="DD133" s="178"/>
      <c r="DE133" s="178"/>
      <c r="DF133" s="178"/>
      <c r="DG133" s="178"/>
      <c r="DH133" s="178"/>
      <c r="DI133" s="178"/>
      <c r="DJ133" s="178"/>
      <c r="DK133" s="179"/>
      <c r="DL133" s="178">
        <f t="shared" si="1558"/>
        <v>0</v>
      </c>
      <c r="DM133" s="178">
        <f t="shared" si="1558"/>
        <v>0</v>
      </c>
      <c r="DN133" s="178"/>
      <c r="DO133" s="178"/>
      <c r="DP133" s="178"/>
      <c r="DQ133" s="178"/>
      <c r="DR133" s="178"/>
      <c r="DS133" s="178"/>
      <c r="DT133" s="178"/>
      <c r="DU133" s="178"/>
      <c r="DV133" s="178"/>
      <c r="DW133" s="178"/>
      <c r="DX133" s="178"/>
      <c r="DY133" s="178"/>
      <c r="DZ133" s="178"/>
      <c r="EA133" s="178"/>
      <c r="EB133" s="178"/>
      <c r="EC133" s="178"/>
      <c r="ED133" s="179"/>
      <c r="EE133" s="178">
        <f t="shared" si="1559"/>
        <v>0</v>
      </c>
      <c r="EF133" s="178">
        <f t="shared" si="1559"/>
        <v>0</v>
      </c>
      <c r="EG133" s="178"/>
      <c r="EH133" s="178"/>
      <c r="EI133" s="178"/>
      <c r="EJ133" s="178"/>
      <c r="EK133" s="178"/>
      <c r="EL133" s="178"/>
      <c r="EM133" s="178"/>
      <c r="EN133" s="178"/>
      <c r="EO133" s="178"/>
      <c r="EP133" s="178"/>
      <c r="EQ133" s="180"/>
      <c r="ER133" s="178"/>
      <c r="ES133" s="178"/>
      <c r="ET133" s="178"/>
      <c r="EU133" s="178"/>
      <c r="EV133" s="178"/>
      <c r="EW133" s="178"/>
      <c r="EX133" s="178"/>
      <c r="EY133" s="178"/>
      <c r="EZ133" s="178"/>
      <c r="FA133" s="178"/>
      <c r="FB133" s="178"/>
      <c r="FC133" s="178"/>
      <c r="FD133" s="178"/>
      <c r="FE133" s="178"/>
      <c r="FF133" s="178"/>
      <c r="FG133" s="178"/>
      <c r="FH133" s="178"/>
      <c r="FI133" s="178"/>
      <c r="FJ133" s="178"/>
      <c r="FK133" s="178"/>
      <c r="FL133" s="178"/>
      <c r="FM133" s="178"/>
      <c r="FN133" s="178"/>
      <c r="FO133" s="178"/>
      <c r="FP133" s="178"/>
      <c r="FQ133" s="178"/>
      <c r="FR133" s="178"/>
      <c r="FS133" s="178"/>
      <c r="FT133" s="178"/>
      <c r="FU133" s="178"/>
      <c r="FV133" s="178"/>
      <c r="FW133" s="178"/>
      <c r="FX133" s="178"/>
      <c r="FY133" s="178"/>
      <c r="FZ133" s="178"/>
      <c r="GA133" s="178"/>
      <c r="GB133" s="178"/>
      <c r="GC133" s="178"/>
      <c r="GD133" s="178"/>
      <c r="GE133" s="178"/>
      <c r="GF133" s="178"/>
      <c r="GG133" s="178"/>
      <c r="GH133" s="178"/>
      <c r="GI133" s="178"/>
      <c r="GJ133" s="178"/>
      <c r="GK133" s="178"/>
      <c r="GL133" s="178"/>
      <c r="GM133" s="178"/>
      <c r="GN133" s="178"/>
      <c r="GO133" s="178"/>
      <c r="GP133" s="178"/>
      <c r="GQ133" s="178"/>
      <c r="GR133" s="178"/>
      <c r="GS133" s="178"/>
      <c r="GT133" s="178"/>
      <c r="GU133" s="178"/>
      <c r="GV133" s="178"/>
      <c r="GW133" s="99"/>
      <c r="GX133" s="116"/>
      <c r="GY133" s="116"/>
      <c r="GZ133" s="116"/>
      <c r="HA133" s="116"/>
      <c r="HB133" s="116"/>
      <c r="HC133" s="116"/>
      <c r="HD133" s="87"/>
      <c r="HE133" s="85"/>
      <c r="HF133" s="85"/>
      <c r="HG133" s="30"/>
    </row>
    <row r="134" spans="1:215">
      <c r="A134" s="11" t="s">
        <v>121</v>
      </c>
      <c r="B134" s="178">
        <f t="shared" si="1546"/>
        <v>98.56</v>
      </c>
      <c r="C134" s="178">
        <f t="shared" si="1547"/>
        <v>0</v>
      </c>
      <c r="D134" s="178"/>
      <c r="E134" s="179"/>
      <c r="F134" s="178">
        <f t="shared" si="1548"/>
        <v>0</v>
      </c>
      <c r="G134" s="178">
        <f t="shared" si="1548"/>
        <v>0</v>
      </c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9"/>
      <c r="V134" s="178">
        <f t="shared" si="1549"/>
        <v>0</v>
      </c>
      <c r="W134" s="178">
        <f t="shared" si="1549"/>
        <v>0</v>
      </c>
      <c r="X134" s="178"/>
      <c r="Y134" s="178"/>
      <c r="Z134" s="178"/>
      <c r="AA134" s="178"/>
      <c r="AB134" s="178"/>
      <c r="AC134" s="178"/>
      <c r="AD134" s="178"/>
      <c r="AE134" s="179"/>
      <c r="AF134" s="178">
        <f t="shared" si="1550"/>
        <v>0</v>
      </c>
      <c r="AG134" s="178">
        <f t="shared" si="1550"/>
        <v>0</v>
      </c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9"/>
      <c r="AS134" s="178">
        <f t="shared" si="1551"/>
        <v>0</v>
      </c>
      <c r="AT134" s="178">
        <f t="shared" si="1551"/>
        <v>0</v>
      </c>
      <c r="AU134" s="178"/>
      <c r="AV134" s="178"/>
      <c r="AW134" s="178"/>
      <c r="AX134" s="178"/>
      <c r="AY134" s="178"/>
      <c r="AZ134" s="178"/>
      <c r="BA134" s="178"/>
      <c r="BB134" s="179"/>
      <c r="BC134" s="178"/>
      <c r="BD134" s="178"/>
      <c r="BE134" s="178"/>
      <c r="BF134" s="178"/>
      <c r="BG134" s="178"/>
      <c r="BH134" s="178"/>
      <c r="BI134" s="178"/>
      <c r="BJ134" s="178"/>
      <c r="BK134" s="178"/>
      <c r="BL134" s="178"/>
      <c r="BM134" s="178"/>
      <c r="BN134" s="178"/>
      <c r="BO134" s="178">
        <f t="shared" si="1553"/>
        <v>0</v>
      </c>
      <c r="BP134" s="178"/>
      <c r="BQ134" s="178"/>
      <c r="BR134" s="178"/>
      <c r="BS134" s="178"/>
      <c r="BT134" s="178"/>
      <c r="BU134" s="178"/>
      <c r="BV134" s="178"/>
      <c r="BW134" s="178"/>
      <c r="BX134" s="178">
        <f t="shared" si="1554"/>
        <v>0</v>
      </c>
      <c r="BY134" s="178">
        <f t="shared" si="1554"/>
        <v>0</v>
      </c>
      <c r="BZ134" s="178"/>
      <c r="CA134" s="178"/>
      <c r="CB134" s="178"/>
      <c r="CC134" s="178"/>
      <c r="CD134" s="178"/>
      <c r="CE134" s="178"/>
      <c r="CF134" s="178"/>
      <c r="CG134" s="179"/>
      <c r="CH134" s="178">
        <f t="shared" si="1555"/>
        <v>0</v>
      </c>
      <c r="CI134" s="178">
        <f t="shared" si="1555"/>
        <v>0</v>
      </c>
      <c r="CJ134" s="178"/>
      <c r="CK134" s="178"/>
      <c r="CL134" s="178"/>
      <c r="CM134" s="178"/>
      <c r="CN134" s="178"/>
      <c r="CO134" s="178"/>
      <c r="CP134" s="178"/>
      <c r="CQ134" s="179">
        <v>98.56</v>
      </c>
      <c r="CR134" s="178">
        <f t="shared" si="1556"/>
        <v>98.56</v>
      </c>
      <c r="CS134" s="178">
        <f t="shared" si="1556"/>
        <v>0</v>
      </c>
      <c r="CT134" s="178">
        <f t="shared" ref="CT134" si="1560">CS134/CR134*100</f>
        <v>0</v>
      </c>
      <c r="CU134" s="178">
        <v>96.588800000000006</v>
      </c>
      <c r="CV134" s="178"/>
      <c r="CW134" s="178">
        <f>CV134/CU134*100</f>
        <v>0</v>
      </c>
      <c r="CX134" s="178">
        <v>1.9712000000000001</v>
      </c>
      <c r="CY134" s="178"/>
      <c r="CZ134" s="178"/>
      <c r="DA134" s="179"/>
      <c r="DB134" s="178">
        <f t="shared" si="1557"/>
        <v>0</v>
      </c>
      <c r="DC134" s="178">
        <f t="shared" si="1557"/>
        <v>0</v>
      </c>
      <c r="DD134" s="178"/>
      <c r="DE134" s="178"/>
      <c r="DF134" s="178"/>
      <c r="DG134" s="178"/>
      <c r="DH134" s="178"/>
      <c r="DI134" s="178"/>
      <c r="DJ134" s="178"/>
      <c r="DK134" s="179"/>
      <c r="DL134" s="178">
        <f t="shared" si="1558"/>
        <v>0</v>
      </c>
      <c r="DM134" s="178">
        <f t="shared" si="1558"/>
        <v>0</v>
      </c>
      <c r="DN134" s="178"/>
      <c r="DO134" s="178"/>
      <c r="DP134" s="178"/>
      <c r="DQ134" s="178"/>
      <c r="DR134" s="178"/>
      <c r="DS134" s="178"/>
      <c r="DT134" s="178"/>
      <c r="DU134" s="178"/>
      <c r="DV134" s="178"/>
      <c r="DW134" s="178"/>
      <c r="DX134" s="178"/>
      <c r="DY134" s="178"/>
      <c r="DZ134" s="178"/>
      <c r="EA134" s="178"/>
      <c r="EB134" s="178"/>
      <c r="EC134" s="178"/>
      <c r="ED134" s="179"/>
      <c r="EE134" s="178">
        <f t="shared" si="1559"/>
        <v>0</v>
      </c>
      <c r="EF134" s="178">
        <f t="shared" si="1559"/>
        <v>0</v>
      </c>
      <c r="EG134" s="178"/>
      <c r="EH134" s="178"/>
      <c r="EI134" s="178"/>
      <c r="EJ134" s="178"/>
      <c r="EK134" s="178"/>
      <c r="EL134" s="178"/>
      <c r="EM134" s="178"/>
      <c r="EN134" s="178"/>
      <c r="EO134" s="178"/>
      <c r="EP134" s="178"/>
      <c r="EQ134" s="180"/>
      <c r="ER134" s="178"/>
      <c r="ES134" s="178"/>
      <c r="ET134" s="178"/>
      <c r="EU134" s="178"/>
      <c r="EV134" s="178"/>
      <c r="EW134" s="178"/>
      <c r="EX134" s="178"/>
      <c r="EY134" s="178"/>
      <c r="EZ134" s="178"/>
      <c r="FA134" s="178"/>
      <c r="FB134" s="178"/>
      <c r="FC134" s="178"/>
      <c r="FD134" s="178"/>
      <c r="FE134" s="178"/>
      <c r="FF134" s="178"/>
      <c r="FG134" s="178"/>
      <c r="FH134" s="178"/>
      <c r="FI134" s="178"/>
      <c r="FJ134" s="178"/>
      <c r="FK134" s="178"/>
      <c r="FL134" s="178"/>
      <c r="FM134" s="178"/>
      <c r="FN134" s="178"/>
      <c r="FO134" s="178"/>
      <c r="FP134" s="178"/>
      <c r="FQ134" s="178"/>
      <c r="FR134" s="178"/>
      <c r="FS134" s="178"/>
      <c r="FT134" s="178"/>
      <c r="FU134" s="178"/>
      <c r="FV134" s="178"/>
      <c r="FW134" s="178"/>
      <c r="FX134" s="178"/>
      <c r="FY134" s="178"/>
      <c r="FZ134" s="178"/>
      <c r="GA134" s="178"/>
      <c r="GB134" s="178"/>
      <c r="GC134" s="178"/>
      <c r="GD134" s="178"/>
      <c r="GE134" s="178"/>
      <c r="GF134" s="178"/>
      <c r="GG134" s="178"/>
      <c r="GH134" s="178"/>
      <c r="GI134" s="178"/>
      <c r="GJ134" s="178"/>
      <c r="GK134" s="178"/>
      <c r="GL134" s="178"/>
      <c r="GM134" s="178"/>
      <c r="GN134" s="178"/>
      <c r="GO134" s="178"/>
      <c r="GP134" s="178"/>
      <c r="GQ134" s="178"/>
      <c r="GR134" s="178"/>
      <c r="GS134" s="178"/>
      <c r="GT134" s="178"/>
      <c r="GU134" s="178"/>
      <c r="GV134" s="178"/>
      <c r="GW134" s="99"/>
      <c r="GX134" s="116"/>
      <c r="GY134" s="116"/>
      <c r="GZ134" s="116"/>
      <c r="HA134" s="116"/>
      <c r="HB134" s="116"/>
      <c r="HC134" s="116"/>
      <c r="HD134" s="87"/>
      <c r="HE134" s="85"/>
      <c r="HF134" s="85"/>
      <c r="HG134" s="30"/>
    </row>
    <row r="135" spans="1:215" s="14" customFormat="1">
      <c r="A135" s="13" t="s">
        <v>171</v>
      </c>
      <c r="B135" s="174">
        <f t="shared" ref="B135:C135" si="1561">B136+B137</f>
        <v>300214.53045999986</v>
      </c>
      <c r="C135" s="174">
        <f t="shared" si="1561"/>
        <v>7666.5508900000004</v>
      </c>
      <c r="D135" s="174">
        <f t="shared" ref="D135:D144" si="1562">C135/B135*100</f>
        <v>2.553690815115786</v>
      </c>
      <c r="E135" s="175">
        <f t="shared" ref="E135:G135" si="1563">E136+E137</f>
        <v>1167.6037799999999</v>
      </c>
      <c r="F135" s="174">
        <f t="shared" si="1563"/>
        <v>1167.6037800000001</v>
      </c>
      <c r="G135" s="174">
        <f t="shared" si="1563"/>
        <v>1167.6037800000001</v>
      </c>
      <c r="H135" s="174">
        <f t="shared" ref="H135:H136" si="1564">G135/F135*100</f>
        <v>100</v>
      </c>
      <c r="I135" s="174">
        <f t="shared" ref="I135:J135" si="1565">I136+I137</f>
        <v>1155.9277400000001</v>
      </c>
      <c r="J135" s="174">
        <f t="shared" si="1565"/>
        <v>1155.9277400000001</v>
      </c>
      <c r="K135" s="174">
        <f t="shared" ref="K135:K136" si="1566">J135/I135*100</f>
        <v>100</v>
      </c>
      <c r="L135" s="174">
        <f t="shared" ref="L135:M135" si="1567">L136+L137</f>
        <v>11.67604</v>
      </c>
      <c r="M135" s="174">
        <f t="shared" si="1567"/>
        <v>11.67604</v>
      </c>
      <c r="N135" s="174">
        <f t="shared" ref="N135" si="1568">M135/L135*100</f>
        <v>100</v>
      </c>
      <c r="O135" s="174">
        <f t="shared" ref="O135:P135" si="1569">O136+O137</f>
        <v>877.8</v>
      </c>
      <c r="P135" s="174">
        <f t="shared" si="1569"/>
        <v>0</v>
      </c>
      <c r="Q135" s="174">
        <f t="shared" ref="Q135" si="1570">P135/O135*100</f>
        <v>0</v>
      </c>
      <c r="R135" s="174">
        <f t="shared" ref="R135:S135" si="1571">R136+R137</f>
        <v>3000.0140000000001</v>
      </c>
      <c r="S135" s="174">
        <f t="shared" si="1571"/>
        <v>0</v>
      </c>
      <c r="T135" s="174">
        <f>S135/R135*100</f>
        <v>0</v>
      </c>
      <c r="U135" s="175">
        <f t="shared" ref="U135" si="1572">U136+U137</f>
        <v>7135.2855</v>
      </c>
      <c r="V135" s="174">
        <f>V136+V137</f>
        <v>7135.2855</v>
      </c>
      <c r="W135" s="174">
        <f t="shared" ref="W135" si="1573">W136+W137</f>
        <v>0</v>
      </c>
      <c r="X135" s="174">
        <f t="shared" ref="X135" si="1574">W135/V135*100</f>
        <v>0</v>
      </c>
      <c r="Y135" s="174">
        <f t="shared" ref="Y135:Z135" si="1575">Y136+Y137</f>
        <v>5020.2958500000004</v>
      </c>
      <c r="Z135" s="174">
        <f t="shared" si="1575"/>
        <v>0</v>
      </c>
      <c r="AA135" s="174">
        <f t="shared" ref="AA135" si="1576">Z135/Y135*100</f>
        <v>0</v>
      </c>
      <c r="AB135" s="174">
        <f t="shared" ref="AB135:AC135" si="1577">AB136+AB137</f>
        <v>2114.98965</v>
      </c>
      <c r="AC135" s="174">
        <f t="shared" si="1577"/>
        <v>0</v>
      </c>
      <c r="AD135" s="174">
        <f t="shared" ref="AD135" si="1578">AC135/AB135*100</f>
        <v>0</v>
      </c>
      <c r="AE135" s="175">
        <f t="shared" ref="AE135:AG135" si="1579">AE136+AE137</f>
        <v>0</v>
      </c>
      <c r="AF135" s="174">
        <f t="shared" si="1579"/>
        <v>0</v>
      </c>
      <c r="AG135" s="174">
        <f t="shared" si="1579"/>
        <v>0</v>
      </c>
      <c r="AH135" s="178"/>
      <c r="AI135" s="174">
        <f t="shared" ref="AI135:AJ135" si="1580">AI136+AI137</f>
        <v>0</v>
      </c>
      <c r="AJ135" s="174">
        <f t="shared" si="1580"/>
        <v>0</v>
      </c>
      <c r="AK135" s="178"/>
      <c r="AL135" s="174">
        <f t="shared" ref="AL135:AM135" si="1581">AL136+AL137</f>
        <v>0</v>
      </c>
      <c r="AM135" s="174">
        <f t="shared" si="1581"/>
        <v>0</v>
      </c>
      <c r="AN135" s="178"/>
      <c r="AO135" s="174">
        <f t="shared" ref="AO135:AP135" si="1582">AO136+AO137</f>
        <v>0</v>
      </c>
      <c r="AP135" s="174">
        <f t="shared" si="1582"/>
        <v>0</v>
      </c>
      <c r="AQ135" s="178"/>
      <c r="AR135" s="175">
        <f t="shared" ref="AR135:AT135" si="1583">AR136+AR137</f>
        <v>1136.5527999999999</v>
      </c>
      <c r="AS135" s="174">
        <f t="shared" si="1583"/>
        <v>1136.5528000000002</v>
      </c>
      <c r="AT135" s="174">
        <f t="shared" si="1583"/>
        <v>1136.5528000000002</v>
      </c>
      <c r="AU135" s="174">
        <f t="shared" ref="AU135" si="1584">AT135/AS135*100</f>
        <v>100</v>
      </c>
      <c r="AV135" s="174">
        <f t="shared" ref="AV135:AW135" si="1585">AV136+AV137</f>
        <v>1044.4490900000001</v>
      </c>
      <c r="AW135" s="174">
        <f t="shared" si="1585"/>
        <v>1044.4490900000001</v>
      </c>
      <c r="AX135" s="174">
        <f t="shared" ref="AX135" si="1586">AW135/AV135*100</f>
        <v>100</v>
      </c>
      <c r="AY135" s="174">
        <f t="shared" ref="AY135:AZ135" si="1587">AY136+AY137</f>
        <v>92.103710000000007</v>
      </c>
      <c r="AZ135" s="174">
        <f t="shared" si="1587"/>
        <v>92.103710000000007</v>
      </c>
      <c r="BA135" s="174">
        <f t="shared" ref="BA135" si="1588">AZ135/AY135*100</f>
        <v>100</v>
      </c>
      <c r="BB135" s="175">
        <f t="shared" ref="BB135:BD135" si="1589">BB136+BB137</f>
        <v>4621.4972699999998</v>
      </c>
      <c r="BC135" s="174">
        <f t="shared" si="1589"/>
        <v>4621.4972699999998</v>
      </c>
      <c r="BD135" s="174">
        <f t="shared" si="1589"/>
        <v>0</v>
      </c>
      <c r="BE135" s="174">
        <f t="shared" ref="BE135" si="1590">BD135/BC135*100</f>
        <v>0</v>
      </c>
      <c r="BF135" s="174">
        <f t="shared" ref="BF135:BG135" si="1591">BF136+BF137</f>
        <v>4529.0672999999997</v>
      </c>
      <c r="BG135" s="174">
        <f t="shared" si="1591"/>
        <v>0</v>
      </c>
      <c r="BH135" s="174">
        <f t="shared" ref="BH135:BH137" si="1592">BG135/BF135*100</f>
        <v>0</v>
      </c>
      <c r="BI135" s="174">
        <f t="shared" ref="BI135:BJ135" si="1593">BI136+BI137</f>
        <v>92.429969999999997</v>
      </c>
      <c r="BJ135" s="174">
        <f t="shared" si="1593"/>
        <v>0</v>
      </c>
      <c r="BK135" s="174">
        <f t="shared" ref="BK135:BK137" si="1594">BJ135/BI135*100</f>
        <v>0</v>
      </c>
      <c r="BL135" s="174">
        <f t="shared" ref="BL135:BM135" si="1595">BL136+BL137</f>
        <v>0</v>
      </c>
      <c r="BM135" s="174">
        <f t="shared" si="1595"/>
        <v>0</v>
      </c>
      <c r="BN135" s="174"/>
      <c r="BO135" s="174">
        <f t="shared" ref="BO135:BP135" si="1596">BO136+BO137</f>
        <v>1349.5820600000002</v>
      </c>
      <c r="BP135" s="174">
        <f t="shared" si="1596"/>
        <v>0</v>
      </c>
      <c r="BQ135" s="174">
        <f t="shared" ref="BQ135:BQ137" si="1597">BP135/BO135*100</f>
        <v>0</v>
      </c>
      <c r="BR135" s="174">
        <f t="shared" ref="BR135:BS135" si="1598">BR136+BR137</f>
        <v>1349.5820600000002</v>
      </c>
      <c r="BS135" s="174">
        <f t="shared" si="1598"/>
        <v>0</v>
      </c>
      <c r="BT135" s="174">
        <f t="shared" ref="BT135:BT137" si="1599">BS135/BR135*100</f>
        <v>0</v>
      </c>
      <c r="BU135" s="174">
        <f t="shared" ref="BU135:BV135" si="1600">BU136+BU137</f>
        <v>0</v>
      </c>
      <c r="BV135" s="174">
        <f t="shared" si="1600"/>
        <v>0</v>
      </c>
      <c r="BW135" s="174"/>
      <c r="BX135" s="174">
        <f t="shared" ref="BX135:BY135" si="1601">BX136+BX137</f>
        <v>84984.23655999999</v>
      </c>
      <c r="BY135" s="174">
        <f t="shared" si="1601"/>
        <v>0</v>
      </c>
      <c r="BZ135" s="174">
        <f>BY135/BX135*100</f>
        <v>0</v>
      </c>
      <c r="CA135" s="174">
        <f t="shared" ref="CA135:CB135" si="1602">CA136+CA137</f>
        <v>83284.551819999993</v>
      </c>
      <c r="CB135" s="174">
        <f t="shared" si="1602"/>
        <v>0</v>
      </c>
      <c r="CC135" s="174">
        <f>CB135/CA135*100</f>
        <v>0</v>
      </c>
      <c r="CD135" s="174">
        <f t="shared" ref="CD135:CE135" si="1603">CD136+CD137</f>
        <v>1699.6847399999999</v>
      </c>
      <c r="CE135" s="174">
        <f t="shared" si="1603"/>
        <v>0</v>
      </c>
      <c r="CF135" s="174">
        <f>CE135/CD135*100</f>
        <v>0</v>
      </c>
      <c r="CG135" s="175">
        <f t="shared" ref="CG135:CI135" si="1604">CG136+CG137</f>
        <v>0</v>
      </c>
      <c r="CH135" s="174">
        <f t="shared" si="1604"/>
        <v>0</v>
      </c>
      <c r="CI135" s="174">
        <f t="shared" si="1604"/>
        <v>0</v>
      </c>
      <c r="CJ135" s="174"/>
      <c r="CK135" s="174">
        <f t="shared" ref="CK135:CL135" si="1605">CK136+CK137</f>
        <v>0</v>
      </c>
      <c r="CL135" s="174">
        <f t="shared" si="1605"/>
        <v>0</v>
      </c>
      <c r="CM135" s="174"/>
      <c r="CN135" s="174">
        <f t="shared" ref="CN135:CO135" si="1606">CN136+CN137</f>
        <v>0</v>
      </c>
      <c r="CO135" s="174">
        <f t="shared" si="1606"/>
        <v>0</v>
      </c>
      <c r="CP135" s="174"/>
      <c r="CQ135" s="175">
        <f t="shared" ref="CQ135:CS135" si="1607">CQ136+CQ137</f>
        <v>0</v>
      </c>
      <c r="CR135" s="174">
        <f t="shared" si="1607"/>
        <v>5260.96713</v>
      </c>
      <c r="CS135" s="174">
        <f t="shared" si="1607"/>
        <v>0</v>
      </c>
      <c r="CT135" s="174">
        <f>CS135/CR135*100</f>
        <v>0</v>
      </c>
      <c r="CU135" s="174">
        <f t="shared" ref="CU135" si="1608">CU136+CU137</f>
        <v>5155.7477799999997</v>
      </c>
      <c r="CV135" s="174">
        <v>409.96183000000002</v>
      </c>
      <c r="CW135" s="174">
        <f t="shared" ref="CW135:CW137" si="1609">CV135/CU135*100</f>
        <v>7.9515493676845459</v>
      </c>
      <c r="CX135" s="174">
        <f t="shared" ref="CX135:CY135" si="1610">CX136+CX137</f>
        <v>105.21934999999999</v>
      </c>
      <c r="CY135" s="174">
        <f t="shared" si="1610"/>
        <v>0</v>
      </c>
      <c r="CZ135" s="174">
        <f t="shared" ref="CZ135:CZ137" si="1611">CY135/CX135*100</f>
        <v>0</v>
      </c>
      <c r="DA135" s="175">
        <f t="shared" ref="DA135:DC135" si="1612">DA136+DA137</f>
        <v>0</v>
      </c>
      <c r="DB135" s="174">
        <f t="shared" si="1612"/>
        <v>0</v>
      </c>
      <c r="DC135" s="174">
        <f t="shared" si="1612"/>
        <v>0</v>
      </c>
      <c r="DD135" s="174"/>
      <c r="DE135" s="174">
        <f t="shared" ref="DE135:DF135" si="1613">DE136+DE137</f>
        <v>0</v>
      </c>
      <c r="DF135" s="174">
        <f t="shared" si="1613"/>
        <v>0</v>
      </c>
      <c r="DG135" s="174"/>
      <c r="DH135" s="174">
        <f t="shared" ref="DH135:DI135" si="1614">DH136+DH137</f>
        <v>0</v>
      </c>
      <c r="DI135" s="174">
        <f t="shared" si="1614"/>
        <v>0</v>
      </c>
      <c r="DJ135" s="174"/>
      <c r="DK135" s="175">
        <f t="shared" ref="DK135:DM135" si="1615">DK136+DK137</f>
        <v>0</v>
      </c>
      <c r="DL135" s="174">
        <f t="shared" si="1615"/>
        <v>0</v>
      </c>
      <c r="DM135" s="174">
        <f t="shared" si="1615"/>
        <v>0</v>
      </c>
      <c r="DN135" s="174"/>
      <c r="DO135" s="174">
        <f t="shared" ref="DO135:DP135" si="1616">DO136+DO137</f>
        <v>0</v>
      </c>
      <c r="DP135" s="174">
        <f t="shared" si="1616"/>
        <v>0</v>
      </c>
      <c r="DQ135" s="174"/>
      <c r="DR135" s="174">
        <f t="shared" ref="DR135:DS135" si="1617">DR136+DR137</f>
        <v>0</v>
      </c>
      <c r="DS135" s="174">
        <f t="shared" si="1617"/>
        <v>0</v>
      </c>
      <c r="DT135" s="174"/>
      <c r="DU135" s="174">
        <f t="shared" ref="DU135:DV135" si="1618">DU136+DU137</f>
        <v>0</v>
      </c>
      <c r="DV135" s="174">
        <f t="shared" si="1618"/>
        <v>0</v>
      </c>
      <c r="DW135" s="174"/>
      <c r="DX135" s="174">
        <f t="shared" ref="DX135:DY135" si="1619">DX136+DX137</f>
        <v>11314.442999999999</v>
      </c>
      <c r="DY135" s="174">
        <f t="shared" si="1619"/>
        <v>0</v>
      </c>
      <c r="DZ135" s="174">
        <f t="shared" ref="DZ135" si="1620">DY135/DX135*100</f>
        <v>0</v>
      </c>
      <c r="EA135" s="174">
        <f t="shared" ref="EA135:EB135" si="1621">EA136+EA137</f>
        <v>3339.5</v>
      </c>
      <c r="EB135" s="174">
        <f t="shared" si="1621"/>
        <v>1113.2</v>
      </c>
      <c r="EC135" s="174">
        <f t="shared" ref="EC135" si="1622">EB135/EA135*100</f>
        <v>33.334331486749512</v>
      </c>
      <c r="ED135" s="175">
        <f t="shared" ref="ED135:EF135" si="1623">ED136+ED137</f>
        <v>2712.6550000000002</v>
      </c>
      <c r="EE135" s="174">
        <f t="shared" si="1623"/>
        <v>2712.6550000000002</v>
      </c>
      <c r="EF135" s="174">
        <f t="shared" si="1623"/>
        <v>0</v>
      </c>
      <c r="EG135" s="174"/>
      <c r="EH135" s="174">
        <f t="shared" ref="EH135:EI135" si="1624">EH136+EH137</f>
        <v>2658.4</v>
      </c>
      <c r="EI135" s="174">
        <f t="shared" si="1624"/>
        <v>0</v>
      </c>
      <c r="EJ135" s="174"/>
      <c r="EK135" s="174">
        <f t="shared" ref="EK135:EL135" si="1625">EK136+EK137</f>
        <v>54.255000000000003</v>
      </c>
      <c r="EL135" s="174">
        <f t="shared" si="1625"/>
        <v>0</v>
      </c>
      <c r="EM135" s="174">
        <f t="shared" ref="EM135:EM136" si="1626">EL135/EK135*100</f>
        <v>0</v>
      </c>
      <c r="EN135" s="174">
        <f t="shared" ref="EN135" si="1627">EN136+EN137</f>
        <v>0</v>
      </c>
      <c r="EO135" s="174"/>
      <c r="EP135" s="174"/>
      <c r="EQ135" s="175">
        <f>EQ136+EQ137</f>
        <v>51.020409999999998</v>
      </c>
      <c r="ER135" s="174">
        <f t="shared" ref="ER135:ES135" si="1628">ER136+ER137</f>
        <v>51.020409999999998</v>
      </c>
      <c r="ES135" s="174">
        <f t="shared" si="1628"/>
        <v>51.020409999999998</v>
      </c>
      <c r="ET135" s="174"/>
      <c r="EU135" s="174">
        <f t="shared" ref="EU135:EV135" si="1629">EU136+EU137</f>
        <v>0</v>
      </c>
      <c r="EV135" s="174">
        <f t="shared" si="1629"/>
        <v>0</v>
      </c>
      <c r="EW135" s="174"/>
      <c r="EX135" s="174">
        <f t="shared" ref="EX135:EY135" si="1630">EX136+EX137</f>
        <v>0</v>
      </c>
      <c r="EY135" s="174">
        <f t="shared" si="1630"/>
        <v>0</v>
      </c>
      <c r="EZ135" s="174"/>
      <c r="FA135" s="174">
        <f t="shared" ref="FA135:FB135" si="1631">FA136+FA137</f>
        <v>0</v>
      </c>
      <c r="FB135" s="174">
        <f t="shared" si="1631"/>
        <v>0</v>
      </c>
      <c r="FC135" s="174"/>
      <c r="FD135" s="174">
        <f t="shared" ref="FD135:FE135" si="1632">FD136+FD137</f>
        <v>0</v>
      </c>
      <c r="FE135" s="174">
        <f t="shared" si="1632"/>
        <v>0</v>
      </c>
      <c r="FF135" s="174"/>
      <c r="FG135" s="174">
        <f t="shared" ref="FG135:FH135" si="1633">FG136+FG137</f>
        <v>0</v>
      </c>
      <c r="FH135" s="174">
        <f t="shared" si="1633"/>
        <v>0</v>
      </c>
      <c r="FI135" s="174"/>
      <c r="FJ135" s="174">
        <f t="shared" ref="FJ135:FK135" si="1634">FJ136+FJ137</f>
        <v>123.17740999999999</v>
      </c>
      <c r="FK135" s="174">
        <f t="shared" si="1634"/>
        <v>123.17740999999999</v>
      </c>
      <c r="FL135" s="174">
        <f>FK135/FJ135*100</f>
        <v>100</v>
      </c>
      <c r="FM135" s="174">
        <f t="shared" ref="FM135:FN135" si="1635">FM136+FM137</f>
        <v>9897.8482899999999</v>
      </c>
      <c r="FN135" s="174">
        <f t="shared" si="1635"/>
        <v>2945.54567</v>
      </c>
      <c r="FO135" s="174">
        <f t="shared" ref="FO135:FO136" si="1636">FN135/FM135*100</f>
        <v>29.759454617787441</v>
      </c>
      <c r="FP135" s="174">
        <f t="shared" ref="FP135:FQ135" si="1637">FP136+FP137</f>
        <v>4732.9932099999996</v>
      </c>
      <c r="FQ135" s="174">
        <f t="shared" si="1637"/>
        <v>1070.4637399999999</v>
      </c>
      <c r="FR135" s="174">
        <f t="shared" ref="FR135:FR136" si="1638">FQ135/FP135*100</f>
        <v>22.61705632153231</v>
      </c>
      <c r="FS135" s="174">
        <f t="shared" ref="FS135:FT135" si="1639">FS136+FS137</f>
        <v>4617.8571400000001</v>
      </c>
      <c r="FT135" s="174">
        <f t="shared" si="1639"/>
        <v>0</v>
      </c>
      <c r="FU135" s="174">
        <f>FT135/FS135*100</f>
        <v>0</v>
      </c>
      <c r="FV135" s="174">
        <f t="shared" ref="FV135:FW135" si="1640">FV136+FV137</f>
        <v>0</v>
      </c>
      <c r="FW135" s="174">
        <f t="shared" si="1640"/>
        <v>0</v>
      </c>
      <c r="FX135" s="178"/>
      <c r="FY135" s="174">
        <f t="shared" ref="FY135:FZ135" si="1641">FY136+FY137</f>
        <v>0</v>
      </c>
      <c r="FZ135" s="174">
        <f t="shared" si="1641"/>
        <v>0</v>
      </c>
      <c r="GA135" s="178"/>
      <c r="GB135" s="174">
        <f t="shared" ref="GB135:GC135" si="1642">GB136+GB137</f>
        <v>154552.52525999999</v>
      </c>
      <c r="GC135" s="174">
        <f t="shared" si="1642"/>
        <v>0</v>
      </c>
      <c r="GD135" s="174">
        <f>GC135/GB135*100</f>
        <v>0</v>
      </c>
      <c r="GE135" s="174">
        <f t="shared" ref="GE135:GF135" si="1643">GE136+GE137</f>
        <v>0</v>
      </c>
      <c r="GF135" s="174">
        <f t="shared" si="1643"/>
        <v>0</v>
      </c>
      <c r="GG135" s="178"/>
      <c r="GH135" s="174">
        <f t="shared" ref="GH135:GI135" si="1644">GH136+GH137</f>
        <v>1215.31</v>
      </c>
      <c r="GI135" s="174">
        <f t="shared" si="1644"/>
        <v>58.987079999999999</v>
      </c>
      <c r="GJ135" s="174">
        <f t="shared" ref="GJ135:GJ136" si="1645">GI135/GH135*100</f>
        <v>4.853665319959517</v>
      </c>
      <c r="GK135" s="174">
        <f t="shared" ref="GK135:GL135" si="1646">GK136+GK137</f>
        <v>1815.8810900000001</v>
      </c>
      <c r="GL135" s="174">
        <f t="shared" si="1646"/>
        <v>0</v>
      </c>
      <c r="GM135" s="174">
        <f t="shared" ref="GM135:GM136" si="1647">GL135/GK135*100</f>
        <v>0</v>
      </c>
      <c r="GN135" s="174">
        <f t="shared" ref="GN135:GO135" si="1648">GN136+GN137</f>
        <v>1568.7476799999999</v>
      </c>
      <c r="GO135" s="174">
        <f t="shared" si="1648"/>
        <v>0</v>
      </c>
      <c r="GP135" s="174">
        <f t="shared" ref="GP135:GP136" si="1649">GO135/GN135*100</f>
        <v>0</v>
      </c>
      <c r="GQ135" s="174">
        <f t="shared" ref="GQ135:GR135" si="1650">GQ136+GQ137</f>
        <v>0</v>
      </c>
      <c r="GR135" s="174">
        <f t="shared" si="1650"/>
        <v>0</v>
      </c>
      <c r="GS135" s="178"/>
      <c r="GT135" s="174">
        <f t="shared" ref="GT135:GU135" si="1651">GT136+GT137</f>
        <v>0</v>
      </c>
      <c r="GU135" s="174">
        <f t="shared" si="1651"/>
        <v>0</v>
      </c>
      <c r="GV135" s="178"/>
      <c r="GW135" s="98"/>
      <c r="GX135" s="116"/>
      <c r="GY135" s="116"/>
      <c r="GZ135" s="116"/>
      <c r="HA135" s="116"/>
      <c r="HB135" s="116"/>
      <c r="HC135" s="124"/>
      <c r="HD135" s="87"/>
      <c r="HE135" s="88"/>
      <c r="HF135" s="85"/>
      <c r="HG135" s="96"/>
    </row>
    <row r="136" spans="1:215">
      <c r="A136" s="11" t="s">
        <v>172</v>
      </c>
      <c r="B136" s="178">
        <f>E136+O136+R136+U136+AE136+AO136+AR136+BB136+BL136+BO136+BX136+CG136+CQ136+DA136+DK136+DU136+DX136+EA136+ED136+EN136+EQ136+FA136+FD136+FG136+FJ136+FM136+FP136+FS136+FV136+FY136+GB136+GE136+GH136+GK136+GN136+GQ136+GT136</f>
        <v>294243.45112999988</v>
      </c>
      <c r="C136" s="178">
        <f>G136+P136+S136+W136+AG136+AP136+AT136+BD136+BM136+BP136+BY136+CI136+CS136+DC136+DM136+DV136+DY136+EB136+EF136+EO136+ES136+FB136+FE136+FH136+FK136+FN136+FQ136+FT136+FW136+FZ136+GC136+GF136+GI136+GL136+GO136+GR136+GU136</f>
        <v>7666.5508900000004</v>
      </c>
      <c r="D136" s="178">
        <f t="shared" si="1562"/>
        <v>2.6055128365840288</v>
      </c>
      <c r="E136" s="179">
        <v>1167.6037799999999</v>
      </c>
      <c r="F136" s="178">
        <f>I136+L136</f>
        <v>1167.6037800000001</v>
      </c>
      <c r="G136" s="178">
        <f>J136+M136</f>
        <v>1167.6037800000001</v>
      </c>
      <c r="H136" s="178">
        <f t="shared" si="1564"/>
        <v>100</v>
      </c>
      <c r="I136" s="178">
        <v>1155.9277400000001</v>
      </c>
      <c r="J136" s="178">
        <v>1155.9277400000001</v>
      </c>
      <c r="K136" s="178">
        <f t="shared" si="1566"/>
        <v>100</v>
      </c>
      <c r="L136" s="178">
        <v>11.67604</v>
      </c>
      <c r="M136" s="178">
        <v>11.67604</v>
      </c>
      <c r="N136" s="178">
        <f>M136/L136*100</f>
        <v>100</v>
      </c>
      <c r="O136" s="178">
        <v>877.8</v>
      </c>
      <c r="P136" s="178"/>
      <c r="Q136" s="178">
        <f>P136/O136*100</f>
        <v>0</v>
      </c>
      <c r="R136" s="178">
        <v>3000.0140000000001</v>
      </c>
      <c r="S136" s="178"/>
      <c r="T136" s="178">
        <f>S136/R136*100</f>
        <v>0</v>
      </c>
      <c r="U136" s="179">
        <v>7135.2855</v>
      </c>
      <c r="V136" s="178">
        <f t="shared" ref="V136:W144" si="1652">Y136+AB136</f>
        <v>7135.2855</v>
      </c>
      <c r="W136" s="178">
        <f>Z136+AC136</f>
        <v>0</v>
      </c>
      <c r="X136" s="178">
        <f>W136/V136*100</f>
        <v>0</v>
      </c>
      <c r="Y136" s="178">
        <v>5020.2958500000004</v>
      </c>
      <c r="Z136" s="178"/>
      <c r="AA136" s="178">
        <f>Z136/Y136*100</f>
        <v>0</v>
      </c>
      <c r="AB136" s="178">
        <v>2114.98965</v>
      </c>
      <c r="AC136" s="178"/>
      <c r="AD136" s="178">
        <f>AC136/AB136*100</f>
        <v>0</v>
      </c>
      <c r="AE136" s="179"/>
      <c r="AF136" s="178">
        <f>AI136+AL136</f>
        <v>0</v>
      </c>
      <c r="AG136" s="178">
        <f>AJ136+AM136</f>
        <v>0</v>
      </c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9">
        <v>1136.5527999999999</v>
      </c>
      <c r="AS136" s="178">
        <f>AV136+AY136</f>
        <v>1136.5528000000002</v>
      </c>
      <c r="AT136" s="178">
        <f>AW136+AZ136</f>
        <v>1136.5528000000002</v>
      </c>
      <c r="AU136" s="178">
        <f>AT136/AS136*100</f>
        <v>100</v>
      </c>
      <c r="AV136" s="178">
        <v>1044.4490900000001</v>
      </c>
      <c r="AW136" s="178">
        <v>1044.4490900000001</v>
      </c>
      <c r="AX136" s="178">
        <f>AW136/AV136*100</f>
        <v>100</v>
      </c>
      <c r="AY136" s="178">
        <v>92.103710000000007</v>
      </c>
      <c r="AZ136" s="178">
        <v>92.103710000000007</v>
      </c>
      <c r="BA136" s="178">
        <f>AZ136/AY136*100</f>
        <v>100</v>
      </c>
      <c r="BB136" s="179"/>
      <c r="BC136" s="178"/>
      <c r="BD136" s="178"/>
      <c r="BE136" s="178"/>
      <c r="BF136" s="178"/>
      <c r="BG136" s="178"/>
      <c r="BH136" s="178"/>
      <c r="BI136" s="178"/>
      <c r="BJ136" s="178"/>
      <c r="BK136" s="178"/>
      <c r="BL136" s="178"/>
      <c r="BM136" s="178"/>
      <c r="BN136" s="178"/>
      <c r="BO136" s="178">
        <f>BR136+BU136</f>
        <v>0</v>
      </c>
      <c r="BP136" s="178"/>
      <c r="BQ136" s="178"/>
      <c r="BR136" s="178"/>
      <c r="BS136" s="178"/>
      <c r="BT136" s="178"/>
      <c r="BU136" s="178"/>
      <c r="BV136" s="178"/>
      <c r="BW136" s="178"/>
      <c r="BX136" s="178">
        <f>CA136+CD136</f>
        <v>84984.23655999999</v>
      </c>
      <c r="BY136" s="178">
        <f>CB136+CE136</f>
        <v>0</v>
      </c>
      <c r="BZ136" s="178">
        <f>BY136/BX136*100</f>
        <v>0</v>
      </c>
      <c r="CA136" s="178">
        <v>83284.551819999993</v>
      </c>
      <c r="CB136" s="178"/>
      <c r="CC136" s="178">
        <f>CB136/CA136*100</f>
        <v>0</v>
      </c>
      <c r="CD136" s="178">
        <v>1699.6847399999999</v>
      </c>
      <c r="CE136" s="178"/>
      <c r="CF136" s="178">
        <f>CE136/CD136*100</f>
        <v>0</v>
      </c>
      <c r="CG136" s="179"/>
      <c r="CH136" s="178">
        <f>CK136+CN136</f>
        <v>0</v>
      </c>
      <c r="CI136" s="178">
        <f>CL136+CO136</f>
        <v>0</v>
      </c>
      <c r="CJ136" s="178"/>
      <c r="CK136" s="178"/>
      <c r="CL136" s="178"/>
      <c r="CM136" s="178"/>
      <c r="CN136" s="178"/>
      <c r="CO136" s="178"/>
      <c r="CP136" s="178"/>
      <c r="CQ136" s="179"/>
      <c r="CR136" s="178">
        <f t="shared" ref="CR136:CS136" si="1653">CU136+CX136</f>
        <v>0</v>
      </c>
      <c r="CS136" s="178">
        <f t="shared" si="1653"/>
        <v>0</v>
      </c>
      <c r="CT136" s="178"/>
      <c r="CU136" s="178"/>
      <c r="CV136" s="178"/>
      <c r="CW136" s="178"/>
      <c r="CX136" s="178"/>
      <c r="CY136" s="178"/>
      <c r="CZ136" s="178"/>
      <c r="DA136" s="179"/>
      <c r="DB136" s="178">
        <f>DE136+DH136</f>
        <v>0</v>
      </c>
      <c r="DC136" s="178">
        <f>DF136+DI136</f>
        <v>0</v>
      </c>
      <c r="DD136" s="178"/>
      <c r="DE136" s="178"/>
      <c r="DF136" s="178"/>
      <c r="DG136" s="178"/>
      <c r="DH136" s="178"/>
      <c r="DI136" s="178"/>
      <c r="DJ136" s="178"/>
      <c r="DK136" s="179"/>
      <c r="DL136" s="178">
        <f>DO136+DR136</f>
        <v>0</v>
      </c>
      <c r="DM136" s="178">
        <f>DP136+DS136</f>
        <v>0</v>
      </c>
      <c r="DN136" s="178"/>
      <c r="DO136" s="178"/>
      <c r="DP136" s="178"/>
      <c r="DQ136" s="178"/>
      <c r="DR136" s="178"/>
      <c r="DS136" s="178"/>
      <c r="DT136" s="178"/>
      <c r="DU136" s="178"/>
      <c r="DV136" s="178"/>
      <c r="DW136" s="178"/>
      <c r="DX136" s="178">
        <v>11314.442999999999</v>
      </c>
      <c r="DY136" s="178"/>
      <c r="DZ136" s="178">
        <f>DY136/DX136*100</f>
        <v>0</v>
      </c>
      <c r="EA136" s="178">
        <v>3339.5</v>
      </c>
      <c r="EB136" s="178">
        <v>1113.2</v>
      </c>
      <c r="EC136" s="178">
        <f>EB136/EA136*100</f>
        <v>33.334331486749512</v>
      </c>
      <c r="ED136" s="179">
        <v>2712.6550000000002</v>
      </c>
      <c r="EE136" s="178">
        <f>EH136+EK136</f>
        <v>2712.6550000000002</v>
      </c>
      <c r="EF136" s="178">
        <f>EI136+EL136</f>
        <v>0</v>
      </c>
      <c r="EG136" s="178"/>
      <c r="EH136" s="178">
        <v>2658.4</v>
      </c>
      <c r="EI136" s="178"/>
      <c r="EJ136" s="178"/>
      <c r="EK136" s="178">
        <v>54.255000000000003</v>
      </c>
      <c r="EL136" s="178"/>
      <c r="EM136" s="178">
        <f t="shared" si="1626"/>
        <v>0</v>
      </c>
      <c r="EN136" s="178"/>
      <c r="EO136" s="178"/>
      <c r="EP136" s="178"/>
      <c r="EQ136" s="180">
        <v>51.020409999999998</v>
      </c>
      <c r="ER136" s="178">
        <v>51.020409999999998</v>
      </c>
      <c r="ES136" s="189">
        <v>51.020409999999998</v>
      </c>
      <c r="ET136" s="178"/>
      <c r="EU136" s="178"/>
      <c r="EV136" s="178"/>
      <c r="EW136" s="178"/>
      <c r="EX136" s="178"/>
      <c r="EY136" s="178"/>
      <c r="EZ136" s="178"/>
      <c r="FA136" s="178"/>
      <c r="FB136" s="178"/>
      <c r="FC136" s="178"/>
      <c r="FD136" s="178"/>
      <c r="FE136" s="178"/>
      <c r="FF136" s="178"/>
      <c r="FG136" s="178"/>
      <c r="FH136" s="178"/>
      <c r="FI136" s="178"/>
      <c r="FJ136" s="178">
        <v>123.17740999999999</v>
      </c>
      <c r="FK136" s="178">
        <v>123.17740999999999</v>
      </c>
      <c r="FL136" s="178">
        <f>FK136/FJ136*100</f>
        <v>100</v>
      </c>
      <c r="FM136" s="178">
        <v>9897.8482899999999</v>
      </c>
      <c r="FN136" s="178">
        <v>2945.54567</v>
      </c>
      <c r="FO136" s="178">
        <f t="shared" si="1636"/>
        <v>29.759454617787441</v>
      </c>
      <c r="FP136" s="178">
        <v>4732.9932099999996</v>
      </c>
      <c r="FQ136" s="178">
        <v>1070.4637399999999</v>
      </c>
      <c r="FR136" s="178">
        <f t="shared" si="1638"/>
        <v>22.61705632153231</v>
      </c>
      <c r="FS136" s="178">
        <v>4617.8571400000001</v>
      </c>
      <c r="FT136" s="178"/>
      <c r="FU136" s="178">
        <f>FT136/FS136*100</f>
        <v>0</v>
      </c>
      <c r="FV136" s="178"/>
      <c r="FW136" s="178"/>
      <c r="FX136" s="178"/>
      <c r="FY136" s="178"/>
      <c r="FZ136" s="178"/>
      <c r="GA136" s="178"/>
      <c r="GB136" s="178">
        <v>154552.52525999999</v>
      </c>
      <c r="GC136" s="178"/>
      <c r="GD136" s="178">
        <f>GC136/GB136*100</f>
        <v>0</v>
      </c>
      <c r="GE136" s="178"/>
      <c r="GF136" s="178"/>
      <c r="GG136" s="178"/>
      <c r="GH136" s="178">
        <v>1215.31</v>
      </c>
      <c r="GI136" s="178">
        <v>58.987079999999999</v>
      </c>
      <c r="GJ136" s="178">
        <f t="shared" si="1645"/>
        <v>4.853665319959517</v>
      </c>
      <c r="GK136" s="178">
        <v>1815.8810900000001</v>
      </c>
      <c r="GL136" s="178"/>
      <c r="GM136" s="178">
        <f t="shared" si="1647"/>
        <v>0</v>
      </c>
      <c r="GN136" s="178">
        <v>1568.7476799999999</v>
      </c>
      <c r="GO136" s="178"/>
      <c r="GP136" s="178">
        <f t="shared" si="1649"/>
        <v>0</v>
      </c>
      <c r="GQ136" s="178"/>
      <c r="GR136" s="178"/>
      <c r="GS136" s="178"/>
      <c r="GT136" s="178"/>
      <c r="GU136" s="178"/>
      <c r="GV136" s="178"/>
      <c r="GW136" s="99"/>
      <c r="GX136" s="116"/>
      <c r="GY136" s="116"/>
      <c r="GZ136" s="116"/>
      <c r="HA136" s="116"/>
      <c r="HB136" s="116"/>
      <c r="HC136" s="116"/>
      <c r="HD136" s="87"/>
      <c r="HE136" s="85"/>
      <c r="HF136" s="85"/>
      <c r="HG136" s="30"/>
    </row>
    <row r="137" spans="1:215" s="14" customFormat="1">
      <c r="A137" s="13" t="s">
        <v>194</v>
      </c>
      <c r="B137" s="174">
        <f>B138+B139+B140+B141+B142+B143+B144</f>
        <v>5971.0793300000005</v>
      </c>
      <c r="C137" s="174">
        <f>SUM(C138:C144)</f>
        <v>0</v>
      </c>
      <c r="D137" s="174">
        <f t="shared" si="1562"/>
        <v>0</v>
      </c>
      <c r="E137" s="175">
        <f>SUM(E138:E144)</f>
        <v>0</v>
      </c>
      <c r="F137" s="174">
        <f>SUM(F138:F144)</f>
        <v>0</v>
      </c>
      <c r="G137" s="174">
        <f>SUM(G138:G144)</f>
        <v>0</v>
      </c>
      <c r="H137" s="178"/>
      <c r="I137" s="174">
        <f>SUM(I138:I144)</f>
        <v>0</v>
      </c>
      <c r="J137" s="174">
        <f>SUM(J138:J144)</f>
        <v>0</v>
      </c>
      <c r="K137" s="178"/>
      <c r="L137" s="174">
        <f>SUM(L138:L144)</f>
        <v>0</v>
      </c>
      <c r="M137" s="174">
        <f>SUM(M138:M144)</f>
        <v>0</v>
      </c>
      <c r="N137" s="178"/>
      <c r="O137" s="174">
        <f>SUM(O138:O144)</f>
        <v>0</v>
      </c>
      <c r="P137" s="174">
        <f>SUM(P138:P144)</f>
        <v>0</v>
      </c>
      <c r="Q137" s="178"/>
      <c r="R137" s="174">
        <f>SUM(R138:R144)</f>
        <v>0</v>
      </c>
      <c r="S137" s="174">
        <f>SUM(S138:S144)</f>
        <v>0</v>
      </c>
      <c r="T137" s="178"/>
      <c r="U137" s="175">
        <f>SUM(U138:U144)</f>
        <v>0</v>
      </c>
      <c r="V137" s="174">
        <f>SUM(V138:V144)</f>
        <v>0</v>
      </c>
      <c r="W137" s="174">
        <f>SUM(W138:W144)</f>
        <v>0</v>
      </c>
      <c r="X137" s="178"/>
      <c r="Y137" s="174">
        <f>SUM(Y138:Y144)</f>
        <v>0</v>
      </c>
      <c r="Z137" s="174">
        <f>SUM(Z138:Z144)</f>
        <v>0</v>
      </c>
      <c r="AA137" s="178"/>
      <c r="AB137" s="174">
        <f>SUM(AB138:AB144)</f>
        <v>0</v>
      </c>
      <c r="AC137" s="174">
        <f>SUM(AC138:AC144)</f>
        <v>0</v>
      </c>
      <c r="AD137" s="178"/>
      <c r="AE137" s="175">
        <f>SUM(AE138:AE144)</f>
        <v>0</v>
      </c>
      <c r="AF137" s="174">
        <f>SUM(AF138:AF144)</f>
        <v>0</v>
      </c>
      <c r="AG137" s="174">
        <f>SUM(AG138:AG144)</f>
        <v>0</v>
      </c>
      <c r="AH137" s="178"/>
      <c r="AI137" s="174">
        <f>SUM(AI138:AI144)</f>
        <v>0</v>
      </c>
      <c r="AJ137" s="174">
        <f>SUM(AJ138:AJ144)</f>
        <v>0</v>
      </c>
      <c r="AK137" s="178"/>
      <c r="AL137" s="174">
        <f>SUM(AL138:AL144)</f>
        <v>0</v>
      </c>
      <c r="AM137" s="174">
        <f>SUM(AM138:AM144)</f>
        <v>0</v>
      </c>
      <c r="AN137" s="178"/>
      <c r="AO137" s="174">
        <f>SUM(AO138:AO144)</f>
        <v>0</v>
      </c>
      <c r="AP137" s="174">
        <f>SUM(AP138:AP144)</f>
        <v>0</v>
      </c>
      <c r="AQ137" s="178"/>
      <c r="AR137" s="175">
        <f>SUM(AR138:AR144)</f>
        <v>0</v>
      </c>
      <c r="AS137" s="174">
        <f>SUM(AS138:AS144)</f>
        <v>0</v>
      </c>
      <c r="AT137" s="174">
        <f>SUM(AT138:AT144)</f>
        <v>0</v>
      </c>
      <c r="AU137" s="178"/>
      <c r="AV137" s="174">
        <f>SUM(AV138:AV144)</f>
        <v>0</v>
      </c>
      <c r="AW137" s="174">
        <f>SUM(AW138:AW144)</f>
        <v>0</v>
      </c>
      <c r="AX137" s="178"/>
      <c r="AY137" s="174">
        <f>SUM(AY138:AY144)</f>
        <v>0</v>
      </c>
      <c r="AZ137" s="174">
        <f>SUM(AZ138:AZ144)</f>
        <v>0</v>
      </c>
      <c r="BA137" s="178"/>
      <c r="BB137" s="175">
        <f>SUM(BB138:BB144)</f>
        <v>4621.4972699999998</v>
      </c>
      <c r="BC137" s="174">
        <f>SUM(BC138:BC144)</f>
        <v>4621.4972699999998</v>
      </c>
      <c r="BD137" s="174">
        <f>SUM(BD138:BD144)</f>
        <v>0</v>
      </c>
      <c r="BE137" s="174">
        <f>BD137/BC137*100</f>
        <v>0</v>
      </c>
      <c r="BF137" s="174">
        <f>SUM(BF138:BF144)</f>
        <v>4529.0672999999997</v>
      </c>
      <c r="BG137" s="174">
        <f>SUM(BG138:BG144)</f>
        <v>0</v>
      </c>
      <c r="BH137" s="174">
        <f t="shared" si="1592"/>
        <v>0</v>
      </c>
      <c r="BI137" s="174">
        <f>SUM(BI138:BI144)</f>
        <v>92.429969999999997</v>
      </c>
      <c r="BJ137" s="174">
        <f>SUM(BJ138:BJ144)</f>
        <v>0</v>
      </c>
      <c r="BK137" s="174">
        <f t="shared" si="1594"/>
        <v>0</v>
      </c>
      <c r="BL137" s="174">
        <f>SUM(BL138:BL144)</f>
        <v>0</v>
      </c>
      <c r="BM137" s="174">
        <f>SUM(BM138:BM144)</f>
        <v>0</v>
      </c>
      <c r="BN137" s="174"/>
      <c r="BO137" s="174">
        <f>SUM(BO138:BO144)</f>
        <v>1349.5820600000002</v>
      </c>
      <c r="BP137" s="174">
        <f>SUM(BP138:BP144)</f>
        <v>0</v>
      </c>
      <c r="BQ137" s="174">
        <f t="shared" si="1597"/>
        <v>0</v>
      </c>
      <c r="BR137" s="174">
        <f>SUM(BR138:BR144)</f>
        <v>1349.5820600000002</v>
      </c>
      <c r="BS137" s="174">
        <f>SUM(BS138:BS144)</f>
        <v>0</v>
      </c>
      <c r="BT137" s="174">
        <f t="shared" si="1599"/>
        <v>0</v>
      </c>
      <c r="BU137" s="174">
        <f>SUM(BU138:BU144)</f>
        <v>0</v>
      </c>
      <c r="BV137" s="174">
        <f>SUM(BV138:BV144)</f>
        <v>0</v>
      </c>
      <c r="BW137" s="174"/>
      <c r="BX137" s="174">
        <f>SUM(BX138:BX144)</f>
        <v>0</v>
      </c>
      <c r="BY137" s="174">
        <f>SUM(BY138:BY144)</f>
        <v>0</v>
      </c>
      <c r="BZ137" s="174"/>
      <c r="CA137" s="174">
        <f>SUM(CA138:CA144)</f>
        <v>0</v>
      </c>
      <c r="CB137" s="174">
        <f>SUM(CB138:CB144)</f>
        <v>0</v>
      </c>
      <c r="CC137" s="174"/>
      <c r="CD137" s="174">
        <f>SUM(CD138:CD144)</f>
        <v>0</v>
      </c>
      <c r="CE137" s="174">
        <f>SUM(CE138:CE144)</f>
        <v>0</v>
      </c>
      <c r="CF137" s="174"/>
      <c r="CG137" s="175">
        <f>SUM(CG138:CG144)</f>
        <v>0</v>
      </c>
      <c r="CH137" s="174">
        <f>SUM(CH138:CH144)</f>
        <v>0</v>
      </c>
      <c r="CI137" s="174">
        <f>SUM(CI138:CI144)</f>
        <v>0</v>
      </c>
      <c r="CJ137" s="174"/>
      <c r="CK137" s="174">
        <f>SUM(CK138:CK144)</f>
        <v>0</v>
      </c>
      <c r="CL137" s="174">
        <f>SUM(CL138:CL144)</f>
        <v>0</v>
      </c>
      <c r="CM137" s="174"/>
      <c r="CN137" s="174">
        <f>SUM(CN138:CN144)</f>
        <v>0</v>
      </c>
      <c r="CO137" s="174">
        <f>SUM(CO138:CO144)</f>
        <v>0</v>
      </c>
      <c r="CP137" s="174"/>
      <c r="CQ137" s="175">
        <f>SUM(CQ138:CQ144)</f>
        <v>0</v>
      </c>
      <c r="CR137" s="174">
        <f>SUM(CR138:CR144)</f>
        <v>5260.96713</v>
      </c>
      <c r="CS137" s="174">
        <f>SUM(CS138:CS144)</f>
        <v>0</v>
      </c>
      <c r="CT137" s="174">
        <f t="shared" ref="CT137:CT144" si="1654">CS137/CR137*100</f>
        <v>0</v>
      </c>
      <c r="CU137" s="174">
        <f>SUM(CU138:CU144)</f>
        <v>5155.7477799999997</v>
      </c>
      <c r="CV137" s="174">
        <v>409.96183000000002</v>
      </c>
      <c r="CW137" s="174">
        <f t="shared" si="1609"/>
        <v>7.9515493676845459</v>
      </c>
      <c r="CX137" s="174">
        <f>SUM(CX138:CX144)</f>
        <v>105.21934999999999</v>
      </c>
      <c r="CY137" s="174">
        <f>SUM(CY138:CY144)</f>
        <v>0</v>
      </c>
      <c r="CZ137" s="174">
        <f t="shared" si="1611"/>
        <v>0</v>
      </c>
      <c r="DA137" s="175">
        <f>SUM(DA138:DA144)</f>
        <v>0</v>
      </c>
      <c r="DB137" s="174">
        <f>SUM(DB138:DB144)</f>
        <v>0</v>
      </c>
      <c r="DC137" s="174">
        <f>SUM(DC138:DC144)</f>
        <v>0</v>
      </c>
      <c r="DD137" s="174"/>
      <c r="DE137" s="174">
        <f>SUM(DE138:DE144)</f>
        <v>0</v>
      </c>
      <c r="DF137" s="174">
        <f>SUM(DF138:DF144)</f>
        <v>0</v>
      </c>
      <c r="DG137" s="174"/>
      <c r="DH137" s="174">
        <f>SUM(DH138:DH144)</f>
        <v>0</v>
      </c>
      <c r="DI137" s="174">
        <f>SUM(DI138:DI144)</f>
        <v>0</v>
      </c>
      <c r="DJ137" s="174"/>
      <c r="DK137" s="175">
        <f>SUM(DK138:DK144)</f>
        <v>0</v>
      </c>
      <c r="DL137" s="174">
        <f>SUM(DL138:DL144)</f>
        <v>0</v>
      </c>
      <c r="DM137" s="174">
        <f>SUM(DM138:DM144)</f>
        <v>0</v>
      </c>
      <c r="DN137" s="174"/>
      <c r="DO137" s="174">
        <f>SUM(DO138:DO144)</f>
        <v>0</v>
      </c>
      <c r="DP137" s="174">
        <f>SUM(DP138:DP144)</f>
        <v>0</v>
      </c>
      <c r="DQ137" s="174"/>
      <c r="DR137" s="174">
        <f>SUM(DR138:DR144)</f>
        <v>0</v>
      </c>
      <c r="DS137" s="174">
        <f>SUM(DS138:DS144)</f>
        <v>0</v>
      </c>
      <c r="DT137" s="174"/>
      <c r="DU137" s="174">
        <f>SUM(DU138:DU144)</f>
        <v>0</v>
      </c>
      <c r="DV137" s="174">
        <f>SUM(DV138:DV144)</f>
        <v>0</v>
      </c>
      <c r="DW137" s="174"/>
      <c r="DX137" s="174">
        <f>SUM(DX138:DX144)</f>
        <v>0</v>
      </c>
      <c r="DY137" s="174">
        <f>SUM(DY138:DY144)</f>
        <v>0</v>
      </c>
      <c r="DZ137" s="174"/>
      <c r="EA137" s="174">
        <f>SUM(EA138:EA144)</f>
        <v>0</v>
      </c>
      <c r="EB137" s="174">
        <f>SUM(EB138:EB144)</f>
        <v>0</v>
      </c>
      <c r="EC137" s="174"/>
      <c r="ED137" s="175">
        <f>SUM(ED138:ED144)</f>
        <v>0</v>
      </c>
      <c r="EE137" s="174">
        <f>SUM(EE138:EE144)</f>
        <v>0</v>
      </c>
      <c r="EF137" s="174">
        <f>SUM(EF138:EF144)</f>
        <v>0</v>
      </c>
      <c r="EG137" s="174"/>
      <c r="EH137" s="174">
        <f>SUM(EH138:EH144)</f>
        <v>0</v>
      </c>
      <c r="EI137" s="174">
        <f>SUM(EI138:EI144)</f>
        <v>0</v>
      </c>
      <c r="EJ137" s="174"/>
      <c r="EK137" s="174">
        <f>SUM(EK138:EK144)</f>
        <v>0</v>
      </c>
      <c r="EL137" s="174">
        <f>SUM(EL138:EL144)</f>
        <v>0</v>
      </c>
      <c r="EM137" s="174"/>
      <c r="EN137" s="174">
        <f t="shared" ref="EN137" si="1655">EN138+EN139</f>
        <v>0</v>
      </c>
      <c r="EO137" s="174"/>
      <c r="EP137" s="174"/>
      <c r="EQ137" s="175"/>
      <c r="ER137" s="174">
        <f t="shared" ref="ER137:ES137" si="1656">ER138+ER139</f>
        <v>0</v>
      </c>
      <c r="ES137" s="174">
        <f t="shared" si="1656"/>
        <v>0</v>
      </c>
      <c r="ET137" s="174"/>
      <c r="EU137" s="174">
        <f t="shared" ref="EU137:EV137" si="1657">EU138+EU139</f>
        <v>0</v>
      </c>
      <c r="EV137" s="174">
        <f t="shared" si="1657"/>
        <v>0</v>
      </c>
      <c r="EW137" s="174"/>
      <c r="EX137" s="174">
        <f t="shared" ref="EX137:EY137" si="1658">EX138+EX139</f>
        <v>0</v>
      </c>
      <c r="EY137" s="174">
        <f t="shared" si="1658"/>
        <v>0</v>
      </c>
      <c r="EZ137" s="174"/>
      <c r="FA137" s="174">
        <f>SUM(FA138:FA144)</f>
        <v>0</v>
      </c>
      <c r="FB137" s="174">
        <f>SUM(FB138:FB144)</f>
        <v>0</v>
      </c>
      <c r="FC137" s="174"/>
      <c r="FD137" s="174">
        <f>SUM(FD138:FD144)</f>
        <v>0</v>
      </c>
      <c r="FE137" s="174">
        <f>SUM(FE138:FE144)</f>
        <v>0</v>
      </c>
      <c r="FF137" s="174"/>
      <c r="FG137" s="174">
        <f>SUM(FG138:FG144)</f>
        <v>0</v>
      </c>
      <c r="FH137" s="174">
        <f>SUM(FH138:FH144)</f>
        <v>0</v>
      </c>
      <c r="FI137" s="174"/>
      <c r="FJ137" s="174">
        <f>SUM(FJ138:FJ144)</f>
        <v>0</v>
      </c>
      <c r="FK137" s="174">
        <f>SUM(FK138:FK144)</f>
        <v>0</v>
      </c>
      <c r="FL137" s="174"/>
      <c r="FM137" s="174">
        <f>SUM(FM138:FM144)</f>
        <v>0</v>
      </c>
      <c r="FN137" s="174">
        <f>SUM(FN138:FN144)</f>
        <v>0</v>
      </c>
      <c r="FO137" s="174"/>
      <c r="FP137" s="174">
        <f>SUM(FP138:FP144)</f>
        <v>0</v>
      </c>
      <c r="FQ137" s="174">
        <f>SUM(FQ138:FQ144)</f>
        <v>0</v>
      </c>
      <c r="FR137" s="174"/>
      <c r="FS137" s="174">
        <f>SUM(FS138:FS144)</f>
        <v>0</v>
      </c>
      <c r="FT137" s="174">
        <f>SUM(FT138:FT144)</f>
        <v>0</v>
      </c>
      <c r="FU137" s="174"/>
      <c r="FV137" s="174">
        <f>SUM(FV138:FV144)</f>
        <v>0</v>
      </c>
      <c r="FW137" s="174">
        <f>SUM(FW138:FW144)</f>
        <v>0</v>
      </c>
      <c r="FX137" s="174"/>
      <c r="FY137" s="174">
        <f>SUM(FY138:FY144)</f>
        <v>0</v>
      </c>
      <c r="FZ137" s="174">
        <f>SUM(FZ138:FZ144)</f>
        <v>0</v>
      </c>
      <c r="GA137" s="174"/>
      <c r="GB137" s="174">
        <f>SUM(GB138:GB144)</f>
        <v>0</v>
      </c>
      <c r="GC137" s="174">
        <f>SUM(GC138:GC144)</f>
        <v>0</v>
      </c>
      <c r="GD137" s="174"/>
      <c r="GE137" s="174">
        <f>SUM(GE138:GE144)</f>
        <v>0</v>
      </c>
      <c r="GF137" s="174">
        <f>SUM(GF138:GF144)</f>
        <v>0</v>
      </c>
      <c r="GG137" s="174"/>
      <c r="GH137" s="174">
        <f>SUM(GH138:GH144)</f>
        <v>0</v>
      </c>
      <c r="GI137" s="174">
        <f>SUM(GI138:GI144)</f>
        <v>0</v>
      </c>
      <c r="GJ137" s="174"/>
      <c r="GK137" s="174">
        <f>SUM(GK138:GK144)</f>
        <v>0</v>
      </c>
      <c r="GL137" s="174">
        <f>SUM(GL138:GL144)</f>
        <v>0</v>
      </c>
      <c r="GM137" s="174"/>
      <c r="GN137" s="174">
        <f>SUM(GN138:GN144)</f>
        <v>0</v>
      </c>
      <c r="GO137" s="174">
        <f>SUM(GO138:GO144)</f>
        <v>0</v>
      </c>
      <c r="GP137" s="174"/>
      <c r="GQ137" s="174">
        <f>SUM(GQ138:GQ144)</f>
        <v>0</v>
      </c>
      <c r="GR137" s="174">
        <f>SUM(GR138:GR144)</f>
        <v>0</v>
      </c>
      <c r="GS137" s="174"/>
      <c r="GT137" s="174">
        <f>SUM(GT138:GT144)</f>
        <v>0</v>
      </c>
      <c r="GU137" s="174">
        <f>SUM(GU138:GU144)</f>
        <v>0</v>
      </c>
      <c r="GV137" s="174"/>
      <c r="GW137" s="98"/>
      <c r="GX137" s="116"/>
      <c r="GY137" s="116"/>
      <c r="GZ137" s="116"/>
      <c r="HA137" s="116"/>
      <c r="HB137" s="116"/>
      <c r="HC137" s="116"/>
      <c r="HD137" s="87"/>
      <c r="HE137" s="85"/>
      <c r="HF137" s="85"/>
      <c r="HG137" s="96"/>
    </row>
    <row r="138" spans="1:215">
      <c r="A138" s="11" t="s">
        <v>128</v>
      </c>
      <c r="B138" s="178">
        <f t="shared" ref="B138:B144" si="1659">E138+O138+R138+U138+AE138+AO138+AR138+BB138+BL138+BO138+BX138+CG138+CQ138+DA138+DK138+DU138+DX138+EA138+ED138+EN138+EQ138+FA138+FD138+FG138+FJ138+FM138+FP138+FS138+FV138+FY138+GB138+GE138+GH138+GK138+GN138+GQ138+GT138</f>
        <v>0</v>
      </c>
      <c r="C138" s="178">
        <f t="shared" ref="C138:C144" si="1660">G138+P138+S138+W138+AG138+AP138+AT138+BD138+BM138+BP138+BY138+CI138+CS138+DC138+DM138+DV138+DY138+EB138+EF138+EO138+ES138+FB138+FE138+FH138+FK138+FN138+FQ138+FT138+FW138+FZ138+GC138+GF138+GI138+GL138+GO138+GR138+GU138</f>
        <v>0</v>
      </c>
      <c r="D138" s="178"/>
      <c r="E138" s="179"/>
      <c r="F138" s="178">
        <f t="shared" ref="F138:G144" si="1661">I138+L138</f>
        <v>0</v>
      </c>
      <c r="G138" s="178">
        <f t="shared" si="1661"/>
        <v>0</v>
      </c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9"/>
      <c r="V138" s="178">
        <f t="shared" si="1652"/>
        <v>0</v>
      </c>
      <c r="W138" s="178">
        <f t="shared" si="1652"/>
        <v>0</v>
      </c>
      <c r="X138" s="178"/>
      <c r="Y138" s="178"/>
      <c r="Z138" s="178"/>
      <c r="AA138" s="178"/>
      <c r="AB138" s="178"/>
      <c r="AC138" s="178"/>
      <c r="AD138" s="178"/>
      <c r="AE138" s="179"/>
      <c r="AF138" s="178">
        <f t="shared" ref="AF138:AG144" si="1662">AI138+AL138</f>
        <v>0</v>
      </c>
      <c r="AG138" s="178">
        <f t="shared" si="1662"/>
        <v>0</v>
      </c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9"/>
      <c r="AS138" s="178">
        <f t="shared" ref="AS138:AT144" si="1663">AV138+AY138</f>
        <v>0</v>
      </c>
      <c r="AT138" s="178">
        <f t="shared" si="1663"/>
        <v>0</v>
      </c>
      <c r="AU138" s="178"/>
      <c r="AV138" s="178"/>
      <c r="AW138" s="178"/>
      <c r="AX138" s="178"/>
      <c r="AY138" s="178"/>
      <c r="AZ138" s="178"/>
      <c r="BA138" s="178"/>
      <c r="BB138" s="179"/>
      <c r="BC138" s="178"/>
      <c r="BD138" s="178"/>
      <c r="BE138" s="178"/>
      <c r="BF138" s="178"/>
      <c r="BG138" s="178"/>
      <c r="BH138" s="178"/>
      <c r="BI138" s="178"/>
      <c r="BJ138" s="178"/>
      <c r="BK138" s="178"/>
      <c r="BL138" s="178"/>
      <c r="BM138" s="178"/>
      <c r="BN138" s="178"/>
      <c r="BO138" s="178">
        <f t="shared" ref="BO138:BO144" si="1664">BR138+BU138</f>
        <v>0</v>
      </c>
      <c r="BP138" s="178"/>
      <c r="BQ138" s="178"/>
      <c r="BR138" s="178"/>
      <c r="BS138" s="178"/>
      <c r="BT138" s="178"/>
      <c r="BU138" s="178"/>
      <c r="BV138" s="178"/>
      <c r="BW138" s="178"/>
      <c r="BX138" s="178">
        <f t="shared" ref="BX138:BY144" si="1665">CA138+CD138</f>
        <v>0</v>
      </c>
      <c r="BY138" s="178">
        <f t="shared" si="1665"/>
        <v>0</v>
      </c>
      <c r="BZ138" s="178"/>
      <c r="CA138" s="178"/>
      <c r="CB138" s="178"/>
      <c r="CC138" s="178"/>
      <c r="CD138" s="178"/>
      <c r="CE138" s="178"/>
      <c r="CF138" s="178"/>
      <c r="CG138" s="179"/>
      <c r="CH138" s="178">
        <f t="shared" ref="CH138:CI144" si="1666">CK138+CN138</f>
        <v>0</v>
      </c>
      <c r="CI138" s="178">
        <f t="shared" si="1666"/>
        <v>0</v>
      </c>
      <c r="CJ138" s="178"/>
      <c r="CK138" s="178"/>
      <c r="CL138" s="178"/>
      <c r="CM138" s="178"/>
      <c r="CN138" s="178"/>
      <c r="CO138" s="178"/>
      <c r="CP138" s="178"/>
      <c r="CQ138" s="179"/>
      <c r="CR138" s="178">
        <f t="shared" ref="CR138:CS144" si="1667">CU138+CX138</f>
        <v>0</v>
      </c>
      <c r="CS138" s="178">
        <f t="shared" si="1667"/>
        <v>0</v>
      </c>
      <c r="CT138" s="178"/>
      <c r="CU138" s="178"/>
      <c r="CV138" s="178"/>
      <c r="CW138" s="178"/>
      <c r="CX138" s="178"/>
      <c r="CY138" s="178"/>
      <c r="CZ138" s="178"/>
      <c r="DA138" s="179"/>
      <c r="DB138" s="178">
        <f t="shared" ref="DB138:DC144" si="1668">DE138+DH138</f>
        <v>0</v>
      </c>
      <c r="DC138" s="178">
        <f t="shared" si="1668"/>
        <v>0</v>
      </c>
      <c r="DD138" s="178"/>
      <c r="DE138" s="178"/>
      <c r="DF138" s="178"/>
      <c r="DG138" s="178"/>
      <c r="DH138" s="178"/>
      <c r="DI138" s="178"/>
      <c r="DJ138" s="178"/>
      <c r="DK138" s="179"/>
      <c r="DL138" s="178">
        <f t="shared" ref="DL138:DM144" si="1669">DO138+DR138</f>
        <v>0</v>
      </c>
      <c r="DM138" s="178">
        <f t="shared" si="1669"/>
        <v>0</v>
      </c>
      <c r="DN138" s="178"/>
      <c r="DO138" s="178"/>
      <c r="DP138" s="178"/>
      <c r="DQ138" s="178"/>
      <c r="DR138" s="178"/>
      <c r="DS138" s="178"/>
      <c r="DT138" s="178"/>
      <c r="DU138" s="178"/>
      <c r="DV138" s="178"/>
      <c r="DW138" s="178"/>
      <c r="DX138" s="178"/>
      <c r="DY138" s="178"/>
      <c r="DZ138" s="178"/>
      <c r="EA138" s="178"/>
      <c r="EB138" s="178"/>
      <c r="EC138" s="178"/>
      <c r="ED138" s="179"/>
      <c r="EE138" s="178">
        <f t="shared" ref="EE138:EF144" si="1670">EH138+EK138</f>
        <v>0</v>
      </c>
      <c r="EF138" s="178">
        <f t="shared" si="1670"/>
        <v>0</v>
      </c>
      <c r="EG138" s="178"/>
      <c r="EH138" s="178"/>
      <c r="EI138" s="178"/>
      <c r="EJ138" s="178"/>
      <c r="EK138" s="178"/>
      <c r="EL138" s="178"/>
      <c r="EM138" s="178"/>
      <c r="EN138" s="178"/>
      <c r="EO138" s="178"/>
      <c r="EP138" s="178"/>
      <c r="EQ138" s="180"/>
      <c r="ER138" s="178"/>
      <c r="ES138" s="178"/>
      <c r="ET138" s="178"/>
      <c r="EU138" s="178"/>
      <c r="EV138" s="178"/>
      <c r="EW138" s="178"/>
      <c r="EX138" s="178"/>
      <c r="EY138" s="178"/>
      <c r="EZ138" s="178"/>
      <c r="FA138" s="178"/>
      <c r="FB138" s="178"/>
      <c r="FC138" s="178"/>
      <c r="FD138" s="178"/>
      <c r="FE138" s="178"/>
      <c r="FF138" s="178"/>
      <c r="FG138" s="178"/>
      <c r="FH138" s="178"/>
      <c r="FI138" s="178"/>
      <c r="FJ138" s="178"/>
      <c r="FK138" s="178"/>
      <c r="FL138" s="178"/>
      <c r="FM138" s="178"/>
      <c r="FN138" s="178"/>
      <c r="FO138" s="178"/>
      <c r="FP138" s="178"/>
      <c r="FQ138" s="178"/>
      <c r="FR138" s="178"/>
      <c r="FS138" s="178"/>
      <c r="FT138" s="178"/>
      <c r="FU138" s="178"/>
      <c r="FV138" s="178"/>
      <c r="FW138" s="178"/>
      <c r="FX138" s="178"/>
      <c r="FY138" s="178"/>
      <c r="FZ138" s="178"/>
      <c r="GA138" s="178"/>
      <c r="GB138" s="178"/>
      <c r="GC138" s="178"/>
      <c r="GD138" s="178"/>
      <c r="GE138" s="178"/>
      <c r="GF138" s="178"/>
      <c r="GG138" s="178"/>
      <c r="GH138" s="178"/>
      <c r="GI138" s="178"/>
      <c r="GJ138" s="178"/>
      <c r="GK138" s="178"/>
      <c r="GL138" s="178"/>
      <c r="GM138" s="178"/>
      <c r="GN138" s="178"/>
      <c r="GO138" s="178"/>
      <c r="GP138" s="178"/>
      <c r="GQ138" s="178"/>
      <c r="GR138" s="178"/>
      <c r="GS138" s="178"/>
      <c r="GT138" s="178"/>
      <c r="GU138" s="178"/>
      <c r="GV138" s="178"/>
      <c r="GW138" s="99"/>
      <c r="GX138" s="116"/>
      <c r="GY138" s="116"/>
      <c r="GZ138" s="116"/>
      <c r="HA138" s="116"/>
      <c r="HB138" s="116"/>
      <c r="HC138" s="116"/>
      <c r="HD138" s="87"/>
      <c r="HE138" s="85"/>
      <c r="HF138" s="85"/>
      <c r="HG138" s="30"/>
    </row>
    <row r="139" spans="1:215">
      <c r="A139" s="11" t="s">
        <v>47</v>
      </c>
      <c r="B139" s="178">
        <f t="shared" si="1659"/>
        <v>5140.6279400000003</v>
      </c>
      <c r="C139" s="178">
        <f t="shared" si="1660"/>
        <v>0</v>
      </c>
      <c r="D139" s="178">
        <f t="shared" si="1562"/>
        <v>0</v>
      </c>
      <c r="E139" s="179"/>
      <c r="F139" s="178">
        <f t="shared" si="1661"/>
        <v>0</v>
      </c>
      <c r="G139" s="178">
        <f t="shared" si="1661"/>
        <v>0</v>
      </c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9"/>
      <c r="V139" s="178">
        <f t="shared" si="1652"/>
        <v>0</v>
      </c>
      <c r="W139" s="178">
        <f t="shared" si="1652"/>
        <v>0</v>
      </c>
      <c r="X139" s="178"/>
      <c r="Y139" s="178"/>
      <c r="Z139" s="178"/>
      <c r="AA139" s="178"/>
      <c r="AB139" s="178"/>
      <c r="AC139" s="178"/>
      <c r="AD139" s="178"/>
      <c r="AE139" s="179"/>
      <c r="AF139" s="178">
        <f t="shared" si="1662"/>
        <v>0</v>
      </c>
      <c r="AG139" s="178">
        <f t="shared" si="1662"/>
        <v>0</v>
      </c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9"/>
      <c r="AS139" s="178">
        <f t="shared" si="1663"/>
        <v>0</v>
      </c>
      <c r="AT139" s="178">
        <f t="shared" si="1663"/>
        <v>0</v>
      </c>
      <c r="AU139" s="178"/>
      <c r="AV139" s="178"/>
      <c r="AW139" s="178"/>
      <c r="AX139" s="178"/>
      <c r="AY139" s="178"/>
      <c r="AZ139" s="178"/>
      <c r="BA139" s="178"/>
      <c r="BB139" s="179">
        <v>4219.6279400000003</v>
      </c>
      <c r="BC139" s="178">
        <f t="shared" ref="BC139:BD142" si="1671">BF139+BI139</f>
        <v>4219.6279399999994</v>
      </c>
      <c r="BD139" s="178">
        <f t="shared" si="1671"/>
        <v>0</v>
      </c>
      <c r="BE139" s="178">
        <f t="shared" ref="BE139" si="1672">BD139/BC139*100</f>
        <v>0</v>
      </c>
      <c r="BF139" s="178">
        <v>4135.2353599999997</v>
      </c>
      <c r="BG139" s="178"/>
      <c r="BH139" s="178">
        <f t="shared" ref="BH139" si="1673">BG139/BF139*100</f>
        <v>0</v>
      </c>
      <c r="BI139" s="178">
        <v>84.392579999999995</v>
      </c>
      <c r="BJ139" s="178"/>
      <c r="BK139" s="178">
        <f>BJ139/BI139*100</f>
        <v>0</v>
      </c>
      <c r="BL139" s="178"/>
      <c r="BM139" s="178"/>
      <c r="BN139" s="178"/>
      <c r="BO139" s="178">
        <f t="shared" si="1664"/>
        <v>921</v>
      </c>
      <c r="BP139" s="178">
        <f>BS139+BV139</f>
        <v>0</v>
      </c>
      <c r="BQ139" s="178">
        <f>BP139/BO139*100</f>
        <v>0</v>
      </c>
      <c r="BR139" s="178">
        <v>921</v>
      </c>
      <c r="BS139" s="178"/>
      <c r="BT139" s="178">
        <f>BS139/BR139*100</f>
        <v>0</v>
      </c>
      <c r="BU139" s="178"/>
      <c r="BV139" s="178"/>
      <c r="BW139" s="178"/>
      <c r="BX139" s="178">
        <f t="shared" si="1665"/>
        <v>0</v>
      </c>
      <c r="BY139" s="178">
        <f t="shared" si="1665"/>
        <v>0</v>
      </c>
      <c r="BZ139" s="178"/>
      <c r="CA139" s="178"/>
      <c r="CB139" s="178"/>
      <c r="CC139" s="178"/>
      <c r="CD139" s="178"/>
      <c r="CE139" s="178"/>
      <c r="CF139" s="178"/>
      <c r="CG139" s="179"/>
      <c r="CH139" s="178">
        <f t="shared" si="1666"/>
        <v>0</v>
      </c>
      <c r="CI139" s="178">
        <f t="shared" si="1666"/>
        <v>0</v>
      </c>
      <c r="CJ139" s="178"/>
      <c r="CK139" s="178"/>
      <c r="CL139" s="178"/>
      <c r="CM139" s="178"/>
      <c r="CN139" s="178"/>
      <c r="CO139" s="178"/>
      <c r="CP139" s="178"/>
      <c r="CQ139" s="179"/>
      <c r="CR139" s="178">
        <f t="shared" si="1667"/>
        <v>0</v>
      </c>
      <c r="CS139" s="178">
        <f t="shared" si="1667"/>
        <v>0</v>
      </c>
      <c r="CT139" s="178"/>
      <c r="CU139" s="178"/>
      <c r="CV139" s="178"/>
      <c r="CW139" s="178"/>
      <c r="CX139" s="178"/>
      <c r="CY139" s="178"/>
      <c r="CZ139" s="178"/>
      <c r="DA139" s="179"/>
      <c r="DB139" s="178">
        <f t="shared" si="1668"/>
        <v>0</v>
      </c>
      <c r="DC139" s="178">
        <f t="shared" si="1668"/>
        <v>0</v>
      </c>
      <c r="DD139" s="178"/>
      <c r="DE139" s="178"/>
      <c r="DF139" s="178"/>
      <c r="DG139" s="178"/>
      <c r="DH139" s="178"/>
      <c r="DI139" s="178"/>
      <c r="DJ139" s="178"/>
      <c r="DK139" s="179"/>
      <c r="DL139" s="178">
        <f t="shared" si="1669"/>
        <v>0</v>
      </c>
      <c r="DM139" s="178">
        <f t="shared" si="1669"/>
        <v>0</v>
      </c>
      <c r="DN139" s="178"/>
      <c r="DO139" s="178"/>
      <c r="DP139" s="178"/>
      <c r="DQ139" s="178"/>
      <c r="DR139" s="178"/>
      <c r="DS139" s="178"/>
      <c r="DT139" s="178"/>
      <c r="DU139" s="178"/>
      <c r="DV139" s="178"/>
      <c r="DW139" s="178"/>
      <c r="DX139" s="178"/>
      <c r="DY139" s="178"/>
      <c r="DZ139" s="178"/>
      <c r="EA139" s="178"/>
      <c r="EB139" s="178"/>
      <c r="EC139" s="178"/>
      <c r="ED139" s="179"/>
      <c r="EE139" s="178">
        <f t="shared" si="1670"/>
        <v>0</v>
      </c>
      <c r="EF139" s="178">
        <f t="shared" si="1670"/>
        <v>0</v>
      </c>
      <c r="EG139" s="178"/>
      <c r="EH139" s="178"/>
      <c r="EI139" s="178"/>
      <c r="EJ139" s="178"/>
      <c r="EK139" s="178"/>
      <c r="EL139" s="178"/>
      <c r="EM139" s="178"/>
      <c r="EN139" s="178"/>
      <c r="EO139" s="178"/>
      <c r="EP139" s="178"/>
      <c r="EQ139" s="180"/>
      <c r="ER139" s="178"/>
      <c r="ES139" s="178"/>
      <c r="ET139" s="178"/>
      <c r="EU139" s="178"/>
      <c r="EV139" s="178"/>
      <c r="EW139" s="178"/>
      <c r="EX139" s="178"/>
      <c r="EY139" s="178"/>
      <c r="EZ139" s="178"/>
      <c r="FA139" s="178"/>
      <c r="FB139" s="178"/>
      <c r="FC139" s="178"/>
      <c r="FD139" s="178"/>
      <c r="FE139" s="178"/>
      <c r="FF139" s="178"/>
      <c r="FG139" s="178"/>
      <c r="FH139" s="178"/>
      <c r="FI139" s="178"/>
      <c r="FJ139" s="178"/>
      <c r="FK139" s="178"/>
      <c r="FL139" s="178"/>
      <c r="FM139" s="178"/>
      <c r="FN139" s="178"/>
      <c r="FO139" s="178"/>
      <c r="FP139" s="178"/>
      <c r="FQ139" s="178"/>
      <c r="FR139" s="178"/>
      <c r="FS139" s="178"/>
      <c r="FT139" s="178"/>
      <c r="FU139" s="178"/>
      <c r="FV139" s="178"/>
      <c r="FW139" s="178"/>
      <c r="FX139" s="178"/>
      <c r="FY139" s="178"/>
      <c r="FZ139" s="178"/>
      <c r="GA139" s="178"/>
      <c r="GB139" s="178"/>
      <c r="GC139" s="178"/>
      <c r="GD139" s="178"/>
      <c r="GE139" s="178"/>
      <c r="GF139" s="178"/>
      <c r="GG139" s="178"/>
      <c r="GH139" s="178"/>
      <c r="GI139" s="178"/>
      <c r="GJ139" s="178"/>
      <c r="GK139" s="178"/>
      <c r="GL139" s="178"/>
      <c r="GM139" s="178"/>
      <c r="GN139" s="178"/>
      <c r="GO139" s="178"/>
      <c r="GP139" s="178"/>
      <c r="GQ139" s="178"/>
      <c r="GR139" s="178"/>
      <c r="GS139" s="178"/>
      <c r="GT139" s="178"/>
      <c r="GU139" s="178"/>
      <c r="GV139" s="178"/>
      <c r="GW139" s="99"/>
      <c r="GX139" s="116"/>
      <c r="GY139" s="116"/>
      <c r="GZ139" s="116"/>
      <c r="HA139" s="116"/>
      <c r="HB139" s="116"/>
      <c r="HC139" s="116"/>
      <c r="HD139" s="87"/>
      <c r="HE139" s="85"/>
      <c r="HF139" s="85"/>
      <c r="HG139" s="30"/>
    </row>
    <row r="140" spans="1:215">
      <c r="A140" s="11" t="s">
        <v>94</v>
      </c>
      <c r="B140" s="178">
        <f t="shared" si="1659"/>
        <v>0</v>
      </c>
      <c r="C140" s="178">
        <f t="shared" si="1660"/>
        <v>0</v>
      </c>
      <c r="D140" s="178"/>
      <c r="E140" s="179"/>
      <c r="F140" s="178">
        <f t="shared" si="1661"/>
        <v>0</v>
      </c>
      <c r="G140" s="178">
        <f t="shared" si="1661"/>
        <v>0</v>
      </c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9"/>
      <c r="V140" s="178">
        <f t="shared" si="1652"/>
        <v>0</v>
      </c>
      <c r="W140" s="178">
        <f t="shared" si="1652"/>
        <v>0</v>
      </c>
      <c r="X140" s="178"/>
      <c r="Y140" s="178"/>
      <c r="Z140" s="178"/>
      <c r="AA140" s="178"/>
      <c r="AB140" s="178"/>
      <c r="AC140" s="178"/>
      <c r="AD140" s="178"/>
      <c r="AE140" s="179"/>
      <c r="AF140" s="178">
        <f t="shared" si="1662"/>
        <v>0</v>
      </c>
      <c r="AG140" s="178">
        <f t="shared" si="1662"/>
        <v>0</v>
      </c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9"/>
      <c r="AS140" s="178">
        <f t="shared" si="1663"/>
        <v>0</v>
      </c>
      <c r="AT140" s="178">
        <f t="shared" si="1663"/>
        <v>0</v>
      </c>
      <c r="AU140" s="178"/>
      <c r="AV140" s="178"/>
      <c r="AW140" s="178"/>
      <c r="AX140" s="178"/>
      <c r="AY140" s="178"/>
      <c r="AZ140" s="178"/>
      <c r="BA140" s="178"/>
      <c r="BB140" s="179"/>
      <c r="BC140" s="178"/>
      <c r="BD140" s="178"/>
      <c r="BE140" s="178"/>
      <c r="BF140" s="178"/>
      <c r="BG140" s="178"/>
      <c r="BH140" s="178"/>
      <c r="BI140" s="178"/>
      <c r="BJ140" s="178"/>
      <c r="BK140" s="178"/>
      <c r="BL140" s="178"/>
      <c r="BM140" s="178"/>
      <c r="BN140" s="178"/>
      <c r="BO140" s="178">
        <f t="shared" si="1664"/>
        <v>0</v>
      </c>
      <c r="BP140" s="178"/>
      <c r="BQ140" s="178"/>
      <c r="BR140" s="178"/>
      <c r="BS140" s="178"/>
      <c r="BT140" s="178"/>
      <c r="BU140" s="178"/>
      <c r="BV140" s="178"/>
      <c r="BW140" s="178"/>
      <c r="BX140" s="178">
        <f t="shared" si="1665"/>
        <v>0</v>
      </c>
      <c r="BY140" s="178">
        <f t="shared" si="1665"/>
        <v>0</v>
      </c>
      <c r="BZ140" s="178"/>
      <c r="CA140" s="178"/>
      <c r="CB140" s="178"/>
      <c r="CC140" s="178"/>
      <c r="CD140" s="178"/>
      <c r="CE140" s="178"/>
      <c r="CF140" s="178"/>
      <c r="CG140" s="179"/>
      <c r="CH140" s="178">
        <f t="shared" si="1666"/>
        <v>0</v>
      </c>
      <c r="CI140" s="178">
        <f t="shared" si="1666"/>
        <v>0</v>
      </c>
      <c r="CJ140" s="178"/>
      <c r="CK140" s="178"/>
      <c r="CL140" s="178"/>
      <c r="CM140" s="178"/>
      <c r="CN140" s="178"/>
      <c r="CO140" s="178"/>
      <c r="CP140" s="178"/>
      <c r="CQ140" s="179"/>
      <c r="CR140" s="178">
        <f t="shared" si="1667"/>
        <v>941.54245000000014</v>
      </c>
      <c r="CS140" s="178">
        <f t="shared" si="1667"/>
        <v>0</v>
      </c>
      <c r="CT140" s="178">
        <f t="shared" si="1654"/>
        <v>0</v>
      </c>
      <c r="CU140" s="178">
        <v>922.71160000000009</v>
      </c>
      <c r="CV140" s="178"/>
      <c r="CW140" s="178">
        <f t="shared" ref="CW140:CW144" si="1674">CV140/CU140*100</f>
        <v>0</v>
      </c>
      <c r="CX140" s="178">
        <v>18.830849999999998</v>
      </c>
      <c r="CY140" s="178"/>
      <c r="CZ140" s="178">
        <f>CY140/CX140*100</f>
        <v>0</v>
      </c>
      <c r="DA140" s="179"/>
      <c r="DB140" s="178">
        <f t="shared" si="1668"/>
        <v>0</v>
      </c>
      <c r="DC140" s="178">
        <f t="shared" si="1668"/>
        <v>0</v>
      </c>
      <c r="DD140" s="178"/>
      <c r="DE140" s="178"/>
      <c r="DF140" s="178"/>
      <c r="DG140" s="178"/>
      <c r="DH140" s="178"/>
      <c r="DI140" s="178"/>
      <c r="DJ140" s="178"/>
      <c r="DK140" s="179"/>
      <c r="DL140" s="178">
        <f t="shared" si="1669"/>
        <v>0</v>
      </c>
      <c r="DM140" s="178">
        <f t="shared" si="1669"/>
        <v>0</v>
      </c>
      <c r="DN140" s="178"/>
      <c r="DO140" s="178"/>
      <c r="DP140" s="178"/>
      <c r="DQ140" s="178"/>
      <c r="DR140" s="178"/>
      <c r="DS140" s="178"/>
      <c r="DT140" s="178"/>
      <c r="DU140" s="178"/>
      <c r="DV140" s="178"/>
      <c r="DW140" s="178"/>
      <c r="DX140" s="178"/>
      <c r="DY140" s="178"/>
      <c r="DZ140" s="178"/>
      <c r="EA140" s="178"/>
      <c r="EB140" s="178"/>
      <c r="EC140" s="178"/>
      <c r="ED140" s="179"/>
      <c r="EE140" s="178">
        <f t="shared" si="1670"/>
        <v>0</v>
      </c>
      <c r="EF140" s="178">
        <f t="shared" si="1670"/>
        <v>0</v>
      </c>
      <c r="EG140" s="178"/>
      <c r="EH140" s="178"/>
      <c r="EI140" s="178"/>
      <c r="EJ140" s="178"/>
      <c r="EK140" s="178"/>
      <c r="EL140" s="178"/>
      <c r="EM140" s="178"/>
      <c r="EN140" s="178"/>
      <c r="EO140" s="178"/>
      <c r="EP140" s="178"/>
      <c r="EQ140" s="180"/>
      <c r="ER140" s="178"/>
      <c r="ES140" s="178"/>
      <c r="ET140" s="178"/>
      <c r="EU140" s="178"/>
      <c r="EV140" s="178"/>
      <c r="EW140" s="178"/>
      <c r="EX140" s="178"/>
      <c r="EY140" s="178"/>
      <c r="EZ140" s="178"/>
      <c r="FA140" s="178"/>
      <c r="FB140" s="178"/>
      <c r="FC140" s="178"/>
      <c r="FD140" s="178"/>
      <c r="FE140" s="178"/>
      <c r="FF140" s="178"/>
      <c r="FG140" s="178"/>
      <c r="FH140" s="178"/>
      <c r="FI140" s="178"/>
      <c r="FJ140" s="178"/>
      <c r="FK140" s="178"/>
      <c r="FL140" s="178"/>
      <c r="FM140" s="178"/>
      <c r="FN140" s="178"/>
      <c r="FO140" s="178"/>
      <c r="FP140" s="178"/>
      <c r="FQ140" s="178"/>
      <c r="FR140" s="178"/>
      <c r="FS140" s="178"/>
      <c r="FT140" s="178"/>
      <c r="FU140" s="178"/>
      <c r="FV140" s="178"/>
      <c r="FW140" s="178"/>
      <c r="FX140" s="178"/>
      <c r="FY140" s="178"/>
      <c r="FZ140" s="178"/>
      <c r="GA140" s="178"/>
      <c r="GB140" s="178"/>
      <c r="GC140" s="178"/>
      <c r="GD140" s="178"/>
      <c r="GE140" s="178"/>
      <c r="GF140" s="178"/>
      <c r="GG140" s="178"/>
      <c r="GH140" s="178"/>
      <c r="GI140" s="178"/>
      <c r="GJ140" s="178"/>
      <c r="GK140" s="178"/>
      <c r="GL140" s="178"/>
      <c r="GM140" s="178"/>
      <c r="GN140" s="178"/>
      <c r="GO140" s="178"/>
      <c r="GP140" s="178"/>
      <c r="GQ140" s="178"/>
      <c r="GR140" s="178"/>
      <c r="GS140" s="178"/>
      <c r="GT140" s="178"/>
      <c r="GU140" s="178"/>
      <c r="GV140" s="178"/>
      <c r="GW140" s="99"/>
      <c r="GX140" s="116"/>
      <c r="GY140" s="116"/>
      <c r="GZ140" s="116"/>
      <c r="HA140" s="116"/>
      <c r="HB140" s="116"/>
      <c r="HC140" s="116"/>
      <c r="HD140" s="87"/>
      <c r="HE140" s="85"/>
      <c r="HF140" s="85"/>
      <c r="HG140" s="30"/>
    </row>
    <row r="141" spans="1:215">
      <c r="A141" s="11" t="s">
        <v>139</v>
      </c>
      <c r="B141" s="178">
        <f t="shared" si="1659"/>
        <v>0</v>
      </c>
      <c r="C141" s="178">
        <f t="shared" si="1660"/>
        <v>0</v>
      </c>
      <c r="D141" s="178"/>
      <c r="E141" s="179"/>
      <c r="F141" s="178">
        <f t="shared" si="1661"/>
        <v>0</v>
      </c>
      <c r="G141" s="178">
        <f t="shared" si="1661"/>
        <v>0</v>
      </c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9"/>
      <c r="V141" s="178">
        <f t="shared" si="1652"/>
        <v>0</v>
      </c>
      <c r="W141" s="178">
        <f t="shared" si="1652"/>
        <v>0</v>
      </c>
      <c r="X141" s="178"/>
      <c r="Y141" s="178"/>
      <c r="Z141" s="178"/>
      <c r="AA141" s="178"/>
      <c r="AB141" s="178"/>
      <c r="AC141" s="178"/>
      <c r="AD141" s="178"/>
      <c r="AE141" s="179"/>
      <c r="AF141" s="178">
        <f t="shared" si="1662"/>
        <v>0</v>
      </c>
      <c r="AG141" s="178">
        <f t="shared" si="1662"/>
        <v>0</v>
      </c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9"/>
      <c r="AS141" s="178">
        <f t="shared" si="1663"/>
        <v>0</v>
      </c>
      <c r="AT141" s="178">
        <f t="shared" si="1663"/>
        <v>0</v>
      </c>
      <c r="AU141" s="178"/>
      <c r="AV141" s="178"/>
      <c r="AW141" s="178"/>
      <c r="AX141" s="178"/>
      <c r="AY141" s="178"/>
      <c r="AZ141" s="178"/>
      <c r="BA141" s="178"/>
      <c r="BB141" s="179"/>
      <c r="BC141" s="178"/>
      <c r="BD141" s="178"/>
      <c r="BE141" s="178"/>
      <c r="BF141" s="178"/>
      <c r="BG141" s="178"/>
      <c r="BH141" s="178"/>
      <c r="BI141" s="178"/>
      <c r="BJ141" s="178"/>
      <c r="BK141" s="178"/>
      <c r="BL141" s="178"/>
      <c r="BM141" s="178"/>
      <c r="BN141" s="178"/>
      <c r="BO141" s="178">
        <f t="shared" si="1664"/>
        <v>0</v>
      </c>
      <c r="BP141" s="178"/>
      <c r="BQ141" s="178"/>
      <c r="BR141" s="178"/>
      <c r="BS141" s="178"/>
      <c r="BT141" s="178"/>
      <c r="BU141" s="178"/>
      <c r="BV141" s="178"/>
      <c r="BW141" s="178"/>
      <c r="BX141" s="178">
        <f t="shared" si="1665"/>
        <v>0</v>
      </c>
      <c r="BY141" s="178">
        <f t="shared" si="1665"/>
        <v>0</v>
      </c>
      <c r="BZ141" s="178"/>
      <c r="CA141" s="178"/>
      <c r="CB141" s="178"/>
      <c r="CC141" s="178"/>
      <c r="CD141" s="178"/>
      <c r="CE141" s="178"/>
      <c r="CF141" s="178"/>
      <c r="CG141" s="179"/>
      <c r="CH141" s="178">
        <f t="shared" si="1666"/>
        <v>0</v>
      </c>
      <c r="CI141" s="178">
        <f t="shared" si="1666"/>
        <v>0</v>
      </c>
      <c r="CJ141" s="178"/>
      <c r="CK141" s="178"/>
      <c r="CL141" s="178"/>
      <c r="CM141" s="178"/>
      <c r="CN141" s="178"/>
      <c r="CO141" s="178"/>
      <c r="CP141" s="178"/>
      <c r="CQ141" s="179"/>
      <c r="CR141" s="178">
        <f t="shared" si="1667"/>
        <v>1236.5373</v>
      </c>
      <c r="CS141" s="178">
        <f t="shared" si="1667"/>
        <v>0</v>
      </c>
      <c r="CT141" s="178">
        <f t="shared" si="1654"/>
        <v>0</v>
      </c>
      <c r="CU141" s="178">
        <v>1211.80655</v>
      </c>
      <c r="CV141" s="177"/>
      <c r="CW141" s="178">
        <f t="shared" si="1674"/>
        <v>0</v>
      </c>
      <c r="CX141" s="178">
        <v>24.73075</v>
      </c>
      <c r="CY141" s="178"/>
      <c r="CZ141" s="178">
        <f>CY141/CX141*100</f>
        <v>0</v>
      </c>
      <c r="DA141" s="179"/>
      <c r="DB141" s="178">
        <f t="shared" si="1668"/>
        <v>0</v>
      </c>
      <c r="DC141" s="178">
        <f t="shared" si="1668"/>
        <v>0</v>
      </c>
      <c r="DD141" s="178"/>
      <c r="DE141" s="178"/>
      <c r="DF141" s="178"/>
      <c r="DG141" s="178"/>
      <c r="DH141" s="178"/>
      <c r="DI141" s="178"/>
      <c r="DJ141" s="178"/>
      <c r="DK141" s="179"/>
      <c r="DL141" s="178">
        <f t="shared" si="1669"/>
        <v>0</v>
      </c>
      <c r="DM141" s="178">
        <f t="shared" si="1669"/>
        <v>0</v>
      </c>
      <c r="DN141" s="178"/>
      <c r="DO141" s="178"/>
      <c r="DP141" s="178"/>
      <c r="DQ141" s="178"/>
      <c r="DR141" s="178"/>
      <c r="DS141" s="178"/>
      <c r="DT141" s="178"/>
      <c r="DU141" s="178"/>
      <c r="DV141" s="178"/>
      <c r="DW141" s="178"/>
      <c r="DX141" s="178"/>
      <c r="DY141" s="178"/>
      <c r="DZ141" s="178"/>
      <c r="EA141" s="178"/>
      <c r="EB141" s="178"/>
      <c r="EC141" s="178"/>
      <c r="ED141" s="179"/>
      <c r="EE141" s="178">
        <f t="shared" si="1670"/>
        <v>0</v>
      </c>
      <c r="EF141" s="178">
        <f t="shared" si="1670"/>
        <v>0</v>
      </c>
      <c r="EG141" s="178"/>
      <c r="EH141" s="178"/>
      <c r="EI141" s="178"/>
      <c r="EJ141" s="178"/>
      <c r="EK141" s="178"/>
      <c r="EL141" s="178"/>
      <c r="EM141" s="178"/>
      <c r="EN141" s="178"/>
      <c r="EO141" s="178"/>
      <c r="EP141" s="178"/>
      <c r="EQ141" s="180"/>
      <c r="ER141" s="178"/>
      <c r="ES141" s="178"/>
      <c r="ET141" s="178"/>
      <c r="EU141" s="178"/>
      <c r="EV141" s="178"/>
      <c r="EW141" s="178"/>
      <c r="EX141" s="178"/>
      <c r="EY141" s="178"/>
      <c r="EZ141" s="178"/>
      <c r="FA141" s="178"/>
      <c r="FB141" s="178"/>
      <c r="FC141" s="178"/>
      <c r="FD141" s="178"/>
      <c r="FE141" s="178"/>
      <c r="FF141" s="178"/>
      <c r="FG141" s="178"/>
      <c r="FH141" s="178"/>
      <c r="FI141" s="178"/>
      <c r="FJ141" s="178"/>
      <c r="FK141" s="178"/>
      <c r="FL141" s="178"/>
      <c r="FM141" s="178"/>
      <c r="FN141" s="178"/>
      <c r="FO141" s="178"/>
      <c r="FP141" s="178"/>
      <c r="FQ141" s="178"/>
      <c r="FR141" s="178"/>
      <c r="FS141" s="178"/>
      <c r="FT141" s="178"/>
      <c r="FU141" s="178"/>
      <c r="FV141" s="178"/>
      <c r="FW141" s="178"/>
      <c r="FX141" s="178"/>
      <c r="FY141" s="178"/>
      <c r="FZ141" s="178"/>
      <c r="GA141" s="178"/>
      <c r="GB141" s="178"/>
      <c r="GC141" s="178"/>
      <c r="GD141" s="178"/>
      <c r="GE141" s="178"/>
      <c r="GF141" s="178"/>
      <c r="GG141" s="178"/>
      <c r="GH141" s="178"/>
      <c r="GI141" s="178"/>
      <c r="GJ141" s="178"/>
      <c r="GK141" s="178"/>
      <c r="GL141" s="178"/>
      <c r="GM141" s="178"/>
      <c r="GN141" s="178"/>
      <c r="GO141" s="178"/>
      <c r="GP141" s="178"/>
      <c r="GQ141" s="178"/>
      <c r="GR141" s="178"/>
      <c r="GS141" s="178"/>
      <c r="GT141" s="178"/>
      <c r="GU141" s="178"/>
      <c r="GV141" s="178"/>
      <c r="GW141" s="99"/>
      <c r="GX141" s="116"/>
      <c r="GY141" s="116"/>
      <c r="GZ141" s="116"/>
      <c r="HA141" s="116"/>
      <c r="HB141" s="116"/>
      <c r="HC141" s="116"/>
      <c r="HD141" s="87"/>
      <c r="HE141" s="85"/>
      <c r="HF141" s="85"/>
      <c r="HG141" s="30"/>
    </row>
    <row r="142" spans="1:215">
      <c r="A142" s="11" t="s">
        <v>67</v>
      </c>
      <c r="B142" s="178">
        <f t="shared" si="1659"/>
        <v>651.03339000000005</v>
      </c>
      <c r="C142" s="178">
        <f t="shared" si="1660"/>
        <v>0</v>
      </c>
      <c r="D142" s="178">
        <f t="shared" si="1562"/>
        <v>0</v>
      </c>
      <c r="E142" s="179"/>
      <c r="F142" s="178">
        <f t="shared" si="1661"/>
        <v>0</v>
      </c>
      <c r="G142" s="178">
        <f t="shared" si="1661"/>
        <v>0</v>
      </c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9"/>
      <c r="V142" s="178">
        <f t="shared" si="1652"/>
        <v>0</v>
      </c>
      <c r="W142" s="178">
        <f t="shared" si="1652"/>
        <v>0</v>
      </c>
      <c r="X142" s="178"/>
      <c r="Y142" s="178"/>
      <c r="Z142" s="178"/>
      <c r="AA142" s="178"/>
      <c r="AB142" s="178"/>
      <c r="AC142" s="178"/>
      <c r="AD142" s="178"/>
      <c r="AE142" s="179"/>
      <c r="AF142" s="178">
        <f t="shared" si="1662"/>
        <v>0</v>
      </c>
      <c r="AG142" s="178">
        <f t="shared" si="1662"/>
        <v>0</v>
      </c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9"/>
      <c r="AS142" s="178">
        <f t="shared" si="1663"/>
        <v>0</v>
      </c>
      <c r="AT142" s="178">
        <f t="shared" si="1663"/>
        <v>0</v>
      </c>
      <c r="AU142" s="178"/>
      <c r="AV142" s="178"/>
      <c r="AW142" s="178"/>
      <c r="AX142" s="178"/>
      <c r="AY142" s="178"/>
      <c r="AZ142" s="178"/>
      <c r="BA142" s="178"/>
      <c r="BB142" s="179">
        <v>401.86932999999999</v>
      </c>
      <c r="BC142" s="178">
        <f t="shared" si="1671"/>
        <v>401.86932999999999</v>
      </c>
      <c r="BD142" s="178">
        <f t="shared" si="1671"/>
        <v>0</v>
      </c>
      <c r="BE142" s="178">
        <f>BD142/BC142*100</f>
        <v>0</v>
      </c>
      <c r="BF142" s="178">
        <v>393.83193999999997</v>
      </c>
      <c r="BG142" s="178"/>
      <c r="BH142" s="178">
        <f t="shared" ref="BH142" si="1675">BG142/BF142*100</f>
        <v>0</v>
      </c>
      <c r="BI142" s="178">
        <v>8.0373900000000003</v>
      </c>
      <c r="BJ142" s="178"/>
      <c r="BK142" s="178">
        <f>BJ142/BI142*100</f>
        <v>0</v>
      </c>
      <c r="BL142" s="178"/>
      <c r="BM142" s="178"/>
      <c r="BN142" s="178"/>
      <c r="BO142" s="178">
        <f t="shared" si="1664"/>
        <v>249.16406000000001</v>
      </c>
      <c r="BP142" s="178">
        <f>BS142+BV142</f>
        <v>0</v>
      </c>
      <c r="BQ142" s="178">
        <f>BP142/BO142*100</f>
        <v>0</v>
      </c>
      <c r="BR142" s="178">
        <v>249.16406000000001</v>
      </c>
      <c r="BS142" s="178"/>
      <c r="BT142" s="178">
        <f>BS142/BR142*100</f>
        <v>0</v>
      </c>
      <c r="BU142" s="178"/>
      <c r="BV142" s="178"/>
      <c r="BW142" s="178"/>
      <c r="BX142" s="178">
        <f t="shared" si="1665"/>
        <v>0</v>
      </c>
      <c r="BY142" s="178">
        <f t="shared" si="1665"/>
        <v>0</v>
      </c>
      <c r="BZ142" s="178"/>
      <c r="CA142" s="178"/>
      <c r="CB142" s="178"/>
      <c r="CC142" s="178"/>
      <c r="CD142" s="178"/>
      <c r="CE142" s="178"/>
      <c r="CF142" s="178"/>
      <c r="CG142" s="179"/>
      <c r="CH142" s="178">
        <f t="shared" si="1666"/>
        <v>0</v>
      </c>
      <c r="CI142" s="178">
        <f t="shared" si="1666"/>
        <v>0</v>
      </c>
      <c r="CJ142" s="178"/>
      <c r="CK142" s="178"/>
      <c r="CL142" s="178"/>
      <c r="CM142" s="178"/>
      <c r="CN142" s="178"/>
      <c r="CO142" s="178"/>
      <c r="CP142" s="178"/>
      <c r="CQ142" s="179"/>
      <c r="CR142" s="178">
        <f t="shared" si="1667"/>
        <v>1694.5591800000002</v>
      </c>
      <c r="CS142" s="178">
        <f t="shared" si="1667"/>
        <v>0</v>
      </c>
      <c r="CT142" s="178">
        <f t="shared" si="1654"/>
        <v>0</v>
      </c>
      <c r="CU142" s="178">
        <v>1660.6679900000001</v>
      </c>
      <c r="CV142" s="178"/>
      <c r="CW142" s="178">
        <f t="shared" si="1674"/>
        <v>0</v>
      </c>
      <c r="CX142" s="178">
        <v>33.891190000000002</v>
      </c>
      <c r="CY142" s="178"/>
      <c r="CZ142" s="178">
        <f>CY142/CX142*100</f>
        <v>0</v>
      </c>
      <c r="DA142" s="179"/>
      <c r="DB142" s="178">
        <f t="shared" si="1668"/>
        <v>0</v>
      </c>
      <c r="DC142" s="178">
        <f t="shared" si="1668"/>
        <v>0</v>
      </c>
      <c r="DD142" s="178"/>
      <c r="DE142" s="178"/>
      <c r="DF142" s="178"/>
      <c r="DG142" s="178"/>
      <c r="DH142" s="178"/>
      <c r="DI142" s="178"/>
      <c r="DJ142" s="178"/>
      <c r="DK142" s="179"/>
      <c r="DL142" s="178">
        <f t="shared" si="1669"/>
        <v>0</v>
      </c>
      <c r="DM142" s="178">
        <f t="shared" si="1669"/>
        <v>0</v>
      </c>
      <c r="DN142" s="178"/>
      <c r="DO142" s="178"/>
      <c r="DP142" s="178"/>
      <c r="DQ142" s="178"/>
      <c r="DR142" s="178"/>
      <c r="DS142" s="178"/>
      <c r="DT142" s="178"/>
      <c r="DU142" s="178"/>
      <c r="DV142" s="178"/>
      <c r="DW142" s="178"/>
      <c r="DX142" s="178"/>
      <c r="DY142" s="178"/>
      <c r="DZ142" s="178"/>
      <c r="EA142" s="178"/>
      <c r="EB142" s="178"/>
      <c r="EC142" s="178"/>
      <c r="ED142" s="179"/>
      <c r="EE142" s="178">
        <f t="shared" si="1670"/>
        <v>0</v>
      </c>
      <c r="EF142" s="178">
        <f t="shared" si="1670"/>
        <v>0</v>
      </c>
      <c r="EG142" s="178"/>
      <c r="EH142" s="178"/>
      <c r="EI142" s="178"/>
      <c r="EJ142" s="178"/>
      <c r="EK142" s="178"/>
      <c r="EL142" s="178"/>
      <c r="EM142" s="178"/>
      <c r="EN142" s="178"/>
      <c r="EO142" s="178"/>
      <c r="EP142" s="178"/>
      <c r="EQ142" s="180"/>
      <c r="ER142" s="178"/>
      <c r="ES142" s="178"/>
      <c r="ET142" s="178"/>
      <c r="EU142" s="178"/>
      <c r="EV142" s="178"/>
      <c r="EW142" s="178"/>
      <c r="EX142" s="178"/>
      <c r="EY142" s="178"/>
      <c r="EZ142" s="178"/>
      <c r="FA142" s="178"/>
      <c r="FB142" s="178"/>
      <c r="FC142" s="178"/>
      <c r="FD142" s="178"/>
      <c r="FE142" s="178"/>
      <c r="FF142" s="178"/>
      <c r="FG142" s="178"/>
      <c r="FH142" s="178"/>
      <c r="FI142" s="178"/>
      <c r="FJ142" s="178"/>
      <c r="FK142" s="178"/>
      <c r="FL142" s="178"/>
      <c r="FM142" s="178"/>
      <c r="FN142" s="178"/>
      <c r="FO142" s="178"/>
      <c r="FP142" s="178"/>
      <c r="FQ142" s="178"/>
      <c r="FR142" s="178"/>
      <c r="FS142" s="178"/>
      <c r="FT142" s="178"/>
      <c r="FU142" s="178"/>
      <c r="FV142" s="178"/>
      <c r="FW142" s="178"/>
      <c r="FX142" s="178"/>
      <c r="FY142" s="178"/>
      <c r="FZ142" s="178"/>
      <c r="GA142" s="178"/>
      <c r="GB142" s="178"/>
      <c r="GC142" s="178"/>
      <c r="GD142" s="178"/>
      <c r="GE142" s="178"/>
      <c r="GF142" s="178"/>
      <c r="GG142" s="178"/>
      <c r="GH142" s="178"/>
      <c r="GI142" s="178"/>
      <c r="GJ142" s="178"/>
      <c r="GK142" s="178"/>
      <c r="GL142" s="178"/>
      <c r="GM142" s="178"/>
      <c r="GN142" s="178"/>
      <c r="GO142" s="178"/>
      <c r="GP142" s="178"/>
      <c r="GQ142" s="178"/>
      <c r="GR142" s="178"/>
      <c r="GS142" s="178"/>
      <c r="GT142" s="178"/>
      <c r="GU142" s="178"/>
      <c r="GV142" s="178"/>
      <c r="GW142" s="99"/>
      <c r="GX142" s="116"/>
      <c r="GY142" s="116"/>
      <c r="GZ142" s="116"/>
      <c r="HA142" s="116"/>
      <c r="HB142" s="116"/>
      <c r="HC142" s="116"/>
      <c r="HD142" s="87"/>
      <c r="HE142" s="85"/>
      <c r="HF142" s="85"/>
      <c r="HG142" s="30"/>
    </row>
    <row r="143" spans="1:215">
      <c r="A143" s="11" t="s">
        <v>97</v>
      </c>
      <c r="B143" s="178">
        <f t="shared" si="1659"/>
        <v>0</v>
      </c>
      <c r="C143" s="178">
        <f t="shared" si="1660"/>
        <v>0</v>
      </c>
      <c r="D143" s="178"/>
      <c r="E143" s="179"/>
      <c r="F143" s="178">
        <f t="shared" si="1661"/>
        <v>0</v>
      </c>
      <c r="G143" s="178">
        <f t="shared" si="1661"/>
        <v>0</v>
      </c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9"/>
      <c r="V143" s="178">
        <f t="shared" si="1652"/>
        <v>0</v>
      </c>
      <c r="W143" s="178">
        <f t="shared" si="1652"/>
        <v>0</v>
      </c>
      <c r="X143" s="178"/>
      <c r="Y143" s="178"/>
      <c r="Z143" s="178"/>
      <c r="AA143" s="178"/>
      <c r="AB143" s="178"/>
      <c r="AC143" s="178"/>
      <c r="AD143" s="178"/>
      <c r="AE143" s="179"/>
      <c r="AF143" s="178">
        <f t="shared" si="1662"/>
        <v>0</v>
      </c>
      <c r="AG143" s="178">
        <f t="shared" si="1662"/>
        <v>0</v>
      </c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9"/>
      <c r="AS143" s="178">
        <f t="shared" si="1663"/>
        <v>0</v>
      </c>
      <c r="AT143" s="178">
        <f t="shared" si="1663"/>
        <v>0</v>
      </c>
      <c r="AU143" s="178"/>
      <c r="AV143" s="178"/>
      <c r="AW143" s="178"/>
      <c r="AX143" s="178"/>
      <c r="AY143" s="178"/>
      <c r="AZ143" s="178"/>
      <c r="BA143" s="178"/>
      <c r="BB143" s="179"/>
      <c r="BC143" s="178"/>
      <c r="BD143" s="178"/>
      <c r="BE143" s="178"/>
      <c r="BF143" s="178"/>
      <c r="BG143" s="178"/>
      <c r="BH143" s="178"/>
      <c r="BI143" s="178"/>
      <c r="BJ143" s="178"/>
      <c r="BK143" s="178"/>
      <c r="BL143" s="178"/>
      <c r="BM143" s="178"/>
      <c r="BN143" s="178"/>
      <c r="BO143" s="178">
        <f t="shared" si="1664"/>
        <v>0</v>
      </c>
      <c r="BP143" s="178"/>
      <c r="BQ143" s="178"/>
      <c r="BR143" s="178"/>
      <c r="BS143" s="178"/>
      <c r="BT143" s="178"/>
      <c r="BU143" s="178"/>
      <c r="BV143" s="178"/>
      <c r="BW143" s="178"/>
      <c r="BX143" s="178">
        <f t="shared" si="1665"/>
        <v>0</v>
      </c>
      <c r="BY143" s="178">
        <f t="shared" si="1665"/>
        <v>0</v>
      </c>
      <c r="BZ143" s="178"/>
      <c r="CA143" s="178"/>
      <c r="CB143" s="178"/>
      <c r="CC143" s="178"/>
      <c r="CD143" s="178"/>
      <c r="CE143" s="178"/>
      <c r="CF143" s="178"/>
      <c r="CG143" s="179"/>
      <c r="CH143" s="178">
        <f t="shared" si="1666"/>
        <v>0</v>
      </c>
      <c r="CI143" s="178">
        <f t="shared" si="1666"/>
        <v>0</v>
      </c>
      <c r="CJ143" s="178"/>
      <c r="CK143" s="178"/>
      <c r="CL143" s="178"/>
      <c r="CM143" s="178"/>
      <c r="CN143" s="178"/>
      <c r="CO143" s="178"/>
      <c r="CP143" s="178"/>
      <c r="CQ143" s="178"/>
      <c r="CR143" s="178">
        <f t="shared" si="1667"/>
        <v>694.16409999999996</v>
      </c>
      <c r="CS143" s="178">
        <f t="shared" si="1667"/>
        <v>0</v>
      </c>
      <c r="CT143" s="178">
        <f t="shared" si="1654"/>
        <v>0</v>
      </c>
      <c r="CU143" s="178">
        <v>680.28081999999995</v>
      </c>
      <c r="CV143" s="178"/>
      <c r="CW143" s="178">
        <f t="shared" si="1674"/>
        <v>0</v>
      </c>
      <c r="CX143" s="178">
        <v>13.883279999999999</v>
      </c>
      <c r="CY143" s="178"/>
      <c r="CZ143" s="178">
        <f>CY143/CX143*100</f>
        <v>0</v>
      </c>
      <c r="DA143" s="179"/>
      <c r="DB143" s="178">
        <f t="shared" si="1668"/>
        <v>0</v>
      </c>
      <c r="DC143" s="178">
        <f t="shared" si="1668"/>
        <v>0</v>
      </c>
      <c r="DD143" s="178"/>
      <c r="DE143" s="178"/>
      <c r="DF143" s="178"/>
      <c r="DG143" s="178"/>
      <c r="DH143" s="178"/>
      <c r="DI143" s="178"/>
      <c r="DJ143" s="178"/>
      <c r="DK143" s="179"/>
      <c r="DL143" s="178">
        <f t="shared" si="1669"/>
        <v>0</v>
      </c>
      <c r="DM143" s="178">
        <f t="shared" si="1669"/>
        <v>0</v>
      </c>
      <c r="DN143" s="178"/>
      <c r="DO143" s="178"/>
      <c r="DP143" s="178"/>
      <c r="DQ143" s="178"/>
      <c r="DR143" s="178"/>
      <c r="DS143" s="178"/>
      <c r="DT143" s="178"/>
      <c r="DU143" s="178"/>
      <c r="DV143" s="178"/>
      <c r="DW143" s="178"/>
      <c r="DX143" s="178"/>
      <c r="DY143" s="178"/>
      <c r="DZ143" s="178"/>
      <c r="EA143" s="178"/>
      <c r="EB143" s="178"/>
      <c r="EC143" s="178"/>
      <c r="ED143" s="179"/>
      <c r="EE143" s="178">
        <f t="shared" si="1670"/>
        <v>0</v>
      </c>
      <c r="EF143" s="178">
        <f t="shared" si="1670"/>
        <v>0</v>
      </c>
      <c r="EG143" s="178"/>
      <c r="EH143" s="178"/>
      <c r="EI143" s="178"/>
      <c r="EJ143" s="178"/>
      <c r="EK143" s="178"/>
      <c r="EL143" s="178"/>
      <c r="EM143" s="178"/>
      <c r="EN143" s="178"/>
      <c r="EO143" s="178"/>
      <c r="EP143" s="178"/>
      <c r="EQ143" s="180"/>
      <c r="ER143" s="178"/>
      <c r="ES143" s="178"/>
      <c r="ET143" s="178"/>
      <c r="EU143" s="178"/>
      <c r="EV143" s="178"/>
      <c r="EW143" s="178"/>
      <c r="EX143" s="178"/>
      <c r="EY143" s="178"/>
      <c r="EZ143" s="178"/>
      <c r="FA143" s="178"/>
      <c r="FB143" s="178"/>
      <c r="FC143" s="178"/>
      <c r="FD143" s="178"/>
      <c r="FE143" s="178"/>
      <c r="FF143" s="178"/>
      <c r="FG143" s="178"/>
      <c r="FH143" s="178"/>
      <c r="FI143" s="178"/>
      <c r="FJ143" s="178"/>
      <c r="FK143" s="178"/>
      <c r="FL143" s="178"/>
      <c r="FM143" s="178"/>
      <c r="FN143" s="178"/>
      <c r="FO143" s="178"/>
      <c r="FP143" s="178"/>
      <c r="FQ143" s="178"/>
      <c r="FR143" s="178"/>
      <c r="FS143" s="178"/>
      <c r="FT143" s="178"/>
      <c r="FU143" s="178"/>
      <c r="FV143" s="178"/>
      <c r="FW143" s="178"/>
      <c r="FX143" s="178"/>
      <c r="FY143" s="178"/>
      <c r="FZ143" s="178"/>
      <c r="GA143" s="178"/>
      <c r="GB143" s="178"/>
      <c r="GC143" s="178"/>
      <c r="GD143" s="178"/>
      <c r="GE143" s="178"/>
      <c r="GF143" s="178"/>
      <c r="GG143" s="178"/>
      <c r="GH143" s="178"/>
      <c r="GI143" s="178"/>
      <c r="GJ143" s="178"/>
      <c r="GK143" s="178"/>
      <c r="GL143" s="178"/>
      <c r="GM143" s="178"/>
      <c r="GN143" s="178"/>
      <c r="GO143" s="178"/>
      <c r="GP143" s="178"/>
      <c r="GQ143" s="178"/>
      <c r="GR143" s="178"/>
      <c r="GS143" s="178"/>
      <c r="GT143" s="178"/>
      <c r="GU143" s="178"/>
      <c r="GV143" s="178"/>
      <c r="GW143" s="99"/>
      <c r="GX143" s="116"/>
      <c r="GY143" s="116"/>
      <c r="GZ143" s="116"/>
      <c r="HA143" s="116"/>
      <c r="HB143" s="116"/>
      <c r="HC143" s="116"/>
      <c r="HD143" s="87"/>
      <c r="HE143" s="85"/>
      <c r="HF143" s="85"/>
      <c r="HG143" s="30"/>
    </row>
    <row r="144" spans="1:215">
      <c r="A144" s="11" t="s">
        <v>159</v>
      </c>
      <c r="B144" s="178">
        <f t="shared" si="1659"/>
        <v>179.41800000000001</v>
      </c>
      <c r="C144" s="178">
        <f t="shared" si="1660"/>
        <v>0</v>
      </c>
      <c r="D144" s="178">
        <f t="shared" si="1562"/>
        <v>0</v>
      </c>
      <c r="E144" s="179"/>
      <c r="F144" s="178">
        <f t="shared" si="1661"/>
        <v>0</v>
      </c>
      <c r="G144" s="178">
        <f t="shared" si="1661"/>
        <v>0</v>
      </c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9"/>
      <c r="V144" s="178">
        <f t="shared" si="1652"/>
        <v>0</v>
      </c>
      <c r="W144" s="178">
        <f t="shared" si="1652"/>
        <v>0</v>
      </c>
      <c r="X144" s="178"/>
      <c r="Y144" s="178"/>
      <c r="Z144" s="178"/>
      <c r="AA144" s="178"/>
      <c r="AB144" s="178"/>
      <c r="AC144" s="178"/>
      <c r="AD144" s="178"/>
      <c r="AE144" s="179"/>
      <c r="AF144" s="178">
        <f t="shared" si="1662"/>
        <v>0</v>
      </c>
      <c r="AG144" s="178">
        <f t="shared" si="1662"/>
        <v>0</v>
      </c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9"/>
      <c r="AS144" s="178">
        <f t="shared" si="1663"/>
        <v>0</v>
      </c>
      <c r="AT144" s="178">
        <f t="shared" si="1663"/>
        <v>0</v>
      </c>
      <c r="AU144" s="178"/>
      <c r="AV144" s="178"/>
      <c r="AW144" s="178"/>
      <c r="AX144" s="178"/>
      <c r="AY144" s="178"/>
      <c r="AZ144" s="178"/>
      <c r="BA144" s="178"/>
      <c r="BB144" s="179"/>
      <c r="BC144" s="178"/>
      <c r="BD144" s="178"/>
      <c r="BE144" s="178"/>
      <c r="BF144" s="178"/>
      <c r="BG144" s="178"/>
      <c r="BH144" s="178"/>
      <c r="BI144" s="178"/>
      <c r="BJ144" s="178"/>
      <c r="BK144" s="178"/>
      <c r="BL144" s="178"/>
      <c r="BM144" s="178"/>
      <c r="BN144" s="178"/>
      <c r="BO144" s="178">
        <f t="shared" si="1664"/>
        <v>179.41800000000001</v>
      </c>
      <c r="BP144" s="178">
        <f>BS144+BV144</f>
        <v>0</v>
      </c>
      <c r="BQ144" s="178">
        <f t="shared" ref="BQ144" si="1676">BP144/BO144*100</f>
        <v>0</v>
      </c>
      <c r="BR144" s="178">
        <v>179.41800000000001</v>
      </c>
      <c r="BS144" s="178"/>
      <c r="BT144" s="178">
        <f t="shared" ref="BT144" si="1677">BS144/BR144*100</f>
        <v>0</v>
      </c>
      <c r="BU144" s="178"/>
      <c r="BV144" s="178"/>
      <c r="BW144" s="178"/>
      <c r="BX144" s="178">
        <f t="shared" si="1665"/>
        <v>0</v>
      </c>
      <c r="BY144" s="178">
        <f t="shared" si="1665"/>
        <v>0</v>
      </c>
      <c r="BZ144" s="178"/>
      <c r="CA144" s="178"/>
      <c r="CB144" s="178"/>
      <c r="CC144" s="178"/>
      <c r="CD144" s="178"/>
      <c r="CE144" s="178"/>
      <c r="CF144" s="178"/>
      <c r="CG144" s="179"/>
      <c r="CH144" s="178">
        <f t="shared" si="1666"/>
        <v>0</v>
      </c>
      <c r="CI144" s="178">
        <f t="shared" si="1666"/>
        <v>0</v>
      </c>
      <c r="CJ144" s="178"/>
      <c r="CK144" s="178"/>
      <c r="CL144" s="178"/>
      <c r="CM144" s="178"/>
      <c r="CN144" s="178"/>
      <c r="CO144" s="178"/>
      <c r="CP144" s="178"/>
      <c r="CQ144" s="178"/>
      <c r="CR144" s="178">
        <f t="shared" si="1667"/>
        <v>694.16409999999996</v>
      </c>
      <c r="CS144" s="178">
        <f t="shared" si="1667"/>
        <v>0</v>
      </c>
      <c r="CT144" s="178">
        <f t="shared" si="1654"/>
        <v>0</v>
      </c>
      <c r="CU144" s="178">
        <v>680.28081999999995</v>
      </c>
      <c r="CV144" s="178"/>
      <c r="CW144" s="178">
        <f t="shared" si="1674"/>
        <v>0</v>
      </c>
      <c r="CX144" s="178">
        <v>13.883279999999999</v>
      </c>
      <c r="CY144" s="178"/>
      <c r="CZ144" s="178">
        <f>CY144/CX144*100</f>
        <v>0</v>
      </c>
      <c r="DA144" s="179"/>
      <c r="DB144" s="178">
        <f t="shared" si="1668"/>
        <v>0</v>
      </c>
      <c r="DC144" s="178">
        <f t="shared" si="1668"/>
        <v>0</v>
      </c>
      <c r="DD144" s="178"/>
      <c r="DE144" s="178"/>
      <c r="DF144" s="178"/>
      <c r="DG144" s="178"/>
      <c r="DH144" s="178"/>
      <c r="DI144" s="178"/>
      <c r="DJ144" s="178"/>
      <c r="DK144" s="179"/>
      <c r="DL144" s="178">
        <f t="shared" si="1669"/>
        <v>0</v>
      </c>
      <c r="DM144" s="178">
        <f t="shared" si="1669"/>
        <v>0</v>
      </c>
      <c r="DN144" s="178"/>
      <c r="DO144" s="178"/>
      <c r="DP144" s="178"/>
      <c r="DQ144" s="178"/>
      <c r="DR144" s="178"/>
      <c r="DS144" s="178"/>
      <c r="DT144" s="178"/>
      <c r="DU144" s="178"/>
      <c r="DV144" s="178"/>
      <c r="DW144" s="178"/>
      <c r="DX144" s="178"/>
      <c r="DY144" s="178"/>
      <c r="DZ144" s="178"/>
      <c r="EA144" s="178"/>
      <c r="EB144" s="178"/>
      <c r="EC144" s="178"/>
      <c r="ED144" s="179"/>
      <c r="EE144" s="178">
        <f t="shared" si="1670"/>
        <v>0</v>
      </c>
      <c r="EF144" s="178">
        <f t="shared" si="1670"/>
        <v>0</v>
      </c>
      <c r="EG144" s="178"/>
      <c r="EH144" s="178"/>
      <c r="EI144" s="178"/>
      <c r="EJ144" s="178"/>
      <c r="EK144" s="178"/>
      <c r="EL144" s="178"/>
      <c r="EM144" s="178"/>
      <c r="EN144" s="178"/>
      <c r="EO144" s="178"/>
      <c r="EP144" s="178"/>
      <c r="EQ144" s="180"/>
      <c r="ER144" s="178"/>
      <c r="ES144" s="178"/>
      <c r="ET144" s="178"/>
      <c r="EU144" s="178"/>
      <c r="EV144" s="178"/>
      <c r="EW144" s="178"/>
      <c r="EX144" s="178"/>
      <c r="EY144" s="178"/>
      <c r="EZ144" s="178"/>
      <c r="FA144" s="178"/>
      <c r="FB144" s="178"/>
      <c r="FC144" s="178"/>
      <c r="FD144" s="178"/>
      <c r="FE144" s="178"/>
      <c r="FF144" s="178"/>
      <c r="FG144" s="178"/>
      <c r="FH144" s="178"/>
      <c r="FI144" s="178"/>
      <c r="FJ144" s="178"/>
      <c r="FK144" s="178"/>
      <c r="FL144" s="178"/>
      <c r="FM144" s="178"/>
      <c r="FN144" s="178"/>
      <c r="FO144" s="178"/>
      <c r="FP144" s="178"/>
      <c r="FQ144" s="178"/>
      <c r="FR144" s="178"/>
      <c r="FS144" s="178"/>
      <c r="FT144" s="178"/>
      <c r="FU144" s="178"/>
      <c r="FV144" s="178"/>
      <c r="FW144" s="178"/>
      <c r="FX144" s="178"/>
      <c r="FY144" s="178"/>
      <c r="FZ144" s="178"/>
      <c r="GA144" s="178"/>
      <c r="GB144" s="178"/>
      <c r="GC144" s="178"/>
      <c r="GD144" s="178"/>
      <c r="GE144" s="178"/>
      <c r="GF144" s="178"/>
      <c r="GG144" s="178"/>
      <c r="GH144" s="178"/>
      <c r="GI144" s="178"/>
      <c r="GJ144" s="178"/>
      <c r="GK144" s="178"/>
      <c r="GL144" s="178"/>
      <c r="GM144" s="178"/>
      <c r="GN144" s="178"/>
      <c r="GO144" s="178"/>
      <c r="GP144" s="178"/>
      <c r="GQ144" s="178"/>
      <c r="GR144" s="178"/>
      <c r="GS144" s="178"/>
      <c r="GT144" s="178"/>
      <c r="GU144" s="178"/>
      <c r="GV144" s="178"/>
      <c r="GW144" s="99"/>
      <c r="GX144" s="116"/>
      <c r="GY144" s="116"/>
      <c r="GZ144" s="116"/>
      <c r="HA144" s="116"/>
      <c r="HB144" s="116"/>
      <c r="HC144" s="116"/>
      <c r="HD144" s="87"/>
      <c r="HE144" s="85"/>
      <c r="HF144" s="85"/>
      <c r="HG144" s="30"/>
    </row>
    <row r="145" spans="1:215" s="14" customFormat="1">
      <c r="A145" s="13" t="s">
        <v>173</v>
      </c>
      <c r="B145" s="174">
        <f t="shared" ref="B145:C145" si="1678">B146+B147</f>
        <v>63431.661569999989</v>
      </c>
      <c r="C145" s="174">
        <f t="shared" si="1678"/>
        <v>10206.00952</v>
      </c>
      <c r="D145" s="174">
        <f t="shared" ref="D145:D163" si="1679">C145/B145*100</f>
        <v>16.089771680877636</v>
      </c>
      <c r="E145" s="175">
        <f t="shared" ref="E145:G145" si="1680">E146+E147</f>
        <v>808.34106999999995</v>
      </c>
      <c r="F145" s="174">
        <f t="shared" si="1680"/>
        <v>808.34106999999995</v>
      </c>
      <c r="G145" s="174">
        <f t="shared" si="1680"/>
        <v>808.34106999999995</v>
      </c>
      <c r="H145" s="174">
        <f t="shared" ref="H145:H146" si="1681">G145/F145*100</f>
        <v>100</v>
      </c>
      <c r="I145" s="174">
        <f t="shared" ref="I145:J145" si="1682">I146+I147</f>
        <v>800.25765999999999</v>
      </c>
      <c r="J145" s="174">
        <f t="shared" si="1682"/>
        <v>800.25765999999999</v>
      </c>
      <c r="K145" s="174">
        <f t="shared" ref="K145" si="1683">J145/I145*100</f>
        <v>100</v>
      </c>
      <c r="L145" s="174">
        <f t="shared" ref="L145:M145" si="1684">L146+L147</f>
        <v>8.0834100000000007</v>
      </c>
      <c r="M145" s="174">
        <f t="shared" si="1684"/>
        <v>8.0834100000000007</v>
      </c>
      <c r="N145" s="174">
        <f t="shared" ref="N145" si="1685">M145/L145*100</f>
        <v>100</v>
      </c>
      <c r="O145" s="174">
        <f t="shared" ref="O145:P145" si="1686">O146+O147</f>
        <v>654.4</v>
      </c>
      <c r="P145" s="174">
        <f t="shared" si="1686"/>
        <v>0</v>
      </c>
      <c r="Q145" s="174">
        <f t="shared" ref="Q145" si="1687">P145/O145*100</f>
        <v>0</v>
      </c>
      <c r="R145" s="174">
        <f t="shared" ref="R145:S145" si="1688">R146+R147</f>
        <v>0</v>
      </c>
      <c r="S145" s="174">
        <f t="shared" si="1688"/>
        <v>0</v>
      </c>
      <c r="T145" s="178"/>
      <c r="U145" s="175">
        <f t="shared" ref="U145:W145" si="1689">U146+U147</f>
        <v>17723.128499999999</v>
      </c>
      <c r="V145" s="174">
        <f t="shared" si="1689"/>
        <v>17723.128499999999</v>
      </c>
      <c r="W145" s="174">
        <f t="shared" si="1689"/>
        <v>3222.3870000000002</v>
      </c>
      <c r="X145" s="174">
        <f t="shared" ref="X145" si="1690">W145/V145*100</f>
        <v>18.181818181818183</v>
      </c>
      <c r="Y145" s="174">
        <f t="shared" ref="Y145:Z145" si="1691">Y146+Y147</f>
        <v>12469.767099999999</v>
      </c>
      <c r="Z145" s="174">
        <f t="shared" si="1691"/>
        <v>2267.2303900000002</v>
      </c>
      <c r="AA145" s="174">
        <f t="shared" ref="AA145" si="1692">Z145/Y145*100</f>
        <v>18.181818247431426</v>
      </c>
      <c r="AB145" s="174">
        <f t="shared" ref="AB145:AC145" si="1693">AB146+AB147</f>
        <v>5253.3613999999998</v>
      </c>
      <c r="AC145" s="174">
        <f t="shared" si="1693"/>
        <v>955.15661</v>
      </c>
      <c r="AD145" s="174">
        <f t="shared" ref="AD145" si="1694">AC145/AB145*100</f>
        <v>18.181818026073746</v>
      </c>
      <c r="AE145" s="175">
        <f t="shared" ref="AE145:AG145" si="1695">AE146+AE147</f>
        <v>0</v>
      </c>
      <c r="AF145" s="174">
        <f t="shared" si="1695"/>
        <v>0</v>
      </c>
      <c r="AG145" s="174">
        <f t="shared" si="1695"/>
        <v>0</v>
      </c>
      <c r="AH145" s="174"/>
      <c r="AI145" s="174">
        <f t="shared" ref="AI145:AJ145" si="1696">AI146+AI147</f>
        <v>0</v>
      </c>
      <c r="AJ145" s="174">
        <f t="shared" si="1696"/>
        <v>0</v>
      </c>
      <c r="AK145" s="174"/>
      <c r="AL145" s="174">
        <f t="shared" ref="AL145:AM145" si="1697">AL146+AL147</f>
        <v>0</v>
      </c>
      <c r="AM145" s="174">
        <f t="shared" si="1697"/>
        <v>0</v>
      </c>
      <c r="AN145" s="174"/>
      <c r="AO145" s="174">
        <f t="shared" ref="AO145:AP145" si="1698">AO146+AO147</f>
        <v>0</v>
      </c>
      <c r="AP145" s="174">
        <f t="shared" si="1698"/>
        <v>0</v>
      </c>
      <c r="AQ145" s="174"/>
      <c r="AR145" s="175">
        <f t="shared" ref="AR145:AT145" si="1699">AR146+AR147</f>
        <v>0</v>
      </c>
      <c r="AS145" s="174">
        <f t="shared" si="1699"/>
        <v>0</v>
      </c>
      <c r="AT145" s="174">
        <f t="shared" si="1699"/>
        <v>0</v>
      </c>
      <c r="AU145" s="178"/>
      <c r="AV145" s="174">
        <f t="shared" ref="AV145:AW145" si="1700">AV146+AV147</f>
        <v>0</v>
      </c>
      <c r="AW145" s="174">
        <f t="shared" si="1700"/>
        <v>0</v>
      </c>
      <c r="AX145" s="178"/>
      <c r="AY145" s="174">
        <f t="shared" ref="AY145:AZ145" si="1701">AY146+AY147</f>
        <v>0</v>
      </c>
      <c r="AZ145" s="174">
        <f t="shared" si="1701"/>
        <v>0</v>
      </c>
      <c r="BA145" s="178"/>
      <c r="BB145" s="175">
        <f t="shared" ref="BB145:BD145" si="1702">BB146+BB147</f>
        <v>10096.96687</v>
      </c>
      <c r="BC145" s="174">
        <f t="shared" si="1702"/>
        <v>10096.96687</v>
      </c>
      <c r="BD145" s="174">
        <f t="shared" si="1702"/>
        <v>0</v>
      </c>
      <c r="BE145" s="174">
        <f t="shared" ref="BE145" si="1703">BD145/BC145*100</f>
        <v>0</v>
      </c>
      <c r="BF145" s="174">
        <f t="shared" ref="BF145:BG145" si="1704">BF146+BF147</f>
        <v>9895.0274799999988</v>
      </c>
      <c r="BG145" s="174">
        <f t="shared" si="1704"/>
        <v>0</v>
      </c>
      <c r="BH145" s="174">
        <f t="shared" ref="BH145" si="1705">BG145/BF145*100</f>
        <v>0</v>
      </c>
      <c r="BI145" s="174">
        <f t="shared" ref="BI145:BJ145" si="1706">BI146+BI147</f>
        <v>201.93938999999997</v>
      </c>
      <c r="BJ145" s="174">
        <f t="shared" si="1706"/>
        <v>0</v>
      </c>
      <c r="BK145" s="174">
        <f t="shared" ref="BK145" si="1707">BJ145/BI145*100</f>
        <v>0</v>
      </c>
      <c r="BL145" s="174">
        <f t="shared" ref="BL145:BM145" si="1708">BL146+BL147</f>
        <v>0</v>
      </c>
      <c r="BM145" s="174">
        <f t="shared" si="1708"/>
        <v>0</v>
      </c>
      <c r="BN145" s="174"/>
      <c r="BO145" s="174">
        <f t="shared" ref="BO145:BP145" si="1709">BO146+BO147</f>
        <v>3257.2359999999999</v>
      </c>
      <c r="BP145" s="174">
        <f t="shared" si="1709"/>
        <v>0</v>
      </c>
      <c r="BQ145" s="174">
        <f t="shared" ref="BQ145" si="1710">BP145/BO145*100</f>
        <v>0</v>
      </c>
      <c r="BR145" s="174">
        <f t="shared" ref="BR145:BS145" si="1711">BR146+BR147</f>
        <v>2544.2339999999999</v>
      </c>
      <c r="BS145" s="174">
        <f t="shared" si="1711"/>
        <v>0</v>
      </c>
      <c r="BT145" s="174">
        <f t="shared" ref="BT145" si="1712">BS145/BR145*100</f>
        <v>0</v>
      </c>
      <c r="BU145" s="174">
        <f t="shared" ref="BU145:BV145" si="1713">BU146+BU147</f>
        <v>713.00199999999995</v>
      </c>
      <c r="BV145" s="174">
        <f t="shared" si="1713"/>
        <v>0</v>
      </c>
      <c r="BW145" s="174">
        <f t="shared" ref="BW145" si="1714">BV145/BU145*100</f>
        <v>0</v>
      </c>
      <c r="BX145" s="174">
        <f t="shared" ref="BX145:BY145" si="1715">BX146+BX147</f>
        <v>0</v>
      </c>
      <c r="BY145" s="174">
        <f t="shared" si="1715"/>
        <v>0</v>
      </c>
      <c r="BZ145" s="174"/>
      <c r="CA145" s="174">
        <f t="shared" ref="CA145:CB145" si="1716">CA146+CA147</f>
        <v>0</v>
      </c>
      <c r="CB145" s="174">
        <f t="shared" si="1716"/>
        <v>0</v>
      </c>
      <c r="CC145" s="174"/>
      <c r="CD145" s="174">
        <f t="shared" ref="CD145:CE145" si="1717">CD146+CD147</f>
        <v>0</v>
      </c>
      <c r="CE145" s="174">
        <f t="shared" si="1717"/>
        <v>0</v>
      </c>
      <c r="CF145" s="174"/>
      <c r="CG145" s="175">
        <f t="shared" ref="CG145:CI145" si="1718">CG146+CG147</f>
        <v>0</v>
      </c>
      <c r="CH145" s="174">
        <f t="shared" si="1718"/>
        <v>0</v>
      </c>
      <c r="CI145" s="174">
        <f t="shared" si="1718"/>
        <v>0</v>
      </c>
      <c r="CJ145" s="174"/>
      <c r="CK145" s="174">
        <f t="shared" ref="CK145:CL145" si="1719">CK146+CK147</f>
        <v>0</v>
      </c>
      <c r="CL145" s="174">
        <f t="shared" si="1719"/>
        <v>0</v>
      </c>
      <c r="CM145" s="174"/>
      <c r="CN145" s="174">
        <f t="shared" ref="CN145:CO145" si="1720">CN146+CN147</f>
        <v>0</v>
      </c>
      <c r="CO145" s="174">
        <f t="shared" si="1720"/>
        <v>0</v>
      </c>
      <c r="CP145" s="174"/>
      <c r="CQ145" s="175">
        <f t="shared" ref="CQ145" si="1721">CQ146+CQ147</f>
        <v>0</v>
      </c>
      <c r="CR145" s="174">
        <f t="shared" ref="CR145:CS153" si="1722">CU145+CX145</f>
        <v>0</v>
      </c>
      <c r="CS145" s="174">
        <f t="shared" si="1722"/>
        <v>0</v>
      </c>
      <c r="CT145" s="174"/>
      <c r="CU145" s="174">
        <f t="shared" ref="CU145" si="1723">CU146+CU147</f>
        <v>0</v>
      </c>
      <c r="CV145" s="174">
        <v>0</v>
      </c>
      <c r="CW145" s="174"/>
      <c r="CX145" s="174">
        <f t="shared" ref="CX145:CY145" si="1724">CX146+CX147</f>
        <v>0</v>
      </c>
      <c r="CY145" s="174">
        <f t="shared" si="1724"/>
        <v>0</v>
      </c>
      <c r="CZ145" s="174"/>
      <c r="DA145" s="175">
        <f t="shared" ref="DA145:DC145" si="1725">DA146+DA147</f>
        <v>0</v>
      </c>
      <c r="DB145" s="174">
        <f t="shared" si="1725"/>
        <v>0</v>
      </c>
      <c r="DC145" s="174">
        <f t="shared" si="1725"/>
        <v>0</v>
      </c>
      <c r="DD145" s="174"/>
      <c r="DE145" s="174">
        <f t="shared" ref="DE145:DF145" si="1726">DE146+DE147</f>
        <v>0</v>
      </c>
      <c r="DF145" s="174">
        <f t="shared" si="1726"/>
        <v>0</v>
      </c>
      <c r="DG145" s="174"/>
      <c r="DH145" s="174">
        <f t="shared" ref="DH145:DI145" si="1727">DH146+DH147</f>
        <v>0</v>
      </c>
      <c r="DI145" s="174">
        <f t="shared" si="1727"/>
        <v>0</v>
      </c>
      <c r="DJ145" s="174"/>
      <c r="DK145" s="175">
        <f t="shared" ref="DK145:DM145" si="1728">DK146+DK147</f>
        <v>0</v>
      </c>
      <c r="DL145" s="174">
        <f t="shared" si="1728"/>
        <v>0</v>
      </c>
      <c r="DM145" s="174">
        <f t="shared" si="1728"/>
        <v>0</v>
      </c>
      <c r="DN145" s="174"/>
      <c r="DO145" s="174">
        <f t="shared" ref="DO145:DP145" si="1729">DO146+DO147</f>
        <v>0</v>
      </c>
      <c r="DP145" s="174">
        <f t="shared" si="1729"/>
        <v>0</v>
      </c>
      <c r="DQ145" s="174"/>
      <c r="DR145" s="174">
        <f t="shared" ref="DR145:DS145" si="1730">DR146+DR147</f>
        <v>0</v>
      </c>
      <c r="DS145" s="174">
        <f t="shared" si="1730"/>
        <v>0</v>
      </c>
      <c r="DT145" s="174"/>
      <c r="DU145" s="174">
        <f t="shared" ref="DU145:DV145" si="1731">DU146+DU147</f>
        <v>0</v>
      </c>
      <c r="DV145" s="174">
        <f t="shared" si="1731"/>
        <v>0</v>
      </c>
      <c r="DW145" s="174"/>
      <c r="DX145" s="174">
        <f t="shared" ref="DX145:DY145" si="1732">DX146+DX147</f>
        <v>3978.9670000000006</v>
      </c>
      <c r="DY145" s="174">
        <f t="shared" si="1732"/>
        <v>0</v>
      </c>
      <c r="DZ145" s="174">
        <f t="shared" ref="DZ145" si="1733">DY145/DX145*100</f>
        <v>0</v>
      </c>
      <c r="EA145" s="174">
        <f t="shared" ref="EA145:EB145" si="1734">EA146+EA147</f>
        <v>5245.3</v>
      </c>
      <c r="EB145" s="174">
        <f t="shared" si="1734"/>
        <v>1748.4</v>
      </c>
      <c r="EC145" s="174">
        <f t="shared" ref="EC145" si="1735">EB145/EA145*100</f>
        <v>33.332697843783961</v>
      </c>
      <c r="ED145" s="175">
        <f t="shared" ref="ED145:EF145" si="1736">ED146+ED147</f>
        <v>2712.6550000000002</v>
      </c>
      <c r="EE145" s="174">
        <f t="shared" si="1736"/>
        <v>2712.6550000000002</v>
      </c>
      <c r="EF145" s="174">
        <f t="shared" si="1736"/>
        <v>0</v>
      </c>
      <c r="EG145" s="174">
        <f>EF145/EE145*100</f>
        <v>0</v>
      </c>
      <c r="EH145" s="174">
        <f t="shared" ref="EH145:EI145" si="1737">EH146+EH147</f>
        <v>2658.4</v>
      </c>
      <c r="EI145" s="174">
        <f t="shared" si="1737"/>
        <v>0</v>
      </c>
      <c r="EJ145" s="174">
        <f>EI145/EH145*100</f>
        <v>0</v>
      </c>
      <c r="EK145" s="174">
        <f t="shared" ref="EK145:EL145" si="1738">EK146+EK147</f>
        <v>54.255000000000003</v>
      </c>
      <c r="EL145" s="174">
        <f t="shared" si="1738"/>
        <v>0</v>
      </c>
      <c r="EM145" s="174">
        <f t="shared" ref="EM145" si="1739">EL145/EK145*100</f>
        <v>0</v>
      </c>
      <c r="EN145" s="174">
        <f t="shared" ref="EN145" si="1740">EN146+EN147</f>
        <v>0</v>
      </c>
      <c r="EO145" s="174"/>
      <c r="EP145" s="178"/>
      <c r="EQ145" s="175">
        <f>EQ146+EQ147</f>
        <v>153.06122999999999</v>
      </c>
      <c r="ER145" s="174">
        <f>ER146+ER147</f>
        <v>153.06122999999999</v>
      </c>
      <c r="ES145" s="174">
        <f>ES146+ES147</f>
        <v>153.06122999999999</v>
      </c>
      <c r="ET145" s="174">
        <f>ES145/ER145*100</f>
        <v>100</v>
      </c>
      <c r="EU145" s="174">
        <f t="shared" ref="EU145:EV145" si="1741">EU146+EU147</f>
        <v>150</v>
      </c>
      <c r="EV145" s="174">
        <f t="shared" si="1741"/>
        <v>150</v>
      </c>
      <c r="EW145" s="174">
        <f>EV145/EU145*100</f>
        <v>100</v>
      </c>
      <c r="EX145" s="174">
        <f t="shared" ref="EX145:EY145" si="1742">EX146+EX147</f>
        <v>3.0612300000000001</v>
      </c>
      <c r="EY145" s="174">
        <f t="shared" si="1742"/>
        <v>3.0612300000000001</v>
      </c>
      <c r="EZ145" s="174">
        <f>EY145/EX145*100</f>
        <v>100</v>
      </c>
      <c r="FA145" s="174">
        <f t="shared" ref="FA145:FB145" si="1743">FA146+FA147</f>
        <v>0</v>
      </c>
      <c r="FB145" s="174">
        <f t="shared" si="1743"/>
        <v>0</v>
      </c>
      <c r="FC145" s="174"/>
      <c r="FD145" s="174">
        <f t="shared" ref="FD145:FE145" si="1744">FD146+FD147</f>
        <v>0</v>
      </c>
      <c r="FE145" s="174">
        <f t="shared" si="1744"/>
        <v>0</v>
      </c>
      <c r="FF145" s="174"/>
      <c r="FG145" s="174">
        <f t="shared" ref="FG145:FH145" si="1745">FG146+FG147</f>
        <v>0</v>
      </c>
      <c r="FH145" s="174">
        <f t="shared" si="1745"/>
        <v>0</v>
      </c>
      <c r="FI145" s="174"/>
      <c r="FJ145" s="174">
        <f t="shared" ref="FJ145:FK145" si="1746">FJ146+FJ147</f>
        <v>151.12121999999999</v>
      </c>
      <c r="FK145" s="174">
        <f t="shared" si="1746"/>
        <v>151.12121999999999</v>
      </c>
      <c r="FL145" s="174">
        <f t="shared" ref="FL145:FL146" si="1747">FK145/FJ145*100</f>
        <v>100</v>
      </c>
      <c r="FM145" s="174">
        <f t="shared" ref="FM145:FN145" si="1748">FM146+FM147</f>
        <v>12224.901819999999</v>
      </c>
      <c r="FN145" s="174">
        <f t="shared" si="1748"/>
        <v>4122.6989999999996</v>
      </c>
      <c r="FO145" s="174">
        <f t="shared" ref="FO145:FO146" si="1749">FN145/FM145*100</f>
        <v>33.723780040959049</v>
      </c>
      <c r="FP145" s="174">
        <f t="shared" ref="FP145:FQ145" si="1750">FP146+FP147</f>
        <v>0</v>
      </c>
      <c r="FQ145" s="174">
        <f t="shared" si="1750"/>
        <v>0</v>
      </c>
      <c r="FR145" s="174"/>
      <c r="FS145" s="174">
        <f t="shared" ref="FS145:FT145" si="1751">FS146+FS147</f>
        <v>0</v>
      </c>
      <c r="FT145" s="174">
        <f t="shared" si="1751"/>
        <v>0</v>
      </c>
      <c r="FU145" s="174"/>
      <c r="FV145" s="174">
        <f t="shared" ref="FV145:FW145" si="1752">FV146+FV147</f>
        <v>0</v>
      </c>
      <c r="FW145" s="174">
        <f t="shared" si="1752"/>
        <v>0</v>
      </c>
      <c r="FX145" s="174"/>
      <c r="FY145" s="174">
        <f t="shared" ref="FY145:FZ145" si="1753">FY146+FY147</f>
        <v>0</v>
      </c>
      <c r="FZ145" s="174">
        <f t="shared" si="1753"/>
        <v>0</v>
      </c>
      <c r="GA145" s="174"/>
      <c r="GB145" s="174">
        <f t="shared" ref="GB145:GC145" si="1754">GB146+GB147</f>
        <v>0</v>
      </c>
      <c r="GC145" s="174">
        <f t="shared" si="1754"/>
        <v>0</v>
      </c>
      <c r="GD145" s="174"/>
      <c r="GE145" s="174">
        <f t="shared" ref="GE145:GF145" si="1755">GE146+GE147</f>
        <v>0</v>
      </c>
      <c r="GF145" s="174">
        <f t="shared" si="1755"/>
        <v>0</v>
      </c>
      <c r="GG145" s="174"/>
      <c r="GH145" s="174">
        <f t="shared" ref="GH145:GI145" si="1756">GH146+GH147</f>
        <v>1153.2529999999999</v>
      </c>
      <c r="GI145" s="174">
        <f t="shared" si="1756"/>
        <v>0</v>
      </c>
      <c r="GJ145" s="174"/>
      <c r="GK145" s="174">
        <f t="shared" ref="GK145:GL145" si="1757">GK146+GK147</f>
        <v>3703.5821799999999</v>
      </c>
      <c r="GL145" s="174">
        <f t="shared" si="1757"/>
        <v>0</v>
      </c>
      <c r="GM145" s="174">
        <f t="shared" ref="GM145:GM146" si="1758">GL145/GK145*100</f>
        <v>0</v>
      </c>
      <c r="GN145" s="174">
        <f t="shared" ref="GN145:GO145" si="1759">GN146+GN147</f>
        <v>1568.7476799999999</v>
      </c>
      <c r="GO145" s="174">
        <f t="shared" si="1759"/>
        <v>0</v>
      </c>
      <c r="GP145" s="174">
        <f t="shared" ref="GP145:GP146" si="1760">GO145/GN145*100</f>
        <v>0</v>
      </c>
      <c r="GQ145" s="174">
        <f t="shared" ref="GQ145:GR145" si="1761">GQ146+GQ147</f>
        <v>0</v>
      </c>
      <c r="GR145" s="174">
        <f t="shared" si="1761"/>
        <v>0</v>
      </c>
      <c r="GS145" s="174"/>
      <c r="GT145" s="174">
        <f t="shared" ref="GT145:GU145" si="1762">GT146+GT147</f>
        <v>0</v>
      </c>
      <c r="GU145" s="174">
        <f t="shared" si="1762"/>
        <v>0</v>
      </c>
      <c r="GV145" s="174"/>
      <c r="GW145" s="98"/>
      <c r="GX145" s="116"/>
      <c r="GY145" s="116"/>
      <c r="GZ145" s="116"/>
      <c r="HA145" s="116"/>
      <c r="HB145" s="116"/>
      <c r="HC145" s="124"/>
      <c r="HD145" s="87"/>
      <c r="HE145" s="88"/>
      <c r="HF145" s="85"/>
      <c r="HG145" s="96"/>
    </row>
    <row r="146" spans="1:215">
      <c r="A146" s="11" t="s">
        <v>174</v>
      </c>
      <c r="B146" s="178">
        <f>E146+O146+R146+U146+AE146+AO146+AR146+BB146+BL146+BO146+BX146+CG146+CQ146+DA146+DK146+DU146+DX146+EA146+ED146+EN146+EQ146+FA146+FD146+FG146+FJ146+FM146+FP146+FS146+FV146+FY146+GB146+GE146+GH146+GK146+GN146+GQ146+GT146</f>
        <v>46098.491699999991</v>
      </c>
      <c r="C146" s="178">
        <f>G146+P146+S146+W146+AG146+AP146+AT146+BD146+BM146+BP146+BY146+CI146+CS146+DC146+DM146+DV146+DY146+EB146+EF146+EO146+ES146+FB146+FE146+FH146+FK146+FN146+FQ146+FT146+FW146+FZ146+GC146+GF146+GI146+GL146+GO146+GR146+GU146</f>
        <v>10206.00952</v>
      </c>
      <c r="D146" s="178">
        <f t="shared" si="1679"/>
        <v>22.13957364683149</v>
      </c>
      <c r="E146" s="179">
        <v>808.34106999999995</v>
      </c>
      <c r="F146" s="178">
        <f>I146+L146</f>
        <v>808.34106999999995</v>
      </c>
      <c r="G146" s="178">
        <f>J146+M146</f>
        <v>808.34106999999995</v>
      </c>
      <c r="H146" s="178">
        <f t="shared" si="1681"/>
        <v>100</v>
      </c>
      <c r="I146" s="178">
        <v>800.25765999999999</v>
      </c>
      <c r="J146" s="178">
        <v>800.25765999999999</v>
      </c>
      <c r="K146" s="178">
        <f>J146/I146*100</f>
        <v>100</v>
      </c>
      <c r="L146" s="178">
        <v>8.0834100000000007</v>
      </c>
      <c r="M146" s="178">
        <v>8.0834100000000007</v>
      </c>
      <c r="N146" s="178">
        <f>M146/L146*100</f>
        <v>100</v>
      </c>
      <c r="O146" s="178">
        <v>654.4</v>
      </c>
      <c r="P146" s="178">
        <v>0</v>
      </c>
      <c r="Q146" s="178">
        <f>P146/O146*100</f>
        <v>0</v>
      </c>
      <c r="R146" s="178"/>
      <c r="S146" s="178"/>
      <c r="T146" s="178"/>
      <c r="U146" s="179">
        <v>17723.128499999999</v>
      </c>
      <c r="V146" s="178">
        <f>Y146+AB146</f>
        <v>17723.128499999999</v>
      </c>
      <c r="W146" s="178">
        <f>Z146+AC146</f>
        <v>3222.3870000000002</v>
      </c>
      <c r="X146" s="178">
        <f>W146/V146*100</f>
        <v>18.181818181818183</v>
      </c>
      <c r="Y146" s="178">
        <v>12469.767099999999</v>
      </c>
      <c r="Z146" s="178">
        <v>2267.2303900000002</v>
      </c>
      <c r="AA146" s="178">
        <f>Z146/Y146*100</f>
        <v>18.181818247431426</v>
      </c>
      <c r="AB146" s="178">
        <v>5253.3613999999998</v>
      </c>
      <c r="AC146" s="178">
        <v>955.15661</v>
      </c>
      <c r="AD146" s="178">
        <f>AC146/AB146*100</f>
        <v>18.181818026073746</v>
      </c>
      <c r="AE146" s="179"/>
      <c r="AF146" s="178">
        <f>AI146+AL146</f>
        <v>0</v>
      </c>
      <c r="AG146" s="178">
        <f>AJ146+AM146</f>
        <v>0</v>
      </c>
      <c r="AH146" s="178"/>
      <c r="AI146" s="178">
        <v>0</v>
      </c>
      <c r="AJ146" s="178"/>
      <c r="AK146" s="178"/>
      <c r="AL146" s="178">
        <v>0</v>
      </c>
      <c r="AM146" s="178"/>
      <c r="AN146" s="178"/>
      <c r="AO146" s="178"/>
      <c r="AP146" s="178"/>
      <c r="AQ146" s="178"/>
      <c r="AR146" s="179"/>
      <c r="AS146" s="178">
        <f>AV146+AY146</f>
        <v>0</v>
      </c>
      <c r="AT146" s="178">
        <f>AW146+AZ146</f>
        <v>0</v>
      </c>
      <c r="AU146" s="178"/>
      <c r="AV146" s="178"/>
      <c r="AW146" s="178"/>
      <c r="AX146" s="178"/>
      <c r="AY146" s="178"/>
      <c r="AZ146" s="178"/>
      <c r="BA146" s="178"/>
      <c r="BB146" s="179"/>
      <c r="BC146" s="178"/>
      <c r="BD146" s="178"/>
      <c r="BE146" s="178"/>
      <c r="BF146" s="178"/>
      <c r="BG146" s="178"/>
      <c r="BH146" s="178"/>
      <c r="BI146" s="178"/>
      <c r="BJ146" s="178"/>
      <c r="BK146" s="178"/>
      <c r="BL146" s="178"/>
      <c r="BM146" s="178"/>
      <c r="BN146" s="178"/>
      <c r="BO146" s="178">
        <f>BR146+BU146</f>
        <v>0</v>
      </c>
      <c r="BP146" s="178"/>
      <c r="BQ146" s="178"/>
      <c r="BR146" s="178"/>
      <c r="BS146" s="178"/>
      <c r="BT146" s="178"/>
      <c r="BU146" s="178"/>
      <c r="BV146" s="178"/>
      <c r="BW146" s="178"/>
      <c r="BX146" s="178">
        <f>CA146+CD146</f>
        <v>0</v>
      </c>
      <c r="BY146" s="178">
        <f>CB146+CE146</f>
        <v>0</v>
      </c>
      <c r="BZ146" s="178"/>
      <c r="CA146" s="178"/>
      <c r="CB146" s="178"/>
      <c r="CC146" s="178"/>
      <c r="CD146" s="178"/>
      <c r="CE146" s="178"/>
      <c r="CF146" s="178"/>
      <c r="CG146" s="179"/>
      <c r="CH146" s="178">
        <f>CK146+CN146</f>
        <v>0</v>
      </c>
      <c r="CI146" s="178">
        <f>CL146+CO146</f>
        <v>0</v>
      </c>
      <c r="CJ146" s="178"/>
      <c r="CK146" s="178"/>
      <c r="CL146" s="178"/>
      <c r="CM146" s="178"/>
      <c r="CN146" s="178"/>
      <c r="CO146" s="178"/>
      <c r="CP146" s="178"/>
      <c r="CQ146" s="179"/>
      <c r="CR146" s="178">
        <f t="shared" si="1722"/>
        <v>0</v>
      </c>
      <c r="CS146" s="178">
        <f t="shared" si="1722"/>
        <v>0</v>
      </c>
      <c r="CT146" s="178"/>
      <c r="CU146" s="178"/>
      <c r="CV146" s="178"/>
      <c r="CW146" s="178"/>
      <c r="CX146" s="178"/>
      <c r="CY146" s="178"/>
      <c r="CZ146" s="178"/>
      <c r="DA146" s="179"/>
      <c r="DB146" s="178">
        <f>DE146+DH146</f>
        <v>0</v>
      </c>
      <c r="DC146" s="178">
        <f>DF146+DI146</f>
        <v>0</v>
      </c>
      <c r="DD146" s="178"/>
      <c r="DE146" s="178"/>
      <c r="DF146" s="178"/>
      <c r="DG146" s="178"/>
      <c r="DH146" s="178"/>
      <c r="DI146" s="178"/>
      <c r="DJ146" s="178"/>
      <c r="DK146" s="179"/>
      <c r="DL146" s="178">
        <f>DO146+DR146</f>
        <v>0</v>
      </c>
      <c r="DM146" s="178">
        <f>DP146+DS146</f>
        <v>0</v>
      </c>
      <c r="DN146" s="178"/>
      <c r="DO146" s="178"/>
      <c r="DP146" s="178"/>
      <c r="DQ146" s="178"/>
      <c r="DR146" s="178"/>
      <c r="DS146" s="178"/>
      <c r="DT146" s="178"/>
      <c r="DU146" s="178"/>
      <c r="DV146" s="178"/>
      <c r="DW146" s="178"/>
      <c r="DX146" s="178"/>
      <c r="DY146" s="178"/>
      <c r="DZ146" s="178"/>
      <c r="EA146" s="178">
        <v>5245.3</v>
      </c>
      <c r="EB146" s="178">
        <v>1748.4</v>
      </c>
      <c r="EC146" s="178">
        <f>EB146/EA146*100</f>
        <v>33.332697843783961</v>
      </c>
      <c r="ED146" s="179">
        <v>2712.6550000000002</v>
      </c>
      <c r="EE146" s="178">
        <f>EH146+EK146</f>
        <v>2712.6550000000002</v>
      </c>
      <c r="EF146" s="178">
        <f>EI146+EL146</f>
        <v>0</v>
      </c>
      <c r="EG146" s="178">
        <f>EF146/EE146*100</f>
        <v>0</v>
      </c>
      <c r="EH146" s="178">
        <v>2658.4</v>
      </c>
      <c r="EI146" s="178">
        <v>0</v>
      </c>
      <c r="EJ146" s="178">
        <f>EI146/EH146*100</f>
        <v>0</v>
      </c>
      <c r="EK146" s="178">
        <v>54.255000000000003</v>
      </c>
      <c r="EL146" s="178">
        <v>0</v>
      </c>
      <c r="EM146" s="178">
        <f>EL146/EK146*100</f>
        <v>0</v>
      </c>
      <c r="EN146" s="178"/>
      <c r="EO146" s="178"/>
      <c r="EP146" s="178"/>
      <c r="EQ146" s="180">
        <v>153.06122999999999</v>
      </c>
      <c r="ER146" s="178">
        <f>EU146+EX146</f>
        <v>153.06122999999999</v>
      </c>
      <c r="ES146" s="178">
        <f>EV146+EY146</f>
        <v>153.06122999999999</v>
      </c>
      <c r="ET146" s="178">
        <f>ES146/ER146*100</f>
        <v>100</v>
      </c>
      <c r="EU146" s="178">
        <v>150</v>
      </c>
      <c r="EV146" s="178">
        <v>150</v>
      </c>
      <c r="EW146" s="178">
        <f>EV146/EU146*100</f>
        <v>100</v>
      </c>
      <c r="EX146" s="178">
        <v>3.0612300000000001</v>
      </c>
      <c r="EY146" s="178">
        <v>3.0612300000000001</v>
      </c>
      <c r="EZ146" s="178">
        <f>EY146/EX146*100</f>
        <v>100</v>
      </c>
      <c r="FA146" s="178"/>
      <c r="FB146" s="178"/>
      <c r="FC146" s="178"/>
      <c r="FD146" s="178"/>
      <c r="FE146" s="178"/>
      <c r="FF146" s="178"/>
      <c r="FG146" s="178"/>
      <c r="FH146" s="178"/>
      <c r="FI146" s="178"/>
      <c r="FJ146" s="178">
        <v>151.12121999999999</v>
      </c>
      <c r="FK146" s="178">
        <v>151.12121999999999</v>
      </c>
      <c r="FL146" s="178">
        <f t="shared" si="1747"/>
        <v>100</v>
      </c>
      <c r="FM146" s="178">
        <v>12224.901819999999</v>
      </c>
      <c r="FN146" s="178">
        <v>4122.6989999999996</v>
      </c>
      <c r="FO146" s="178">
        <f t="shared" si="1749"/>
        <v>33.723780040959049</v>
      </c>
      <c r="FP146" s="178"/>
      <c r="FQ146" s="178"/>
      <c r="FR146" s="178"/>
      <c r="FS146" s="178"/>
      <c r="FT146" s="178"/>
      <c r="FU146" s="178"/>
      <c r="FV146" s="178"/>
      <c r="FW146" s="178"/>
      <c r="FX146" s="178"/>
      <c r="FY146" s="178"/>
      <c r="FZ146" s="178"/>
      <c r="GA146" s="178"/>
      <c r="GB146" s="178"/>
      <c r="GC146" s="178"/>
      <c r="GD146" s="178"/>
      <c r="GE146" s="178"/>
      <c r="GF146" s="178"/>
      <c r="GG146" s="178"/>
      <c r="GH146" s="178">
        <v>1153.2529999999999</v>
      </c>
      <c r="GI146" s="178">
        <v>0</v>
      </c>
      <c r="GJ146" s="178"/>
      <c r="GK146" s="178">
        <v>3703.5821799999999</v>
      </c>
      <c r="GL146" s="178">
        <v>0</v>
      </c>
      <c r="GM146" s="178">
        <f t="shared" si="1758"/>
        <v>0</v>
      </c>
      <c r="GN146" s="178">
        <v>1568.7476799999999</v>
      </c>
      <c r="GO146" s="178">
        <v>0</v>
      </c>
      <c r="GP146" s="178">
        <f t="shared" si="1760"/>
        <v>0</v>
      </c>
      <c r="GQ146" s="178"/>
      <c r="GR146" s="178"/>
      <c r="GS146" s="178"/>
      <c r="GT146" s="178"/>
      <c r="GU146" s="178"/>
      <c r="GV146" s="178"/>
      <c r="GW146" s="99"/>
      <c r="GX146" s="116"/>
      <c r="GY146" s="116"/>
      <c r="GZ146" s="116"/>
      <c r="HA146" s="116"/>
      <c r="HB146" s="116"/>
      <c r="HC146" s="116"/>
      <c r="HD146" s="87"/>
      <c r="HE146" s="85"/>
      <c r="HF146" s="85"/>
      <c r="HG146" s="30"/>
    </row>
    <row r="147" spans="1:215" s="14" customFormat="1">
      <c r="A147" s="13" t="s">
        <v>194</v>
      </c>
      <c r="B147" s="174">
        <f t="shared" ref="B147:C147" si="1763">SUM(B148:B155)</f>
        <v>17333.169869999998</v>
      </c>
      <c r="C147" s="174">
        <f t="shared" si="1763"/>
        <v>0</v>
      </c>
      <c r="D147" s="174">
        <f t="shared" si="1679"/>
        <v>0</v>
      </c>
      <c r="E147" s="175">
        <f t="shared" ref="E147:G147" si="1764">SUM(E148:E155)</f>
        <v>0</v>
      </c>
      <c r="F147" s="174">
        <f t="shared" si="1764"/>
        <v>0</v>
      </c>
      <c r="G147" s="174">
        <f t="shared" si="1764"/>
        <v>0</v>
      </c>
      <c r="H147" s="178"/>
      <c r="I147" s="174">
        <f t="shared" ref="I147:J147" si="1765">SUM(I148:I155)</f>
        <v>0</v>
      </c>
      <c r="J147" s="174">
        <f t="shared" si="1765"/>
        <v>0</v>
      </c>
      <c r="K147" s="178"/>
      <c r="L147" s="174">
        <f t="shared" ref="L147:M147" si="1766">SUM(L148:L155)</f>
        <v>0</v>
      </c>
      <c r="M147" s="174">
        <f t="shared" si="1766"/>
        <v>0</v>
      </c>
      <c r="N147" s="178"/>
      <c r="O147" s="174">
        <f t="shared" ref="O147:P147" si="1767">SUM(O148:O155)</f>
        <v>0</v>
      </c>
      <c r="P147" s="174">
        <f t="shared" si="1767"/>
        <v>0</v>
      </c>
      <c r="Q147" s="178"/>
      <c r="R147" s="174">
        <f t="shared" ref="R147:S147" si="1768">SUM(R148:R155)</f>
        <v>0</v>
      </c>
      <c r="S147" s="174">
        <f t="shared" si="1768"/>
        <v>0</v>
      </c>
      <c r="T147" s="178"/>
      <c r="U147" s="175">
        <f t="shared" ref="U147:W147" si="1769">SUM(U148:U155)</f>
        <v>0</v>
      </c>
      <c r="V147" s="174">
        <f t="shared" si="1769"/>
        <v>0</v>
      </c>
      <c r="W147" s="174">
        <f t="shared" si="1769"/>
        <v>0</v>
      </c>
      <c r="X147" s="178"/>
      <c r="Y147" s="174">
        <f t="shared" ref="Y147:Z147" si="1770">SUM(Y148:Y155)</f>
        <v>0</v>
      </c>
      <c r="Z147" s="174">
        <f t="shared" si="1770"/>
        <v>0</v>
      </c>
      <c r="AA147" s="178"/>
      <c r="AB147" s="174">
        <f t="shared" ref="AB147:AC147" si="1771">SUM(AB148:AB155)</f>
        <v>0</v>
      </c>
      <c r="AC147" s="174">
        <f t="shared" si="1771"/>
        <v>0</v>
      </c>
      <c r="AD147" s="178"/>
      <c r="AE147" s="175">
        <f t="shared" ref="AE147:AG147" si="1772">SUM(AE148:AE155)</f>
        <v>0</v>
      </c>
      <c r="AF147" s="174">
        <f t="shared" si="1772"/>
        <v>0</v>
      </c>
      <c r="AG147" s="174">
        <f t="shared" si="1772"/>
        <v>0</v>
      </c>
      <c r="AH147" s="178"/>
      <c r="AI147" s="174">
        <f t="shared" ref="AI147:AJ147" si="1773">SUM(AI148:AI155)</f>
        <v>0</v>
      </c>
      <c r="AJ147" s="174">
        <f t="shared" si="1773"/>
        <v>0</v>
      </c>
      <c r="AK147" s="178"/>
      <c r="AL147" s="174">
        <f t="shared" ref="AL147:AM147" si="1774">SUM(AL148:AL155)</f>
        <v>0</v>
      </c>
      <c r="AM147" s="174">
        <f t="shared" si="1774"/>
        <v>0</v>
      </c>
      <c r="AN147" s="178"/>
      <c r="AO147" s="174">
        <f t="shared" ref="AO147:AP147" si="1775">SUM(AO148:AO155)</f>
        <v>0</v>
      </c>
      <c r="AP147" s="174">
        <f t="shared" si="1775"/>
        <v>0</v>
      </c>
      <c r="AQ147" s="174"/>
      <c r="AR147" s="175">
        <f t="shared" ref="AR147:AT147" si="1776">SUM(AR148:AR155)</f>
        <v>0</v>
      </c>
      <c r="AS147" s="174">
        <f t="shared" si="1776"/>
        <v>0</v>
      </c>
      <c r="AT147" s="174">
        <f t="shared" si="1776"/>
        <v>0</v>
      </c>
      <c r="AU147" s="178"/>
      <c r="AV147" s="174">
        <f t="shared" ref="AV147:AW147" si="1777">SUM(AV148:AV155)</f>
        <v>0</v>
      </c>
      <c r="AW147" s="174">
        <f t="shared" si="1777"/>
        <v>0</v>
      </c>
      <c r="AX147" s="178"/>
      <c r="AY147" s="174">
        <f t="shared" ref="AY147:AZ147" si="1778">SUM(AY148:AY155)</f>
        <v>0</v>
      </c>
      <c r="AZ147" s="174">
        <f t="shared" si="1778"/>
        <v>0</v>
      </c>
      <c r="BA147" s="178"/>
      <c r="BB147" s="175">
        <f t="shared" ref="BB147:BD147" si="1779">SUM(BB148:BB155)</f>
        <v>10096.96687</v>
      </c>
      <c r="BC147" s="174">
        <f t="shared" si="1779"/>
        <v>10096.96687</v>
      </c>
      <c r="BD147" s="174">
        <f t="shared" si="1779"/>
        <v>0</v>
      </c>
      <c r="BE147" s="174">
        <f t="shared" ref="BE147:BE150" si="1780">BD147/BC147*100</f>
        <v>0</v>
      </c>
      <c r="BF147" s="174">
        <f t="shared" ref="BF147:BG147" si="1781">SUM(BF148:BF155)</f>
        <v>9895.0274799999988</v>
      </c>
      <c r="BG147" s="174">
        <f t="shared" si="1781"/>
        <v>0</v>
      </c>
      <c r="BH147" s="174">
        <f t="shared" ref="BH147:BH150" si="1782">BG147/BF147*100</f>
        <v>0</v>
      </c>
      <c r="BI147" s="174">
        <f t="shared" ref="BI147:BJ147" si="1783">SUM(BI148:BI155)</f>
        <v>201.93938999999997</v>
      </c>
      <c r="BJ147" s="174">
        <f t="shared" si="1783"/>
        <v>0</v>
      </c>
      <c r="BK147" s="174">
        <f t="shared" ref="BK147" si="1784">BJ147/BI147*100</f>
        <v>0</v>
      </c>
      <c r="BL147" s="174">
        <f t="shared" ref="BL147:BM147" si="1785">SUM(BL148:BL155)</f>
        <v>0</v>
      </c>
      <c r="BM147" s="174">
        <f t="shared" si="1785"/>
        <v>0</v>
      </c>
      <c r="BN147" s="174"/>
      <c r="BO147" s="174">
        <f>SUM(BO148:BO155)</f>
        <v>3257.2359999999999</v>
      </c>
      <c r="BP147" s="174">
        <f t="shared" ref="BP147" si="1786">SUM(BP148:BP155)</f>
        <v>0</v>
      </c>
      <c r="BQ147" s="174">
        <f t="shared" ref="BQ147" si="1787">BP147/BO147*100</f>
        <v>0</v>
      </c>
      <c r="BR147" s="174">
        <f t="shared" ref="BR147:BS147" si="1788">SUM(BR148:BR155)</f>
        <v>2544.2339999999999</v>
      </c>
      <c r="BS147" s="174">
        <f t="shared" si="1788"/>
        <v>0</v>
      </c>
      <c r="BT147" s="174">
        <f t="shared" ref="BT147" si="1789">BS147/BR147*100</f>
        <v>0</v>
      </c>
      <c r="BU147" s="174">
        <f t="shared" ref="BU147:BV147" si="1790">SUM(BU148:BU155)</f>
        <v>713.00199999999995</v>
      </c>
      <c r="BV147" s="174">
        <f t="shared" si="1790"/>
        <v>0</v>
      </c>
      <c r="BW147" s="174">
        <f t="shared" ref="BW147" si="1791">BV147/BU147*100</f>
        <v>0</v>
      </c>
      <c r="BX147" s="174">
        <f t="shared" ref="BX147:BY147" si="1792">SUM(BX148:BX155)</f>
        <v>0</v>
      </c>
      <c r="BY147" s="174">
        <f t="shared" si="1792"/>
        <v>0</v>
      </c>
      <c r="BZ147" s="174"/>
      <c r="CA147" s="174">
        <f t="shared" ref="CA147:CB147" si="1793">SUM(CA148:CA155)</f>
        <v>0</v>
      </c>
      <c r="CB147" s="174">
        <f t="shared" si="1793"/>
        <v>0</v>
      </c>
      <c r="CC147" s="174"/>
      <c r="CD147" s="174">
        <f t="shared" ref="CD147:CE147" si="1794">SUM(CD148:CD155)</f>
        <v>0</v>
      </c>
      <c r="CE147" s="174">
        <f t="shared" si="1794"/>
        <v>0</v>
      </c>
      <c r="CF147" s="174"/>
      <c r="CG147" s="175">
        <f t="shared" ref="CG147:CI147" si="1795">SUM(CG148:CG155)</f>
        <v>0</v>
      </c>
      <c r="CH147" s="174">
        <f t="shared" si="1795"/>
        <v>0</v>
      </c>
      <c r="CI147" s="174">
        <f t="shared" si="1795"/>
        <v>0</v>
      </c>
      <c r="CJ147" s="174"/>
      <c r="CK147" s="174">
        <f t="shared" ref="CK147:CL147" si="1796">SUM(CK148:CK155)</f>
        <v>0</v>
      </c>
      <c r="CL147" s="174">
        <f t="shared" si="1796"/>
        <v>0</v>
      </c>
      <c r="CM147" s="174"/>
      <c r="CN147" s="174">
        <f t="shared" ref="CN147:CO147" si="1797">SUM(CN148:CN155)</f>
        <v>0</v>
      </c>
      <c r="CO147" s="174">
        <f t="shared" si="1797"/>
        <v>0</v>
      </c>
      <c r="CP147" s="174"/>
      <c r="CQ147" s="175">
        <f t="shared" ref="CQ147" si="1798">SUM(CQ148:CQ155)</f>
        <v>0</v>
      </c>
      <c r="CR147" s="174">
        <f t="shared" si="1722"/>
        <v>0</v>
      </c>
      <c r="CS147" s="174">
        <f t="shared" si="1722"/>
        <v>0</v>
      </c>
      <c r="CT147" s="174"/>
      <c r="CU147" s="174">
        <f t="shared" ref="CU147" si="1799">SUM(CU148:CU155)</f>
        <v>0</v>
      </c>
      <c r="CV147" s="174">
        <v>0</v>
      </c>
      <c r="CW147" s="174"/>
      <c r="CX147" s="174">
        <f t="shared" ref="CX147:CY147" si="1800">SUM(CX148:CX155)</f>
        <v>0</v>
      </c>
      <c r="CY147" s="174">
        <f t="shared" si="1800"/>
        <v>0</v>
      </c>
      <c r="CZ147" s="174"/>
      <c r="DA147" s="175">
        <f t="shared" ref="DA147:DC147" si="1801">SUM(DA148:DA155)</f>
        <v>0</v>
      </c>
      <c r="DB147" s="174">
        <f t="shared" si="1801"/>
        <v>0</v>
      </c>
      <c r="DC147" s="174">
        <f t="shared" si="1801"/>
        <v>0</v>
      </c>
      <c r="DD147" s="174"/>
      <c r="DE147" s="174">
        <f t="shared" ref="DE147:DF147" si="1802">SUM(DE148:DE155)</f>
        <v>0</v>
      </c>
      <c r="DF147" s="174">
        <f t="shared" si="1802"/>
        <v>0</v>
      </c>
      <c r="DG147" s="174"/>
      <c r="DH147" s="174">
        <f t="shared" ref="DH147:DI147" si="1803">SUM(DH148:DH155)</f>
        <v>0</v>
      </c>
      <c r="DI147" s="174">
        <f t="shared" si="1803"/>
        <v>0</v>
      </c>
      <c r="DJ147" s="174"/>
      <c r="DK147" s="175">
        <f t="shared" ref="DK147:DM147" si="1804">SUM(DK148:DK155)</f>
        <v>0</v>
      </c>
      <c r="DL147" s="174">
        <f t="shared" si="1804"/>
        <v>0</v>
      </c>
      <c r="DM147" s="174">
        <f t="shared" si="1804"/>
        <v>0</v>
      </c>
      <c r="DN147" s="174"/>
      <c r="DO147" s="174">
        <f t="shared" ref="DO147:DP147" si="1805">SUM(DO148:DO155)</f>
        <v>0</v>
      </c>
      <c r="DP147" s="174">
        <f t="shared" si="1805"/>
        <v>0</v>
      </c>
      <c r="DQ147" s="174"/>
      <c r="DR147" s="174">
        <f t="shared" ref="DR147:DS147" si="1806">SUM(DR148:DR155)</f>
        <v>0</v>
      </c>
      <c r="DS147" s="174">
        <f t="shared" si="1806"/>
        <v>0</v>
      </c>
      <c r="DT147" s="174"/>
      <c r="DU147" s="174">
        <f t="shared" ref="DU147:DV147" si="1807">SUM(DU148:DU155)</f>
        <v>0</v>
      </c>
      <c r="DV147" s="174">
        <f t="shared" si="1807"/>
        <v>0</v>
      </c>
      <c r="DW147" s="174"/>
      <c r="DX147" s="174">
        <f t="shared" ref="DX147:DY147" si="1808">SUM(DX148:DX155)</f>
        <v>3978.9670000000006</v>
      </c>
      <c r="DY147" s="174">
        <f t="shared" si="1808"/>
        <v>0</v>
      </c>
      <c r="DZ147" s="174">
        <f t="shared" ref="DZ147" si="1809">DY147/DX147*100</f>
        <v>0</v>
      </c>
      <c r="EA147" s="174">
        <f t="shared" ref="EA147:EB147" si="1810">SUM(EA148:EA155)</f>
        <v>0</v>
      </c>
      <c r="EB147" s="174">
        <f t="shared" si="1810"/>
        <v>0</v>
      </c>
      <c r="EC147" s="174"/>
      <c r="ED147" s="175">
        <f t="shared" ref="ED147:EF147" si="1811">SUM(ED148:ED155)</f>
        <v>0</v>
      </c>
      <c r="EE147" s="174">
        <f t="shared" si="1811"/>
        <v>0</v>
      </c>
      <c r="EF147" s="174">
        <f t="shared" si="1811"/>
        <v>0</v>
      </c>
      <c r="EG147" s="174"/>
      <c r="EH147" s="174">
        <f t="shared" ref="EH147:EI147" si="1812">SUM(EH148:EH155)</f>
        <v>0</v>
      </c>
      <c r="EI147" s="174">
        <f t="shared" si="1812"/>
        <v>0</v>
      </c>
      <c r="EJ147" s="174"/>
      <c r="EK147" s="174">
        <f t="shared" ref="EK147:EL147" si="1813">SUM(EK148:EK155)</f>
        <v>0</v>
      </c>
      <c r="EL147" s="174">
        <f t="shared" si="1813"/>
        <v>0</v>
      </c>
      <c r="EM147" s="174"/>
      <c r="EN147" s="174">
        <f t="shared" ref="EN147" si="1814">EN148+EN149</f>
        <v>0</v>
      </c>
      <c r="EO147" s="174"/>
      <c r="EP147" s="178"/>
      <c r="EQ147" s="175"/>
      <c r="ER147" s="174">
        <f t="shared" ref="ER147:ES147" si="1815">ER148+ER149</f>
        <v>0</v>
      </c>
      <c r="ES147" s="174">
        <f t="shared" si="1815"/>
        <v>0</v>
      </c>
      <c r="ET147" s="174"/>
      <c r="EU147" s="174">
        <f t="shared" ref="EU147:EV147" si="1816">EU148+EU149</f>
        <v>0</v>
      </c>
      <c r="EV147" s="174">
        <f t="shared" si="1816"/>
        <v>0</v>
      </c>
      <c r="EW147" s="174"/>
      <c r="EX147" s="174">
        <f t="shared" ref="EX147:EY147" si="1817">EX148+EX149</f>
        <v>0</v>
      </c>
      <c r="EY147" s="174">
        <f t="shared" si="1817"/>
        <v>0</v>
      </c>
      <c r="EZ147" s="174"/>
      <c r="FA147" s="174">
        <f t="shared" ref="FA147:FB147" si="1818">SUM(FA148:FA155)</f>
        <v>0</v>
      </c>
      <c r="FB147" s="174">
        <f t="shared" si="1818"/>
        <v>0</v>
      </c>
      <c r="FC147" s="174"/>
      <c r="FD147" s="174">
        <f t="shared" ref="FD147:FE147" si="1819">SUM(FD148:FD155)</f>
        <v>0</v>
      </c>
      <c r="FE147" s="174">
        <f t="shared" si="1819"/>
        <v>0</v>
      </c>
      <c r="FF147" s="174"/>
      <c r="FG147" s="174">
        <f t="shared" ref="FG147:FH147" si="1820">SUM(FG148:FG155)</f>
        <v>0</v>
      </c>
      <c r="FH147" s="174">
        <f t="shared" si="1820"/>
        <v>0</v>
      </c>
      <c r="FI147" s="174"/>
      <c r="FJ147" s="174">
        <f t="shared" ref="FJ147:FK147" si="1821">SUM(FJ148:FJ155)</f>
        <v>0</v>
      </c>
      <c r="FK147" s="174">
        <f t="shared" si="1821"/>
        <v>0</v>
      </c>
      <c r="FL147" s="174"/>
      <c r="FM147" s="174">
        <f t="shared" ref="FM147:FN147" si="1822">SUM(FM148:FM155)</f>
        <v>0</v>
      </c>
      <c r="FN147" s="174">
        <f t="shared" si="1822"/>
        <v>0</v>
      </c>
      <c r="FO147" s="174"/>
      <c r="FP147" s="174">
        <f t="shared" ref="FP147:FQ147" si="1823">SUM(FP148:FP155)</f>
        <v>0</v>
      </c>
      <c r="FQ147" s="174">
        <f t="shared" si="1823"/>
        <v>0</v>
      </c>
      <c r="FR147" s="174"/>
      <c r="FS147" s="174">
        <f t="shared" ref="FS147:FT147" si="1824">SUM(FS148:FS155)</f>
        <v>0</v>
      </c>
      <c r="FT147" s="174">
        <f t="shared" si="1824"/>
        <v>0</v>
      </c>
      <c r="FU147" s="174"/>
      <c r="FV147" s="174">
        <f t="shared" ref="FV147:FW147" si="1825">SUM(FV148:FV155)</f>
        <v>0</v>
      </c>
      <c r="FW147" s="174">
        <f t="shared" si="1825"/>
        <v>0</v>
      </c>
      <c r="FX147" s="174"/>
      <c r="FY147" s="174">
        <f t="shared" ref="FY147:FZ147" si="1826">SUM(FY148:FY155)</f>
        <v>0</v>
      </c>
      <c r="FZ147" s="174">
        <f t="shared" si="1826"/>
        <v>0</v>
      </c>
      <c r="GA147" s="174"/>
      <c r="GB147" s="174">
        <f t="shared" ref="GB147:GC147" si="1827">SUM(GB148:GB155)</f>
        <v>0</v>
      </c>
      <c r="GC147" s="174">
        <f t="shared" si="1827"/>
        <v>0</v>
      </c>
      <c r="GD147" s="174"/>
      <c r="GE147" s="174">
        <f t="shared" ref="GE147:GF147" si="1828">SUM(GE148:GE155)</f>
        <v>0</v>
      </c>
      <c r="GF147" s="174">
        <f t="shared" si="1828"/>
        <v>0</v>
      </c>
      <c r="GG147" s="174"/>
      <c r="GH147" s="174">
        <f t="shared" ref="GH147:GI147" si="1829">SUM(GH148:GH155)</f>
        <v>0</v>
      </c>
      <c r="GI147" s="174">
        <f t="shared" si="1829"/>
        <v>0</v>
      </c>
      <c r="GJ147" s="174"/>
      <c r="GK147" s="174">
        <f t="shared" ref="GK147:GL147" si="1830">SUM(GK148:GK155)</f>
        <v>0</v>
      </c>
      <c r="GL147" s="174">
        <f t="shared" si="1830"/>
        <v>0</v>
      </c>
      <c r="GM147" s="174"/>
      <c r="GN147" s="174">
        <f t="shared" ref="GN147:GO147" si="1831">SUM(GN148:GN155)</f>
        <v>0</v>
      </c>
      <c r="GO147" s="174">
        <f t="shared" si="1831"/>
        <v>0</v>
      </c>
      <c r="GP147" s="174"/>
      <c r="GQ147" s="174">
        <f t="shared" ref="GQ147:GR147" si="1832">SUM(GQ148:GQ155)</f>
        <v>0</v>
      </c>
      <c r="GR147" s="174">
        <f t="shared" si="1832"/>
        <v>0</v>
      </c>
      <c r="GS147" s="174"/>
      <c r="GT147" s="174">
        <f t="shared" ref="GT147:GU147" si="1833">SUM(GT148:GT155)</f>
        <v>0</v>
      </c>
      <c r="GU147" s="174">
        <f t="shared" si="1833"/>
        <v>0</v>
      </c>
      <c r="GV147" s="174"/>
      <c r="GW147" s="98"/>
      <c r="GX147" s="116"/>
      <c r="GY147" s="116"/>
      <c r="GZ147" s="116"/>
      <c r="HA147" s="116"/>
      <c r="HB147" s="116"/>
      <c r="HC147" s="116"/>
      <c r="HD147" s="87"/>
      <c r="HE147" s="85"/>
      <c r="HF147" s="85"/>
      <c r="HG147" s="96"/>
    </row>
    <row r="148" spans="1:215">
      <c r="A148" s="11" t="s">
        <v>38</v>
      </c>
      <c r="B148" s="178">
        <f t="shared" ref="B148:B155" si="1834">E148+O148+R148+U148+AE148+AO148+AR148+BB148+BL148+BO148+BX148+CG148+CQ148+DA148+DK148+DU148+DX148+EA148+ED148+EN148+EQ148+FA148+FD148+FG148+FJ148+FM148+FP148+FS148+FV148+FY148+GB148+GE148+GH148+GK148+GN148+GQ148+GT148</f>
        <v>6630.8439099999996</v>
      </c>
      <c r="C148" s="178">
        <f t="shared" ref="C148:C155" si="1835">G148+P148+S148+W148+AG148+AP148+AT148+BD148+BM148+BP148+BY148+CI148+CS148+DC148+DM148+DV148+DY148+EB148+EF148+EO148+ES148+FB148+FE148+FH148+FK148+FN148+FQ148+FT148+FW148+FZ148+GC148+GF148+GI148+GL148+GO148+GR148+GU148</f>
        <v>0</v>
      </c>
      <c r="D148" s="178">
        <f t="shared" si="1679"/>
        <v>0</v>
      </c>
      <c r="E148" s="179"/>
      <c r="F148" s="178">
        <f t="shared" ref="F148:G155" si="1836">I148+L148</f>
        <v>0</v>
      </c>
      <c r="G148" s="178">
        <f t="shared" si="1836"/>
        <v>0</v>
      </c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9"/>
      <c r="V148" s="178">
        <f t="shared" ref="V148:W155" si="1837">Y148+AB148</f>
        <v>0</v>
      </c>
      <c r="W148" s="178">
        <f t="shared" si="1837"/>
        <v>0</v>
      </c>
      <c r="X148" s="178"/>
      <c r="Y148" s="178"/>
      <c r="Z148" s="178"/>
      <c r="AA148" s="178"/>
      <c r="AB148" s="178"/>
      <c r="AC148" s="178"/>
      <c r="AD148" s="178"/>
      <c r="AE148" s="179"/>
      <c r="AF148" s="178">
        <f t="shared" ref="AF148:AG155" si="1838">AI148+AL148</f>
        <v>0</v>
      </c>
      <c r="AG148" s="178">
        <f t="shared" si="1838"/>
        <v>0</v>
      </c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9"/>
      <c r="AS148" s="178">
        <f t="shared" ref="AS148:AT154" si="1839">AV148+AY148</f>
        <v>0</v>
      </c>
      <c r="AT148" s="178">
        <f t="shared" si="1839"/>
        <v>0</v>
      </c>
      <c r="AU148" s="178"/>
      <c r="AV148" s="178"/>
      <c r="AW148" s="178"/>
      <c r="AX148" s="178"/>
      <c r="AY148" s="178"/>
      <c r="AZ148" s="178"/>
      <c r="BA148" s="178"/>
      <c r="BB148" s="179">
        <v>6630.8439099999996</v>
      </c>
      <c r="BC148" s="178">
        <f t="shared" ref="BC148:BD154" si="1840">BF148+BI148</f>
        <v>6630.8439099999996</v>
      </c>
      <c r="BD148" s="178">
        <f>BG148+BJ148</f>
        <v>0</v>
      </c>
      <c r="BE148" s="178">
        <f t="shared" si="1780"/>
        <v>0</v>
      </c>
      <c r="BF148" s="178">
        <v>6498.2269999999999</v>
      </c>
      <c r="BG148" s="178">
        <v>0</v>
      </c>
      <c r="BH148" s="178">
        <f t="shared" si="1782"/>
        <v>0</v>
      </c>
      <c r="BI148" s="178">
        <v>132.61690999999999</v>
      </c>
      <c r="BJ148" s="178">
        <v>0</v>
      </c>
      <c r="BK148" s="178">
        <f>BJ148/BI148*100</f>
        <v>0</v>
      </c>
      <c r="BL148" s="178"/>
      <c r="BM148" s="178"/>
      <c r="BN148" s="178"/>
      <c r="BO148" s="178">
        <f t="shared" ref="BO148:BO155" si="1841">BR148+BU148</f>
        <v>0</v>
      </c>
      <c r="BP148" s="178"/>
      <c r="BQ148" s="178"/>
      <c r="BR148" s="178"/>
      <c r="BS148" s="178"/>
      <c r="BT148" s="178"/>
      <c r="BU148" s="178"/>
      <c r="BV148" s="178"/>
      <c r="BW148" s="178"/>
      <c r="BX148" s="178">
        <f t="shared" ref="BX148:BY155" si="1842">CA148+CD148</f>
        <v>0</v>
      </c>
      <c r="BY148" s="178">
        <f t="shared" si="1842"/>
        <v>0</v>
      </c>
      <c r="BZ148" s="178"/>
      <c r="CA148" s="178"/>
      <c r="CB148" s="178"/>
      <c r="CC148" s="178"/>
      <c r="CD148" s="178"/>
      <c r="CE148" s="178"/>
      <c r="CF148" s="178"/>
      <c r="CG148" s="179"/>
      <c r="CH148" s="178">
        <f t="shared" ref="CH148:CI155" si="1843">CK148+CN148</f>
        <v>0</v>
      </c>
      <c r="CI148" s="178">
        <f t="shared" si="1843"/>
        <v>0</v>
      </c>
      <c r="CJ148" s="178"/>
      <c r="CK148" s="178"/>
      <c r="CL148" s="178"/>
      <c r="CM148" s="178"/>
      <c r="CN148" s="178"/>
      <c r="CO148" s="178"/>
      <c r="CP148" s="178"/>
      <c r="CQ148" s="179"/>
      <c r="CR148" s="178">
        <f t="shared" si="1722"/>
        <v>0</v>
      </c>
      <c r="CS148" s="178">
        <f t="shared" si="1722"/>
        <v>0</v>
      </c>
      <c r="CT148" s="178"/>
      <c r="CU148" s="178"/>
      <c r="CV148" s="178"/>
      <c r="CW148" s="178"/>
      <c r="CX148" s="178"/>
      <c r="CY148" s="178"/>
      <c r="CZ148" s="178"/>
      <c r="DA148" s="179"/>
      <c r="DB148" s="178">
        <f t="shared" ref="DB148:DC155" si="1844">DE148+DH148</f>
        <v>0</v>
      </c>
      <c r="DC148" s="178">
        <f t="shared" si="1844"/>
        <v>0</v>
      </c>
      <c r="DD148" s="178"/>
      <c r="DE148" s="178"/>
      <c r="DF148" s="178"/>
      <c r="DG148" s="178"/>
      <c r="DH148" s="178"/>
      <c r="DI148" s="178"/>
      <c r="DJ148" s="178"/>
      <c r="DK148" s="179"/>
      <c r="DL148" s="178">
        <f t="shared" ref="DL148:DM154" si="1845">DO148+DR148</f>
        <v>0</v>
      </c>
      <c r="DM148" s="178">
        <f t="shared" si="1845"/>
        <v>0</v>
      </c>
      <c r="DN148" s="178"/>
      <c r="DO148" s="178"/>
      <c r="DP148" s="178"/>
      <c r="DQ148" s="178"/>
      <c r="DR148" s="178"/>
      <c r="DS148" s="178"/>
      <c r="DT148" s="178"/>
      <c r="DU148" s="178"/>
      <c r="DV148" s="178"/>
      <c r="DW148" s="178"/>
      <c r="DX148" s="178"/>
      <c r="DY148" s="178"/>
      <c r="DZ148" s="178"/>
      <c r="EA148" s="178"/>
      <c r="EB148" s="178"/>
      <c r="EC148" s="178"/>
      <c r="ED148" s="179"/>
      <c r="EE148" s="178">
        <f t="shared" ref="EE148:EF155" si="1846">EH148+EK148</f>
        <v>0</v>
      </c>
      <c r="EF148" s="178">
        <f t="shared" si="1846"/>
        <v>0</v>
      </c>
      <c r="EG148" s="178"/>
      <c r="EH148" s="178"/>
      <c r="EI148" s="178"/>
      <c r="EJ148" s="178"/>
      <c r="EK148" s="178"/>
      <c r="EL148" s="178"/>
      <c r="EM148" s="178"/>
      <c r="EN148" s="178"/>
      <c r="EO148" s="178"/>
      <c r="EP148" s="178"/>
      <c r="EQ148" s="180"/>
      <c r="ER148" s="178"/>
      <c r="ES148" s="178"/>
      <c r="ET148" s="178"/>
      <c r="EU148" s="178"/>
      <c r="EV148" s="178"/>
      <c r="EW148" s="178"/>
      <c r="EX148" s="178"/>
      <c r="EY148" s="178"/>
      <c r="EZ148" s="178"/>
      <c r="FA148" s="178"/>
      <c r="FB148" s="178"/>
      <c r="FC148" s="178"/>
      <c r="FD148" s="178"/>
      <c r="FE148" s="178"/>
      <c r="FF148" s="178"/>
      <c r="FG148" s="178"/>
      <c r="FH148" s="178"/>
      <c r="FI148" s="178"/>
      <c r="FJ148" s="178"/>
      <c r="FK148" s="178"/>
      <c r="FL148" s="178"/>
      <c r="FM148" s="178"/>
      <c r="FN148" s="178"/>
      <c r="FO148" s="178"/>
      <c r="FP148" s="178"/>
      <c r="FQ148" s="178"/>
      <c r="FR148" s="178"/>
      <c r="FS148" s="178"/>
      <c r="FT148" s="178"/>
      <c r="FU148" s="178"/>
      <c r="FV148" s="178"/>
      <c r="FW148" s="178"/>
      <c r="FX148" s="178"/>
      <c r="FY148" s="178"/>
      <c r="FZ148" s="178"/>
      <c r="GA148" s="178"/>
      <c r="GB148" s="178"/>
      <c r="GC148" s="178"/>
      <c r="GD148" s="178"/>
      <c r="GE148" s="178"/>
      <c r="GF148" s="178"/>
      <c r="GG148" s="178"/>
      <c r="GH148" s="178"/>
      <c r="GI148" s="178"/>
      <c r="GJ148" s="178"/>
      <c r="GK148" s="178"/>
      <c r="GL148" s="178"/>
      <c r="GM148" s="178"/>
      <c r="GN148" s="178"/>
      <c r="GO148" s="178"/>
      <c r="GP148" s="178"/>
      <c r="GQ148" s="178"/>
      <c r="GR148" s="178"/>
      <c r="GS148" s="178"/>
      <c r="GT148" s="178"/>
      <c r="GU148" s="178"/>
      <c r="GV148" s="178"/>
      <c r="GW148" s="99"/>
      <c r="GX148" s="116"/>
      <c r="GY148" s="116"/>
      <c r="GZ148" s="116"/>
      <c r="HA148" s="116"/>
      <c r="HB148" s="116"/>
      <c r="HC148" s="116"/>
      <c r="HD148" s="87"/>
      <c r="HE148" s="85"/>
      <c r="HF148" s="85"/>
      <c r="HG148" s="30"/>
    </row>
    <row r="149" spans="1:215" ht="19.5" customHeight="1">
      <c r="A149" s="11" t="s">
        <v>62</v>
      </c>
      <c r="B149" s="178">
        <f t="shared" si="1834"/>
        <v>2120.9276599999998</v>
      </c>
      <c r="C149" s="178">
        <f t="shared" si="1835"/>
        <v>0</v>
      </c>
      <c r="D149" s="178">
        <f t="shared" si="1679"/>
        <v>0</v>
      </c>
      <c r="E149" s="179"/>
      <c r="F149" s="178">
        <f t="shared" si="1836"/>
        <v>0</v>
      </c>
      <c r="G149" s="178">
        <f t="shared" si="1836"/>
        <v>0</v>
      </c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9"/>
      <c r="V149" s="178">
        <f t="shared" si="1837"/>
        <v>0</v>
      </c>
      <c r="W149" s="178">
        <f t="shared" si="1837"/>
        <v>0</v>
      </c>
      <c r="X149" s="178"/>
      <c r="Y149" s="178"/>
      <c r="Z149" s="178"/>
      <c r="AA149" s="178"/>
      <c r="AB149" s="178"/>
      <c r="AC149" s="178"/>
      <c r="AD149" s="178"/>
      <c r="AE149" s="179"/>
      <c r="AF149" s="178">
        <f t="shared" si="1838"/>
        <v>0</v>
      </c>
      <c r="AG149" s="178">
        <f t="shared" si="1838"/>
        <v>0</v>
      </c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9"/>
      <c r="AS149" s="178">
        <f t="shared" si="1839"/>
        <v>0</v>
      </c>
      <c r="AT149" s="178">
        <f t="shared" si="1839"/>
        <v>0</v>
      </c>
      <c r="AU149" s="178"/>
      <c r="AV149" s="178"/>
      <c r="AW149" s="178"/>
      <c r="AX149" s="178"/>
      <c r="AY149" s="178"/>
      <c r="AZ149" s="178"/>
      <c r="BA149" s="178"/>
      <c r="BB149" s="179">
        <v>653.03765999999996</v>
      </c>
      <c r="BC149" s="178">
        <f t="shared" si="1840"/>
        <v>653.03765999999996</v>
      </c>
      <c r="BD149" s="178">
        <f t="shared" si="1840"/>
        <v>0</v>
      </c>
      <c r="BE149" s="178">
        <f t="shared" si="1780"/>
        <v>0</v>
      </c>
      <c r="BF149" s="178">
        <v>639.9769</v>
      </c>
      <c r="BG149" s="178">
        <v>0</v>
      </c>
      <c r="BH149" s="178">
        <f t="shared" si="1782"/>
        <v>0</v>
      </c>
      <c r="BI149" s="178">
        <v>13.06076</v>
      </c>
      <c r="BJ149" s="178">
        <v>0</v>
      </c>
      <c r="BK149" s="178">
        <f>BJ149/BI149*100</f>
        <v>0</v>
      </c>
      <c r="BL149" s="178"/>
      <c r="BM149" s="178"/>
      <c r="BN149" s="178"/>
      <c r="BO149" s="178">
        <f>BR149+BU149</f>
        <v>999.45299999999997</v>
      </c>
      <c r="BP149" s="178">
        <f>BS149+BV149</f>
        <v>0</v>
      </c>
      <c r="BQ149" s="178">
        <f>BP149/BO149*100</f>
        <v>0</v>
      </c>
      <c r="BR149" s="178">
        <v>999.45299999999997</v>
      </c>
      <c r="BS149" s="178"/>
      <c r="BT149" s="178">
        <f t="shared" ref="BT149:BT151" si="1847">BS149/BR149*100</f>
        <v>0</v>
      </c>
      <c r="BU149" s="178"/>
      <c r="BV149" s="178"/>
      <c r="BW149" s="178"/>
      <c r="BX149" s="178">
        <f t="shared" si="1842"/>
        <v>0</v>
      </c>
      <c r="BY149" s="178">
        <f t="shared" si="1842"/>
        <v>0</v>
      </c>
      <c r="BZ149" s="178"/>
      <c r="CA149" s="178"/>
      <c r="CB149" s="178"/>
      <c r="CC149" s="178"/>
      <c r="CD149" s="178"/>
      <c r="CE149" s="178"/>
      <c r="CF149" s="178"/>
      <c r="CG149" s="179"/>
      <c r="CH149" s="178">
        <f t="shared" si="1843"/>
        <v>0</v>
      </c>
      <c r="CI149" s="178">
        <f t="shared" si="1843"/>
        <v>0</v>
      </c>
      <c r="CJ149" s="178"/>
      <c r="CK149" s="178"/>
      <c r="CL149" s="178"/>
      <c r="CM149" s="178"/>
      <c r="CN149" s="178"/>
      <c r="CO149" s="178"/>
      <c r="CP149" s="178"/>
      <c r="CQ149" s="179"/>
      <c r="CR149" s="178">
        <f t="shared" si="1722"/>
        <v>0</v>
      </c>
      <c r="CS149" s="178">
        <f t="shared" si="1722"/>
        <v>0</v>
      </c>
      <c r="CT149" s="178"/>
      <c r="CU149" s="178"/>
      <c r="CV149" s="178"/>
      <c r="CW149" s="178"/>
      <c r="CX149" s="178"/>
      <c r="CY149" s="178"/>
      <c r="CZ149" s="178"/>
      <c r="DA149" s="179"/>
      <c r="DB149" s="178">
        <f t="shared" si="1844"/>
        <v>0</v>
      </c>
      <c r="DC149" s="178">
        <f t="shared" si="1844"/>
        <v>0</v>
      </c>
      <c r="DD149" s="178"/>
      <c r="DE149" s="178"/>
      <c r="DF149" s="178"/>
      <c r="DG149" s="178"/>
      <c r="DH149" s="178"/>
      <c r="DI149" s="178"/>
      <c r="DJ149" s="178"/>
      <c r="DK149" s="179"/>
      <c r="DL149" s="178">
        <f t="shared" si="1845"/>
        <v>0</v>
      </c>
      <c r="DM149" s="178">
        <f t="shared" si="1845"/>
        <v>0</v>
      </c>
      <c r="DN149" s="178"/>
      <c r="DO149" s="178"/>
      <c r="DP149" s="178"/>
      <c r="DQ149" s="178"/>
      <c r="DR149" s="178"/>
      <c r="DS149" s="178"/>
      <c r="DT149" s="178"/>
      <c r="DU149" s="178"/>
      <c r="DV149" s="178"/>
      <c r="DW149" s="178"/>
      <c r="DX149" s="178">
        <v>468.43700000000001</v>
      </c>
      <c r="DY149" s="178">
        <v>0</v>
      </c>
      <c r="DZ149" s="178">
        <f t="shared" ref="DZ149" si="1848">DY149/DX149*100</f>
        <v>0</v>
      </c>
      <c r="EA149" s="178"/>
      <c r="EB149" s="178"/>
      <c r="EC149" s="178"/>
      <c r="ED149" s="179"/>
      <c r="EE149" s="178">
        <f t="shared" si="1846"/>
        <v>0</v>
      </c>
      <c r="EF149" s="178">
        <f t="shared" si="1846"/>
        <v>0</v>
      </c>
      <c r="EG149" s="178"/>
      <c r="EH149" s="178"/>
      <c r="EI149" s="178"/>
      <c r="EJ149" s="178"/>
      <c r="EK149" s="178"/>
      <c r="EL149" s="178"/>
      <c r="EM149" s="178"/>
      <c r="EN149" s="178"/>
      <c r="EO149" s="178"/>
      <c r="EP149" s="178"/>
      <c r="EQ149" s="180"/>
      <c r="ER149" s="178"/>
      <c r="ES149" s="178"/>
      <c r="ET149" s="178"/>
      <c r="EU149" s="178"/>
      <c r="EV149" s="178"/>
      <c r="EW149" s="178"/>
      <c r="EX149" s="178"/>
      <c r="EY149" s="178"/>
      <c r="EZ149" s="178"/>
      <c r="FA149" s="178"/>
      <c r="FB149" s="178"/>
      <c r="FC149" s="178"/>
      <c r="FD149" s="178"/>
      <c r="FE149" s="178"/>
      <c r="FF149" s="178"/>
      <c r="FG149" s="178"/>
      <c r="FH149" s="178"/>
      <c r="FI149" s="178"/>
      <c r="FJ149" s="178"/>
      <c r="FK149" s="178"/>
      <c r="FL149" s="178"/>
      <c r="FM149" s="178"/>
      <c r="FN149" s="178"/>
      <c r="FO149" s="178"/>
      <c r="FP149" s="178"/>
      <c r="FQ149" s="178"/>
      <c r="FR149" s="178"/>
      <c r="FS149" s="178"/>
      <c r="FT149" s="178"/>
      <c r="FU149" s="178"/>
      <c r="FV149" s="178"/>
      <c r="FW149" s="178"/>
      <c r="FX149" s="178"/>
      <c r="FY149" s="178"/>
      <c r="FZ149" s="178"/>
      <c r="GA149" s="178"/>
      <c r="GB149" s="178"/>
      <c r="GC149" s="178"/>
      <c r="GD149" s="178"/>
      <c r="GE149" s="178"/>
      <c r="GF149" s="178"/>
      <c r="GG149" s="178"/>
      <c r="GH149" s="178"/>
      <c r="GI149" s="178"/>
      <c r="GJ149" s="178"/>
      <c r="GK149" s="178"/>
      <c r="GL149" s="178"/>
      <c r="GM149" s="178"/>
      <c r="GN149" s="178"/>
      <c r="GO149" s="178"/>
      <c r="GP149" s="178"/>
      <c r="GQ149" s="178"/>
      <c r="GR149" s="178"/>
      <c r="GS149" s="178"/>
      <c r="GT149" s="178"/>
      <c r="GU149" s="178"/>
      <c r="GV149" s="178"/>
      <c r="GW149" s="99"/>
      <c r="GX149" s="116"/>
      <c r="GY149" s="116"/>
      <c r="GZ149" s="116"/>
      <c r="HA149" s="116"/>
      <c r="HB149" s="116"/>
      <c r="HC149" s="116"/>
      <c r="HD149" s="87"/>
      <c r="HE149" s="85"/>
      <c r="HF149" s="85"/>
      <c r="HG149" s="30"/>
    </row>
    <row r="150" spans="1:215">
      <c r="A150" s="11" t="s">
        <v>65</v>
      </c>
      <c r="B150" s="178">
        <f t="shared" si="1834"/>
        <v>2542.0263199999999</v>
      </c>
      <c r="C150" s="178">
        <f t="shared" si="1835"/>
        <v>0</v>
      </c>
      <c r="D150" s="178">
        <f t="shared" si="1679"/>
        <v>0</v>
      </c>
      <c r="E150" s="179"/>
      <c r="F150" s="178">
        <f t="shared" si="1836"/>
        <v>0</v>
      </c>
      <c r="G150" s="178">
        <f t="shared" si="1836"/>
        <v>0</v>
      </c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9"/>
      <c r="V150" s="178">
        <f t="shared" si="1837"/>
        <v>0</v>
      </c>
      <c r="W150" s="178">
        <f t="shared" si="1837"/>
        <v>0</v>
      </c>
      <c r="X150" s="178"/>
      <c r="Y150" s="178"/>
      <c r="Z150" s="178"/>
      <c r="AA150" s="178"/>
      <c r="AB150" s="178"/>
      <c r="AC150" s="178"/>
      <c r="AD150" s="178"/>
      <c r="AE150" s="179"/>
      <c r="AF150" s="178">
        <f t="shared" si="1838"/>
        <v>0</v>
      </c>
      <c r="AG150" s="178">
        <f t="shared" si="1838"/>
        <v>0</v>
      </c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9"/>
      <c r="AS150" s="178">
        <f t="shared" si="1839"/>
        <v>0</v>
      </c>
      <c r="AT150" s="178">
        <f t="shared" si="1839"/>
        <v>0</v>
      </c>
      <c r="AU150" s="178"/>
      <c r="AV150" s="178"/>
      <c r="AW150" s="178"/>
      <c r="AX150" s="178"/>
      <c r="AY150" s="178"/>
      <c r="AZ150" s="178"/>
      <c r="BA150" s="178"/>
      <c r="BB150" s="179">
        <v>1004.67332</v>
      </c>
      <c r="BC150" s="178">
        <f t="shared" si="1840"/>
        <v>1004.67332</v>
      </c>
      <c r="BD150" s="178">
        <f t="shared" si="1840"/>
        <v>0</v>
      </c>
      <c r="BE150" s="178">
        <f t="shared" si="1780"/>
        <v>0</v>
      </c>
      <c r="BF150" s="178">
        <v>984.57984999999996</v>
      </c>
      <c r="BG150" s="178">
        <v>0</v>
      </c>
      <c r="BH150" s="178">
        <f t="shared" si="1782"/>
        <v>0</v>
      </c>
      <c r="BI150" s="178">
        <v>20.09347</v>
      </c>
      <c r="BJ150" s="178">
        <v>0</v>
      </c>
      <c r="BK150" s="178">
        <f>BJ150/BI150*100</f>
        <v>0</v>
      </c>
      <c r="BL150" s="178"/>
      <c r="BM150" s="178"/>
      <c r="BN150" s="178"/>
      <c r="BO150" s="178">
        <f t="shared" si="1841"/>
        <v>837.54</v>
      </c>
      <c r="BP150" s="178">
        <f>BS150+BV150</f>
        <v>0</v>
      </c>
      <c r="BQ150" s="178">
        <f>BP150/BO150*100</f>
        <v>0</v>
      </c>
      <c r="BR150" s="178">
        <v>837.54</v>
      </c>
      <c r="BS150" s="178"/>
      <c r="BT150" s="178">
        <f t="shared" si="1847"/>
        <v>0</v>
      </c>
      <c r="BU150" s="178"/>
      <c r="BV150" s="178"/>
      <c r="BW150" s="178"/>
      <c r="BX150" s="178">
        <f t="shared" si="1842"/>
        <v>0</v>
      </c>
      <c r="BY150" s="178">
        <f t="shared" si="1842"/>
        <v>0</v>
      </c>
      <c r="BZ150" s="178"/>
      <c r="CA150" s="178"/>
      <c r="CB150" s="178"/>
      <c r="CC150" s="178"/>
      <c r="CD150" s="178"/>
      <c r="CE150" s="178"/>
      <c r="CF150" s="178"/>
      <c r="CG150" s="179"/>
      <c r="CH150" s="178">
        <f t="shared" si="1843"/>
        <v>0</v>
      </c>
      <c r="CI150" s="178">
        <f t="shared" si="1843"/>
        <v>0</v>
      </c>
      <c r="CJ150" s="178"/>
      <c r="CK150" s="178"/>
      <c r="CL150" s="178"/>
      <c r="CM150" s="178"/>
      <c r="CN150" s="178"/>
      <c r="CO150" s="178"/>
      <c r="CP150" s="178"/>
      <c r="CQ150" s="179"/>
      <c r="CR150" s="178">
        <f t="shared" si="1722"/>
        <v>0</v>
      </c>
      <c r="CS150" s="178">
        <f t="shared" si="1722"/>
        <v>0</v>
      </c>
      <c r="CT150" s="178"/>
      <c r="CU150" s="178"/>
      <c r="CV150" s="178"/>
      <c r="CW150" s="178"/>
      <c r="CX150" s="178"/>
      <c r="CY150" s="178"/>
      <c r="CZ150" s="178"/>
      <c r="DA150" s="179"/>
      <c r="DB150" s="178">
        <f t="shared" si="1844"/>
        <v>0</v>
      </c>
      <c r="DC150" s="178">
        <f t="shared" si="1844"/>
        <v>0</v>
      </c>
      <c r="DD150" s="178"/>
      <c r="DE150" s="178"/>
      <c r="DF150" s="178"/>
      <c r="DG150" s="178"/>
      <c r="DH150" s="178"/>
      <c r="DI150" s="178"/>
      <c r="DJ150" s="178"/>
      <c r="DK150" s="179"/>
      <c r="DL150" s="178">
        <f t="shared" si="1845"/>
        <v>0</v>
      </c>
      <c r="DM150" s="178">
        <f t="shared" si="1845"/>
        <v>0</v>
      </c>
      <c r="DN150" s="178"/>
      <c r="DO150" s="178"/>
      <c r="DP150" s="178"/>
      <c r="DQ150" s="178"/>
      <c r="DR150" s="178"/>
      <c r="DS150" s="178"/>
      <c r="DT150" s="178"/>
      <c r="DU150" s="178"/>
      <c r="DV150" s="178"/>
      <c r="DW150" s="178"/>
      <c r="DX150" s="178">
        <v>699.81299999999999</v>
      </c>
      <c r="DY150" s="178">
        <v>0</v>
      </c>
      <c r="DZ150" s="178">
        <f>DY150/DX150*100</f>
        <v>0</v>
      </c>
      <c r="EA150" s="178"/>
      <c r="EB150" s="178"/>
      <c r="EC150" s="178"/>
      <c r="ED150" s="179"/>
      <c r="EE150" s="178">
        <f t="shared" si="1846"/>
        <v>0</v>
      </c>
      <c r="EF150" s="178">
        <f t="shared" si="1846"/>
        <v>0</v>
      </c>
      <c r="EG150" s="178"/>
      <c r="EH150" s="178"/>
      <c r="EI150" s="178"/>
      <c r="EJ150" s="178"/>
      <c r="EK150" s="178"/>
      <c r="EL150" s="178"/>
      <c r="EM150" s="178"/>
      <c r="EN150" s="178"/>
      <c r="EO150" s="178"/>
      <c r="EP150" s="178"/>
      <c r="EQ150" s="180"/>
      <c r="ER150" s="178"/>
      <c r="ES150" s="178"/>
      <c r="ET150" s="178"/>
      <c r="EU150" s="178"/>
      <c r="EV150" s="178"/>
      <c r="EW150" s="178"/>
      <c r="EX150" s="178"/>
      <c r="EY150" s="178"/>
      <c r="EZ150" s="178"/>
      <c r="FA150" s="178"/>
      <c r="FB150" s="178"/>
      <c r="FC150" s="178"/>
      <c r="FD150" s="178"/>
      <c r="FE150" s="178"/>
      <c r="FF150" s="178"/>
      <c r="FG150" s="178"/>
      <c r="FH150" s="178"/>
      <c r="FI150" s="178"/>
      <c r="FJ150" s="178"/>
      <c r="FK150" s="178"/>
      <c r="FL150" s="178"/>
      <c r="FM150" s="178"/>
      <c r="FN150" s="178"/>
      <c r="FO150" s="178"/>
      <c r="FP150" s="178"/>
      <c r="FQ150" s="178"/>
      <c r="FR150" s="178"/>
      <c r="FS150" s="178"/>
      <c r="FT150" s="178"/>
      <c r="FU150" s="178"/>
      <c r="FV150" s="178"/>
      <c r="FW150" s="178"/>
      <c r="FX150" s="178"/>
      <c r="FY150" s="178"/>
      <c r="FZ150" s="178"/>
      <c r="GA150" s="178"/>
      <c r="GB150" s="178"/>
      <c r="GC150" s="178"/>
      <c r="GD150" s="178"/>
      <c r="GE150" s="178"/>
      <c r="GF150" s="178"/>
      <c r="GG150" s="178"/>
      <c r="GH150" s="178"/>
      <c r="GI150" s="178"/>
      <c r="GJ150" s="178"/>
      <c r="GK150" s="178"/>
      <c r="GL150" s="178"/>
      <c r="GM150" s="178"/>
      <c r="GN150" s="178"/>
      <c r="GO150" s="178"/>
      <c r="GP150" s="178"/>
      <c r="GQ150" s="178"/>
      <c r="GR150" s="178"/>
      <c r="GS150" s="178"/>
      <c r="GT150" s="178"/>
      <c r="GU150" s="178"/>
      <c r="GV150" s="178"/>
      <c r="GW150" s="99"/>
      <c r="GX150" s="116"/>
      <c r="GY150" s="116"/>
      <c r="GZ150" s="116"/>
      <c r="HA150" s="116"/>
      <c r="HB150" s="116"/>
      <c r="HC150" s="116"/>
      <c r="HD150" s="87"/>
      <c r="HE150" s="85"/>
      <c r="HF150" s="85"/>
      <c r="HG150" s="30"/>
    </row>
    <row r="151" spans="1:215">
      <c r="A151" s="11" t="s">
        <v>87</v>
      </c>
      <c r="B151" s="178">
        <f t="shared" si="1834"/>
        <v>1734.96</v>
      </c>
      <c r="C151" s="178">
        <f t="shared" si="1835"/>
        <v>0</v>
      </c>
      <c r="D151" s="178">
        <f t="shared" si="1679"/>
        <v>0</v>
      </c>
      <c r="E151" s="179"/>
      <c r="F151" s="178">
        <f t="shared" si="1836"/>
        <v>0</v>
      </c>
      <c r="G151" s="178">
        <f t="shared" si="1836"/>
        <v>0</v>
      </c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9"/>
      <c r="V151" s="178">
        <f t="shared" si="1837"/>
        <v>0</v>
      </c>
      <c r="W151" s="178">
        <f t="shared" si="1837"/>
        <v>0</v>
      </c>
      <c r="X151" s="178"/>
      <c r="Y151" s="178"/>
      <c r="Z151" s="178"/>
      <c r="AA151" s="178"/>
      <c r="AB151" s="178"/>
      <c r="AC151" s="178"/>
      <c r="AD151" s="178"/>
      <c r="AE151" s="179"/>
      <c r="AF151" s="178">
        <f t="shared" si="1838"/>
        <v>0</v>
      </c>
      <c r="AG151" s="178">
        <f t="shared" si="1838"/>
        <v>0</v>
      </c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9"/>
      <c r="AS151" s="178">
        <f t="shared" si="1839"/>
        <v>0</v>
      </c>
      <c r="AT151" s="178">
        <f t="shared" si="1839"/>
        <v>0</v>
      </c>
      <c r="AU151" s="178"/>
      <c r="AV151" s="178"/>
      <c r="AW151" s="178"/>
      <c r="AX151" s="178"/>
      <c r="AY151" s="178"/>
      <c r="AZ151" s="178"/>
      <c r="BA151" s="178"/>
      <c r="BB151" s="179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>
        <f t="shared" si="1841"/>
        <v>707.24099999999999</v>
      </c>
      <c r="BP151" s="178">
        <f>BS151+BV151</f>
        <v>0</v>
      </c>
      <c r="BQ151" s="178">
        <f>BP151/BO151*100</f>
        <v>0</v>
      </c>
      <c r="BR151" s="178">
        <v>707.24099999999999</v>
      </c>
      <c r="BS151" s="178"/>
      <c r="BT151" s="178">
        <f t="shared" si="1847"/>
        <v>0</v>
      </c>
      <c r="BU151" s="178"/>
      <c r="BV151" s="178"/>
      <c r="BW151" s="178"/>
      <c r="BX151" s="178">
        <f t="shared" si="1842"/>
        <v>0</v>
      </c>
      <c r="BY151" s="178">
        <f t="shared" si="1842"/>
        <v>0</v>
      </c>
      <c r="BZ151" s="178"/>
      <c r="CA151" s="178"/>
      <c r="CB151" s="178"/>
      <c r="CC151" s="178"/>
      <c r="CD151" s="178"/>
      <c r="CE151" s="178"/>
      <c r="CF151" s="178"/>
      <c r="CG151" s="179"/>
      <c r="CH151" s="178">
        <f t="shared" si="1843"/>
        <v>0</v>
      </c>
      <c r="CI151" s="178">
        <f t="shared" si="1843"/>
        <v>0</v>
      </c>
      <c r="CJ151" s="178"/>
      <c r="CK151" s="178"/>
      <c r="CL151" s="178"/>
      <c r="CM151" s="178"/>
      <c r="CN151" s="178"/>
      <c r="CO151" s="178"/>
      <c r="CP151" s="178"/>
      <c r="CQ151" s="179"/>
      <c r="CR151" s="178">
        <f t="shared" si="1722"/>
        <v>0</v>
      </c>
      <c r="CS151" s="178">
        <f t="shared" si="1722"/>
        <v>0</v>
      </c>
      <c r="CT151" s="178"/>
      <c r="CU151" s="178"/>
      <c r="CV151" s="178"/>
      <c r="CW151" s="178"/>
      <c r="CX151" s="178"/>
      <c r="CY151" s="178"/>
      <c r="CZ151" s="178"/>
      <c r="DA151" s="179"/>
      <c r="DB151" s="178">
        <f t="shared" si="1844"/>
        <v>0</v>
      </c>
      <c r="DC151" s="178">
        <f t="shared" si="1844"/>
        <v>0</v>
      </c>
      <c r="DD151" s="178"/>
      <c r="DE151" s="178"/>
      <c r="DF151" s="178"/>
      <c r="DG151" s="178"/>
      <c r="DH151" s="178"/>
      <c r="DI151" s="178"/>
      <c r="DJ151" s="178"/>
      <c r="DK151" s="179"/>
      <c r="DL151" s="178">
        <f t="shared" si="1845"/>
        <v>0</v>
      </c>
      <c r="DM151" s="178">
        <f t="shared" si="1845"/>
        <v>0</v>
      </c>
      <c r="DN151" s="178"/>
      <c r="DO151" s="178"/>
      <c r="DP151" s="178"/>
      <c r="DQ151" s="178"/>
      <c r="DR151" s="178"/>
      <c r="DS151" s="178"/>
      <c r="DT151" s="178"/>
      <c r="DU151" s="178"/>
      <c r="DV151" s="178"/>
      <c r="DW151" s="178"/>
      <c r="DX151" s="178">
        <v>1027.7190000000001</v>
      </c>
      <c r="DY151" s="178">
        <v>0</v>
      </c>
      <c r="DZ151" s="178">
        <f t="shared" ref="DZ151:DZ158" si="1849">DY151/DX151*100</f>
        <v>0</v>
      </c>
      <c r="EA151" s="178"/>
      <c r="EB151" s="178"/>
      <c r="EC151" s="178"/>
      <c r="ED151" s="179"/>
      <c r="EE151" s="178">
        <f t="shared" si="1846"/>
        <v>0</v>
      </c>
      <c r="EF151" s="178">
        <f t="shared" si="1846"/>
        <v>0</v>
      </c>
      <c r="EG151" s="178"/>
      <c r="EH151" s="178"/>
      <c r="EI151" s="178"/>
      <c r="EJ151" s="178"/>
      <c r="EK151" s="178"/>
      <c r="EL151" s="178"/>
      <c r="EM151" s="178"/>
      <c r="EN151" s="178"/>
      <c r="EO151" s="178"/>
      <c r="EP151" s="178"/>
      <c r="EQ151" s="180"/>
      <c r="ER151" s="178"/>
      <c r="ES151" s="178"/>
      <c r="ET151" s="178"/>
      <c r="EU151" s="178"/>
      <c r="EV151" s="178"/>
      <c r="EW151" s="178"/>
      <c r="EX151" s="178"/>
      <c r="EY151" s="178"/>
      <c r="EZ151" s="178"/>
      <c r="FA151" s="178"/>
      <c r="FB151" s="178"/>
      <c r="FC151" s="178"/>
      <c r="FD151" s="178"/>
      <c r="FE151" s="178"/>
      <c r="FF151" s="178"/>
      <c r="FG151" s="178"/>
      <c r="FH151" s="178"/>
      <c r="FI151" s="178"/>
      <c r="FJ151" s="178"/>
      <c r="FK151" s="178"/>
      <c r="FL151" s="178"/>
      <c r="FM151" s="178"/>
      <c r="FN151" s="178"/>
      <c r="FO151" s="178"/>
      <c r="FP151" s="178"/>
      <c r="FQ151" s="178"/>
      <c r="FR151" s="178"/>
      <c r="FS151" s="178"/>
      <c r="FT151" s="178"/>
      <c r="FU151" s="178"/>
      <c r="FV151" s="178"/>
      <c r="FW151" s="178"/>
      <c r="FX151" s="178"/>
      <c r="FY151" s="178"/>
      <c r="FZ151" s="178"/>
      <c r="GA151" s="178"/>
      <c r="GB151" s="178"/>
      <c r="GC151" s="178"/>
      <c r="GD151" s="178"/>
      <c r="GE151" s="178"/>
      <c r="GF151" s="178"/>
      <c r="GG151" s="178"/>
      <c r="GH151" s="178"/>
      <c r="GI151" s="178"/>
      <c r="GJ151" s="178"/>
      <c r="GK151" s="178"/>
      <c r="GL151" s="178"/>
      <c r="GM151" s="178"/>
      <c r="GN151" s="178"/>
      <c r="GO151" s="178"/>
      <c r="GP151" s="178"/>
      <c r="GQ151" s="178"/>
      <c r="GR151" s="178"/>
      <c r="GS151" s="178"/>
      <c r="GT151" s="178"/>
      <c r="GU151" s="178"/>
      <c r="GV151" s="178"/>
      <c r="GW151" s="99"/>
      <c r="GX151" s="116"/>
      <c r="GY151" s="116"/>
      <c r="GZ151" s="116"/>
      <c r="HA151" s="116"/>
      <c r="HB151" s="116"/>
      <c r="HC151" s="116"/>
      <c r="HD151" s="87"/>
      <c r="HE151" s="85"/>
      <c r="HF151" s="85"/>
      <c r="HG151" s="30"/>
    </row>
    <row r="152" spans="1:215">
      <c r="A152" s="11" t="s">
        <v>77</v>
      </c>
      <c r="B152" s="178">
        <f t="shared" si="1834"/>
        <v>1641.1623199999999</v>
      </c>
      <c r="C152" s="178">
        <f t="shared" si="1835"/>
        <v>0</v>
      </c>
      <c r="D152" s="178">
        <f t="shared" si="1679"/>
        <v>0</v>
      </c>
      <c r="E152" s="179"/>
      <c r="F152" s="178">
        <f t="shared" si="1836"/>
        <v>0</v>
      </c>
      <c r="G152" s="178">
        <f t="shared" si="1836"/>
        <v>0</v>
      </c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9"/>
      <c r="V152" s="178">
        <f t="shared" si="1837"/>
        <v>0</v>
      </c>
      <c r="W152" s="178">
        <f t="shared" si="1837"/>
        <v>0</v>
      </c>
      <c r="X152" s="178"/>
      <c r="Y152" s="178"/>
      <c r="Z152" s="178"/>
      <c r="AA152" s="178"/>
      <c r="AB152" s="178"/>
      <c r="AC152" s="178"/>
      <c r="AD152" s="178"/>
      <c r="AE152" s="179"/>
      <c r="AF152" s="178">
        <f t="shared" si="1838"/>
        <v>0</v>
      </c>
      <c r="AG152" s="178">
        <f t="shared" si="1838"/>
        <v>0</v>
      </c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9"/>
      <c r="AS152" s="178">
        <f t="shared" si="1839"/>
        <v>0</v>
      </c>
      <c r="AT152" s="178">
        <f t="shared" si="1839"/>
        <v>0</v>
      </c>
      <c r="AU152" s="178"/>
      <c r="AV152" s="178"/>
      <c r="AW152" s="178"/>
      <c r="AX152" s="178"/>
      <c r="AY152" s="178"/>
      <c r="AZ152" s="178"/>
      <c r="BA152" s="178"/>
      <c r="BB152" s="179">
        <v>1004.67332</v>
      </c>
      <c r="BC152" s="178">
        <f t="shared" si="1840"/>
        <v>1004.67332</v>
      </c>
      <c r="BD152" s="178">
        <f>BG152+BJ152</f>
        <v>0</v>
      </c>
      <c r="BE152" s="178">
        <f t="shared" ref="BE152" si="1850">BD152/BC152*100</f>
        <v>0</v>
      </c>
      <c r="BF152" s="178">
        <v>984.57984999999996</v>
      </c>
      <c r="BG152" s="178">
        <v>0</v>
      </c>
      <c r="BH152" s="178">
        <f t="shared" ref="BH152" si="1851">BG152/BF152*100</f>
        <v>0</v>
      </c>
      <c r="BI152" s="178">
        <v>20.09347</v>
      </c>
      <c r="BJ152" s="178">
        <v>0</v>
      </c>
      <c r="BK152" s="178">
        <f>BJ152/BI152*100</f>
        <v>0</v>
      </c>
      <c r="BL152" s="178"/>
      <c r="BM152" s="178"/>
      <c r="BN152" s="178"/>
      <c r="BO152" s="178">
        <f t="shared" si="1841"/>
        <v>0</v>
      </c>
      <c r="BP152" s="178"/>
      <c r="BQ152" s="178"/>
      <c r="BR152" s="178"/>
      <c r="BS152" s="178"/>
      <c r="BT152" s="178"/>
      <c r="BU152" s="178"/>
      <c r="BV152" s="178"/>
      <c r="BW152" s="178"/>
      <c r="BX152" s="178">
        <f t="shared" si="1842"/>
        <v>0</v>
      </c>
      <c r="BY152" s="178">
        <f t="shared" si="1842"/>
        <v>0</v>
      </c>
      <c r="BZ152" s="178"/>
      <c r="CA152" s="178"/>
      <c r="CB152" s="178"/>
      <c r="CC152" s="178"/>
      <c r="CD152" s="178"/>
      <c r="CE152" s="178"/>
      <c r="CF152" s="178"/>
      <c r="CG152" s="179"/>
      <c r="CH152" s="178">
        <f t="shared" si="1843"/>
        <v>0</v>
      </c>
      <c r="CI152" s="178">
        <f t="shared" si="1843"/>
        <v>0</v>
      </c>
      <c r="CJ152" s="178"/>
      <c r="CK152" s="178"/>
      <c r="CL152" s="178"/>
      <c r="CM152" s="178"/>
      <c r="CN152" s="178"/>
      <c r="CO152" s="178"/>
      <c r="CP152" s="178"/>
      <c r="CQ152" s="179"/>
      <c r="CR152" s="178">
        <f t="shared" si="1722"/>
        <v>0</v>
      </c>
      <c r="CS152" s="178">
        <f t="shared" si="1722"/>
        <v>0</v>
      </c>
      <c r="CT152" s="178"/>
      <c r="CU152" s="178"/>
      <c r="CV152" s="178"/>
      <c r="CW152" s="178"/>
      <c r="CX152" s="178"/>
      <c r="CY152" s="178"/>
      <c r="CZ152" s="178"/>
      <c r="DA152" s="179"/>
      <c r="DB152" s="178">
        <f t="shared" si="1844"/>
        <v>0</v>
      </c>
      <c r="DC152" s="178">
        <f t="shared" si="1844"/>
        <v>0</v>
      </c>
      <c r="DD152" s="178"/>
      <c r="DE152" s="178"/>
      <c r="DF152" s="178"/>
      <c r="DG152" s="178"/>
      <c r="DH152" s="178"/>
      <c r="DI152" s="178"/>
      <c r="DJ152" s="178"/>
      <c r="DK152" s="179"/>
      <c r="DL152" s="178">
        <f t="shared" si="1845"/>
        <v>0</v>
      </c>
      <c r="DM152" s="178">
        <f t="shared" si="1845"/>
        <v>0</v>
      </c>
      <c r="DN152" s="178"/>
      <c r="DO152" s="178"/>
      <c r="DP152" s="178"/>
      <c r="DQ152" s="178"/>
      <c r="DR152" s="178"/>
      <c r="DS152" s="178"/>
      <c r="DT152" s="178"/>
      <c r="DU152" s="178"/>
      <c r="DV152" s="178"/>
      <c r="DW152" s="178"/>
      <c r="DX152" s="178">
        <v>636.48900000000003</v>
      </c>
      <c r="DY152" s="178">
        <v>0</v>
      </c>
      <c r="DZ152" s="178">
        <f t="shared" si="1849"/>
        <v>0</v>
      </c>
      <c r="EA152" s="178"/>
      <c r="EB152" s="178"/>
      <c r="EC152" s="178"/>
      <c r="ED152" s="179"/>
      <c r="EE152" s="178">
        <f t="shared" si="1846"/>
        <v>0</v>
      </c>
      <c r="EF152" s="178">
        <f t="shared" si="1846"/>
        <v>0</v>
      </c>
      <c r="EG152" s="178"/>
      <c r="EH152" s="178"/>
      <c r="EI152" s="178"/>
      <c r="EJ152" s="178"/>
      <c r="EK152" s="178"/>
      <c r="EL152" s="178"/>
      <c r="EM152" s="178"/>
      <c r="EN152" s="178"/>
      <c r="EO152" s="178"/>
      <c r="EP152" s="178"/>
      <c r="EQ152" s="180"/>
      <c r="ER152" s="178"/>
      <c r="ES152" s="178"/>
      <c r="ET152" s="178"/>
      <c r="EU152" s="178"/>
      <c r="EV152" s="178"/>
      <c r="EW152" s="178"/>
      <c r="EX152" s="178"/>
      <c r="EY152" s="178"/>
      <c r="EZ152" s="178"/>
      <c r="FA152" s="178"/>
      <c r="FB152" s="178"/>
      <c r="FC152" s="178"/>
      <c r="FD152" s="178"/>
      <c r="FE152" s="178"/>
      <c r="FF152" s="178"/>
      <c r="FG152" s="178"/>
      <c r="FH152" s="178"/>
      <c r="FI152" s="178"/>
      <c r="FJ152" s="178"/>
      <c r="FK152" s="178"/>
      <c r="FL152" s="178"/>
      <c r="FM152" s="178"/>
      <c r="FN152" s="178"/>
      <c r="FO152" s="178"/>
      <c r="FP152" s="178"/>
      <c r="FQ152" s="178"/>
      <c r="FR152" s="178"/>
      <c r="FS152" s="178"/>
      <c r="FT152" s="178"/>
      <c r="FU152" s="178"/>
      <c r="FV152" s="178"/>
      <c r="FW152" s="178"/>
      <c r="FX152" s="178"/>
      <c r="FY152" s="178"/>
      <c r="FZ152" s="178"/>
      <c r="GA152" s="178"/>
      <c r="GB152" s="178"/>
      <c r="GC152" s="178"/>
      <c r="GD152" s="178"/>
      <c r="GE152" s="178"/>
      <c r="GF152" s="178"/>
      <c r="GG152" s="178"/>
      <c r="GH152" s="178"/>
      <c r="GI152" s="178"/>
      <c r="GJ152" s="178"/>
      <c r="GK152" s="178"/>
      <c r="GL152" s="178"/>
      <c r="GM152" s="178"/>
      <c r="GN152" s="178"/>
      <c r="GO152" s="178"/>
      <c r="GP152" s="178"/>
      <c r="GQ152" s="178"/>
      <c r="GR152" s="178"/>
      <c r="GS152" s="178"/>
      <c r="GT152" s="178"/>
      <c r="GU152" s="178"/>
      <c r="GV152" s="178"/>
      <c r="GW152" s="99"/>
      <c r="GX152" s="116"/>
      <c r="GY152" s="116"/>
      <c r="GZ152" s="116"/>
      <c r="HA152" s="116"/>
      <c r="HB152" s="116"/>
      <c r="HC152" s="116"/>
      <c r="HD152" s="87"/>
      <c r="HE152" s="85"/>
      <c r="HF152" s="85"/>
      <c r="HG152" s="30"/>
    </row>
    <row r="153" spans="1:215">
      <c r="A153" s="11" t="s">
        <v>95</v>
      </c>
      <c r="B153" s="178">
        <f t="shared" si="1834"/>
        <v>1236.385</v>
      </c>
      <c r="C153" s="178">
        <f t="shared" si="1835"/>
        <v>0</v>
      </c>
      <c r="D153" s="178">
        <f t="shared" si="1679"/>
        <v>0</v>
      </c>
      <c r="E153" s="179"/>
      <c r="F153" s="178">
        <f t="shared" si="1836"/>
        <v>0</v>
      </c>
      <c r="G153" s="178">
        <f t="shared" si="1836"/>
        <v>0</v>
      </c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9"/>
      <c r="V153" s="178">
        <f t="shared" si="1837"/>
        <v>0</v>
      </c>
      <c r="W153" s="178">
        <f t="shared" si="1837"/>
        <v>0</v>
      </c>
      <c r="X153" s="178"/>
      <c r="Y153" s="178"/>
      <c r="Z153" s="178"/>
      <c r="AA153" s="178"/>
      <c r="AB153" s="178"/>
      <c r="AC153" s="178"/>
      <c r="AD153" s="178"/>
      <c r="AE153" s="179"/>
      <c r="AF153" s="178">
        <f t="shared" si="1838"/>
        <v>0</v>
      </c>
      <c r="AG153" s="178">
        <f t="shared" si="1838"/>
        <v>0</v>
      </c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9"/>
      <c r="AS153" s="178">
        <f t="shared" si="1839"/>
        <v>0</v>
      </c>
      <c r="AT153" s="178">
        <f t="shared" si="1839"/>
        <v>0</v>
      </c>
      <c r="AU153" s="178"/>
      <c r="AV153" s="178"/>
      <c r="AW153" s="178"/>
      <c r="AX153" s="178"/>
      <c r="AY153" s="178"/>
      <c r="AZ153" s="178"/>
      <c r="BA153" s="178"/>
      <c r="BB153" s="179"/>
      <c r="BC153" s="178"/>
      <c r="BD153" s="178"/>
      <c r="BE153" s="178"/>
      <c r="BF153" s="178"/>
      <c r="BG153" s="178"/>
      <c r="BH153" s="178"/>
      <c r="BI153" s="178"/>
      <c r="BJ153" s="178"/>
      <c r="BK153" s="178"/>
      <c r="BL153" s="178"/>
      <c r="BM153" s="178"/>
      <c r="BN153" s="178"/>
      <c r="BO153" s="178">
        <f t="shared" si="1841"/>
        <v>713.00199999999995</v>
      </c>
      <c r="BP153" s="178">
        <f>BS153+BV153</f>
        <v>0</v>
      </c>
      <c r="BQ153" s="178">
        <f>BP153/BO153*100</f>
        <v>0</v>
      </c>
      <c r="BR153" s="178"/>
      <c r="BS153" s="178"/>
      <c r="BT153" s="178"/>
      <c r="BU153" s="178">
        <v>713.00199999999995</v>
      </c>
      <c r="BV153" s="178"/>
      <c r="BW153" s="178">
        <f>BV153/BU153*100</f>
        <v>0</v>
      </c>
      <c r="BX153" s="178">
        <f t="shared" si="1842"/>
        <v>0</v>
      </c>
      <c r="BY153" s="178">
        <f t="shared" si="1842"/>
        <v>0</v>
      </c>
      <c r="BZ153" s="178"/>
      <c r="CA153" s="178"/>
      <c r="CB153" s="178"/>
      <c r="CC153" s="178"/>
      <c r="CD153" s="178"/>
      <c r="CE153" s="178"/>
      <c r="CF153" s="178"/>
      <c r="CG153" s="179"/>
      <c r="CH153" s="178">
        <f t="shared" si="1843"/>
        <v>0</v>
      </c>
      <c r="CI153" s="178">
        <f t="shared" si="1843"/>
        <v>0</v>
      </c>
      <c r="CJ153" s="178"/>
      <c r="CK153" s="178"/>
      <c r="CL153" s="178"/>
      <c r="CM153" s="178"/>
      <c r="CN153" s="178"/>
      <c r="CO153" s="178"/>
      <c r="CP153" s="178"/>
      <c r="CQ153" s="179"/>
      <c r="CR153" s="178">
        <f t="shared" si="1722"/>
        <v>0</v>
      </c>
      <c r="CS153" s="178">
        <f t="shared" si="1722"/>
        <v>0</v>
      </c>
      <c r="CT153" s="178"/>
      <c r="CU153" s="178"/>
      <c r="CV153" s="178"/>
      <c r="CW153" s="178"/>
      <c r="CX153" s="178"/>
      <c r="CY153" s="178"/>
      <c r="CZ153" s="178"/>
      <c r="DA153" s="179"/>
      <c r="DB153" s="178">
        <f t="shared" si="1844"/>
        <v>0</v>
      </c>
      <c r="DC153" s="178">
        <f t="shared" si="1844"/>
        <v>0</v>
      </c>
      <c r="DD153" s="178"/>
      <c r="DE153" s="178"/>
      <c r="DF153" s="178"/>
      <c r="DG153" s="178"/>
      <c r="DH153" s="178"/>
      <c r="DI153" s="178"/>
      <c r="DJ153" s="178"/>
      <c r="DK153" s="179"/>
      <c r="DL153" s="178">
        <f t="shared" si="1845"/>
        <v>0</v>
      </c>
      <c r="DM153" s="178">
        <f t="shared" si="1845"/>
        <v>0</v>
      </c>
      <c r="DN153" s="178"/>
      <c r="DO153" s="178"/>
      <c r="DP153" s="178"/>
      <c r="DQ153" s="178"/>
      <c r="DR153" s="178"/>
      <c r="DS153" s="178"/>
      <c r="DT153" s="178"/>
      <c r="DU153" s="178"/>
      <c r="DV153" s="178"/>
      <c r="DW153" s="178"/>
      <c r="DX153" s="178">
        <v>523.38300000000004</v>
      </c>
      <c r="DY153" s="178">
        <v>0</v>
      </c>
      <c r="DZ153" s="178">
        <f t="shared" si="1849"/>
        <v>0</v>
      </c>
      <c r="EA153" s="178"/>
      <c r="EB153" s="178"/>
      <c r="EC153" s="178"/>
      <c r="ED153" s="179"/>
      <c r="EE153" s="178">
        <f t="shared" si="1846"/>
        <v>0</v>
      </c>
      <c r="EF153" s="178">
        <f t="shared" si="1846"/>
        <v>0</v>
      </c>
      <c r="EG153" s="178"/>
      <c r="EH153" s="178"/>
      <c r="EI153" s="178"/>
      <c r="EJ153" s="178"/>
      <c r="EK153" s="178"/>
      <c r="EL153" s="178"/>
      <c r="EM153" s="178"/>
      <c r="EN153" s="178"/>
      <c r="EO153" s="178"/>
      <c r="EP153" s="178"/>
      <c r="EQ153" s="180"/>
      <c r="ER153" s="178"/>
      <c r="ES153" s="178"/>
      <c r="ET153" s="178"/>
      <c r="EU153" s="178"/>
      <c r="EV153" s="178"/>
      <c r="EW153" s="178"/>
      <c r="EX153" s="178"/>
      <c r="EY153" s="178"/>
      <c r="EZ153" s="178"/>
      <c r="FA153" s="178"/>
      <c r="FB153" s="178"/>
      <c r="FC153" s="178"/>
      <c r="FD153" s="178"/>
      <c r="FE153" s="178"/>
      <c r="FF153" s="178"/>
      <c r="FG153" s="178"/>
      <c r="FH153" s="178"/>
      <c r="FI153" s="178"/>
      <c r="FJ153" s="178"/>
      <c r="FK153" s="178"/>
      <c r="FL153" s="178"/>
      <c r="FM153" s="178"/>
      <c r="FN153" s="178"/>
      <c r="FO153" s="178"/>
      <c r="FP153" s="178"/>
      <c r="FQ153" s="178"/>
      <c r="FR153" s="178"/>
      <c r="FS153" s="178"/>
      <c r="FT153" s="178"/>
      <c r="FU153" s="178"/>
      <c r="FV153" s="178"/>
      <c r="FW153" s="178"/>
      <c r="FX153" s="178"/>
      <c r="FY153" s="178"/>
      <c r="FZ153" s="178"/>
      <c r="GA153" s="178"/>
      <c r="GB153" s="178"/>
      <c r="GC153" s="178"/>
      <c r="GD153" s="178"/>
      <c r="GE153" s="178"/>
      <c r="GF153" s="178"/>
      <c r="GG153" s="178"/>
      <c r="GH153" s="178"/>
      <c r="GI153" s="178"/>
      <c r="GJ153" s="178"/>
      <c r="GK153" s="178"/>
      <c r="GL153" s="178"/>
      <c r="GM153" s="178"/>
      <c r="GN153" s="178"/>
      <c r="GO153" s="178"/>
      <c r="GP153" s="178"/>
      <c r="GQ153" s="178"/>
      <c r="GR153" s="178"/>
      <c r="GS153" s="178"/>
      <c r="GT153" s="178"/>
      <c r="GU153" s="178"/>
      <c r="GV153" s="178"/>
      <c r="GW153" s="99"/>
      <c r="GX153" s="116"/>
      <c r="GY153" s="116"/>
      <c r="GZ153" s="116"/>
      <c r="HA153" s="116"/>
      <c r="HB153" s="116"/>
      <c r="HC153" s="116"/>
      <c r="HD153" s="87"/>
      <c r="HE153" s="85"/>
      <c r="HF153" s="85"/>
      <c r="HG153" s="30"/>
    </row>
    <row r="154" spans="1:215">
      <c r="A154" s="11" t="s">
        <v>78</v>
      </c>
      <c r="B154" s="178">
        <f t="shared" si="1834"/>
        <v>923.84366</v>
      </c>
      <c r="C154" s="178">
        <f t="shared" si="1835"/>
        <v>0</v>
      </c>
      <c r="D154" s="178">
        <f t="shared" si="1679"/>
        <v>0</v>
      </c>
      <c r="E154" s="179"/>
      <c r="F154" s="178">
        <f t="shared" si="1836"/>
        <v>0</v>
      </c>
      <c r="G154" s="178">
        <f t="shared" si="1836"/>
        <v>0</v>
      </c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9"/>
      <c r="V154" s="178">
        <f t="shared" si="1837"/>
        <v>0</v>
      </c>
      <c r="W154" s="178">
        <f t="shared" si="1837"/>
        <v>0</v>
      </c>
      <c r="X154" s="178"/>
      <c r="Y154" s="178"/>
      <c r="Z154" s="178"/>
      <c r="AA154" s="178"/>
      <c r="AB154" s="178"/>
      <c r="AC154" s="178"/>
      <c r="AD154" s="178"/>
      <c r="AE154" s="179"/>
      <c r="AF154" s="178">
        <f t="shared" si="1838"/>
        <v>0</v>
      </c>
      <c r="AG154" s="178">
        <f t="shared" si="1838"/>
        <v>0</v>
      </c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9"/>
      <c r="AS154" s="178">
        <f t="shared" si="1839"/>
        <v>0</v>
      </c>
      <c r="AT154" s="178">
        <f t="shared" si="1839"/>
        <v>0</v>
      </c>
      <c r="AU154" s="178"/>
      <c r="AV154" s="178"/>
      <c r="AW154" s="178"/>
      <c r="AX154" s="178"/>
      <c r="AY154" s="178"/>
      <c r="AZ154" s="178"/>
      <c r="BA154" s="178"/>
      <c r="BB154" s="179">
        <v>803.73865999999998</v>
      </c>
      <c r="BC154" s="178">
        <f t="shared" si="1840"/>
        <v>803.73865999999998</v>
      </c>
      <c r="BD154" s="178">
        <f t="shared" si="1840"/>
        <v>0</v>
      </c>
      <c r="BE154" s="178">
        <f t="shared" ref="BE154" si="1852">BD154/BC154*100</f>
        <v>0</v>
      </c>
      <c r="BF154" s="178">
        <v>787.66387999999995</v>
      </c>
      <c r="BG154" s="178">
        <v>0</v>
      </c>
      <c r="BH154" s="178">
        <f t="shared" ref="BH154" si="1853">BG154/BF154*100</f>
        <v>0</v>
      </c>
      <c r="BI154" s="178">
        <v>16.074780000000001</v>
      </c>
      <c r="BJ154" s="178">
        <v>0</v>
      </c>
      <c r="BK154" s="178">
        <f>BJ154/BI154*100</f>
        <v>0</v>
      </c>
      <c r="BL154" s="178"/>
      <c r="BM154" s="178"/>
      <c r="BN154" s="178"/>
      <c r="BO154" s="178">
        <f t="shared" si="1841"/>
        <v>0</v>
      </c>
      <c r="BP154" s="178"/>
      <c r="BQ154" s="178"/>
      <c r="BR154" s="178"/>
      <c r="BS154" s="178"/>
      <c r="BT154" s="178"/>
      <c r="BU154" s="178"/>
      <c r="BV154" s="178"/>
      <c r="BW154" s="178"/>
      <c r="BX154" s="178">
        <f t="shared" si="1842"/>
        <v>0</v>
      </c>
      <c r="BY154" s="178">
        <f t="shared" si="1842"/>
        <v>0</v>
      </c>
      <c r="BZ154" s="178"/>
      <c r="CA154" s="178"/>
      <c r="CB154" s="178"/>
      <c r="CC154" s="178"/>
      <c r="CD154" s="178"/>
      <c r="CE154" s="178"/>
      <c r="CF154" s="178"/>
      <c r="CG154" s="179"/>
      <c r="CH154" s="178">
        <f t="shared" si="1843"/>
        <v>0</v>
      </c>
      <c r="CI154" s="178">
        <f t="shared" si="1843"/>
        <v>0</v>
      </c>
      <c r="CJ154" s="178"/>
      <c r="CK154" s="178"/>
      <c r="CL154" s="178"/>
      <c r="CM154" s="178"/>
      <c r="CN154" s="178"/>
      <c r="CO154" s="178"/>
      <c r="CP154" s="178"/>
      <c r="CQ154" s="179"/>
      <c r="CR154" s="178">
        <f t="shared" ref="CR154:CS155" si="1854">CU154+CX154</f>
        <v>0</v>
      </c>
      <c r="CS154" s="178">
        <f t="shared" si="1854"/>
        <v>0</v>
      </c>
      <c r="CT154" s="178"/>
      <c r="CU154" s="178"/>
      <c r="CV154" s="178"/>
      <c r="CW154" s="178"/>
      <c r="CX154" s="178"/>
      <c r="CY154" s="178"/>
      <c r="CZ154" s="178"/>
      <c r="DA154" s="179"/>
      <c r="DB154" s="178">
        <f t="shared" si="1844"/>
        <v>0</v>
      </c>
      <c r="DC154" s="178">
        <f t="shared" si="1844"/>
        <v>0</v>
      </c>
      <c r="DD154" s="178"/>
      <c r="DE154" s="178"/>
      <c r="DF154" s="178"/>
      <c r="DG154" s="178"/>
      <c r="DH154" s="178"/>
      <c r="DI154" s="178"/>
      <c r="DJ154" s="178"/>
      <c r="DK154" s="179"/>
      <c r="DL154" s="178">
        <f t="shared" si="1845"/>
        <v>0</v>
      </c>
      <c r="DM154" s="178">
        <f t="shared" si="1845"/>
        <v>0</v>
      </c>
      <c r="DN154" s="178"/>
      <c r="DO154" s="178"/>
      <c r="DP154" s="178"/>
      <c r="DQ154" s="178"/>
      <c r="DR154" s="178"/>
      <c r="DS154" s="178"/>
      <c r="DT154" s="178"/>
      <c r="DU154" s="178"/>
      <c r="DV154" s="178"/>
      <c r="DW154" s="178"/>
      <c r="DX154" s="178">
        <v>120.105</v>
      </c>
      <c r="DY154" s="178">
        <v>0</v>
      </c>
      <c r="DZ154" s="178">
        <f t="shared" si="1849"/>
        <v>0</v>
      </c>
      <c r="EA154" s="178"/>
      <c r="EB154" s="178"/>
      <c r="EC154" s="178"/>
      <c r="ED154" s="179"/>
      <c r="EE154" s="178">
        <f t="shared" si="1846"/>
        <v>0</v>
      </c>
      <c r="EF154" s="178">
        <f t="shared" si="1846"/>
        <v>0</v>
      </c>
      <c r="EG154" s="178"/>
      <c r="EH154" s="178"/>
      <c r="EI154" s="178"/>
      <c r="EJ154" s="178"/>
      <c r="EK154" s="178"/>
      <c r="EL154" s="178"/>
      <c r="EM154" s="178"/>
      <c r="EN154" s="178"/>
      <c r="EO154" s="178"/>
      <c r="EP154" s="178"/>
      <c r="EQ154" s="180"/>
      <c r="ER154" s="178"/>
      <c r="ES154" s="178"/>
      <c r="ET154" s="178"/>
      <c r="EU154" s="178"/>
      <c r="EV154" s="178"/>
      <c r="EW154" s="178"/>
      <c r="EX154" s="178"/>
      <c r="EY154" s="178"/>
      <c r="EZ154" s="178"/>
      <c r="FA154" s="178"/>
      <c r="FB154" s="178"/>
      <c r="FC154" s="178"/>
      <c r="FD154" s="178"/>
      <c r="FE154" s="178"/>
      <c r="FF154" s="178"/>
      <c r="FG154" s="178"/>
      <c r="FH154" s="178"/>
      <c r="FI154" s="178"/>
      <c r="FJ154" s="178"/>
      <c r="FK154" s="178"/>
      <c r="FL154" s="178"/>
      <c r="FM154" s="178"/>
      <c r="FN154" s="178"/>
      <c r="FO154" s="178"/>
      <c r="FP154" s="178"/>
      <c r="FQ154" s="178"/>
      <c r="FR154" s="178"/>
      <c r="FS154" s="178"/>
      <c r="FT154" s="178"/>
      <c r="FU154" s="178"/>
      <c r="FV154" s="178"/>
      <c r="FW154" s="178"/>
      <c r="FX154" s="178"/>
      <c r="FY154" s="178"/>
      <c r="FZ154" s="178"/>
      <c r="GA154" s="178"/>
      <c r="GB154" s="178"/>
      <c r="GC154" s="178"/>
      <c r="GD154" s="178"/>
      <c r="GE154" s="178"/>
      <c r="GF154" s="178"/>
      <c r="GG154" s="178"/>
      <c r="GH154" s="178"/>
      <c r="GI154" s="178"/>
      <c r="GJ154" s="178"/>
      <c r="GK154" s="178"/>
      <c r="GL154" s="178"/>
      <c r="GM154" s="178"/>
      <c r="GN154" s="178"/>
      <c r="GO154" s="178"/>
      <c r="GP154" s="178"/>
      <c r="GQ154" s="178"/>
      <c r="GR154" s="178"/>
      <c r="GS154" s="178"/>
      <c r="GT154" s="178"/>
      <c r="GU154" s="178"/>
      <c r="GV154" s="178"/>
      <c r="GW154" s="99"/>
      <c r="GX154" s="116"/>
      <c r="GY154" s="116"/>
      <c r="GZ154" s="116"/>
      <c r="HA154" s="116"/>
      <c r="HB154" s="116"/>
      <c r="HC154" s="116"/>
      <c r="HD154" s="87"/>
      <c r="HE154" s="85"/>
      <c r="HF154" s="85"/>
      <c r="HG154" s="30"/>
    </row>
    <row r="155" spans="1:215">
      <c r="A155" s="11" t="s">
        <v>98</v>
      </c>
      <c r="B155" s="178">
        <f t="shared" si="1834"/>
        <v>503.02100000000002</v>
      </c>
      <c r="C155" s="178">
        <f t="shared" si="1835"/>
        <v>0</v>
      </c>
      <c r="D155" s="178">
        <f t="shared" si="1679"/>
        <v>0</v>
      </c>
      <c r="E155" s="179"/>
      <c r="F155" s="178">
        <f t="shared" si="1836"/>
        <v>0</v>
      </c>
      <c r="G155" s="178">
        <f t="shared" si="1836"/>
        <v>0</v>
      </c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9"/>
      <c r="V155" s="178">
        <f t="shared" si="1837"/>
        <v>0</v>
      </c>
      <c r="W155" s="178">
        <f t="shared" si="1837"/>
        <v>0</v>
      </c>
      <c r="X155" s="178"/>
      <c r="Y155" s="178"/>
      <c r="Z155" s="178"/>
      <c r="AA155" s="178"/>
      <c r="AB155" s="178"/>
      <c r="AC155" s="178"/>
      <c r="AD155" s="178"/>
      <c r="AE155" s="179"/>
      <c r="AF155" s="178">
        <f t="shared" si="1838"/>
        <v>0</v>
      </c>
      <c r="AG155" s="178">
        <f t="shared" si="1838"/>
        <v>0</v>
      </c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9"/>
      <c r="AS155" s="178">
        <f>AV155+AY155</f>
        <v>0</v>
      </c>
      <c r="AT155" s="178">
        <f>AW155+AZ155</f>
        <v>0</v>
      </c>
      <c r="AU155" s="178"/>
      <c r="AV155" s="178"/>
      <c r="AW155" s="178"/>
      <c r="AX155" s="178"/>
      <c r="AY155" s="178"/>
      <c r="AZ155" s="178"/>
      <c r="BA155" s="178"/>
      <c r="BB155" s="179"/>
      <c r="BC155" s="178"/>
      <c r="BD155" s="178"/>
      <c r="BE155" s="178"/>
      <c r="BF155" s="178"/>
      <c r="BG155" s="178"/>
      <c r="BH155" s="178"/>
      <c r="BI155" s="178"/>
      <c r="BJ155" s="178"/>
      <c r="BK155" s="178"/>
      <c r="BL155" s="178"/>
      <c r="BM155" s="178"/>
      <c r="BN155" s="178"/>
      <c r="BO155" s="178">
        <f t="shared" si="1841"/>
        <v>0</v>
      </c>
      <c r="BP155" s="178"/>
      <c r="BQ155" s="178"/>
      <c r="BR155" s="178"/>
      <c r="BS155" s="178"/>
      <c r="BT155" s="178"/>
      <c r="BU155" s="178"/>
      <c r="BV155" s="178"/>
      <c r="BW155" s="178"/>
      <c r="BX155" s="178">
        <f t="shared" si="1842"/>
        <v>0</v>
      </c>
      <c r="BY155" s="178">
        <f t="shared" si="1842"/>
        <v>0</v>
      </c>
      <c r="BZ155" s="178"/>
      <c r="CA155" s="178"/>
      <c r="CB155" s="178"/>
      <c r="CC155" s="178"/>
      <c r="CD155" s="178"/>
      <c r="CE155" s="178"/>
      <c r="CF155" s="178"/>
      <c r="CG155" s="179"/>
      <c r="CH155" s="178">
        <f t="shared" si="1843"/>
        <v>0</v>
      </c>
      <c r="CI155" s="178">
        <f t="shared" si="1843"/>
        <v>0</v>
      </c>
      <c r="CJ155" s="178"/>
      <c r="CK155" s="178"/>
      <c r="CL155" s="178"/>
      <c r="CM155" s="178"/>
      <c r="CN155" s="178"/>
      <c r="CO155" s="178"/>
      <c r="CP155" s="178"/>
      <c r="CQ155" s="179"/>
      <c r="CR155" s="178">
        <f t="shared" si="1854"/>
        <v>0</v>
      </c>
      <c r="CS155" s="178">
        <f t="shared" si="1854"/>
        <v>0</v>
      </c>
      <c r="CT155" s="178"/>
      <c r="CU155" s="178"/>
      <c r="CV155" s="178"/>
      <c r="CW155" s="178"/>
      <c r="CX155" s="178"/>
      <c r="CY155" s="178"/>
      <c r="CZ155" s="178"/>
      <c r="DA155" s="179"/>
      <c r="DB155" s="178">
        <f t="shared" si="1844"/>
        <v>0</v>
      </c>
      <c r="DC155" s="178">
        <f t="shared" si="1844"/>
        <v>0</v>
      </c>
      <c r="DD155" s="178"/>
      <c r="DE155" s="178"/>
      <c r="DF155" s="178"/>
      <c r="DG155" s="178"/>
      <c r="DH155" s="178"/>
      <c r="DI155" s="178"/>
      <c r="DJ155" s="178"/>
      <c r="DK155" s="179"/>
      <c r="DL155" s="178">
        <f>DO155+DR155</f>
        <v>0</v>
      </c>
      <c r="DM155" s="178">
        <f>DP155+DS155</f>
        <v>0</v>
      </c>
      <c r="DN155" s="178"/>
      <c r="DO155" s="178"/>
      <c r="DP155" s="178"/>
      <c r="DQ155" s="178"/>
      <c r="DR155" s="178"/>
      <c r="DS155" s="178"/>
      <c r="DT155" s="178"/>
      <c r="DU155" s="178"/>
      <c r="DV155" s="178"/>
      <c r="DW155" s="178"/>
      <c r="DX155" s="178">
        <v>503.02100000000002</v>
      </c>
      <c r="DY155" s="178">
        <v>0</v>
      </c>
      <c r="DZ155" s="178">
        <f t="shared" si="1849"/>
        <v>0</v>
      </c>
      <c r="EA155" s="178"/>
      <c r="EB155" s="178"/>
      <c r="EC155" s="178"/>
      <c r="ED155" s="179"/>
      <c r="EE155" s="178">
        <f t="shared" si="1846"/>
        <v>0</v>
      </c>
      <c r="EF155" s="178">
        <f t="shared" si="1846"/>
        <v>0</v>
      </c>
      <c r="EG155" s="178"/>
      <c r="EH155" s="178"/>
      <c r="EI155" s="178"/>
      <c r="EJ155" s="178"/>
      <c r="EK155" s="178"/>
      <c r="EL155" s="178"/>
      <c r="EM155" s="178"/>
      <c r="EN155" s="178"/>
      <c r="EO155" s="178"/>
      <c r="EP155" s="178"/>
      <c r="EQ155" s="180"/>
      <c r="ER155" s="178"/>
      <c r="ES155" s="178"/>
      <c r="ET155" s="178"/>
      <c r="EU155" s="178"/>
      <c r="EV155" s="178"/>
      <c r="EW155" s="178"/>
      <c r="EX155" s="178"/>
      <c r="EY155" s="178"/>
      <c r="EZ155" s="178"/>
      <c r="FA155" s="178"/>
      <c r="FB155" s="178"/>
      <c r="FC155" s="178"/>
      <c r="FD155" s="178"/>
      <c r="FE155" s="178"/>
      <c r="FF155" s="178"/>
      <c r="FG155" s="178"/>
      <c r="FH155" s="178"/>
      <c r="FI155" s="178"/>
      <c r="FJ155" s="178"/>
      <c r="FK155" s="178"/>
      <c r="FL155" s="178"/>
      <c r="FM155" s="178"/>
      <c r="FN155" s="178"/>
      <c r="FO155" s="178"/>
      <c r="FP155" s="178"/>
      <c r="FQ155" s="178"/>
      <c r="FR155" s="178"/>
      <c r="FS155" s="178"/>
      <c r="FT155" s="178"/>
      <c r="FU155" s="178"/>
      <c r="FV155" s="178"/>
      <c r="FW155" s="178"/>
      <c r="FX155" s="178"/>
      <c r="FY155" s="178"/>
      <c r="FZ155" s="178"/>
      <c r="GA155" s="178"/>
      <c r="GB155" s="178"/>
      <c r="GC155" s="178"/>
      <c r="GD155" s="178"/>
      <c r="GE155" s="178"/>
      <c r="GF155" s="178"/>
      <c r="GG155" s="178"/>
      <c r="GH155" s="178"/>
      <c r="GI155" s="178"/>
      <c r="GJ155" s="178"/>
      <c r="GK155" s="178"/>
      <c r="GL155" s="178"/>
      <c r="GM155" s="178"/>
      <c r="GN155" s="178"/>
      <c r="GO155" s="178"/>
      <c r="GP155" s="178"/>
      <c r="GQ155" s="178"/>
      <c r="GR155" s="178"/>
      <c r="GS155" s="178"/>
      <c r="GT155" s="178"/>
      <c r="GU155" s="178"/>
      <c r="GV155" s="178"/>
      <c r="GW155" s="99"/>
      <c r="GX155" s="116"/>
      <c r="GY155" s="116"/>
      <c r="GZ155" s="116"/>
      <c r="HA155" s="116"/>
      <c r="HB155" s="116"/>
      <c r="HC155" s="116"/>
      <c r="HD155" s="87"/>
      <c r="HE155" s="85"/>
      <c r="HF155" s="85"/>
      <c r="HG155" s="30"/>
    </row>
    <row r="156" spans="1:215" s="14" customFormat="1">
      <c r="A156" s="13" t="s">
        <v>175</v>
      </c>
      <c r="B156" s="174">
        <f t="shared" ref="B156:C156" si="1855">B157+B158</f>
        <v>19481.913339999999</v>
      </c>
      <c r="C156" s="174">
        <f t="shared" si="1855"/>
        <v>3409.0073600000001</v>
      </c>
      <c r="D156" s="174">
        <f t="shared" si="1679"/>
        <v>17.498319084505283</v>
      </c>
      <c r="E156" s="175">
        <f t="shared" ref="E156:G156" si="1856">E157+E158</f>
        <v>493.98621000000003</v>
      </c>
      <c r="F156" s="174">
        <f t="shared" si="1856"/>
        <v>493.98621000000003</v>
      </c>
      <c r="G156" s="174">
        <f t="shared" si="1856"/>
        <v>493.98621000000003</v>
      </c>
      <c r="H156" s="174">
        <f t="shared" ref="H156:H157" si="1857">G156/F156*100</f>
        <v>100</v>
      </c>
      <c r="I156" s="174">
        <f t="shared" ref="I156:J156" si="1858">I157+I158</f>
        <v>489.04635000000002</v>
      </c>
      <c r="J156" s="174">
        <f t="shared" si="1858"/>
        <v>489.04635000000002</v>
      </c>
      <c r="K156" s="174">
        <f t="shared" ref="K156" si="1859">J156/I156*100</f>
        <v>100</v>
      </c>
      <c r="L156" s="174">
        <f t="shared" ref="L156:M156" si="1860">L157+L158</f>
        <v>4.9398600000000004</v>
      </c>
      <c r="M156" s="174">
        <f t="shared" si="1860"/>
        <v>4.9398600000000004</v>
      </c>
      <c r="N156" s="174">
        <f t="shared" ref="N156" si="1861">M156/L156*100</f>
        <v>100</v>
      </c>
      <c r="O156" s="174">
        <f t="shared" ref="O156:P156" si="1862">O157+O158</f>
        <v>204.3</v>
      </c>
      <c r="P156" s="174">
        <f t="shared" si="1862"/>
        <v>0</v>
      </c>
      <c r="Q156" s="174">
        <f t="shared" ref="Q156" si="1863">P156/O156*100</f>
        <v>0</v>
      </c>
      <c r="R156" s="174">
        <f t="shared" ref="R156:S156" si="1864">R157+R158</f>
        <v>0</v>
      </c>
      <c r="S156" s="174">
        <f t="shared" si="1864"/>
        <v>0</v>
      </c>
      <c r="T156" s="178"/>
      <c r="U156" s="175">
        <f t="shared" ref="U156:W156" si="1865">U157+U158</f>
        <v>920.68200000000002</v>
      </c>
      <c r="V156" s="174">
        <f t="shared" si="1865"/>
        <v>920.68200100000001</v>
      </c>
      <c r="W156" s="174">
        <f t="shared" si="1865"/>
        <v>0</v>
      </c>
      <c r="X156" s="174">
        <f t="shared" ref="X156:X157" si="1866">W156/V156*100</f>
        <v>0</v>
      </c>
      <c r="Y156" s="174">
        <f t="shared" ref="Y156:Z156" si="1867">Y157+Y158</f>
        <v>647.78011100000003</v>
      </c>
      <c r="Z156" s="174">
        <f t="shared" si="1867"/>
        <v>0</v>
      </c>
      <c r="AA156" s="174">
        <f t="shared" ref="AA156:AA157" si="1868">Z156/Y156*100</f>
        <v>0</v>
      </c>
      <c r="AB156" s="174">
        <f t="shared" ref="AB156:AC156" si="1869">AB157+AB158</f>
        <v>272.90188999999998</v>
      </c>
      <c r="AC156" s="174">
        <f t="shared" si="1869"/>
        <v>0</v>
      </c>
      <c r="AD156" s="174">
        <f t="shared" ref="AD156:AD157" si="1870">AC156/AB156*100</f>
        <v>0</v>
      </c>
      <c r="AE156" s="175">
        <f t="shared" ref="AE156:AG156" si="1871">AE157+AE158</f>
        <v>0</v>
      </c>
      <c r="AF156" s="174">
        <f t="shared" si="1871"/>
        <v>0</v>
      </c>
      <c r="AG156" s="174">
        <f t="shared" si="1871"/>
        <v>0</v>
      </c>
      <c r="AH156" s="178"/>
      <c r="AI156" s="174">
        <f t="shared" ref="AI156:AJ156" si="1872">AI157+AI158</f>
        <v>0</v>
      </c>
      <c r="AJ156" s="174">
        <f t="shared" si="1872"/>
        <v>0</v>
      </c>
      <c r="AK156" s="178"/>
      <c r="AL156" s="174">
        <f t="shared" ref="AL156:AM156" si="1873">AL157+AL158</f>
        <v>0</v>
      </c>
      <c r="AM156" s="174">
        <f t="shared" si="1873"/>
        <v>0</v>
      </c>
      <c r="AN156" s="178"/>
      <c r="AO156" s="174">
        <f t="shared" ref="AO156:AP156" si="1874">AO157+AO158</f>
        <v>0</v>
      </c>
      <c r="AP156" s="174">
        <f t="shared" si="1874"/>
        <v>0</v>
      </c>
      <c r="AQ156" s="178"/>
      <c r="AR156" s="175">
        <f t="shared" ref="AR156:AT156" si="1875">AR157+AR158</f>
        <v>0</v>
      </c>
      <c r="AS156" s="174">
        <f t="shared" si="1875"/>
        <v>0</v>
      </c>
      <c r="AT156" s="174">
        <f t="shared" si="1875"/>
        <v>0</v>
      </c>
      <c r="AU156" s="178"/>
      <c r="AV156" s="174">
        <f t="shared" ref="AV156:AW156" si="1876">AV157+AV158</f>
        <v>0</v>
      </c>
      <c r="AW156" s="174">
        <f t="shared" si="1876"/>
        <v>0</v>
      </c>
      <c r="AX156" s="178"/>
      <c r="AY156" s="174">
        <f t="shared" ref="AY156:AZ156" si="1877">AY157+AY158</f>
        <v>0</v>
      </c>
      <c r="AZ156" s="174">
        <f t="shared" si="1877"/>
        <v>0</v>
      </c>
      <c r="BA156" s="178"/>
      <c r="BB156" s="175">
        <f t="shared" ref="BB156:BD156" si="1878">BB157+BB158</f>
        <v>1406.5426199999999</v>
      </c>
      <c r="BC156" s="174">
        <f t="shared" si="1878"/>
        <v>1406.5426200000002</v>
      </c>
      <c r="BD156" s="174">
        <f t="shared" si="1878"/>
        <v>0</v>
      </c>
      <c r="BE156" s="174">
        <f t="shared" ref="BE156:BE158" si="1879">BD156/BC156*100</f>
        <v>0</v>
      </c>
      <c r="BF156" s="174">
        <f t="shared" ref="BF156:BG156" si="1880">BF157+BF158</f>
        <v>1378.4118000000001</v>
      </c>
      <c r="BG156" s="174">
        <f t="shared" si="1880"/>
        <v>0</v>
      </c>
      <c r="BH156" s="174">
        <f t="shared" ref="BH156:BH158" si="1881">BG156/BF156*100</f>
        <v>0</v>
      </c>
      <c r="BI156" s="174">
        <f t="shared" ref="BI156:BJ156" si="1882">BI157+BI158</f>
        <v>28.13082</v>
      </c>
      <c r="BJ156" s="174">
        <f t="shared" si="1882"/>
        <v>0</v>
      </c>
      <c r="BK156" s="174">
        <f t="shared" ref="BK156:BK158" si="1883">BJ156/BI156*100</f>
        <v>0</v>
      </c>
      <c r="BL156" s="174">
        <f t="shared" ref="BL156:BM156" si="1884">BL157+BL158</f>
        <v>0</v>
      </c>
      <c r="BM156" s="174">
        <f t="shared" si="1884"/>
        <v>0</v>
      </c>
      <c r="BN156" s="174"/>
      <c r="BO156" s="174">
        <f t="shared" ref="BO156:BP156" si="1885">BO157+BO158</f>
        <v>591.93000000000006</v>
      </c>
      <c r="BP156" s="174">
        <f t="shared" si="1885"/>
        <v>0</v>
      </c>
      <c r="BQ156" s="174">
        <f t="shared" ref="BQ156" si="1886">BP156/BO156*100</f>
        <v>0</v>
      </c>
      <c r="BR156" s="174">
        <f t="shared" ref="BR156:BS156" si="1887">BR157+BR158</f>
        <v>0</v>
      </c>
      <c r="BS156" s="174">
        <f t="shared" si="1887"/>
        <v>0</v>
      </c>
      <c r="BT156" s="174"/>
      <c r="BU156" s="174">
        <f t="shared" ref="BU156:BV156" si="1888">BU157+BU158</f>
        <v>591.93000000000006</v>
      </c>
      <c r="BV156" s="174">
        <f t="shared" si="1888"/>
        <v>0</v>
      </c>
      <c r="BW156" s="174">
        <f t="shared" ref="BW156:BW159" si="1889">BV156/BU156*100</f>
        <v>0</v>
      </c>
      <c r="BX156" s="174">
        <f t="shared" ref="BX156:BY156" si="1890">BX157+BX158</f>
        <v>0</v>
      </c>
      <c r="BY156" s="174">
        <f t="shared" si="1890"/>
        <v>0</v>
      </c>
      <c r="BZ156" s="174"/>
      <c r="CA156" s="174">
        <f t="shared" ref="CA156:CB156" si="1891">CA157+CA158</f>
        <v>0</v>
      </c>
      <c r="CB156" s="174">
        <f t="shared" si="1891"/>
        <v>0</v>
      </c>
      <c r="CC156" s="174"/>
      <c r="CD156" s="174">
        <f t="shared" ref="CD156:CE156" si="1892">CD157+CD158</f>
        <v>0</v>
      </c>
      <c r="CE156" s="174">
        <f t="shared" si="1892"/>
        <v>0</v>
      </c>
      <c r="CF156" s="174"/>
      <c r="CG156" s="175">
        <f t="shared" ref="CG156:CI156" si="1893">CG157+CG158</f>
        <v>0</v>
      </c>
      <c r="CH156" s="174">
        <f t="shared" si="1893"/>
        <v>0</v>
      </c>
      <c r="CI156" s="174">
        <f t="shared" si="1893"/>
        <v>0</v>
      </c>
      <c r="CJ156" s="174"/>
      <c r="CK156" s="174">
        <f t="shared" ref="CK156:CL156" si="1894">CK157+CK158</f>
        <v>0</v>
      </c>
      <c r="CL156" s="174">
        <f t="shared" si="1894"/>
        <v>0</v>
      </c>
      <c r="CM156" s="174"/>
      <c r="CN156" s="174">
        <f t="shared" ref="CN156:CO156" si="1895">CN157+CN158</f>
        <v>0</v>
      </c>
      <c r="CO156" s="174">
        <f t="shared" si="1895"/>
        <v>0</v>
      </c>
      <c r="CP156" s="174"/>
      <c r="CQ156" s="175">
        <f t="shared" ref="CQ156:CS156" si="1896">CQ157+CQ158</f>
        <v>0</v>
      </c>
      <c r="CR156" s="174">
        <f t="shared" si="1896"/>
        <v>0</v>
      </c>
      <c r="CS156" s="174">
        <f t="shared" si="1896"/>
        <v>0</v>
      </c>
      <c r="CT156" s="174"/>
      <c r="CU156" s="174">
        <f t="shared" ref="CU156" si="1897">CU157+CU158</f>
        <v>0</v>
      </c>
      <c r="CV156" s="174">
        <v>0</v>
      </c>
      <c r="CW156" s="174"/>
      <c r="CX156" s="174">
        <f t="shared" ref="CX156:CY156" si="1898">CX157+CX158</f>
        <v>0</v>
      </c>
      <c r="CY156" s="174">
        <f t="shared" si="1898"/>
        <v>0</v>
      </c>
      <c r="CZ156" s="174"/>
      <c r="DA156" s="175">
        <f t="shared" ref="DA156:DC156" si="1899">DA157+DA158</f>
        <v>0</v>
      </c>
      <c r="DB156" s="174">
        <f t="shared" si="1899"/>
        <v>0</v>
      </c>
      <c r="DC156" s="174">
        <f t="shared" si="1899"/>
        <v>0</v>
      </c>
      <c r="DD156" s="174"/>
      <c r="DE156" s="174">
        <f t="shared" ref="DE156:DF156" si="1900">DE157+DE158</f>
        <v>0</v>
      </c>
      <c r="DF156" s="174">
        <f t="shared" si="1900"/>
        <v>0</v>
      </c>
      <c r="DG156" s="174"/>
      <c r="DH156" s="174">
        <f t="shared" ref="DH156:DI156" si="1901">DH157+DH158</f>
        <v>0</v>
      </c>
      <c r="DI156" s="174">
        <f t="shared" si="1901"/>
        <v>0</v>
      </c>
      <c r="DJ156" s="174"/>
      <c r="DK156" s="175">
        <f t="shared" ref="DK156:DM156" si="1902">DK157+DK158</f>
        <v>0</v>
      </c>
      <c r="DL156" s="174">
        <f t="shared" si="1902"/>
        <v>0</v>
      </c>
      <c r="DM156" s="174">
        <f t="shared" si="1902"/>
        <v>0</v>
      </c>
      <c r="DN156" s="174"/>
      <c r="DO156" s="174">
        <f t="shared" ref="DO156:DP156" si="1903">DO157+DO158</f>
        <v>0</v>
      </c>
      <c r="DP156" s="174">
        <f t="shared" si="1903"/>
        <v>0</v>
      </c>
      <c r="DQ156" s="174"/>
      <c r="DR156" s="174">
        <f t="shared" ref="DR156:DS156" si="1904">DR157+DR158</f>
        <v>0</v>
      </c>
      <c r="DS156" s="174">
        <f t="shared" si="1904"/>
        <v>0</v>
      </c>
      <c r="DT156" s="174"/>
      <c r="DU156" s="174">
        <f t="shared" ref="DU156:DV156" si="1905">DU157+DU158</f>
        <v>0</v>
      </c>
      <c r="DV156" s="174">
        <f t="shared" si="1905"/>
        <v>0</v>
      </c>
      <c r="DW156" s="174"/>
      <c r="DX156" s="174">
        <f t="shared" ref="DX156:DY156" si="1906">DX157+DX158</f>
        <v>2573.7069999999999</v>
      </c>
      <c r="DY156" s="174">
        <f t="shared" si="1906"/>
        <v>0</v>
      </c>
      <c r="DZ156" s="174">
        <f t="shared" si="1849"/>
        <v>0</v>
      </c>
      <c r="EA156" s="174">
        <f t="shared" ref="EA156:EB156" si="1907">EA157+EA158</f>
        <v>5366.2</v>
      </c>
      <c r="EB156" s="174">
        <f t="shared" si="1907"/>
        <v>2000</v>
      </c>
      <c r="EC156" s="174">
        <f t="shared" ref="EC156" si="1908">EB156/EA156*100</f>
        <v>37.270321642875778</v>
      </c>
      <c r="ED156" s="175">
        <f t="shared" ref="ED156:EF156" si="1909">ED157+ED158</f>
        <v>0</v>
      </c>
      <c r="EE156" s="174">
        <f t="shared" si="1909"/>
        <v>0</v>
      </c>
      <c r="EF156" s="174">
        <f t="shared" si="1909"/>
        <v>0</v>
      </c>
      <c r="EG156" s="174"/>
      <c r="EH156" s="174">
        <f t="shared" ref="EH156:EI156" si="1910">EH157+EH158</f>
        <v>0</v>
      </c>
      <c r="EI156" s="174">
        <f t="shared" si="1910"/>
        <v>0</v>
      </c>
      <c r="EJ156" s="174"/>
      <c r="EK156" s="174">
        <f t="shared" ref="EK156:EL156" si="1911">EK157+EK158</f>
        <v>0</v>
      </c>
      <c r="EL156" s="174">
        <f t="shared" si="1911"/>
        <v>0</v>
      </c>
      <c r="EM156" s="174"/>
      <c r="EN156" s="174">
        <f t="shared" ref="EN156" si="1912">EN157+EN158</f>
        <v>0</v>
      </c>
      <c r="EO156" s="174"/>
      <c r="EP156" s="178"/>
      <c r="EQ156" s="175">
        <f>EQ157+EQ158</f>
        <v>0</v>
      </c>
      <c r="ER156" s="174">
        <f t="shared" ref="ER156:ES156" si="1913">ER157+ER158</f>
        <v>0</v>
      </c>
      <c r="ES156" s="174">
        <f t="shared" si="1913"/>
        <v>0</v>
      </c>
      <c r="ET156" s="174"/>
      <c r="EU156" s="174">
        <f t="shared" ref="EU156:EV156" si="1914">EU157+EU158</f>
        <v>0</v>
      </c>
      <c r="EV156" s="174">
        <f t="shared" si="1914"/>
        <v>0</v>
      </c>
      <c r="EW156" s="174"/>
      <c r="EX156" s="174">
        <f t="shared" ref="EX156:EY156" si="1915">EX157+EX158</f>
        <v>0</v>
      </c>
      <c r="EY156" s="174">
        <f t="shared" si="1915"/>
        <v>0</v>
      </c>
      <c r="EZ156" s="174"/>
      <c r="FA156" s="174">
        <f t="shared" ref="FA156:FB156" si="1916">FA157+FA158</f>
        <v>0</v>
      </c>
      <c r="FB156" s="174">
        <f t="shared" si="1916"/>
        <v>0</v>
      </c>
      <c r="FC156" s="174"/>
      <c r="FD156" s="174">
        <f t="shared" ref="FD156:FE156" si="1917">FD157+FD158</f>
        <v>0</v>
      </c>
      <c r="FE156" s="174">
        <f t="shared" si="1917"/>
        <v>0</v>
      </c>
      <c r="FF156" s="174"/>
      <c r="FG156" s="174">
        <f t="shared" ref="FG156:FH156" si="1918">FG157+FG158</f>
        <v>0</v>
      </c>
      <c r="FH156" s="174">
        <f t="shared" si="1918"/>
        <v>0</v>
      </c>
      <c r="FI156" s="174"/>
      <c r="FJ156" s="174">
        <f t="shared" ref="FJ156:FK156" si="1919">FJ157+FJ158</f>
        <v>35.764159999999997</v>
      </c>
      <c r="FK156" s="174">
        <f t="shared" si="1919"/>
        <v>35.764159999999997</v>
      </c>
      <c r="FL156" s="174">
        <f t="shared" ref="FL156:FL157" si="1920">FK156/FJ156*100</f>
        <v>100</v>
      </c>
      <c r="FM156" s="176">
        <f t="shared" ref="FM156:FN156" si="1921">FM157+FM158</f>
        <v>3387.9385499999999</v>
      </c>
      <c r="FN156" s="174">
        <f t="shared" si="1921"/>
        <v>829.26809000000003</v>
      </c>
      <c r="FO156" s="174">
        <f t="shared" ref="FO156:FO157" si="1922">FN156/FM156*100</f>
        <v>24.477069986998437</v>
      </c>
      <c r="FP156" s="174">
        <f t="shared" ref="FP156:FQ156" si="1923">FP157+FP158</f>
        <v>0</v>
      </c>
      <c r="FQ156" s="174">
        <f t="shared" si="1923"/>
        <v>0</v>
      </c>
      <c r="FR156" s="174"/>
      <c r="FS156" s="174">
        <f t="shared" ref="FS156:FT156" si="1924">FS157+FS158</f>
        <v>0</v>
      </c>
      <c r="FT156" s="174">
        <f t="shared" si="1924"/>
        <v>0</v>
      </c>
      <c r="FU156" s="174"/>
      <c r="FV156" s="174">
        <f t="shared" ref="FV156:FW156" si="1925">FV157+FV158</f>
        <v>0</v>
      </c>
      <c r="FW156" s="174">
        <f t="shared" si="1925"/>
        <v>0</v>
      </c>
      <c r="FX156" s="174"/>
      <c r="FY156" s="174">
        <f t="shared" ref="FY156:FZ156" si="1926">FY157+FY158</f>
        <v>0</v>
      </c>
      <c r="FZ156" s="174">
        <f t="shared" si="1926"/>
        <v>0</v>
      </c>
      <c r="GA156" s="174"/>
      <c r="GB156" s="174">
        <f t="shared" ref="GB156:GC156" si="1927">GB157+GB158</f>
        <v>0</v>
      </c>
      <c r="GC156" s="174">
        <f t="shared" si="1927"/>
        <v>0</v>
      </c>
      <c r="GD156" s="174"/>
      <c r="GE156" s="174">
        <f t="shared" ref="GE156:GF156" si="1928">GE157+GE158</f>
        <v>0</v>
      </c>
      <c r="GF156" s="174">
        <f t="shared" si="1928"/>
        <v>0</v>
      </c>
      <c r="GG156" s="174"/>
      <c r="GH156" s="174">
        <f t="shared" ref="GH156:GI156" si="1929">GH157+GH158</f>
        <v>1259.874</v>
      </c>
      <c r="GI156" s="174">
        <f t="shared" si="1929"/>
        <v>49.988900000000001</v>
      </c>
      <c r="GJ156" s="174"/>
      <c r="GK156" s="174">
        <f t="shared" ref="GK156:GL156" si="1930">GK157+GK158</f>
        <v>1672.2411199999999</v>
      </c>
      <c r="GL156" s="174">
        <f t="shared" si="1930"/>
        <v>0</v>
      </c>
      <c r="GM156" s="174">
        <f t="shared" ref="GM156:GM157" si="1931">GL156/GK156*100</f>
        <v>0</v>
      </c>
      <c r="GN156" s="174">
        <f t="shared" ref="GN156:GO156" si="1932">GN157+GN158</f>
        <v>1568.7476799999999</v>
      </c>
      <c r="GO156" s="174">
        <f t="shared" si="1932"/>
        <v>0</v>
      </c>
      <c r="GP156" s="174">
        <f t="shared" ref="GP156:GP157" si="1933">GO156/GN156*100</f>
        <v>0</v>
      </c>
      <c r="GQ156" s="174">
        <f t="shared" ref="GQ156:GR156" si="1934">GQ157+GQ158</f>
        <v>0</v>
      </c>
      <c r="GR156" s="174">
        <f t="shared" si="1934"/>
        <v>0</v>
      </c>
      <c r="GS156" s="174"/>
      <c r="GT156" s="174">
        <f t="shared" ref="GT156:GU156" si="1935">GT157+GT158</f>
        <v>0</v>
      </c>
      <c r="GU156" s="174">
        <f t="shared" si="1935"/>
        <v>0</v>
      </c>
      <c r="GV156" s="174"/>
      <c r="GW156" s="98"/>
      <c r="GX156" s="116"/>
      <c r="GY156" s="116"/>
      <c r="GZ156" s="116"/>
      <c r="HA156" s="116"/>
      <c r="HB156" s="116"/>
      <c r="HC156" s="124"/>
      <c r="HD156" s="87"/>
      <c r="HE156" s="88"/>
      <c r="HF156" s="85"/>
      <c r="HG156" s="96"/>
    </row>
    <row r="157" spans="1:215">
      <c r="A157" s="11" t="s">
        <v>176</v>
      </c>
      <c r="B157" s="178">
        <f>E157+O157+R157+U157+AE157+AO157+AR157+BB157+BL157+BO157+BX157+CG157+CQ157+DA157+DK157+DU157+DX157+EA157+ED157+EN157+EQ157+FA157+FD157+FG157+FJ157+FM157+FP157+FS157+FV157+FY157+GB157+GE157+GH157+GK157+GN157+GQ157+GT157</f>
        <v>14909.73372</v>
      </c>
      <c r="C157" s="178">
        <f>G157+P157+S157+W157+AG157+AP157+AT157+BD157+BM157+BP157+BY157+CI157+CS157+DC157+DM157+DV157+DY157+EB157+EF157+EO157+ES157+FB157+FE157+FH157+FK157+FN157+FQ157+FT157+FW157+FZ157+GC157+GF157+GI157+GL157+GO157+GR157+GU157</f>
        <v>3409.0073600000001</v>
      </c>
      <c r="D157" s="178">
        <f t="shared" si="1679"/>
        <v>22.864307465311327</v>
      </c>
      <c r="E157" s="179">
        <v>493.98621000000003</v>
      </c>
      <c r="F157" s="178">
        <f>I157+L157</f>
        <v>493.98621000000003</v>
      </c>
      <c r="G157" s="178">
        <f>J157+M157</f>
        <v>493.98621000000003</v>
      </c>
      <c r="H157" s="178">
        <f t="shared" si="1857"/>
        <v>100</v>
      </c>
      <c r="I157" s="178">
        <v>489.04635000000002</v>
      </c>
      <c r="J157" s="178">
        <v>489.04635000000002</v>
      </c>
      <c r="K157" s="178">
        <f>J157/I157*100</f>
        <v>100</v>
      </c>
      <c r="L157" s="178">
        <v>4.9398600000000004</v>
      </c>
      <c r="M157" s="178">
        <v>4.9398600000000004</v>
      </c>
      <c r="N157" s="178">
        <f>M157/L157*100</f>
        <v>100</v>
      </c>
      <c r="O157" s="178">
        <v>204.3</v>
      </c>
      <c r="P157" s="178"/>
      <c r="Q157" s="178">
        <f>P157/O157*100</f>
        <v>0</v>
      </c>
      <c r="R157" s="178"/>
      <c r="S157" s="178"/>
      <c r="T157" s="178"/>
      <c r="U157" s="179">
        <v>920.68200000000002</v>
      </c>
      <c r="V157" s="178">
        <f>Y157+AB157</f>
        <v>920.68200100000001</v>
      </c>
      <c r="W157" s="178">
        <f>Z157+AC157</f>
        <v>0</v>
      </c>
      <c r="X157" s="178">
        <f t="shared" si="1866"/>
        <v>0</v>
      </c>
      <c r="Y157" s="178">
        <v>647.78011100000003</v>
      </c>
      <c r="Z157" s="178"/>
      <c r="AA157" s="178">
        <f t="shared" si="1868"/>
        <v>0</v>
      </c>
      <c r="AB157" s="178">
        <v>272.90188999999998</v>
      </c>
      <c r="AC157" s="178"/>
      <c r="AD157" s="178">
        <f t="shared" si="1870"/>
        <v>0</v>
      </c>
      <c r="AE157" s="179"/>
      <c r="AF157" s="178">
        <f>AI157+AL157</f>
        <v>0</v>
      </c>
      <c r="AG157" s="178">
        <f>AJ157+AM157</f>
        <v>0</v>
      </c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9"/>
      <c r="AS157" s="178">
        <f>AV157+AY157</f>
        <v>0</v>
      </c>
      <c r="AT157" s="178">
        <f>AW157+AZ157</f>
        <v>0</v>
      </c>
      <c r="AU157" s="178"/>
      <c r="AV157" s="178"/>
      <c r="AW157" s="178"/>
      <c r="AX157" s="178"/>
      <c r="AY157" s="178"/>
      <c r="AZ157" s="178"/>
      <c r="BA157" s="178"/>
      <c r="BB157" s="179"/>
      <c r="BC157" s="178"/>
      <c r="BD157" s="178"/>
      <c r="BE157" s="178"/>
      <c r="BF157" s="178"/>
      <c r="BG157" s="178"/>
      <c r="BH157" s="178"/>
      <c r="BI157" s="178"/>
      <c r="BJ157" s="178"/>
      <c r="BK157" s="178"/>
      <c r="BL157" s="178"/>
      <c r="BM157" s="178"/>
      <c r="BN157" s="178"/>
      <c r="BO157" s="178">
        <f>BR157+BU157</f>
        <v>0</v>
      </c>
      <c r="BP157" s="178"/>
      <c r="BQ157" s="178"/>
      <c r="BR157" s="178"/>
      <c r="BS157" s="178"/>
      <c r="BT157" s="178"/>
      <c r="BU157" s="178"/>
      <c r="BV157" s="178"/>
      <c r="BW157" s="178"/>
      <c r="BX157" s="178">
        <f>CA157+CD157</f>
        <v>0</v>
      </c>
      <c r="BY157" s="178">
        <f>CB157+CE157</f>
        <v>0</v>
      </c>
      <c r="BZ157" s="178"/>
      <c r="CA157" s="178"/>
      <c r="CB157" s="178"/>
      <c r="CC157" s="178"/>
      <c r="CD157" s="178"/>
      <c r="CE157" s="178"/>
      <c r="CF157" s="178"/>
      <c r="CG157" s="179"/>
      <c r="CH157" s="178">
        <f>CK157+CN157</f>
        <v>0</v>
      </c>
      <c r="CI157" s="178">
        <f>CL157+CO157</f>
        <v>0</v>
      </c>
      <c r="CJ157" s="178"/>
      <c r="CK157" s="178"/>
      <c r="CL157" s="178"/>
      <c r="CM157" s="178"/>
      <c r="CN157" s="178"/>
      <c r="CO157" s="178"/>
      <c r="CP157" s="178"/>
      <c r="CQ157" s="179"/>
      <c r="CR157" s="178">
        <f t="shared" ref="CR157:CS157" si="1936">CU157+CX157</f>
        <v>0</v>
      </c>
      <c r="CS157" s="178">
        <f t="shared" si="1936"/>
        <v>0</v>
      </c>
      <c r="CT157" s="178"/>
      <c r="CU157" s="178"/>
      <c r="CV157" s="178"/>
      <c r="CW157" s="178"/>
      <c r="CX157" s="178"/>
      <c r="CY157" s="178"/>
      <c r="CZ157" s="178"/>
      <c r="DA157" s="179"/>
      <c r="DB157" s="178">
        <f>DE157+DH157</f>
        <v>0</v>
      </c>
      <c r="DC157" s="178">
        <f>DF157+DI157</f>
        <v>0</v>
      </c>
      <c r="DD157" s="178"/>
      <c r="DE157" s="178"/>
      <c r="DF157" s="178"/>
      <c r="DG157" s="178"/>
      <c r="DH157" s="178"/>
      <c r="DI157" s="178"/>
      <c r="DJ157" s="178"/>
      <c r="DK157" s="179"/>
      <c r="DL157" s="178">
        <f>DO157+DR157</f>
        <v>0</v>
      </c>
      <c r="DM157" s="178">
        <f>DP157+DS157</f>
        <v>0</v>
      </c>
      <c r="DN157" s="178"/>
      <c r="DO157" s="178"/>
      <c r="DP157" s="178"/>
      <c r="DQ157" s="178"/>
      <c r="DR157" s="178"/>
      <c r="DS157" s="178"/>
      <c r="DT157" s="178"/>
      <c r="DU157" s="178"/>
      <c r="DV157" s="178"/>
      <c r="DW157" s="178"/>
      <c r="DX157" s="178"/>
      <c r="DY157" s="178"/>
      <c r="DZ157" s="174"/>
      <c r="EA157" s="178">
        <v>5366.2</v>
      </c>
      <c r="EB157" s="178">
        <v>2000</v>
      </c>
      <c r="EC157" s="178">
        <f>EB157/EA157*100</f>
        <v>37.270321642875778</v>
      </c>
      <c r="ED157" s="179"/>
      <c r="EE157" s="178">
        <f>EH157+EK157</f>
        <v>0</v>
      </c>
      <c r="EF157" s="178">
        <f>EI157+EL157</f>
        <v>0</v>
      </c>
      <c r="EG157" s="178"/>
      <c r="EH157" s="178"/>
      <c r="EI157" s="178"/>
      <c r="EJ157" s="178"/>
      <c r="EK157" s="178"/>
      <c r="EL157" s="178"/>
      <c r="EM157" s="178"/>
      <c r="EN157" s="178"/>
      <c r="EO157" s="178"/>
      <c r="EP157" s="178"/>
      <c r="EQ157" s="180"/>
      <c r="ER157" s="178"/>
      <c r="ES157" s="178"/>
      <c r="ET157" s="178"/>
      <c r="EU157" s="178"/>
      <c r="EV157" s="178"/>
      <c r="EW157" s="178"/>
      <c r="EX157" s="178"/>
      <c r="EY157" s="178"/>
      <c r="EZ157" s="178"/>
      <c r="FA157" s="178"/>
      <c r="FB157" s="178"/>
      <c r="FC157" s="178"/>
      <c r="FD157" s="178"/>
      <c r="FE157" s="178"/>
      <c r="FF157" s="178"/>
      <c r="FG157" s="178"/>
      <c r="FH157" s="178"/>
      <c r="FI157" s="178"/>
      <c r="FJ157" s="178">
        <v>35.764159999999997</v>
      </c>
      <c r="FK157" s="178">
        <v>35.764159999999997</v>
      </c>
      <c r="FL157" s="178">
        <f t="shared" si="1920"/>
        <v>100</v>
      </c>
      <c r="FM157" s="177">
        <v>3387.9385499999999</v>
      </c>
      <c r="FN157" s="178">
        <v>829.26809000000003</v>
      </c>
      <c r="FO157" s="178">
        <f t="shared" si="1922"/>
        <v>24.477069986998437</v>
      </c>
      <c r="FP157" s="178"/>
      <c r="FQ157" s="178"/>
      <c r="FR157" s="178"/>
      <c r="FS157" s="178"/>
      <c r="FT157" s="178"/>
      <c r="FU157" s="178"/>
      <c r="FV157" s="178"/>
      <c r="FW157" s="178"/>
      <c r="FX157" s="178"/>
      <c r="FY157" s="178"/>
      <c r="FZ157" s="178"/>
      <c r="GA157" s="178"/>
      <c r="GB157" s="178"/>
      <c r="GC157" s="178"/>
      <c r="GD157" s="178"/>
      <c r="GE157" s="178"/>
      <c r="GF157" s="178"/>
      <c r="GG157" s="178"/>
      <c r="GH157" s="178">
        <v>1259.874</v>
      </c>
      <c r="GI157" s="178">
        <v>49.988900000000001</v>
      </c>
      <c r="GJ157" s="178"/>
      <c r="GK157" s="178">
        <v>1672.2411199999999</v>
      </c>
      <c r="GL157" s="178"/>
      <c r="GM157" s="178">
        <f t="shared" si="1931"/>
        <v>0</v>
      </c>
      <c r="GN157" s="178">
        <v>1568.7476799999999</v>
      </c>
      <c r="GO157" s="178"/>
      <c r="GP157" s="178">
        <f t="shared" si="1933"/>
        <v>0</v>
      </c>
      <c r="GQ157" s="178"/>
      <c r="GR157" s="178"/>
      <c r="GS157" s="178"/>
      <c r="GT157" s="178"/>
      <c r="GU157" s="178"/>
      <c r="GV157" s="178"/>
      <c r="GW157" s="99"/>
      <c r="GX157" s="116"/>
      <c r="GY157" s="116"/>
      <c r="GZ157" s="116"/>
      <c r="HA157" s="116"/>
      <c r="HB157" s="116"/>
      <c r="HC157" s="116"/>
      <c r="HD157" s="87"/>
      <c r="HE157" s="85"/>
      <c r="HF157" s="85"/>
      <c r="HG157" s="30"/>
    </row>
    <row r="158" spans="1:215" s="14" customFormat="1" ht="20.25" customHeight="1">
      <c r="A158" s="13" t="s">
        <v>194</v>
      </c>
      <c r="B158" s="174">
        <f>B159+B160+B161+B162+B163</f>
        <v>4572.1796199999999</v>
      </c>
      <c r="C158" s="174">
        <f t="shared" ref="C158" si="1937">SUM(C160:C163)</f>
        <v>0</v>
      </c>
      <c r="D158" s="174">
        <f t="shared" si="1679"/>
        <v>0</v>
      </c>
      <c r="E158" s="175">
        <f t="shared" ref="E158:G158" si="1938">SUM(E160:E163)</f>
        <v>0</v>
      </c>
      <c r="F158" s="174">
        <f t="shared" si="1938"/>
        <v>0</v>
      </c>
      <c r="G158" s="174">
        <f t="shared" si="1938"/>
        <v>0</v>
      </c>
      <c r="H158" s="178"/>
      <c r="I158" s="174">
        <f t="shared" ref="I158:J158" si="1939">SUM(I160:I163)</f>
        <v>0</v>
      </c>
      <c r="J158" s="174">
        <f t="shared" si="1939"/>
        <v>0</v>
      </c>
      <c r="K158" s="178"/>
      <c r="L158" s="174">
        <f t="shared" ref="L158:M158" si="1940">SUM(L160:L163)</f>
        <v>0</v>
      </c>
      <c r="M158" s="174">
        <f t="shared" si="1940"/>
        <v>0</v>
      </c>
      <c r="N158" s="178"/>
      <c r="O158" s="174">
        <f t="shared" ref="O158:P158" si="1941">SUM(O160:O163)</f>
        <v>0</v>
      </c>
      <c r="P158" s="174">
        <f t="shared" si="1941"/>
        <v>0</v>
      </c>
      <c r="Q158" s="178"/>
      <c r="R158" s="174">
        <f t="shared" ref="R158:S158" si="1942">SUM(R160:R163)</f>
        <v>0</v>
      </c>
      <c r="S158" s="174">
        <f t="shared" si="1942"/>
        <v>0</v>
      </c>
      <c r="T158" s="178"/>
      <c r="U158" s="175">
        <f t="shared" ref="U158:W158" si="1943">SUM(U160:U163)</f>
        <v>0</v>
      </c>
      <c r="V158" s="174">
        <f t="shared" si="1943"/>
        <v>0</v>
      </c>
      <c r="W158" s="174">
        <f t="shared" si="1943"/>
        <v>0</v>
      </c>
      <c r="X158" s="178"/>
      <c r="Y158" s="174">
        <f t="shared" ref="Y158:Z158" si="1944">SUM(Y160:Y163)</f>
        <v>0</v>
      </c>
      <c r="Z158" s="174">
        <f t="shared" si="1944"/>
        <v>0</v>
      </c>
      <c r="AA158" s="178"/>
      <c r="AB158" s="174">
        <f t="shared" ref="AB158:AC158" si="1945">SUM(AB160:AB163)</f>
        <v>0</v>
      </c>
      <c r="AC158" s="174">
        <f t="shared" si="1945"/>
        <v>0</v>
      </c>
      <c r="AD158" s="178"/>
      <c r="AE158" s="175">
        <f t="shared" ref="AE158:AG158" si="1946">SUM(AE160:AE163)</f>
        <v>0</v>
      </c>
      <c r="AF158" s="174">
        <f t="shared" si="1946"/>
        <v>0</v>
      </c>
      <c r="AG158" s="174">
        <f t="shared" si="1946"/>
        <v>0</v>
      </c>
      <c r="AH158" s="178"/>
      <c r="AI158" s="174">
        <f t="shared" ref="AI158:AJ158" si="1947">SUM(AI160:AI163)</f>
        <v>0</v>
      </c>
      <c r="AJ158" s="174">
        <f t="shared" si="1947"/>
        <v>0</v>
      </c>
      <c r="AK158" s="178"/>
      <c r="AL158" s="174">
        <f t="shared" ref="AL158:AM158" si="1948">SUM(AL160:AL163)</f>
        <v>0</v>
      </c>
      <c r="AM158" s="174">
        <f t="shared" si="1948"/>
        <v>0</v>
      </c>
      <c r="AN158" s="178"/>
      <c r="AO158" s="174">
        <f t="shared" ref="AO158:AP158" si="1949">SUM(AO160:AO163)</f>
        <v>0</v>
      </c>
      <c r="AP158" s="174">
        <f t="shared" si="1949"/>
        <v>0</v>
      </c>
      <c r="AQ158" s="178"/>
      <c r="AR158" s="175">
        <f t="shared" ref="AR158:AT158" si="1950">SUM(AR160:AR163)</f>
        <v>0</v>
      </c>
      <c r="AS158" s="174">
        <f t="shared" si="1950"/>
        <v>0</v>
      </c>
      <c r="AT158" s="174">
        <f t="shared" si="1950"/>
        <v>0</v>
      </c>
      <c r="AU158" s="178"/>
      <c r="AV158" s="174">
        <f t="shared" ref="AV158:AW158" si="1951">SUM(AV160:AV163)</f>
        <v>0</v>
      </c>
      <c r="AW158" s="174">
        <f t="shared" si="1951"/>
        <v>0</v>
      </c>
      <c r="AX158" s="178"/>
      <c r="AY158" s="174">
        <f t="shared" ref="AY158:AZ158" si="1952">SUM(AY160:AY163)</f>
        <v>0</v>
      </c>
      <c r="AZ158" s="174">
        <f t="shared" si="1952"/>
        <v>0</v>
      </c>
      <c r="BA158" s="178"/>
      <c r="BB158" s="175">
        <f t="shared" ref="BB158:BD158" si="1953">SUM(BB160:BB163)</f>
        <v>1406.5426199999999</v>
      </c>
      <c r="BC158" s="174">
        <f t="shared" si="1953"/>
        <v>1406.5426200000002</v>
      </c>
      <c r="BD158" s="174">
        <f t="shared" si="1953"/>
        <v>0</v>
      </c>
      <c r="BE158" s="174">
        <f t="shared" si="1879"/>
        <v>0</v>
      </c>
      <c r="BF158" s="174">
        <f t="shared" ref="BF158:BG158" si="1954">SUM(BF160:BF163)</f>
        <v>1378.4118000000001</v>
      </c>
      <c r="BG158" s="174">
        <f t="shared" si="1954"/>
        <v>0</v>
      </c>
      <c r="BH158" s="174">
        <f t="shared" si="1881"/>
        <v>0</v>
      </c>
      <c r="BI158" s="174">
        <f t="shared" ref="BI158:BJ158" si="1955">SUM(BI160:BI163)</f>
        <v>28.13082</v>
      </c>
      <c r="BJ158" s="174">
        <f t="shared" si="1955"/>
        <v>0</v>
      </c>
      <c r="BK158" s="174">
        <f t="shared" si="1883"/>
        <v>0</v>
      </c>
      <c r="BL158" s="174">
        <f t="shared" ref="BL158:BM158" si="1956">SUM(BL160:BL163)</f>
        <v>0</v>
      </c>
      <c r="BM158" s="174">
        <f t="shared" si="1956"/>
        <v>0</v>
      </c>
      <c r="BN158" s="174"/>
      <c r="BO158" s="174">
        <f>BO159+BO160+BO161+BO162+BO163</f>
        <v>591.93000000000006</v>
      </c>
      <c r="BP158" s="174">
        <f t="shared" ref="BP158" si="1957">SUM(BP160:BP163)</f>
        <v>0</v>
      </c>
      <c r="BQ158" s="174"/>
      <c r="BR158" s="174">
        <f>BR159+BR160+BR161+BR162+BR163</f>
        <v>0</v>
      </c>
      <c r="BS158" s="174">
        <f t="shared" ref="BS158" si="1958">SUM(BS160:BS163)</f>
        <v>0</v>
      </c>
      <c r="BT158" s="174"/>
      <c r="BU158" s="174">
        <f>BU159+BU160+BU161+BU162+BU163</f>
        <v>591.93000000000006</v>
      </c>
      <c r="BV158" s="174">
        <f t="shared" ref="BV158" si="1959">SUM(BV160:BV163)</f>
        <v>0</v>
      </c>
      <c r="BW158" s="174">
        <f t="shared" si="1889"/>
        <v>0</v>
      </c>
      <c r="BX158" s="174">
        <f t="shared" ref="BX158:BY158" si="1960">SUM(BX160:BX163)</f>
        <v>0</v>
      </c>
      <c r="BY158" s="174">
        <f t="shared" si="1960"/>
        <v>0</v>
      </c>
      <c r="BZ158" s="174"/>
      <c r="CA158" s="174">
        <f t="shared" ref="CA158:CB158" si="1961">SUM(CA160:CA163)</f>
        <v>0</v>
      </c>
      <c r="CB158" s="174">
        <f t="shared" si="1961"/>
        <v>0</v>
      </c>
      <c r="CC158" s="174"/>
      <c r="CD158" s="174">
        <f t="shared" ref="CD158:CE158" si="1962">SUM(CD160:CD163)</f>
        <v>0</v>
      </c>
      <c r="CE158" s="174">
        <f t="shared" si="1962"/>
        <v>0</v>
      </c>
      <c r="CF158" s="174"/>
      <c r="CG158" s="175">
        <f t="shared" ref="CG158:CI158" si="1963">SUM(CG160:CG163)</f>
        <v>0</v>
      </c>
      <c r="CH158" s="174">
        <f t="shared" si="1963"/>
        <v>0</v>
      </c>
      <c r="CI158" s="174">
        <f t="shared" si="1963"/>
        <v>0</v>
      </c>
      <c r="CJ158" s="174"/>
      <c r="CK158" s="174">
        <f t="shared" ref="CK158:CL158" si="1964">SUM(CK160:CK163)</f>
        <v>0</v>
      </c>
      <c r="CL158" s="174">
        <f t="shared" si="1964"/>
        <v>0</v>
      </c>
      <c r="CM158" s="174"/>
      <c r="CN158" s="174">
        <f t="shared" ref="CN158:CO158" si="1965">SUM(CN160:CN163)</f>
        <v>0</v>
      </c>
      <c r="CO158" s="174">
        <f t="shared" si="1965"/>
        <v>0</v>
      </c>
      <c r="CP158" s="174"/>
      <c r="CQ158" s="175">
        <f t="shared" ref="CQ158:CS158" si="1966">SUM(CQ160:CQ163)</f>
        <v>0</v>
      </c>
      <c r="CR158" s="174">
        <f t="shared" si="1966"/>
        <v>0</v>
      </c>
      <c r="CS158" s="174">
        <f t="shared" si="1966"/>
        <v>0</v>
      </c>
      <c r="CT158" s="174"/>
      <c r="CU158" s="174">
        <f t="shared" ref="CU158" si="1967">SUM(CU160:CU163)</f>
        <v>0</v>
      </c>
      <c r="CV158" s="174">
        <v>0</v>
      </c>
      <c r="CW158" s="174"/>
      <c r="CX158" s="174">
        <f t="shared" ref="CX158:CY158" si="1968">SUM(CX160:CX163)</f>
        <v>0</v>
      </c>
      <c r="CY158" s="174">
        <f t="shared" si="1968"/>
        <v>0</v>
      </c>
      <c r="CZ158" s="174"/>
      <c r="DA158" s="175">
        <f t="shared" ref="DA158:DC158" si="1969">SUM(DA160:DA163)</f>
        <v>0</v>
      </c>
      <c r="DB158" s="174">
        <f t="shared" si="1969"/>
        <v>0</v>
      </c>
      <c r="DC158" s="174">
        <f t="shared" si="1969"/>
        <v>0</v>
      </c>
      <c r="DD158" s="174"/>
      <c r="DE158" s="174">
        <f t="shared" ref="DE158:DF158" si="1970">SUM(DE160:DE163)</f>
        <v>0</v>
      </c>
      <c r="DF158" s="174">
        <f t="shared" si="1970"/>
        <v>0</v>
      </c>
      <c r="DG158" s="174"/>
      <c r="DH158" s="174">
        <f t="shared" ref="DH158:DI158" si="1971">SUM(DH160:DH163)</f>
        <v>0</v>
      </c>
      <c r="DI158" s="174">
        <f t="shared" si="1971"/>
        <v>0</v>
      </c>
      <c r="DJ158" s="174"/>
      <c r="DK158" s="175">
        <f t="shared" ref="DK158:DM158" si="1972">SUM(DK160:DK163)</f>
        <v>0</v>
      </c>
      <c r="DL158" s="174">
        <f t="shared" si="1972"/>
        <v>0</v>
      </c>
      <c r="DM158" s="174">
        <f t="shared" si="1972"/>
        <v>0</v>
      </c>
      <c r="DN158" s="174"/>
      <c r="DO158" s="174">
        <f t="shared" ref="DO158:DP158" si="1973">SUM(DO160:DO163)</f>
        <v>0</v>
      </c>
      <c r="DP158" s="174">
        <f t="shared" si="1973"/>
        <v>0</v>
      </c>
      <c r="DQ158" s="174"/>
      <c r="DR158" s="174">
        <f t="shared" ref="DR158:DS158" si="1974">SUM(DR160:DR163)</f>
        <v>0</v>
      </c>
      <c r="DS158" s="174">
        <f t="shared" si="1974"/>
        <v>0</v>
      </c>
      <c r="DT158" s="174"/>
      <c r="DU158" s="174">
        <f t="shared" ref="DU158:DV158" si="1975">SUM(DU160:DU163)</f>
        <v>0</v>
      </c>
      <c r="DV158" s="174">
        <f t="shared" si="1975"/>
        <v>0</v>
      </c>
      <c r="DW158" s="174"/>
      <c r="DX158" s="174">
        <f t="shared" ref="DX158:DY158" si="1976">SUM(DX160:DX163)</f>
        <v>2573.7069999999999</v>
      </c>
      <c r="DY158" s="174">
        <f t="shared" si="1976"/>
        <v>0</v>
      </c>
      <c r="DZ158" s="174">
        <f t="shared" si="1849"/>
        <v>0</v>
      </c>
      <c r="EA158" s="174">
        <f t="shared" ref="EA158:EB158" si="1977">SUM(EA160:EA163)</f>
        <v>0</v>
      </c>
      <c r="EB158" s="174">
        <f t="shared" si="1977"/>
        <v>0</v>
      </c>
      <c r="EC158" s="174"/>
      <c r="ED158" s="175">
        <f t="shared" ref="ED158:EF158" si="1978">SUM(ED160:ED163)</f>
        <v>0</v>
      </c>
      <c r="EE158" s="174">
        <f t="shared" si="1978"/>
        <v>0</v>
      </c>
      <c r="EF158" s="174">
        <f t="shared" si="1978"/>
        <v>0</v>
      </c>
      <c r="EG158" s="174"/>
      <c r="EH158" s="174">
        <f t="shared" ref="EH158:EI158" si="1979">SUM(EH160:EH163)</f>
        <v>0</v>
      </c>
      <c r="EI158" s="174">
        <f t="shared" si="1979"/>
        <v>0</v>
      </c>
      <c r="EJ158" s="174"/>
      <c r="EK158" s="174">
        <f t="shared" ref="EK158:EL158" si="1980">SUM(EK160:EK163)</f>
        <v>0</v>
      </c>
      <c r="EL158" s="174">
        <f t="shared" si="1980"/>
        <v>0</v>
      </c>
      <c r="EM158" s="174"/>
      <c r="EN158" s="174">
        <f t="shared" ref="EN158" si="1981">EN159+EN160</f>
        <v>0</v>
      </c>
      <c r="EO158" s="174"/>
      <c r="EP158" s="178"/>
      <c r="EQ158" s="175"/>
      <c r="ER158" s="174">
        <f t="shared" ref="ER158:ES158" si="1982">ER159+ER160</f>
        <v>0</v>
      </c>
      <c r="ES158" s="174">
        <f t="shared" si="1982"/>
        <v>0</v>
      </c>
      <c r="ET158" s="174"/>
      <c r="EU158" s="174">
        <f t="shared" ref="EU158:EV158" si="1983">EU159+EU160</f>
        <v>0</v>
      </c>
      <c r="EV158" s="174">
        <f t="shared" si="1983"/>
        <v>0</v>
      </c>
      <c r="EW158" s="174"/>
      <c r="EX158" s="174">
        <f t="shared" ref="EX158:EY158" si="1984">EX159+EX160</f>
        <v>0</v>
      </c>
      <c r="EY158" s="174">
        <f t="shared" si="1984"/>
        <v>0</v>
      </c>
      <c r="EZ158" s="174"/>
      <c r="FA158" s="174">
        <f t="shared" ref="FA158:FB158" si="1985">SUM(FA160:FA163)</f>
        <v>0</v>
      </c>
      <c r="FB158" s="174">
        <f t="shared" si="1985"/>
        <v>0</v>
      </c>
      <c r="FC158" s="174"/>
      <c r="FD158" s="174">
        <f t="shared" ref="FD158:FE158" si="1986">SUM(FD160:FD163)</f>
        <v>0</v>
      </c>
      <c r="FE158" s="174">
        <f t="shared" si="1986"/>
        <v>0</v>
      </c>
      <c r="FF158" s="174"/>
      <c r="FG158" s="174">
        <f t="shared" ref="FG158:FH158" si="1987">SUM(FG160:FG163)</f>
        <v>0</v>
      </c>
      <c r="FH158" s="174">
        <f t="shared" si="1987"/>
        <v>0</v>
      </c>
      <c r="FI158" s="174"/>
      <c r="FJ158" s="174">
        <f t="shared" ref="FJ158:FK158" si="1988">SUM(FJ160:FJ163)</f>
        <v>0</v>
      </c>
      <c r="FK158" s="174">
        <f t="shared" si="1988"/>
        <v>0</v>
      </c>
      <c r="FL158" s="174"/>
      <c r="FM158" s="174">
        <f t="shared" ref="FM158:FN158" si="1989">SUM(FM160:FM163)</f>
        <v>0</v>
      </c>
      <c r="FN158" s="174">
        <f t="shared" si="1989"/>
        <v>0</v>
      </c>
      <c r="FO158" s="174"/>
      <c r="FP158" s="174">
        <f t="shared" ref="FP158:FQ158" si="1990">SUM(FP160:FP163)</f>
        <v>0</v>
      </c>
      <c r="FQ158" s="174">
        <f t="shared" si="1990"/>
        <v>0</v>
      </c>
      <c r="FR158" s="174"/>
      <c r="FS158" s="174">
        <f t="shared" ref="FS158:FT158" si="1991">SUM(FS160:FS163)</f>
        <v>0</v>
      </c>
      <c r="FT158" s="174">
        <f t="shared" si="1991"/>
        <v>0</v>
      </c>
      <c r="FU158" s="174"/>
      <c r="FV158" s="174">
        <f t="shared" ref="FV158:FW158" si="1992">SUM(FV160:FV163)</f>
        <v>0</v>
      </c>
      <c r="FW158" s="174">
        <f t="shared" si="1992"/>
        <v>0</v>
      </c>
      <c r="FX158" s="174"/>
      <c r="FY158" s="174">
        <f t="shared" ref="FY158:FZ158" si="1993">SUM(FY160:FY163)</f>
        <v>0</v>
      </c>
      <c r="FZ158" s="174">
        <f t="shared" si="1993"/>
        <v>0</v>
      </c>
      <c r="GA158" s="174"/>
      <c r="GB158" s="174">
        <f t="shared" ref="GB158:GC158" si="1994">SUM(GB160:GB163)</f>
        <v>0</v>
      </c>
      <c r="GC158" s="174">
        <f t="shared" si="1994"/>
        <v>0</v>
      </c>
      <c r="GD158" s="174"/>
      <c r="GE158" s="174">
        <f t="shared" ref="GE158:GF158" si="1995">SUM(GE160:GE163)</f>
        <v>0</v>
      </c>
      <c r="GF158" s="174">
        <f t="shared" si="1995"/>
        <v>0</v>
      </c>
      <c r="GG158" s="174"/>
      <c r="GH158" s="174">
        <f t="shared" ref="GH158:GI158" si="1996">SUM(GH160:GH163)</f>
        <v>0</v>
      </c>
      <c r="GI158" s="174">
        <f t="shared" si="1996"/>
        <v>0</v>
      </c>
      <c r="GJ158" s="174"/>
      <c r="GK158" s="174">
        <f t="shared" ref="GK158:GL158" si="1997">SUM(GK160:GK163)</f>
        <v>0</v>
      </c>
      <c r="GL158" s="174">
        <f t="shared" si="1997"/>
        <v>0</v>
      </c>
      <c r="GM158" s="174"/>
      <c r="GN158" s="174">
        <f t="shared" ref="GN158:GO158" si="1998">SUM(GN160:GN163)</f>
        <v>0</v>
      </c>
      <c r="GO158" s="174">
        <f t="shared" si="1998"/>
        <v>0</v>
      </c>
      <c r="GP158" s="174"/>
      <c r="GQ158" s="174">
        <f t="shared" ref="GQ158:GR158" si="1999">SUM(GQ160:GQ163)</f>
        <v>0</v>
      </c>
      <c r="GR158" s="174">
        <f t="shared" si="1999"/>
        <v>0</v>
      </c>
      <c r="GS158" s="174"/>
      <c r="GT158" s="174">
        <f t="shared" ref="GT158:GU158" si="2000">SUM(GT160:GT163)</f>
        <v>0</v>
      </c>
      <c r="GU158" s="174">
        <f t="shared" si="2000"/>
        <v>0</v>
      </c>
      <c r="GV158" s="174"/>
      <c r="GW158" s="98"/>
      <c r="GX158" s="116"/>
      <c r="GY158" s="116"/>
      <c r="GZ158" s="116"/>
      <c r="HA158" s="116"/>
      <c r="HB158" s="116"/>
      <c r="HC158" s="116"/>
      <c r="HD158" s="87"/>
      <c r="HE158" s="85"/>
      <c r="HF158" s="85"/>
      <c r="HG158" s="96"/>
    </row>
    <row r="159" spans="1:215" ht="19.5" customHeight="1">
      <c r="A159" s="11" t="s">
        <v>107</v>
      </c>
      <c r="B159" s="178">
        <f>E159+O159+R159+U159+AE159+AO159+AR159+BB159+BL159+BO159+BX159+CG159+CQ159+DA159+DK159+DU159+DX159+EA159+ED159+EN159+EQ159+FA159+FD159+FG159+FJ159+FM159+FP159+FS159+FV159+FY159+GB159+GE159+GH159+GK159+GN159+GQ159+GT159</f>
        <v>150</v>
      </c>
      <c r="C159" s="178">
        <f t="shared" ref="C159:C163" si="2001">G159+P159+S159+W159+AG159+AP159+AT159+BD159+BM159+BP159+BY159+CI159+CS159+DC159+DM159+DV159+DY159+EB159+EF159+EO159+ES159+FB159+FE159+FH159+FK159+FN159+FQ159+FT159+FW159+FZ159+GC159+GF159+GI159+GL159+GO159+GR159+GU159</f>
        <v>0</v>
      </c>
      <c r="D159" s="178">
        <f t="shared" si="1679"/>
        <v>0</v>
      </c>
      <c r="E159" s="179"/>
      <c r="F159" s="178">
        <f t="shared" ref="F159:G163" si="2002">I159+L159</f>
        <v>0</v>
      </c>
      <c r="G159" s="178">
        <f t="shared" si="2002"/>
        <v>0</v>
      </c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9"/>
      <c r="V159" s="178">
        <f t="shared" ref="V159:W163" si="2003">Y159+AB159</f>
        <v>0</v>
      </c>
      <c r="W159" s="178">
        <f t="shared" si="2003"/>
        <v>0</v>
      </c>
      <c r="X159" s="178"/>
      <c r="Y159" s="178"/>
      <c r="Z159" s="178"/>
      <c r="AA159" s="178"/>
      <c r="AB159" s="178"/>
      <c r="AC159" s="178"/>
      <c r="AD159" s="178"/>
      <c r="AE159" s="179"/>
      <c r="AF159" s="178">
        <f t="shared" ref="AF159:AG163" si="2004">AI159+AL159</f>
        <v>0</v>
      </c>
      <c r="AG159" s="178">
        <f t="shared" si="2004"/>
        <v>0</v>
      </c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9"/>
      <c r="AS159" s="178">
        <f t="shared" ref="AS159:AT163" si="2005">AV159+AY159</f>
        <v>0</v>
      </c>
      <c r="AT159" s="178">
        <f t="shared" si="2005"/>
        <v>0</v>
      </c>
      <c r="AU159" s="178"/>
      <c r="AV159" s="178"/>
      <c r="AW159" s="178"/>
      <c r="AX159" s="178"/>
      <c r="AY159" s="178"/>
      <c r="AZ159" s="178"/>
      <c r="BA159" s="178"/>
      <c r="BB159" s="179"/>
      <c r="BC159" s="178"/>
      <c r="BD159" s="178"/>
      <c r="BE159" s="178"/>
      <c r="BF159" s="178"/>
      <c r="BG159" s="178"/>
      <c r="BH159" s="178"/>
      <c r="BI159" s="178"/>
      <c r="BJ159" s="178"/>
      <c r="BK159" s="178"/>
      <c r="BL159" s="178"/>
      <c r="BM159" s="178"/>
      <c r="BN159" s="178"/>
      <c r="BO159" s="178">
        <f t="shared" ref="BO159:BO163" si="2006">BR159+BU159</f>
        <v>150</v>
      </c>
      <c r="BP159" s="178">
        <f>BS159+BV159</f>
        <v>0</v>
      </c>
      <c r="BQ159" s="178">
        <f t="shared" ref="BQ159" si="2007">BP159/BO159*100</f>
        <v>0</v>
      </c>
      <c r="BR159" s="178"/>
      <c r="BS159" s="178"/>
      <c r="BT159" s="178"/>
      <c r="BU159" s="178">
        <v>150</v>
      </c>
      <c r="BV159" s="178"/>
      <c r="BW159" s="178">
        <f t="shared" si="1889"/>
        <v>0</v>
      </c>
      <c r="BX159" s="178">
        <f t="shared" ref="BX159:BY163" si="2008">CA159+CD159</f>
        <v>0</v>
      </c>
      <c r="BY159" s="178">
        <f t="shared" si="2008"/>
        <v>0</v>
      </c>
      <c r="BZ159" s="178"/>
      <c r="CA159" s="178"/>
      <c r="CB159" s="178"/>
      <c r="CC159" s="178"/>
      <c r="CD159" s="178"/>
      <c r="CE159" s="178"/>
      <c r="CF159" s="178"/>
      <c r="CG159" s="179"/>
      <c r="CH159" s="178">
        <f t="shared" ref="CH159:CI163" si="2009">CK159+CN159</f>
        <v>0</v>
      </c>
      <c r="CI159" s="178">
        <f t="shared" si="2009"/>
        <v>0</v>
      </c>
      <c r="CJ159" s="178"/>
      <c r="CK159" s="178"/>
      <c r="CL159" s="178"/>
      <c r="CM159" s="178"/>
      <c r="CN159" s="178"/>
      <c r="CO159" s="178"/>
      <c r="CP159" s="178"/>
      <c r="CQ159" s="179"/>
      <c r="CR159" s="178">
        <f>CU159+CX159</f>
        <v>0</v>
      </c>
      <c r="CS159" s="178">
        <f t="shared" ref="CS159:CS163" si="2010">CV159+CY159</f>
        <v>0</v>
      </c>
      <c r="CT159" s="178"/>
      <c r="CU159" s="178"/>
      <c r="CV159" s="178"/>
      <c r="CW159" s="178"/>
      <c r="CX159" s="178"/>
      <c r="CY159" s="178"/>
      <c r="CZ159" s="178"/>
      <c r="DA159" s="179"/>
      <c r="DB159" s="178">
        <f t="shared" ref="DB159:DC163" si="2011">DE159+DH159</f>
        <v>0</v>
      </c>
      <c r="DC159" s="178">
        <f t="shared" si="2011"/>
        <v>0</v>
      </c>
      <c r="DD159" s="178"/>
      <c r="DE159" s="178"/>
      <c r="DF159" s="178"/>
      <c r="DG159" s="178"/>
      <c r="DH159" s="178"/>
      <c r="DI159" s="178"/>
      <c r="DJ159" s="178"/>
      <c r="DK159" s="179"/>
      <c r="DL159" s="178">
        <f>DO159+DR159</f>
        <v>0</v>
      </c>
      <c r="DM159" s="178">
        <f>DP159+DS159</f>
        <v>0</v>
      </c>
      <c r="DN159" s="178"/>
      <c r="DO159" s="178"/>
      <c r="DP159" s="178"/>
      <c r="DQ159" s="178"/>
      <c r="DR159" s="178"/>
      <c r="DS159" s="178"/>
      <c r="DT159" s="178"/>
      <c r="DU159" s="178"/>
      <c r="DV159" s="178"/>
      <c r="DW159" s="178"/>
      <c r="DX159" s="178"/>
      <c r="DY159" s="178"/>
      <c r="DZ159" s="174"/>
      <c r="EA159" s="178"/>
      <c r="EB159" s="178"/>
      <c r="EC159" s="178"/>
      <c r="ED159" s="179"/>
      <c r="EE159" s="178">
        <f t="shared" ref="EE159:EF163" si="2012">EH159+EK159</f>
        <v>0</v>
      </c>
      <c r="EF159" s="178">
        <f t="shared" si="2012"/>
        <v>0</v>
      </c>
      <c r="EG159" s="178"/>
      <c r="EH159" s="178"/>
      <c r="EI159" s="178"/>
      <c r="EJ159" s="178"/>
      <c r="EK159" s="178"/>
      <c r="EL159" s="178"/>
      <c r="EM159" s="178"/>
      <c r="EN159" s="178"/>
      <c r="EO159" s="178"/>
      <c r="EP159" s="178"/>
      <c r="EQ159" s="180"/>
      <c r="ER159" s="178"/>
      <c r="ES159" s="178"/>
      <c r="ET159" s="178"/>
      <c r="EU159" s="178"/>
      <c r="EV159" s="178"/>
      <c r="EW159" s="178"/>
      <c r="EX159" s="174"/>
      <c r="EY159" s="174"/>
      <c r="EZ159" s="178"/>
      <c r="FA159" s="178"/>
      <c r="FB159" s="178"/>
      <c r="FC159" s="178"/>
      <c r="FD159" s="178"/>
      <c r="FE159" s="178"/>
      <c r="FF159" s="178"/>
      <c r="FG159" s="178"/>
      <c r="FH159" s="178"/>
      <c r="FI159" s="178"/>
      <c r="FJ159" s="178"/>
      <c r="FK159" s="178"/>
      <c r="FL159" s="178"/>
      <c r="FM159" s="178"/>
      <c r="FN159" s="178"/>
      <c r="FO159" s="178"/>
      <c r="FP159" s="178"/>
      <c r="FQ159" s="178"/>
      <c r="FR159" s="178"/>
      <c r="FS159" s="178"/>
      <c r="FT159" s="178"/>
      <c r="FU159" s="178"/>
      <c r="FV159" s="178"/>
      <c r="FW159" s="178"/>
      <c r="FX159" s="178"/>
      <c r="FY159" s="178"/>
      <c r="FZ159" s="178"/>
      <c r="GA159" s="178"/>
      <c r="GB159" s="178"/>
      <c r="GC159" s="178"/>
      <c r="GD159" s="178"/>
      <c r="GE159" s="178"/>
      <c r="GF159" s="178"/>
      <c r="GG159" s="178"/>
      <c r="GH159" s="178"/>
      <c r="GI159" s="178"/>
      <c r="GJ159" s="178"/>
      <c r="GK159" s="178"/>
      <c r="GL159" s="178"/>
      <c r="GM159" s="178"/>
      <c r="GN159" s="178"/>
      <c r="GO159" s="178"/>
      <c r="GP159" s="178"/>
      <c r="GQ159" s="178"/>
      <c r="GR159" s="178"/>
      <c r="GS159" s="178"/>
      <c r="GT159" s="178"/>
      <c r="GU159" s="178"/>
      <c r="GV159" s="178"/>
      <c r="GW159" s="99"/>
      <c r="GX159" s="116"/>
      <c r="GY159" s="116"/>
      <c r="GZ159" s="116"/>
      <c r="HA159" s="116"/>
      <c r="HB159" s="116"/>
      <c r="HC159" s="116"/>
      <c r="HD159" s="87"/>
      <c r="HE159" s="85"/>
      <c r="HF159" s="85"/>
      <c r="HG159" s="30"/>
    </row>
    <row r="160" spans="1:215">
      <c r="A160" s="11" t="s">
        <v>106</v>
      </c>
      <c r="B160" s="178">
        <f>E160+O160+R160+U160+AE160+AO160+AR160+BB160+BL160+BO160+BX160+CG160+CQ160+DA160+DK160+DU160+DX160+EA160+ED160+EN160+EQ160+FA160+FD160+FG160+FJ160+FM160+FP160+FS160+FV160+FY160+GB160+GE160+GH160+GK160+GN160+GQ160+GT160</f>
        <v>0</v>
      </c>
      <c r="C160" s="178">
        <f t="shared" si="2001"/>
        <v>0</v>
      </c>
      <c r="D160" s="178"/>
      <c r="E160" s="179"/>
      <c r="F160" s="178">
        <f t="shared" si="2002"/>
        <v>0</v>
      </c>
      <c r="G160" s="178">
        <f t="shared" si="2002"/>
        <v>0</v>
      </c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9"/>
      <c r="V160" s="178">
        <f t="shared" si="2003"/>
        <v>0</v>
      </c>
      <c r="W160" s="178">
        <f t="shared" si="2003"/>
        <v>0</v>
      </c>
      <c r="X160" s="178"/>
      <c r="Y160" s="178"/>
      <c r="Z160" s="178"/>
      <c r="AA160" s="178"/>
      <c r="AB160" s="178"/>
      <c r="AC160" s="178"/>
      <c r="AD160" s="178"/>
      <c r="AE160" s="179"/>
      <c r="AF160" s="178">
        <f t="shared" si="2004"/>
        <v>0</v>
      </c>
      <c r="AG160" s="178">
        <f t="shared" si="2004"/>
        <v>0</v>
      </c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9"/>
      <c r="AS160" s="178">
        <f t="shared" si="2005"/>
        <v>0</v>
      </c>
      <c r="AT160" s="178">
        <f t="shared" si="2005"/>
        <v>0</v>
      </c>
      <c r="AU160" s="178"/>
      <c r="AV160" s="178"/>
      <c r="AW160" s="178"/>
      <c r="AX160" s="178"/>
      <c r="AY160" s="178"/>
      <c r="AZ160" s="178"/>
      <c r="BA160" s="178"/>
      <c r="BB160" s="179"/>
      <c r="BC160" s="178"/>
      <c r="BD160" s="178"/>
      <c r="BE160" s="178"/>
      <c r="BF160" s="178"/>
      <c r="BG160" s="178"/>
      <c r="BH160" s="178"/>
      <c r="BI160" s="178"/>
      <c r="BJ160" s="178"/>
      <c r="BK160" s="178"/>
      <c r="BL160" s="178"/>
      <c r="BM160" s="178"/>
      <c r="BN160" s="178"/>
      <c r="BO160" s="178">
        <f t="shared" si="2006"/>
        <v>0</v>
      </c>
      <c r="BP160" s="178"/>
      <c r="BQ160" s="178"/>
      <c r="BR160" s="178"/>
      <c r="BS160" s="178"/>
      <c r="BT160" s="178"/>
      <c r="BU160" s="178"/>
      <c r="BV160" s="178"/>
      <c r="BW160" s="178"/>
      <c r="BX160" s="178">
        <f t="shared" si="2008"/>
        <v>0</v>
      </c>
      <c r="BY160" s="178">
        <f t="shared" si="2008"/>
        <v>0</v>
      </c>
      <c r="BZ160" s="178"/>
      <c r="CA160" s="178"/>
      <c r="CB160" s="178"/>
      <c r="CC160" s="178"/>
      <c r="CD160" s="178"/>
      <c r="CE160" s="178"/>
      <c r="CF160" s="178"/>
      <c r="CG160" s="179"/>
      <c r="CH160" s="178">
        <f t="shared" si="2009"/>
        <v>0</v>
      </c>
      <c r="CI160" s="178">
        <f t="shared" si="2009"/>
        <v>0</v>
      </c>
      <c r="CJ160" s="178"/>
      <c r="CK160" s="178"/>
      <c r="CL160" s="178"/>
      <c r="CM160" s="178"/>
      <c r="CN160" s="178"/>
      <c r="CO160" s="178"/>
      <c r="CP160" s="178"/>
      <c r="CQ160" s="179"/>
      <c r="CR160" s="178">
        <f>CU160+CX160</f>
        <v>0</v>
      </c>
      <c r="CS160" s="178">
        <f t="shared" si="2010"/>
        <v>0</v>
      </c>
      <c r="CT160" s="178"/>
      <c r="CU160" s="178"/>
      <c r="CV160" s="178"/>
      <c r="CW160" s="178"/>
      <c r="CX160" s="178"/>
      <c r="CY160" s="178"/>
      <c r="CZ160" s="178"/>
      <c r="DA160" s="179"/>
      <c r="DB160" s="178">
        <f t="shared" si="2011"/>
        <v>0</v>
      </c>
      <c r="DC160" s="178">
        <f t="shared" si="2011"/>
        <v>0</v>
      </c>
      <c r="DD160" s="178"/>
      <c r="DE160" s="178"/>
      <c r="DF160" s="178"/>
      <c r="DG160" s="178"/>
      <c r="DH160" s="178"/>
      <c r="DI160" s="178"/>
      <c r="DJ160" s="178"/>
      <c r="DK160" s="179"/>
      <c r="DL160" s="178">
        <f t="shared" ref="DL160:DM162" si="2013">DO160+DR160</f>
        <v>0</v>
      </c>
      <c r="DM160" s="178">
        <f t="shared" si="2013"/>
        <v>0</v>
      </c>
      <c r="DN160" s="178"/>
      <c r="DO160" s="178"/>
      <c r="DP160" s="178"/>
      <c r="DQ160" s="178"/>
      <c r="DR160" s="178"/>
      <c r="DS160" s="178"/>
      <c r="DT160" s="178"/>
      <c r="DU160" s="178"/>
      <c r="DV160" s="178"/>
      <c r="DW160" s="178"/>
      <c r="DX160" s="178"/>
      <c r="DY160" s="178"/>
      <c r="DZ160" s="178"/>
      <c r="EA160" s="178"/>
      <c r="EB160" s="178"/>
      <c r="EC160" s="178"/>
      <c r="ED160" s="179"/>
      <c r="EE160" s="178">
        <f t="shared" si="2012"/>
        <v>0</v>
      </c>
      <c r="EF160" s="178">
        <f t="shared" si="2012"/>
        <v>0</v>
      </c>
      <c r="EG160" s="178"/>
      <c r="EH160" s="178"/>
      <c r="EI160" s="178"/>
      <c r="EJ160" s="178"/>
      <c r="EK160" s="178"/>
      <c r="EL160" s="178"/>
      <c r="EM160" s="178"/>
      <c r="EN160" s="178"/>
      <c r="EO160" s="178"/>
      <c r="EP160" s="178"/>
      <c r="EQ160" s="180"/>
      <c r="ER160" s="178"/>
      <c r="ES160" s="178"/>
      <c r="ET160" s="178"/>
      <c r="EU160" s="178"/>
      <c r="EV160" s="178"/>
      <c r="EW160" s="178"/>
      <c r="EX160" s="178"/>
      <c r="EY160" s="178"/>
      <c r="EZ160" s="178"/>
      <c r="FA160" s="178"/>
      <c r="FB160" s="178"/>
      <c r="FC160" s="178"/>
      <c r="FD160" s="178"/>
      <c r="FE160" s="178"/>
      <c r="FF160" s="178"/>
      <c r="FG160" s="178"/>
      <c r="FH160" s="178"/>
      <c r="FI160" s="178"/>
      <c r="FJ160" s="178"/>
      <c r="FK160" s="178"/>
      <c r="FL160" s="178"/>
      <c r="FM160" s="178"/>
      <c r="FN160" s="178"/>
      <c r="FO160" s="178"/>
      <c r="FP160" s="178"/>
      <c r="FQ160" s="178"/>
      <c r="FR160" s="178"/>
      <c r="FS160" s="178"/>
      <c r="FT160" s="178"/>
      <c r="FU160" s="178"/>
      <c r="FV160" s="178"/>
      <c r="FW160" s="178"/>
      <c r="FX160" s="178"/>
      <c r="FY160" s="178"/>
      <c r="FZ160" s="178"/>
      <c r="GA160" s="178"/>
      <c r="GB160" s="178"/>
      <c r="GC160" s="178"/>
      <c r="GD160" s="178"/>
      <c r="GE160" s="178"/>
      <c r="GF160" s="178"/>
      <c r="GG160" s="178"/>
      <c r="GH160" s="178"/>
      <c r="GI160" s="178"/>
      <c r="GJ160" s="178"/>
      <c r="GK160" s="178"/>
      <c r="GL160" s="178"/>
      <c r="GM160" s="178"/>
      <c r="GN160" s="178"/>
      <c r="GO160" s="178"/>
      <c r="GP160" s="178"/>
      <c r="GQ160" s="178"/>
      <c r="GR160" s="178"/>
      <c r="GS160" s="178"/>
      <c r="GT160" s="178"/>
      <c r="GU160" s="178"/>
      <c r="GV160" s="178"/>
      <c r="GW160" s="99"/>
      <c r="GX160" s="116"/>
      <c r="GY160" s="116"/>
      <c r="GZ160" s="116"/>
      <c r="HA160" s="116"/>
      <c r="HB160" s="116"/>
      <c r="HC160" s="116"/>
      <c r="HD160" s="87"/>
      <c r="HE160" s="85"/>
      <c r="HF160" s="85"/>
      <c r="HG160" s="30"/>
    </row>
    <row r="161" spans="1:215">
      <c r="A161" s="11" t="s">
        <v>48</v>
      </c>
      <c r="B161" s="178">
        <f>E161+O161+R161+U161+AE161+AO161+AR161+BB161+BL161+BO161+BX161+CG161+CQ161+DA161+DK161+DU161+DX161+EA161+ED161+EN161+EQ161+FA161+FD161+FG161+FJ161+FM161+FP161+FS161+FV161+FY161+GB161+GE161+GH161+GK161+GN161+GQ161+GT161</f>
        <v>3980.2496199999996</v>
      </c>
      <c r="C161" s="178">
        <f t="shared" si="2001"/>
        <v>0</v>
      </c>
      <c r="D161" s="178">
        <f t="shared" si="1679"/>
        <v>0</v>
      </c>
      <c r="E161" s="179"/>
      <c r="F161" s="178">
        <f t="shared" si="2002"/>
        <v>0</v>
      </c>
      <c r="G161" s="178">
        <f t="shared" si="2002"/>
        <v>0</v>
      </c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9"/>
      <c r="V161" s="178">
        <f t="shared" si="2003"/>
        <v>0</v>
      </c>
      <c r="W161" s="178">
        <f t="shared" si="2003"/>
        <v>0</v>
      </c>
      <c r="X161" s="178"/>
      <c r="Y161" s="178"/>
      <c r="Z161" s="178"/>
      <c r="AA161" s="178"/>
      <c r="AB161" s="178"/>
      <c r="AC161" s="178"/>
      <c r="AD161" s="178"/>
      <c r="AE161" s="179"/>
      <c r="AF161" s="178">
        <f t="shared" si="2004"/>
        <v>0</v>
      </c>
      <c r="AG161" s="178">
        <f t="shared" si="2004"/>
        <v>0</v>
      </c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  <c r="AR161" s="179"/>
      <c r="AS161" s="178">
        <f t="shared" si="2005"/>
        <v>0</v>
      </c>
      <c r="AT161" s="178">
        <f t="shared" si="2005"/>
        <v>0</v>
      </c>
      <c r="AU161" s="178"/>
      <c r="AV161" s="178"/>
      <c r="AW161" s="178"/>
      <c r="AX161" s="178"/>
      <c r="AY161" s="178"/>
      <c r="AZ161" s="178"/>
      <c r="BA161" s="178"/>
      <c r="BB161" s="179">
        <v>1406.5426199999999</v>
      </c>
      <c r="BC161" s="178">
        <f t="shared" ref="BC161:BD161" si="2014">BF161+BI161</f>
        <v>1406.5426200000002</v>
      </c>
      <c r="BD161" s="178">
        <f t="shared" si="2014"/>
        <v>0</v>
      </c>
      <c r="BE161" s="178">
        <f>BD161/BC161*100</f>
        <v>0</v>
      </c>
      <c r="BF161" s="178">
        <v>1378.4118000000001</v>
      </c>
      <c r="BG161" s="178"/>
      <c r="BH161" s="178">
        <f t="shared" ref="BH161" si="2015">BG161/BF161*100</f>
        <v>0</v>
      </c>
      <c r="BI161" s="178">
        <v>28.13082</v>
      </c>
      <c r="BJ161" s="178"/>
      <c r="BK161" s="178">
        <f>BJ161/BI161*100</f>
        <v>0</v>
      </c>
      <c r="BL161" s="178"/>
      <c r="BM161" s="178"/>
      <c r="BN161" s="178"/>
      <c r="BO161" s="178">
        <f t="shared" si="2006"/>
        <v>0</v>
      </c>
      <c r="BP161" s="178"/>
      <c r="BQ161" s="178"/>
      <c r="BR161" s="178"/>
      <c r="BS161" s="178"/>
      <c r="BT161" s="178"/>
      <c r="BU161" s="178"/>
      <c r="BV161" s="178"/>
      <c r="BW161" s="178"/>
      <c r="BX161" s="178">
        <f t="shared" si="2008"/>
        <v>0</v>
      </c>
      <c r="BY161" s="178">
        <f t="shared" si="2008"/>
        <v>0</v>
      </c>
      <c r="BZ161" s="178"/>
      <c r="CA161" s="178"/>
      <c r="CB161" s="178"/>
      <c r="CC161" s="178"/>
      <c r="CD161" s="178"/>
      <c r="CE161" s="178"/>
      <c r="CF161" s="178"/>
      <c r="CG161" s="179"/>
      <c r="CH161" s="178">
        <f t="shared" si="2009"/>
        <v>0</v>
      </c>
      <c r="CI161" s="178">
        <f t="shared" si="2009"/>
        <v>0</v>
      </c>
      <c r="CJ161" s="178"/>
      <c r="CK161" s="178"/>
      <c r="CL161" s="178"/>
      <c r="CM161" s="178"/>
      <c r="CN161" s="178"/>
      <c r="CO161" s="178"/>
      <c r="CP161" s="178"/>
      <c r="CQ161" s="179"/>
      <c r="CR161" s="178">
        <f>CU161+CX161</f>
        <v>0</v>
      </c>
      <c r="CS161" s="178">
        <f t="shared" si="2010"/>
        <v>0</v>
      </c>
      <c r="CT161" s="178"/>
      <c r="CU161" s="178"/>
      <c r="CV161" s="178"/>
      <c r="CW161" s="178"/>
      <c r="CX161" s="178"/>
      <c r="CY161" s="178"/>
      <c r="CZ161" s="178"/>
      <c r="DA161" s="179"/>
      <c r="DB161" s="178">
        <f t="shared" si="2011"/>
        <v>0</v>
      </c>
      <c r="DC161" s="178">
        <f t="shared" si="2011"/>
        <v>0</v>
      </c>
      <c r="DD161" s="178"/>
      <c r="DE161" s="178"/>
      <c r="DF161" s="178"/>
      <c r="DG161" s="178"/>
      <c r="DH161" s="178"/>
      <c r="DI161" s="178"/>
      <c r="DJ161" s="178"/>
      <c r="DK161" s="179"/>
      <c r="DL161" s="178">
        <f t="shared" si="2013"/>
        <v>0</v>
      </c>
      <c r="DM161" s="178">
        <f t="shared" si="2013"/>
        <v>0</v>
      </c>
      <c r="DN161" s="178"/>
      <c r="DO161" s="178"/>
      <c r="DP161" s="178"/>
      <c r="DQ161" s="178"/>
      <c r="DR161" s="178"/>
      <c r="DS161" s="178"/>
      <c r="DT161" s="178"/>
      <c r="DU161" s="178"/>
      <c r="DV161" s="178"/>
      <c r="DW161" s="178"/>
      <c r="DX161" s="178">
        <v>2573.7069999999999</v>
      </c>
      <c r="DY161" s="178"/>
      <c r="DZ161" s="178">
        <f>DY161/DX161*100</f>
        <v>0</v>
      </c>
      <c r="EA161" s="178"/>
      <c r="EB161" s="178"/>
      <c r="EC161" s="178"/>
      <c r="ED161" s="179"/>
      <c r="EE161" s="178">
        <f t="shared" si="2012"/>
        <v>0</v>
      </c>
      <c r="EF161" s="178">
        <f t="shared" si="2012"/>
        <v>0</v>
      </c>
      <c r="EG161" s="178"/>
      <c r="EH161" s="178"/>
      <c r="EI161" s="178"/>
      <c r="EJ161" s="178"/>
      <c r="EK161" s="178"/>
      <c r="EL161" s="178"/>
      <c r="EM161" s="178"/>
      <c r="EN161" s="178"/>
      <c r="EO161" s="178"/>
      <c r="EP161" s="178"/>
      <c r="EQ161" s="180"/>
      <c r="ER161" s="178"/>
      <c r="ES161" s="178"/>
      <c r="ET161" s="178"/>
      <c r="EU161" s="178"/>
      <c r="EV161" s="178"/>
      <c r="EW161" s="178"/>
      <c r="EX161" s="178"/>
      <c r="EY161" s="178"/>
      <c r="EZ161" s="178"/>
      <c r="FA161" s="178"/>
      <c r="FB161" s="178"/>
      <c r="FC161" s="178"/>
      <c r="FD161" s="178"/>
      <c r="FE161" s="178"/>
      <c r="FF161" s="178"/>
      <c r="FG161" s="178"/>
      <c r="FH161" s="178"/>
      <c r="FI161" s="178"/>
      <c r="FJ161" s="178"/>
      <c r="FK161" s="178"/>
      <c r="FL161" s="178"/>
      <c r="FM161" s="178"/>
      <c r="FN161" s="178"/>
      <c r="FO161" s="178"/>
      <c r="FP161" s="178"/>
      <c r="FQ161" s="178"/>
      <c r="FR161" s="178"/>
      <c r="FS161" s="178"/>
      <c r="FT161" s="178"/>
      <c r="FU161" s="178"/>
      <c r="FV161" s="178"/>
      <c r="FW161" s="178"/>
      <c r="FX161" s="178"/>
      <c r="FY161" s="178"/>
      <c r="FZ161" s="178"/>
      <c r="GA161" s="178"/>
      <c r="GB161" s="178"/>
      <c r="GC161" s="178"/>
      <c r="GD161" s="178"/>
      <c r="GE161" s="178"/>
      <c r="GF161" s="178"/>
      <c r="GG161" s="178"/>
      <c r="GH161" s="178"/>
      <c r="GI161" s="178"/>
      <c r="GJ161" s="178"/>
      <c r="GK161" s="178"/>
      <c r="GL161" s="178"/>
      <c r="GM161" s="178"/>
      <c r="GN161" s="178"/>
      <c r="GO161" s="178"/>
      <c r="GP161" s="178"/>
      <c r="GQ161" s="178"/>
      <c r="GR161" s="178"/>
      <c r="GS161" s="178"/>
      <c r="GT161" s="178"/>
      <c r="GU161" s="178"/>
      <c r="GV161" s="178"/>
      <c r="GW161" s="99"/>
      <c r="GX161" s="116"/>
      <c r="GY161" s="116"/>
      <c r="GZ161" s="116"/>
      <c r="HA161" s="116"/>
      <c r="HB161" s="116"/>
      <c r="HC161" s="116"/>
      <c r="HD161" s="87"/>
      <c r="HE161" s="85"/>
      <c r="HF161" s="85"/>
      <c r="HG161" s="30"/>
    </row>
    <row r="162" spans="1:215">
      <c r="A162" s="11" t="s">
        <v>93</v>
      </c>
      <c r="B162" s="178">
        <f>E162+O162+R162+U162+AE162+AO162+AR162+BB162+BL162+BO162+BX162+CG162+CQ162+DA162+DK162+DU162+DX162+EA162+ED162+EN162+EQ162+FA162+FD162+FG162+FJ162+FM162+FP162+FS162+FV162+FY162+GB162+GE162+GH162+GK162+GN162+GQ162+GT162</f>
        <v>0</v>
      </c>
      <c r="C162" s="178">
        <f t="shared" si="2001"/>
        <v>0</v>
      </c>
      <c r="D162" s="178"/>
      <c r="E162" s="179"/>
      <c r="F162" s="178">
        <f t="shared" si="2002"/>
        <v>0</v>
      </c>
      <c r="G162" s="178">
        <f t="shared" si="2002"/>
        <v>0</v>
      </c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9"/>
      <c r="V162" s="178">
        <f t="shared" si="2003"/>
        <v>0</v>
      </c>
      <c r="W162" s="178">
        <f t="shared" si="2003"/>
        <v>0</v>
      </c>
      <c r="X162" s="178"/>
      <c r="Y162" s="178"/>
      <c r="Z162" s="178"/>
      <c r="AA162" s="178"/>
      <c r="AB162" s="178"/>
      <c r="AC162" s="178"/>
      <c r="AD162" s="178"/>
      <c r="AE162" s="179"/>
      <c r="AF162" s="178">
        <f t="shared" si="2004"/>
        <v>0</v>
      </c>
      <c r="AG162" s="178">
        <f t="shared" si="2004"/>
        <v>0</v>
      </c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9"/>
      <c r="AS162" s="178">
        <f t="shared" si="2005"/>
        <v>0</v>
      </c>
      <c r="AT162" s="178">
        <f t="shared" si="2005"/>
        <v>0</v>
      </c>
      <c r="AU162" s="178"/>
      <c r="AV162" s="178"/>
      <c r="AW162" s="178"/>
      <c r="AX162" s="178"/>
      <c r="AY162" s="178"/>
      <c r="AZ162" s="178"/>
      <c r="BA162" s="178"/>
      <c r="BB162" s="179"/>
      <c r="BC162" s="178"/>
      <c r="BD162" s="178"/>
      <c r="BE162" s="178"/>
      <c r="BF162" s="178"/>
      <c r="BG162" s="178"/>
      <c r="BH162" s="178"/>
      <c r="BI162" s="178"/>
      <c r="BJ162" s="178"/>
      <c r="BK162" s="178"/>
      <c r="BL162" s="178"/>
      <c r="BM162" s="178"/>
      <c r="BN162" s="178"/>
      <c r="BO162" s="178">
        <f t="shared" si="2006"/>
        <v>0</v>
      </c>
      <c r="BP162" s="178"/>
      <c r="BQ162" s="178"/>
      <c r="BR162" s="178"/>
      <c r="BS162" s="178"/>
      <c r="BT162" s="178"/>
      <c r="BU162" s="178"/>
      <c r="BV162" s="178"/>
      <c r="BW162" s="178"/>
      <c r="BX162" s="178">
        <f t="shared" si="2008"/>
        <v>0</v>
      </c>
      <c r="BY162" s="178">
        <f t="shared" si="2008"/>
        <v>0</v>
      </c>
      <c r="BZ162" s="178"/>
      <c r="CA162" s="178"/>
      <c r="CB162" s="178"/>
      <c r="CC162" s="178"/>
      <c r="CD162" s="178"/>
      <c r="CE162" s="178"/>
      <c r="CF162" s="178"/>
      <c r="CG162" s="179"/>
      <c r="CH162" s="178">
        <f t="shared" si="2009"/>
        <v>0</v>
      </c>
      <c r="CI162" s="178">
        <f t="shared" si="2009"/>
        <v>0</v>
      </c>
      <c r="CJ162" s="178"/>
      <c r="CK162" s="178"/>
      <c r="CL162" s="178"/>
      <c r="CM162" s="178"/>
      <c r="CN162" s="178"/>
      <c r="CO162" s="178"/>
      <c r="CP162" s="178"/>
      <c r="CQ162" s="179"/>
      <c r="CR162" s="178">
        <f>CU162+CX162</f>
        <v>0</v>
      </c>
      <c r="CS162" s="178">
        <f t="shared" si="2010"/>
        <v>0</v>
      </c>
      <c r="CT162" s="178"/>
      <c r="CU162" s="178"/>
      <c r="CV162" s="178"/>
      <c r="CW162" s="178"/>
      <c r="CX162" s="178"/>
      <c r="CY162" s="178"/>
      <c r="CZ162" s="178"/>
      <c r="DA162" s="179"/>
      <c r="DB162" s="178">
        <f t="shared" si="2011"/>
        <v>0</v>
      </c>
      <c r="DC162" s="178">
        <f t="shared" si="2011"/>
        <v>0</v>
      </c>
      <c r="DD162" s="178"/>
      <c r="DE162" s="178"/>
      <c r="DF162" s="178"/>
      <c r="DG162" s="178"/>
      <c r="DH162" s="178"/>
      <c r="DI162" s="178"/>
      <c r="DJ162" s="178"/>
      <c r="DK162" s="179"/>
      <c r="DL162" s="178">
        <f t="shared" si="2013"/>
        <v>0</v>
      </c>
      <c r="DM162" s="178">
        <f t="shared" si="2013"/>
        <v>0</v>
      </c>
      <c r="DN162" s="178"/>
      <c r="DO162" s="178"/>
      <c r="DP162" s="178"/>
      <c r="DQ162" s="178"/>
      <c r="DR162" s="178"/>
      <c r="DS162" s="178"/>
      <c r="DT162" s="178"/>
      <c r="DU162" s="178"/>
      <c r="DV162" s="178"/>
      <c r="DW162" s="178"/>
      <c r="DX162" s="178"/>
      <c r="DY162" s="178"/>
      <c r="DZ162" s="174"/>
      <c r="EA162" s="178"/>
      <c r="EB162" s="178"/>
      <c r="EC162" s="178"/>
      <c r="ED162" s="179"/>
      <c r="EE162" s="178">
        <f t="shared" si="2012"/>
        <v>0</v>
      </c>
      <c r="EF162" s="178">
        <f t="shared" si="2012"/>
        <v>0</v>
      </c>
      <c r="EG162" s="178"/>
      <c r="EH162" s="178"/>
      <c r="EI162" s="178"/>
      <c r="EJ162" s="178"/>
      <c r="EK162" s="178"/>
      <c r="EL162" s="178"/>
      <c r="EM162" s="178"/>
      <c r="EN162" s="178"/>
      <c r="EO162" s="178"/>
      <c r="EP162" s="178"/>
      <c r="EQ162" s="180"/>
      <c r="ER162" s="178"/>
      <c r="ES162" s="178"/>
      <c r="ET162" s="178"/>
      <c r="EU162" s="178"/>
      <c r="EV162" s="178"/>
      <c r="EW162" s="178"/>
      <c r="EX162" s="178"/>
      <c r="EY162" s="178"/>
      <c r="EZ162" s="178"/>
      <c r="FA162" s="178"/>
      <c r="FB162" s="178"/>
      <c r="FC162" s="178"/>
      <c r="FD162" s="178"/>
      <c r="FE162" s="178"/>
      <c r="FF162" s="178"/>
      <c r="FG162" s="178"/>
      <c r="FH162" s="178"/>
      <c r="FI162" s="178"/>
      <c r="FJ162" s="178"/>
      <c r="FK162" s="178"/>
      <c r="FL162" s="178"/>
      <c r="FM162" s="178"/>
      <c r="FN162" s="178"/>
      <c r="FO162" s="178"/>
      <c r="FP162" s="178"/>
      <c r="FQ162" s="178"/>
      <c r="FR162" s="178"/>
      <c r="FS162" s="178"/>
      <c r="FT162" s="178"/>
      <c r="FU162" s="178"/>
      <c r="FV162" s="178"/>
      <c r="FW162" s="178"/>
      <c r="FX162" s="178"/>
      <c r="FY162" s="178"/>
      <c r="FZ162" s="178"/>
      <c r="GA162" s="178"/>
      <c r="GB162" s="178"/>
      <c r="GC162" s="178"/>
      <c r="GD162" s="178"/>
      <c r="GE162" s="178"/>
      <c r="GF162" s="178"/>
      <c r="GG162" s="178"/>
      <c r="GH162" s="178"/>
      <c r="GI162" s="178"/>
      <c r="GJ162" s="178"/>
      <c r="GK162" s="178"/>
      <c r="GL162" s="178"/>
      <c r="GM162" s="178"/>
      <c r="GN162" s="178"/>
      <c r="GO162" s="178"/>
      <c r="GP162" s="178"/>
      <c r="GQ162" s="178"/>
      <c r="GR162" s="178"/>
      <c r="GS162" s="178"/>
      <c r="GT162" s="178"/>
      <c r="GU162" s="178"/>
      <c r="GV162" s="178"/>
      <c r="GW162" s="99"/>
      <c r="GX162" s="116"/>
      <c r="GY162" s="116"/>
      <c r="GZ162" s="116"/>
      <c r="HA162" s="116"/>
      <c r="HB162" s="116"/>
      <c r="HC162" s="116"/>
      <c r="HD162" s="87"/>
      <c r="HE162" s="85"/>
      <c r="HF162" s="85"/>
      <c r="HG162" s="30"/>
    </row>
    <row r="163" spans="1:215">
      <c r="A163" s="11" t="s">
        <v>112</v>
      </c>
      <c r="B163" s="178">
        <f>E163+O163+R163+U163+AE163+AO163+AR163+BB163+BL163+BO163+BX163+CG163+CQ163+DA163+DK163+DU163+DX163+EA163+ED163+EN163+EQ163+FA163+FD163+FG163+FJ163+FM163+FP163+FS163+FV163+FY163+GB163+GE163+GH163+GK163+GN163+GQ163+GT163</f>
        <v>441.93</v>
      </c>
      <c r="C163" s="178">
        <f t="shared" si="2001"/>
        <v>0</v>
      </c>
      <c r="D163" s="178">
        <f t="shared" si="1679"/>
        <v>0</v>
      </c>
      <c r="E163" s="179"/>
      <c r="F163" s="178">
        <f t="shared" si="2002"/>
        <v>0</v>
      </c>
      <c r="G163" s="178">
        <f t="shared" si="2002"/>
        <v>0</v>
      </c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9"/>
      <c r="V163" s="178">
        <f t="shared" si="2003"/>
        <v>0</v>
      </c>
      <c r="W163" s="178">
        <f t="shared" si="2003"/>
        <v>0</v>
      </c>
      <c r="X163" s="178"/>
      <c r="Y163" s="178"/>
      <c r="Z163" s="178"/>
      <c r="AA163" s="178"/>
      <c r="AB163" s="178"/>
      <c r="AC163" s="178"/>
      <c r="AD163" s="178"/>
      <c r="AE163" s="179"/>
      <c r="AF163" s="178">
        <f t="shared" si="2004"/>
        <v>0</v>
      </c>
      <c r="AG163" s="178">
        <f t="shared" si="2004"/>
        <v>0</v>
      </c>
      <c r="AH163" s="178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9"/>
      <c r="AS163" s="178">
        <f t="shared" si="2005"/>
        <v>0</v>
      </c>
      <c r="AT163" s="178">
        <f t="shared" si="2005"/>
        <v>0</v>
      </c>
      <c r="AU163" s="178"/>
      <c r="AV163" s="178"/>
      <c r="AW163" s="178"/>
      <c r="AX163" s="178"/>
      <c r="AY163" s="178"/>
      <c r="AZ163" s="178"/>
      <c r="BA163" s="178"/>
      <c r="BB163" s="179"/>
      <c r="BC163" s="178"/>
      <c r="BD163" s="178"/>
      <c r="BE163" s="178"/>
      <c r="BF163" s="178"/>
      <c r="BG163" s="178"/>
      <c r="BH163" s="178"/>
      <c r="BI163" s="178"/>
      <c r="BJ163" s="178"/>
      <c r="BK163" s="178"/>
      <c r="BL163" s="178"/>
      <c r="BM163" s="178"/>
      <c r="BN163" s="178"/>
      <c r="BO163" s="178">
        <f t="shared" si="2006"/>
        <v>441.93</v>
      </c>
      <c r="BP163" s="178"/>
      <c r="BQ163" s="178">
        <f t="shared" ref="BQ163" si="2016">BP163/BO163*100</f>
        <v>0</v>
      </c>
      <c r="BR163" s="178"/>
      <c r="BS163" s="178"/>
      <c r="BT163" s="178"/>
      <c r="BU163" s="178">
        <v>441.93</v>
      </c>
      <c r="BV163" s="178"/>
      <c r="BW163" s="178">
        <f>BV163/BU163*100</f>
        <v>0</v>
      </c>
      <c r="BX163" s="178">
        <f t="shared" si="2008"/>
        <v>0</v>
      </c>
      <c r="BY163" s="178">
        <f t="shared" si="2008"/>
        <v>0</v>
      </c>
      <c r="BZ163" s="178"/>
      <c r="CA163" s="178"/>
      <c r="CB163" s="178"/>
      <c r="CC163" s="178"/>
      <c r="CD163" s="178"/>
      <c r="CE163" s="178"/>
      <c r="CF163" s="178"/>
      <c r="CG163" s="179"/>
      <c r="CH163" s="178">
        <f t="shared" si="2009"/>
        <v>0</v>
      </c>
      <c r="CI163" s="178">
        <f t="shared" si="2009"/>
        <v>0</v>
      </c>
      <c r="CJ163" s="178"/>
      <c r="CK163" s="178"/>
      <c r="CL163" s="178"/>
      <c r="CM163" s="178"/>
      <c r="CN163" s="178"/>
      <c r="CO163" s="178"/>
      <c r="CP163" s="178"/>
      <c r="CQ163" s="179"/>
      <c r="CR163" s="178">
        <f>CU163+CX163</f>
        <v>0</v>
      </c>
      <c r="CS163" s="178">
        <f t="shared" si="2010"/>
        <v>0</v>
      </c>
      <c r="CT163" s="178"/>
      <c r="CU163" s="178"/>
      <c r="CV163" s="178"/>
      <c r="CW163" s="178"/>
      <c r="CX163" s="178"/>
      <c r="CY163" s="178"/>
      <c r="CZ163" s="178"/>
      <c r="DA163" s="179"/>
      <c r="DB163" s="178">
        <f t="shared" si="2011"/>
        <v>0</v>
      </c>
      <c r="DC163" s="178">
        <f t="shared" si="2011"/>
        <v>0</v>
      </c>
      <c r="DD163" s="178"/>
      <c r="DE163" s="178"/>
      <c r="DF163" s="178"/>
      <c r="DG163" s="178"/>
      <c r="DH163" s="178"/>
      <c r="DI163" s="178"/>
      <c r="DJ163" s="178"/>
      <c r="DK163" s="179"/>
      <c r="DL163" s="178">
        <f>DO163+DR163</f>
        <v>0</v>
      </c>
      <c r="DM163" s="178">
        <f>DP163+DS163</f>
        <v>0</v>
      </c>
      <c r="DN163" s="178"/>
      <c r="DO163" s="178"/>
      <c r="DP163" s="178"/>
      <c r="DQ163" s="178"/>
      <c r="DR163" s="178"/>
      <c r="DS163" s="178"/>
      <c r="DT163" s="178"/>
      <c r="DU163" s="178"/>
      <c r="DV163" s="178"/>
      <c r="DW163" s="178"/>
      <c r="DX163" s="178"/>
      <c r="DY163" s="178"/>
      <c r="DZ163" s="174"/>
      <c r="EA163" s="178"/>
      <c r="EB163" s="178"/>
      <c r="EC163" s="178"/>
      <c r="ED163" s="179"/>
      <c r="EE163" s="178">
        <f t="shared" si="2012"/>
        <v>0</v>
      </c>
      <c r="EF163" s="178">
        <f t="shared" si="2012"/>
        <v>0</v>
      </c>
      <c r="EG163" s="178"/>
      <c r="EH163" s="178"/>
      <c r="EI163" s="178"/>
      <c r="EJ163" s="178"/>
      <c r="EK163" s="178"/>
      <c r="EL163" s="178"/>
      <c r="EM163" s="178"/>
      <c r="EN163" s="178"/>
      <c r="EO163" s="178"/>
      <c r="EP163" s="178"/>
      <c r="EQ163" s="180"/>
      <c r="ER163" s="178"/>
      <c r="ES163" s="178"/>
      <c r="ET163" s="178"/>
      <c r="EU163" s="178"/>
      <c r="EV163" s="178"/>
      <c r="EW163" s="178"/>
      <c r="EX163" s="178"/>
      <c r="EY163" s="178"/>
      <c r="EZ163" s="178"/>
      <c r="FA163" s="178"/>
      <c r="FB163" s="178"/>
      <c r="FC163" s="178"/>
      <c r="FD163" s="178"/>
      <c r="FE163" s="178"/>
      <c r="FF163" s="178"/>
      <c r="FG163" s="178"/>
      <c r="FH163" s="178"/>
      <c r="FI163" s="178"/>
      <c r="FJ163" s="178"/>
      <c r="FK163" s="178"/>
      <c r="FL163" s="178"/>
      <c r="FM163" s="178"/>
      <c r="FN163" s="178"/>
      <c r="FO163" s="178"/>
      <c r="FP163" s="178"/>
      <c r="FQ163" s="178"/>
      <c r="FR163" s="178"/>
      <c r="FS163" s="178"/>
      <c r="FT163" s="178"/>
      <c r="FU163" s="178"/>
      <c r="FV163" s="178"/>
      <c r="FW163" s="178"/>
      <c r="FX163" s="178"/>
      <c r="FY163" s="178"/>
      <c r="FZ163" s="178"/>
      <c r="GA163" s="178"/>
      <c r="GB163" s="178"/>
      <c r="GC163" s="178"/>
      <c r="GD163" s="178"/>
      <c r="GE163" s="178"/>
      <c r="GF163" s="178"/>
      <c r="GG163" s="178"/>
      <c r="GH163" s="178"/>
      <c r="GI163" s="178"/>
      <c r="GJ163" s="178"/>
      <c r="GK163" s="178"/>
      <c r="GL163" s="178"/>
      <c r="GM163" s="178"/>
      <c r="GN163" s="178"/>
      <c r="GO163" s="178"/>
      <c r="GP163" s="178"/>
      <c r="GQ163" s="178"/>
      <c r="GR163" s="178"/>
      <c r="GS163" s="178"/>
      <c r="GT163" s="178"/>
      <c r="GU163" s="178"/>
      <c r="GV163" s="178"/>
      <c r="GW163" s="99"/>
      <c r="GX163" s="116"/>
      <c r="GY163" s="116"/>
      <c r="GZ163" s="116"/>
      <c r="HA163" s="116"/>
      <c r="HB163" s="116"/>
      <c r="HC163" s="116"/>
      <c r="HD163" s="87"/>
      <c r="HE163" s="85"/>
      <c r="HF163" s="85"/>
      <c r="HG163" s="30"/>
    </row>
    <row r="164" spans="1:215" s="14" customFormat="1">
      <c r="A164" s="13" t="s">
        <v>196</v>
      </c>
      <c r="B164" s="174">
        <f t="shared" ref="B164:C164" si="2017">SUM(B165:B167)</f>
        <v>2275232.4269299996</v>
      </c>
      <c r="C164" s="174">
        <f t="shared" si="2017"/>
        <v>205939.21454999998</v>
      </c>
      <c r="D164" s="174">
        <f t="shared" ref="D164:D168" si="2018">C164/B164*100</f>
        <v>9.0513484298338867</v>
      </c>
      <c r="E164" s="175">
        <f t="shared" ref="E164" si="2019">SUM(E165:E167)</f>
        <v>0</v>
      </c>
      <c r="F164" s="174">
        <f t="shared" ref="F164" si="2020">SUM(F165:F167)</f>
        <v>0</v>
      </c>
      <c r="G164" s="174">
        <f t="shared" ref="G164" si="2021">SUM(G165:G167)</f>
        <v>0</v>
      </c>
      <c r="H164" s="178"/>
      <c r="I164" s="174">
        <f t="shared" ref="I164" si="2022">SUM(I165:I167)</f>
        <v>0</v>
      </c>
      <c r="J164" s="174">
        <f t="shared" ref="J164" si="2023">SUM(J165:J167)</f>
        <v>0</v>
      </c>
      <c r="K164" s="178"/>
      <c r="L164" s="174">
        <f t="shared" ref="L164" si="2024">SUM(L165:L167)</f>
        <v>0</v>
      </c>
      <c r="M164" s="174">
        <f t="shared" ref="M164" si="2025">SUM(M165:M167)</f>
        <v>0</v>
      </c>
      <c r="N164" s="178"/>
      <c r="O164" s="174">
        <f t="shared" ref="O164" si="2026">SUM(O165:O167)</f>
        <v>2022</v>
      </c>
      <c r="P164" s="174">
        <f t="shared" ref="P164" si="2027">SUM(P165:P167)</f>
        <v>0</v>
      </c>
      <c r="Q164" s="174">
        <f t="shared" ref="Q164" si="2028">P164/O164*100</f>
        <v>0</v>
      </c>
      <c r="R164" s="174">
        <f t="shared" ref="R164" si="2029">SUM(R165:R167)</f>
        <v>0</v>
      </c>
      <c r="S164" s="174">
        <f t="shared" ref="S164" si="2030">SUM(S165:S167)</f>
        <v>0</v>
      </c>
      <c r="T164" s="178"/>
      <c r="U164" s="175">
        <f t="shared" ref="U164" si="2031">SUM(U165:U167)</f>
        <v>27390.289500000003</v>
      </c>
      <c r="V164" s="174">
        <f t="shared" ref="V164" si="2032">SUM(V165:V167)</f>
        <v>27390.289499999999</v>
      </c>
      <c r="W164" s="174">
        <f t="shared" ref="W164" si="2033">SUM(W165:W167)</f>
        <v>586.75199999999995</v>
      </c>
      <c r="X164" s="174">
        <f t="shared" ref="X164:X168" si="2034">W164/V164*100</f>
        <v>2.1421898443242084</v>
      </c>
      <c r="Y164" s="174">
        <f t="shared" ref="Y164" si="2035">SUM(Y165:Y167)</f>
        <v>19271.45824</v>
      </c>
      <c r="Z164" s="174">
        <f t="shared" ref="Z164" si="2036">SUM(Z165:Z167)</f>
        <v>412.83121999999997</v>
      </c>
      <c r="AA164" s="174">
        <f t="shared" ref="AA164:AA168" si="2037">Z164/Y164*100</f>
        <v>2.1421898377317605</v>
      </c>
      <c r="AB164" s="174">
        <f t="shared" ref="AB164" si="2038">SUM(AB165:AB167)</f>
        <v>8118.831259999999</v>
      </c>
      <c r="AC164" s="174">
        <f t="shared" ref="AC164" si="2039">SUM(AC165:AC167)</f>
        <v>173.92078000000001</v>
      </c>
      <c r="AD164" s="174">
        <f t="shared" ref="AD164:AD168" si="2040">AC164/AB164*100</f>
        <v>2.1421898599725306</v>
      </c>
      <c r="AE164" s="175">
        <f t="shared" ref="AE164" si="2041">SUM(AE165:AE167)</f>
        <v>402120.28100000002</v>
      </c>
      <c r="AF164" s="174">
        <f t="shared" ref="AF164" si="2042">SUM(AF165:AF167)</f>
        <v>402120.28100000002</v>
      </c>
      <c r="AG164" s="174">
        <f t="shared" ref="AG164" si="2043">SUM(AG165:AG167)</f>
        <v>73212.165729999993</v>
      </c>
      <c r="AH164" s="174">
        <f t="shared" ref="AH164:AH168" si="2044">AG164/AF164*100</f>
        <v>18.206534012145482</v>
      </c>
      <c r="AI164" s="174">
        <f t="shared" ref="AI164" si="2045">SUM(AI165:AI167)</f>
        <v>398138.7</v>
      </c>
      <c r="AJ164" s="174">
        <f t="shared" ref="AJ164" si="2046">SUM(AJ165:AJ167)</f>
        <v>72487.273979999998</v>
      </c>
      <c r="AK164" s="174">
        <f t="shared" ref="AK164:AK168" si="2047">AJ164/AI164*100</f>
        <v>18.206538068266159</v>
      </c>
      <c r="AL164" s="174">
        <f t="shared" ref="AL164" si="2048">SUM(AL165:AL167)</f>
        <v>3981.5810000000001</v>
      </c>
      <c r="AM164" s="174">
        <f t="shared" ref="AM164" si="2049">SUM(AM165:AM167)</f>
        <v>724.89175</v>
      </c>
      <c r="AN164" s="174">
        <f t="shared" ref="AN164:AN168" si="2050">AM164/AL164*100</f>
        <v>18.206128419841264</v>
      </c>
      <c r="AO164" s="174">
        <f t="shared" ref="AO164" si="2051">SUM(AO165:AO167)</f>
        <v>0</v>
      </c>
      <c r="AP164" s="174">
        <f t="shared" ref="AP164" si="2052">SUM(AP165:AP167)</f>
        <v>0</v>
      </c>
      <c r="AQ164" s="178"/>
      <c r="AR164" s="175">
        <f t="shared" ref="AR164" si="2053">SUM(AR165:AR167)</f>
        <v>0</v>
      </c>
      <c r="AS164" s="174">
        <f t="shared" ref="AS164" si="2054">SUM(AS165:AS167)</f>
        <v>0</v>
      </c>
      <c r="AT164" s="174">
        <f t="shared" ref="AT164" si="2055">SUM(AT165:AT167)</f>
        <v>0</v>
      </c>
      <c r="AU164" s="178"/>
      <c r="AV164" s="174">
        <f t="shared" ref="AV164" si="2056">SUM(AV165:AV167)</f>
        <v>0</v>
      </c>
      <c r="AW164" s="174">
        <f t="shared" ref="AW164" si="2057">SUM(AW165:AW167)</f>
        <v>0</v>
      </c>
      <c r="AX164" s="178"/>
      <c r="AY164" s="174">
        <f t="shared" ref="AY164" si="2058">SUM(AY165:AY167)</f>
        <v>0</v>
      </c>
      <c r="AZ164" s="174">
        <f t="shared" ref="AZ164" si="2059">SUM(AZ165:AZ167)</f>
        <v>0</v>
      </c>
      <c r="BA164" s="178"/>
      <c r="BB164" s="175">
        <f t="shared" ref="BB164" si="2060">SUM(BB165:BB167)</f>
        <v>106847.00761</v>
      </c>
      <c r="BC164" s="174">
        <f t="shared" ref="BC164" si="2061">SUM(BC165:BC167)</f>
        <v>106847.00760999999</v>
      </c>
      <c r="BD164" s="174">
        <f t="shared" ref="BD164" si="2062">SUM(BD165:BD167)</f>
        <v>14115.96969</v>
      </c>
      <c r="BE164" s="174">
        <f t="shared" ref="BE164:BE168" si="2063">BD164/BC164*100</f>
        <v>13.211385143816479</v>
      </c>
      <c r="BF164" s="174">
        <f t="shared" ref="BF164" si="2064">SUM(BF165:BF167)</f>
        <v>104710.06731</v>
      </c>
      <c r="BG164" s="174">
        <f t="shared" ref="BG164" si="2065">SUM(BG165:BG167)</f>
        <v>13833.650229999999</v>
      </c>
      <c r="BH164" s="174">
        <f t="shared" ref="BH164:BH168" si="2066">BG164/BF164*100</f>
        <v>13.211385099242372</v>
      </c>
      <c r="BI164" s="174">
        <f t="shared" ref="BI164" si="2067">SUM(BI165:BI167)</f>
        <v>2136.9403000000002</v>
      </c>
      <c r="BJ164" s="174">
        <f t="shared" ref="BJ164" si="2068">SUM(BJ165:BJ167)</f>
        <v>282.31945999999999</v>
      </c>
      <c r="BK164" s="174">
        <f t="shared" ref="BK164:BK168" si="2069">BJ164/BI164*100</f>
        <v>13.211387327947344</v>
      </c>
      <c r="BL164" s="174">
        <f t="shared" ref="BL164" si="2070">SUM(BL165:BL167)</f>
        <v>0</v>
      </c>
      <c r="BM164" s="174">
        <f t="shared" ref="BM164" si="2071">SUM(BM165:BM167)</f>
        <v>0</v>
      </c>
      <c r="BN164" s="174"/>
      <c r="BO164" s="174">
        <f t="shared" ref="BO164" si="2072">SUM(BO165:BO167)</f>
        <v>2821.0012299999999</v>
      </c>
      <c r="BP164" s="174">
        <f t="shared" ref="BP164" si="2073">SUM(BP165:BP167)</f>
        <v>0</v>
      </c>
      <c r="BQ164" s="174">
        <f t="shared" ref="BQ164:BQ168" si="2074">BP164/BO164*100</f>
        <v>0</v>
      </c>
      <c r="BR164" s="174">
        <f t="shared" ref="BR164" si="2075">SUM(BR165:BR167)</f>
        <v>2821.0012299999999</v>
      </c>
      <c r="BS164" s="174">
        <f t="shared" ref="BS164" si="2076">SUM(BS165:BS167)</f>
        <v>0</v>
      </c>
      <c r="BT164" s="174">
        <f t="shared" ref="BT164:BT168" si="2077">BS164/BR164*100</f>
        <v>0</v>
      </c>
      <c r="BU164" s="174">
        <f t="shared" ref="BU164" si="2078">SUM(BU165:BU167)</f>
        <v>0</v>
      </c>
      <c r="BV164" s="174">
        <f t="shared" ref="BV164" si="2079">SUM(BV165:BV167)</f>
        <v>0</v>
      </c>
      <c r="BW164" s="174"/>
      <c r="BX164" s="174">
        <f t="shared" ref="BX164" si="2080">SUM(BX165:BX167)</f>
        <v>1008821.1915899999</v>
      </c>
      <c r="BY164" s="174">
        <f t="shared" ref="BY164" si="2081">SUM(BY165:BY167)</f>
        <v>54023.723969999999</v>
      </c>
      <c r="BZ164" s="174">
        <f t="shared" ref="BZ164:BZ168" si="2082">BY164/BX164*100</f>
        <v>5.3551337363218332</v>
      </c>
      <c r="CA164" s="174">
        <f t="shared" ref="CA164" si="2083">SUM(CA165:CA167)</f>
        <v>988644.76771000004</v>
      </c>
      <c r="CB164" s="174">
        <f t="shared" ref="CB164" si="2084">SUM(CB165:CB167)</f>
        <v>52943.249499999998</v>
      </c>
      <c r="CC164" s="174">
        <f t="shared" ref="CC164:CC168" si="2085">CB164/CA164*100</f>
        <v>5.3551337375337109</v>
      </c>
      <c r="CD164" s="174">
        <f t="shared" ref="CD164" si="2086">SUM(CD165:CD167)</f>
        <v>20176.423879999998</v>
      </c>
      <c r="CE164" s="174">
        <f t="shared" ref="CE164" si="2087">SUM(CE165:CE167)</f>
        <v>1080.4744700000001</v>
      </c>
      <c r="CF164" s="174">
        <f t="shared" ref="CF164:CF168" si="2088">CE164/CD164*100</f>
        <v>5.3551336769397819</v>
      </c>
      <c r="CG164" s="175">
        <f t="shared" ref="CG164:CI164" si="2089">SUM(CG165:CG167)</f>
        <v>0</v>
      </c>
      <c r="CH164" s="174">
        <f t="shared" si="2089"/>
        <v>0</v>
      </c>
      <c r="CI164" s="174">
        <f t="shared" si="2089"/>
        <v>0</v>
      </c>
      <c r="CJ164" s="174"/>
      <c r="CK164" s="174">
        <f t="shared" ref="CK164:CL164" si="2090">SUM(CK165:CK167)</f>
        <v>0</v>
      </c>
      <c r="CL164" s="174">
        <f t="shared" si="2090"/>
        <v>0</v>
      </c>
      <c r="CM164" s="174"/>
      <c r="CN164" s="174">
        <f t="shared" ref="CN164:CO164" si="2091">SUM(CN165:CN167)</f>
        <v>0</v>
      </c>
      <c r="CO164" s="174">
        <f t="shared" si="2091"/>
        <v>0</v>
      </c>
      <c r="CP164" s="174"/>
      <c r="CQ164" s="175">
        <f t="shared" ref="CQ164:CS164" si="2092">SUM(CQ165:CQ167)</f>
        <v>0</v>
      </c>
      <c r="CR164" s="174">
        <f t="shared" si="2092"/>
        <v>0</v>
      </c>
      <c r="CS164" s="174">
        <f t="shared" si="2092"/>
        <v>0</v>
      </c>
      <c r="CT164" s="174"/>
      <c r="CU164" s="174">
        <f t="shared" ref="CU164" si="2093">SUM(CU165:CU167)</f>
        <v>0</v>
      </c>
      <c r="CV164" s="174">
        <v>0</v>
      </c>
      <c r="CW164" s="174"/>
      <c r="CX164" s="174">
        <f t="shared" ref="CX164:CY164" si="2094">SUM(CX165:CX167)</f>
        <v>0</v>
      </c>
      <c r="CY164" s="174">
        <f t="shared" si="2094"/>
        <v>0</v>
      </c>
      <c r="CZ164" s="174"/>
      <c r="DA164" s="175">
        <f>DA165+DA166+DA167</f>
        <v>186766.83673000001</v>
      </c>
      <c r="DB164" s="174">
        <f t="shared" ref="DB164" si="2095">SUM(DB165:DB167)</f>
        <v>186766.83673000001</v>
      </c>
      <c r="DC164" s="174">
        <f t="shared" ref="DC164" si="2096">SUM(DC165:DC167)</f>
        <v>1040.5107399999999</v>
      </c>
      <c r="DD164" s="174">
        <f t="shared" ref="DD164:DD168" si="2097">DC164/DB164*100</f>
        <v>0.55711750448727537</v>
      </c>
      <c r="DE164" s="174">
        <f t="shared" ref="DE164" si="2098">SUM(DE165:DE167)</f>
        <v>183031.5</v>
      </c>
      <c r="DF164" s="174">
        <f t="shared" ref="DF164" si="2099">SUM(DF165:DF167)</f>
        <v>1019.70052</v>
      </c>
      <c r="DG164" s="174">
        <f t="shared" ref="DG164:DG168" si="2100">DF164/DE164*100</f>
        <v>0.55711750163223261</v>
      </c>
      <c r="DH164" s="174">
        <f t="shared" ref="DH164" si="2101">SUM(DH165:DH167)</f>
        <v>3735.33673</v>
      </c>
      <c r="DI164" s="174">
        <f t="shared" ref="DI164" si="2102">SUM(DI165:DI167)</f>
        <v>20.810220000000001</v>
      </c>
      <c r="DJ164" s="174">
        <f t="shared" ref="DJ164:DJ168" si="2103">DI164/DH164*100</f>
        <v>0.55711764438436584</v>
      </c>
      <c r="DK164" s="175">
        <f t="shared" ref="DK164" si="2104">SUM(DK165:DK167)</f>
        <v>0</v>
      </c>
      <c r="DL164" s="174">
        <f t="shared" ref="DL164" si="2105">SUM(DL165:DL167)</f>
        <v>0</v>
      </c>
      <c r="DM164" s="174">
        <f t="shared" ref="DM164" si="2106">SUM(DM165:DM167)</f>
        <v>0</v>
      </c>
      <c r="DN164" s="174"/>
      <c r="DO164" s="174">
        <f t="shared" ref="DO164" si="2107">SUM(DO165:DO167)</f>
        <v>0</v>
      </c>
      <c r="DP164" s="174">
        <f t="shared" ref="DP164" si="2108">SUM(DP165:DP167)</f>
        <v>0</v>
      </c>
      <c r="DQ164" s="174"/>
      <c r="DR164" s="174">
        <f t="shared" ref="DR164" si="2109">SUM(DR165:DR167)</f>
        <v>0</v>
      </c>
      <c r="DS164" s="174">
        <f t="shared" ref="DS164" si="2110">SUM(DS165:DS167)</f>
        <v>0</v>
      </c>
      <c r="DT164" s="174"/>
      <c r="DU164" s="174">
        <f t="shared" ref="DU164" si="2111">SUM(DU165:DU167)</f>
        <v>4990</v>
      </c>
      <c r="DV164" s="174">
        <f t="shared" ref="DV164" si="2112">SUM(DV165:DV167)</f>
        <v>0</v>
      </c>
      <c r="DW164" s="174">
        <f>DV164/DU164*100</f>
        <v>0</v>
      </c>
      <c r="DX164" s="174">
        <f t="shared" ref="DX164" si="2113">SUM(DX165:DX167)</f>
        <v>80194.002000000008</v>
      </c>
      <c r="DY164" s="174">
        <f t="shared" ref="DY164" si="2114">SUM(DY165:DY167)</f>
        <v>0</v>
      </c>
      <c r="DZ164" s="174">
        <f t="shared" ref="DZ164:DZ168" si="2115">DY164/DX164*100</f>
        <v>0</v>
      </c>
      <c r="EA164" s="174">
        <f t="shared" ref="EA164" si="2116">SUM(EA165:EA167)</f>
        <v>0</v>
      </c>
      <c r="EB164" s="174">
        <f t="shared" ref="EB164" si="2117">SUM(EB165:EB167)</f>
        <v>0</v>
      </c>
      <c r="EC164" s="178"/>
      <c r="ED164" s="175">
        <f t="shared" ref="ED164:EF164" si="2118">SUM(ED165:ED167)</f>
        <v>0</v>
      </c>
      <c r="EE164" s="174">
        <f t="shared" si="2118"/>
        <v>0</v>
      </c>
      <c r="EF164" s="174">
        <f t="shared" si="2118"/>
        <v>0</v>
      </c>
      <c r="EG164" s="174"/>
      <c r="EH164" s="174">
        <f t="shared" ref="EH164:EI164" si="2119">SUM(EH165:EH167)</f>
        <v>0</v>
      </c>
      <c r="EI164" s="174">
        <f t="shared" si="2119"/>
        <v>0</v>
      </c>
      <c r="EJ164" s="174"/>
      <c r="EK164" s="174">
        <f t="shared" ref="EK164:EL164" si="2120">SUM(EK165:EK167)</f>
        <v>0</v>
      </c>
      <c r="EL164" s="174">
        <f t="shared" si="2120"/>
        <v>0</v>
      </c>
      <c r="EM164" s="174"/>
      <c r="EN164" s="174">
        <f t="shared" ref="EN164" si="2121">EN165+EN166</f>
        <v>0</v>
      </c>
      <c r="EO164" s="174"/>
      <c r="EP164" s="178"/>
      <c r="EQ164" s="175">
        <f>EQ165+EQ166+EQ167</f>
        <v>0</v>
      </c>
      <c r="ER164" s="174">
        <f t="shared" ref="ER164" si="2122">ER165+ER166</f>
        <v>0</v>
      </c>
      <c r="ES164" s="174">
        <f t="shared" ref="ES164" si="2123">ES165+ES166</f>
        <v>0</v>
      </c>
      <c r="ET164" s="174"/>
      <c r="EU164" s="174">
        <f t="shared" ref="EU164" si="2124">EU165+EU166</f>
        <v>0</v>
      </c>
      <c r="EV164" s="174">
        <f t="shared" ref="EV164" si="2125">EV165+EV166</f>
        <v>0</v>
      </c>
      <c r="EW164" s="174"/>
      <c r="EX164" s="174">
        <f t="shared" ref="EX164" si="2126">EX165+EX166</f>
        <v>0</v>
      </c>
      <c r="EY164" s="174">
        <f t="shared" ref="EY164" si="2127">EY165+EY166</f>
        <v>0</v>
      </c>
      <c r="EZ164" s="178"/>
      <c r="FA164" s="174">
        <f t="shared" ref="FA164" si="2128">SUM(FA165:FA167)</f>
        <v>0</v>
      </c>
      <c r="FB164" s="174">
        <f t="shared" ref="FB164" si="2129">SUM(FB165:FB167)</f>
        <v>0</v>
      </c>
      <c r="FC164" s="178"/>
      <c r="FD164" s="174">
        <f t="shared" ref="FD164" si="2130">SUM(FD165:FD167)</f>
        <v>23462.792649999999</v>
      </c>
      <c r="FE164" s="174">
        <f t="shared" ref="FE164" si="2131">SUM(FE165:FE167)</f>
        <v>2326.16</v>
      </c>
      <c r="FF164" s="174">
        <f>FE164/FD164*100</f>
        <v>9.9142503396755703</v>
      </c>
      <c r="FG164" s="174">
        <f t="shared" ref="FG164" si="2132">SUM(FG165:FG167)</f>
        <v>0</v>
      </c>
      <c r="FH164" s="174">
        <f t="shared" ref="FH164" si="2133">SUM(FH165:FH167)</f>
        <v>0</v>
      </c>
      <c r="FI164" s="178"/>
      <c r="FJ164" s="174">
        <f t="shared" ref="FJ164" si="2134">SUM(FJ165:FJ167)</f>
        <v>438.10678999999999</v>
      </c>
      <c r="FK164" s="174">
        <f t="shared" ref="FK164" si="2135">SUM(FK165:FK167)</f>
        <v>152.08575999999999</v>
      </c>
      <c r="FL164" s="174">
        <f>FK164/FJ164*100</f>
        <v>34.714312462493446</v>
      </c>
      <c r="FM164" s="174">
        <f t="shared" ref="FM164" si="2136">SUM(FM165:FM167)</f>
        <v>191462.85601000002</v>
      </c>
      <c r="FN164" s="174">
        <f t="shared" ref="FN164" si="2137">SUM(FN165:FN167)</f>
        <v>60255.813320000001</v>
      </c>
      <c r="FO164" s="174">
        <f t="shared" ref="FO164:FO166" si="2138">FN164/FM164*100</f>
        <v>31.471280944880959</v>
      </c>
      <c r="FP164" s="174">
        <f t="shared" ref="FP164" si="2139">SUM(FP165:FP167)</f>
        <v>0</v>
      </c>
      <c r="FQ164" s="174">
        <f t="shared" ref="FQ164" si="2140">SUM(FQ165:FQ167)</f>
        <v>0</v>
      </c>
      <c r="FR164" s="174"/>
      <c r="FS164" s="174">
        <f t="shared" ref="FS164" si="2141">SUM(FS165:FS167)</f>
        <v>0</v>
      </c>
      <c r="FT164" s="174">
        <f t="shared" ref="FT164" si="2142">SUM(FT165:FT167)</f>
        <v>0</v>
      </c>
      <c r="FU164" s="174"/>
      <c r="FV164" s="174">
        <f t="shared" ref="FV164" si="2143">SUM(FV165:FV167)</f>
        <v>0</v>
      </c>
      <c r="FW164" s="174">
        <f t="shared" ref="FW164" si="2144">SUM(FW165:FW167)</f>
        <v>0</v>
      </c>
      <c r="FX164" s="174"/>
      <c r="FY164" s="174">
        <f t="shared" ref="FY164:FZ164" si="2145">SUM(FY165:FY167)</f>
        <v>38141.699999999997</v>
      </c>
      <c r="FZ164" s="174">
        <f t="shared" si="2145"/>
        <v>0</v>
      </c>
      <c r="GA164" s="174"/>
      <c r="GB164" s="174">
        <f t="shared" ref="GB164:GC164" si="2146">SUM(GB165:GB167)</f>
        <v>0</v>
      </c>
      <c r="GC164" s="174">
        <f t="shared" si="2146"/>
        <v>0</v>
      </c>
      <c r="GD164" s="174"/>
      <c r="GE164" s="174">
        <f t="shared" ref="GE164:GF164" si="2147">SUM(GE165:GE167)</f>
        <v>21444.183669999999</v>
      </c>
      <c r="GF164" s="174">
        <f t="shared" si="2147"/>
        <v>0</v>
      </c>
      <c r="GG164" s="174">
        <f>GF164/GE164*100</f>
        <v>0</v>
      </c>
      <c r="GH164" s="174">
        <f t="shared" ref="GH164:GI164" si="2148">SUM(GH165:GH167)</f>
        <v>5166.3166900000006</v>
      </c>
      <c r="GI164" s="174">
        <f t="shared" si="2148"/>
        <v>226.03334000000001</v>
      </c>
      <c r="GJ164" s="174"/>
      <c r="GK164" s="174">
        <f t="shared" ref="GK164:GL164" si="2149">SUM(GK165:GK167)</f>
        <v>21575.113109999998</v>
      </c>
      <c r="GL164" s="174">
        <f t="shared" si="2149"/>
        <v>0</v>
      </c>
      <c r="GM164" s="174">
        <f t="shared" ref="GM164:GM167" si="2150">GL164/GK164*100</f>
        <v>0</v>
      </c>
      <c r="GN164" s="174">
        <f>SUM(GN165:GN167)</f>
        <v>1568.7476799999999</v>
      </c>
      <c r="GO164" s="174">
        <f t="shared" ref="GO164" si="2151">SUM(GO165:GO167)</f>
        <v>0</v>
      </c>
      <c r="GP164" s="174">
        <f t="shared" ref="GP164" si="2152">GO164/GN164*100</f>
        <v>0</v>
      </c>
      <c r="GQ164" s="174">
        <f>SUM(GQ165:GQ167)</f>
        <v>150000.00067000001</v>
      </c>
      <c r="GR164" s="174">
        <f t="shared" ref="GR164" si="2153">SUM(GR165:GR167)</f>
        <v>0</v>
      </c>
      <c r="GS164" s="174">
        <f>GR164/GQ164*100</f>
        <v>0</v>
      </c>
      <c r="GT164" s="174">
        <f>SUM(GT165:GT167)</f>
        <v>0</v>
      </c>
      <c r="GU164" s="174">
        <f t="shared" ref="GU164" si="2154">SUM(GU165:GU167)</f>
        <v>0</v>
      </c>
      <c r="GV164" s="174"/>
      <c r="GW164" s="90"/>
      <c r="GX164" s="113"/>
      <c r="GY164" s="123"/>
      <c r="GZ164" s="123"/>
      <c r="HA164" s="113"/>
      <c r="HB164" s="113"/>
      <c r="HC164" s="113"/>
      <c r="HD164" s="96"/>
      <c r="HE164" s="96"/>
      <c r="HF164" s="96"/>
      <c r="HG164" s="96"/>
    </row>
    <row r="165" spans="1:215">
      <c r="A165" s="11" t="s">
        <v>2</v>
      </c>
      <c r="B165" s="178">
        <f>E165+O165+R165+U165+AE165+AO165+AR165+BB165+BL165+BO165+BX165+CG165+CQ165+DA165+DK165+DU165+DX165+EA165+ED165+EN165+EQ165+FA165+FD165+FG165+FJ165+FM165+FP165+FS165+FV165+FY165+GB165+GE165+GH165+GK165+GN165+GQ165+GT165</f>
        <v>1335661.0403799999</v>
      </c>
      <c r="C165" s="178">
        <f t="shared" ref="C165:C167" si="2155">G165+P165+S165+W165+AG165+AP165+AT165+BD165+BM165+BP165+BY165+CI165+CS165+DC165+DM165+DV165+DY165+EB165+EF165+EO165+ES165+FB165+FE165+FH165+FK165+FN165+FQ165+FT165+FW165+FZ165+GC165+GF165+GI165+GL165+GO165+GR165+GU165</f>
        <v>150709.99021999998</v>
      </c>
      <c r="D165" s="190">
        <f t="shared" si="2018"/>
        <v>11.283550666202146</v>
      </c>
      <c r="E165" s="178"/>
      <c r="F165" s="178">
        <f t="shared" ref="F165:G165" si="2156">I165+L165</f>
        <v>0</v>
      </c>
      <c r="G165" s="178">
        <f t="shared" si="2156"/>
        <v>0</v>
      </c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9">
        <v>18643.8105</v>
      </c>
      <c r="V165" s="178">
        <f t="shared" ref="V165:W165" si="2157">Y165+AB165</f>
        <v>18643.8105</v>
      </c>
      <c r="W165" s="178">
        <f t="shared" si="2157"/>
        <v>586.75199999999995</v>
      </c>
      <c r="X165" s="178">
        <f>W165/V165*100</f>
        <v>3.1471677959824786</v>
      </c>
      <c r="Y165" s="178">
        <v>13117.547210000001</v>
      </c>
      <c r="Z165" s="178">
        <v>412.83121999999997</v>
      </c>
      <c r="AA165" s="178">
        <f>Z165/Y165*100</f>
        <v>3.1471677851884019</v>
      </c>
      <c r="AB165" s="178">
        <v>5526.2632899999999</v>
      </c>
      <c r="AC165" s="178">
        <v>173.92078000000001</v>
      </c>
      <c r="AD165" s="178">
        <f>AC165/AB165*100</f>
        <v>3.1471678216040986</v>
      </c>
      <c r="AE165" s="179">
        <v>402120.28100000002</v>
      </c>
      <c r="AF165" s="178">
        <f t="shared" ref="AF165:AG165" si="2158">AI165+AL165</f>
        <v>402120.28100000002</v>
      </c>
      <c r="AG165" s="178">
        <f t="shared" si="2158"/>
        <v>73212.165729999993</v>
      </c>
      <c r="AH165" s="178">
        <f>AG165/AF165*100</f>
        <v>18.206534012145482</v>
      </c>
      <c r="AI165" s="178">
        <v>398138.7</v>
      </c>
      <c r="AJ165" s="178">
        <v>72487.273979999998</v>
      </c>
      <c r="AK165" s="190">
        <f>AJ165/AI165*100</f>
        <v>18.206538068266159</v>
      </c>
      <c r="AL165" s="178">
        <v>3981.5810000000001</v>
      </c>
      <c r="AM165" s="178">
        <v>724.89175</v>
      </c>
      <c r="AN165" s="190">
        <f>AM165/AL165*100</f>
        <v>18.206128419841264</v>
      </c>
      <c r="AO165" s="178"/>
      <c r="AP165" s="178"/>
      <c r="AQ165" s="178"/>
      <c r="AR165" s="178"/>
      <c r="AS165" s="178">
        <f t="shared" ref="AS165:AT165" si="2159">AV165+AY165</f>
        <v>0</v>
      </c>
      <c r="AT165" s="178">
        <f t="shared" si="2159"/>
        <v>0</v>
      </c>
      <c r="AU165" s="178"/>
      <c r="AV165" s="178"/>
      <c r="AW165" s="178"/>
      <c r="AX165" s="178"/>
      <c r="AY165" s="178"/>
      <c r="AZ165" s="178"/>
      <c r="BA165" s="178"/>
      <c r="BB165" s="179">
        <v>78615.687309999994</v>
      </c>
      <c r="BC165" s="178">
        <f t="shared" ref="BC165:BD165" si="2160">BF165+BI165</f>
        <v>78615.687309999994</v>
      </c>
      <c r="BD165" s="178">
        <f t="shared" si="2160"/>
        <v>14115.96969</v>
      </c>
      <c r="BE165" s="178">
        <f>BD165/BC165*100</f>
        <v>17.955665304225402</v>
      </c>
      <c r="BF165" s="178">
        <v>77043.373569999996</v>
      </c>
      <c r="BG165" s="178">
        <v>13833.650229999999</v>
      </c>
      <c r="BH165" s="178">
        <f>BG165/BF165*100</f>
        <v>17.955665216854808</v>
      </c>
      <c r="BI165" s="178">
        <v>1572.3137400000001</v>
      </c>
      <c r="BJ165" s="178">
        <v>282.31945999999999</v>
      </c>
      <c r="BK165" s="178">
        <f>BJ165/BI165*100</f>
        <v>17.955669585384403</v>
      </c>
      <c r="BL165" s="178"/>
      <c r="BM165" s="178"/>
      <c r="BN165" s="178"/>
      <c r="BO165" s="178">
        <f>BR165+BU165</f>
        <v>915.98</v>
      </c>
      <c r="BP165" s="178">
        <f>BS165+BV165</f>
        <v>0</v>
      </c>
      <c r="BQ165" s="178">
        <f>BP165/BO165*100</f>
        <v>0</v>
      </c>
      <c r="BR165" s="178">
        <v>915.98</v>
      </c>
      <c r="BS165" s="178"/>
      <c r="BT165" s="178">
        <f>BS165/BR165*100</f>
        <v>0</v>
      </c>
      <c r="BU165" s="178"/>
      <c r="BV165" s="178"/>
      <c r="BW165" s="178"/>
      <c r="BX165" s="178">
        <f t="shared" ref="BX165:BY165" si="2161">CA165+CD165</f>
        <v>246979.17849999998</v>
      </c>
      <c r="BY165" s="178">
        <f t="shared" si="2161"/>
        <v>12482.700199999999</v>
      </c>
      <c r="BZ165" s="178">
        <f>BY165/BX165*100</f>
        <v>5.0541508299656117</v>
      </c>
      <c r="CA165" s="178">
        <v>242039.59492999999</v>
      </c>
      <c r="CB165" s="178">
        <v>12233.046189999999</v>
      </c>
      <c r="CC165" s="190">
        <f>CB165/CA165*100</f>
        <v>5.0541508274866782</v>
      </c>
      <c r="CD165" s="178">
        <v>4939.5835699999998</v>
      </c>
      <c r="CE165" s="178">
        <v>249.65401</v>
      </c>
      <c r="CF165" s="190">
        <f>CE165/CD165*100</f>
        <v>5.0541509514333418</v>
      </c>
      <c r="CG165" s="178"/>
      <c r="CH165" s="178">
        <f t="shared" ref="CH165:CI165" si="2162">CK165+CN165</f>
        <v>0</v>
      </c>
      <c r="CI165" s="178">
        <f t="shared" si="2162"/>
        <v>0</v>
      </c>
      <c r="CJ165" s="178"/>
      <c r="CK165" s="178"/>
      <c r="CL165" s="178"/>
      <c r="CM165" s="178"/>
      <c r="CN165" s="178"/>
      <c r="CO165" s="178"/>
      <c r="CP165" s="178"/>
      <c r="CQ165" s="178"/>
      <c r="CR165" s="178">
        <f>CU165+CX165</f>
        <v>0</v>
      </c>
      <c r="CS165" s="178">
        <f t="shared" ref="CS165" si="2163">CV165+CY165</f>
        <v>0</v>
      </c>
      <c r="CT165" s="178"/>
      <c r="CU165" s="178"/>
      <c r="CV165" s="178"/>
      <c r="CW165" s="178"/>
      <c r="CX165" s="178"/>
      <c r="CY165" s="178"/>
      <c r="CZ165" s="178"/>
      <c r="DA165" s="179">
        <v>186766.83673000001</v>
      </c>
      <c r="DB165" s="178">
        <f t="shared" ref="DB165:DC165" si="2164">DE165+DH165</f>
        <v>186766.83673000001</v>
      </c>
      <c r="DC165" s="178">
        <f t="shared" si="2164"/>
        <v>1040.5107399999999</v>
      </c>
      <c r="DD165" s="178">
        <f>DC165/DB165*100</f>
        <v>0.55711750448727537</v>
      </c>
      <c r="DE165" s="178">
        <v>183031.5</v>
      </c>
      <c r="DF165" s="178">
        <v>1019.70052</v>
      </c>
      <c r="DG165" s="178">
        <f>DF165/DE165*100</f>
        <v>0.55711750163223261</v>
      </c>
      <c r="DH165" s="178">
        <v>3735.33673</v>
      </c>
      <c r="DI165" s="178">
        <v>20.810220000000001</v>
      </c>
      <c r="DJ165" s="178">
        <f>DI165/DH165*100</f>
        <v>0.55711764438436584</v>
      </c>
      <c r="DK165" s="178"/>
      <c r="DL165" s="178">
        <f t="shared" ref="DL165:DM165" si="2165">DO165+DR165</f>
        <v>0</v>
      </c>
      <c r="DM165" s="178">
        <f t="shared" si="2165"/>
        <v>0</v>
      </c>
      <c r="DN165" s="178"/>
      <c r="DO165" s="178"/>
      <c r="DP165" s="178"/>
      <c r="DQ165" s="178"/>
      <c r="DR165" s="178"/>
      <c r="DS165" s="178"/>
      <c r="DT165" s="178"/>
      <c r="DU165" s="178"/>
      <c r="DV165" s="178"/>
      <c r="DW165" s="178"/>
      <c r="DX165" s="178">
        <v>63995.271999999997</v>
      </c>
      <c r="DY165" s="178"/>
      <c r="DZ165" s="178">
        <f>DY165/DX165*100</f>
        <v>0</v>
      </c>
      <c r="EA165" s="178"/>
      <c r="EB165" s="178"/>
      <c r="EC165" s="178"/>
      <c r="ED165" s="178"/>
      <c r="EE165" s="178"/>
      <c r="EF165" s="178">
        <f t="shared" ref="EF165" si="2166">EI165+EL165</f>
        <v>0</v>
      </c>
      <c r="EG165" s="178"/>
      <c r="EH165" s="178"/>
      <c r="EI165" s="178"/>
      <c r="EJ165" s="178"/>
      <c r="EK165" s="178"/>
      <c r="EL165" s="178"/>
      <c r="EM165" s="178"/>
      <c r="EN165" s="178"/>
      <c r="EO165" s="178"/>
      <c r="EP165" s="178"/>
      <c r="EQ165" s="189"/>
      <c r="ER165" s="178"/>
      <c r="ES165" s="178"/>
      <c r="ET165" s="178"/>
      <c r="EU165" s="178"/>
      <c r="EV165" s="178"/>
      <c r="EW165" s="178"/>
      <c r="EX165" s="178"/>
      <c r="EY165" s="178"/>
      <c r="EZ165" s="178"/>
      <c r="FA165" s="178"/>
      <c r="FB165" s="178"/>
      <c r="FC165" s="178"/>
      <c r="FD165" s="178">
        <v>2326.16</v>
      </c>
      <c r="FE165" s="178">
        <v>2326.16</v>
      </c>
      <c r="FF165" s="178">
        <f>FE165/FD165*100</f>
        <v>100</v>
      </c>
      <c r="FG165" s="178"/>
      <c r="FH165" s="178"/>
      <c r="FI165" s="178"/>
      <c r="FJ165" s="178">
        <v>43.70787</v>
      </c>
      <c r="FK165" s="178">
        <v>43.70787</v>
      </c>
      <c r="FL165" s="178">
        <f t="shared" ref="FL165" si="2167">FK165/FJ165*100</f>
        <v>100</v>
      </c>
      <c r="FM165" s="178">
        <v>148886.13279</v>
      </c>
      <c r="FN165" s="178">
        <v>46902.023990000002</v>
      </c>
      <c r="FO165" s="178">
        <f t="shared" si="2138"/>
        <v>31.501942532253207</v>
      </c>
      <c r="FP165" s="178"/>
      <c r="FQ165" s="178"/>
      <c r="FR165" s="178"/>
      <c r="FS165" s="178"/>
      <c r="FT165" s="178"/>
      <c r="FU165" s="178"/>
      <c r="FV165" s="178"/>
      <c r="FW165" s="178"/>
      <c r="FX165" s="178"/>
      <c r="FY165" s="178"/>
      <c r="FZ165" s="178"/>
      <c r="GA165" s="178"/>
      <c r="GB165" s="178"/>
      <c r="GC165" s="178"/>
      <c r="GD165" s="178"/>
      <c r="GE165" s="178">
        <v>21444.183669999999</v>
      </c>
      <c r="GF165" s="178"/>
      <c r="GG165" s="178">
        <f>GF165/GE165*100</f>
        <v>0</v>
      </c>
      <c r="GH165" s="178">
        <v>2140.8216900000002</v>
      </c>
      <c r="GI165" s="178"/>
      <c r="GJ165" s="178"/>
      <c r="GK165" s="178">
        <v>12782.987649999999</v>
      </c>
      <c r="GL165" s="178"/>
      <c r="GM165" s="178">
        <f t="shared" si="2150"/>
        <v>0</v>
      </c>
      <c r="GN165" s="178"/>
      <c r="GO165" s="178"/>
      <c r="GP165" s="178"/>
      <c r="GQ165" s="178">
        <v>150000.00067000001</v>
      </c>
      <c r="GR165" s="178"/>
      <c r="GS165" s="178">
        <f>GR165/GQ165*100</f>
        <v>0</v>
      </c>
      <c r="GT165" s="178"/>
      <c r="GU165" s="178"/>
      <c r="GV165" s="178"/>
      <c r="GW165" s="88"/>
      <c r="GX165" s="113"/>
      <c r="GY165" s="88"/>
      <c r="GZ165" s="85"/>
      <c r="HA165" s="113"/>
      <c r="HB165" s="113"/>
      <c r="HC165" s="113"/>
      <c r="HD165" s="30"/>
    </row>
    <row r="166" spans="1:215">
      <c r="A166" s="11" t="s">
        <v>354</v>
      </c>
      <c r="B166" s="178">
        <f>E166+O166+R166+U166+AE166+AO166+AR166+BB166+BL166+BO166+BX166+CG166+CQ166+DA166+DK166+DU166+DX166+EA166+ED166+EN166+EQ166+FA166+FD166+FG166+FJ166+FM166+FP166+FS166+FV166+FY166+GB166+GE166+GH166+GK166+GN166+GQ166+GT166</f>
        <v>821421.02671999997</v>
      </c>
      <c r="C166" s="178">
        <f t="shared" si="2155"/>
        <v>28669.839479999999</v>
      </c>
      <c r="D166" s="178">
        <f t="shared" si="2018"/>
        <v>3.4902733856815145</v>
      </c>
      <c r="E166" s="179"/>
      <c r="F166" s="178">
        <f t="shared" ref="F166:G167" si="2168">I166+L166</f>
        <v>0</v>
      </c>
      <c r="G166" s="178">
        <f t="shared" si="2168"/>
        <v>0</v>
      </c>
      <c r="H166" s="178"/>
      <c r="I166" s="178"/>
      <c r="J166" s="178"/>
      <c r="K166" s="178"/>
      <c r="L166" s="178"/>
      <c r="M166" s="178"/>
      <c r="N166" s="178"/>
      <c r="O166" s="178">
        <v>1208</v>
      </c>
      <c r="P166" s="178"/>
      <c r="Q166" s="178">
        <f>P166/O166*100</f>
        <v>0</v>
      </c>
      <c r="R166" s="178"/>
      <c r="S166" s="178"/>
      <c r="T166" s="178"/>
      <c r="U166" s="179">
        <v>2301.7049999999999</v>
      </c>
      <c r="V166" s="178">
        <f t="shared" ref="V166:W167" si="2169">Y166+AB166</f>
        <v>2301.7049999999999</v>
      </c>
      <c r="W166" s="178">
        <f t="shared" si="2169"/>
        <v>0</v>
      </c>
      <c r="X166" s="178">
        <f>W166/V166*100</f>
        <v>0</v>
      </c>
      <c r="Y166" s="178">
        <v>1619.45027</v>
      </c>
      <c r="Z166" s="178"/>
      <c r="AA166" s="178">
        <f>Z166/Y166*100</f>
        <v>0</v>
      </c>
      <c r="AB166" s="178">
        <v>682.25473</v>
      </c>
      <c r="AC166" s="178"/>
      <c r="AD166" s="178">
        <f>AC166/AB166*100</f>
        <v>0</v>
      </c>
      <c r="AE166" s="179"/>
      <c r="AF166" s="178">
        <f t="shared" ref="AF166:AG167" si="2170">AI166+AL166</f>
        <v>0</v>
      </c>
      <c r="AG166" s="178">
        <f t="shared" si="2170"/>
        <v>0</v>
      </c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  <c r="AR166" s="178"/>
      <c r="AS166" s="178">
        <f t="shared" ref="AS166:AT167" si="2171">AV166+AY166</f>
        <v>0</v>
      </c>
      <c r="AT166" s="178">
        <f t="shared" si="2171"/>
        <v>0</v>
      </c>
      <c r="AU166" s="178"/>
      <c r="AV166" s="178"/>
      <c r="AW166" s="178"/>
      <c r="AX166" s="178"/>
      <c r="AY166" s="178"/>
      <c r="AZ166" s="178"/>
      <c r="BA166" s="178"/>
      <c r="BB166" s="179">
        <v>17983.652440000002</v>
      </c>
      <c r="BC166" s="178">
        <f t="shared" ref="BC166:BC167" si="2172">BF166+BI166</f>
        <v>17983.652439999998</v>
      </c>
      <c r="BD166" s="178">
        <v>0</v>
      </c>
      <c r="BE166" s="178">
        <f>BD166/BC166*100</f>
        <v>0</v>
      </c>
      <c r="BF166" s="178">
        <v>17623.979289999999</v>
      </c>
      <c r="BG166" s="178"/>
      <c r="BH166" s="178">
        <f>BG166/BF166*100</f>
        <v>0</v>
      </c>
      <c r="BI166" s="178">
        <v>359.67315000000002</v>
      </c>
      <c r="BJ166" s="178"/>
      <c r="BK166" s="178">
        <f>BJ166/BI166*100</f>
        <v>0</v>
      </c>
      <c r="BL166" s="178"/>
      <c r="BM166" s="178"/>
      <c r="BN166" s="178"/>
      <c r="BO166" s="178">
        <f>BR166+BU166</f>
        <v>0</v>
      </c>
      <c r="BP166" s="178"/>
      <c r="BQ166" s="178"/>
      <c r="BR166" s="178"/>
      <c r="BS166" s="178"/>
      <c r="BT166" s="178"/>
      <c r="BU166" s="178"/>
      <c r="BV166" s="178"/>
      <c r="BW166" s="178"/>
      <c r="BX166" s="178">
        <f t="shared" ref="BX166:BY167" si="2173">CA166+CD166</f>
        <v>708851.64699000004</v>
      </c>
      <c r="BY166" s="178">
        <f t="shared" si="2173"/>
        <v>19095.323769999999</v>
      </c>
      <c r="BZ166" s="178">
        <f>BY166/BX166*100</f>
        <v>2.6938392329459289</v>
      </c>
      <c r="CA166" s="178">
        <v>694674.61401000002</v>
      </c>
      <c r="CB166" s="178">
        <v>18713.417310000001</v>
      </c>
      <c r="CC166" s="178">
        <f>CB166/CA166*100</f>
        <v>2.6938392353186837</v>
      </c>
      <c r="CD166" s="178">
        <v>14177.03298</v>
      </c>
      <c r="CE166" s="178">
        <v>381.90645999999998</v>
      </c>
      <c r="CF166" s="178">
        <f>CE166/CD166*100</f>
        <v>2.693839116680957</v>
      </c>
      <c r="CG166" s="178"/>
      <c r="CH166" s="178">
        <f t="shared" ref="CH166:CI167" si="2174">CK166+CN166</f>
        <v>0</v>
      </c>
      <c r="CI166" s="178">
        <f t="shared" si="2174"/>
        <v>0</v>
      </c>
      <c r="CJ166" s="178"/>
      <c r="CK166" s="178"/>
      <c r="CL166" s="178"/>
      <c r="CM166" s="178"/>
      <c r="CN166" s="178"/>
      <c r="CO166" s="178"/>
      <c r="CP166" s="178"/>
      <c r="CQ166" s="178"/>
      <c r="CR166" s="178">
        <f t="shared" ref="CR166:CR167" si="2175">CU166+CX166</f>
        <v>0</v>
      </c>
      <c r="CS166" s="178">
        <f t="shared" ref="CS166:CS167" si="2176">CV166+CY166</f>
        <v>0</v>
      </c>
      <c r="CT166" s="178"/>
      <c r="CU166" s="178"/>
      <c r="CV166" s="178"/>
      <c r="CW166" s="178"/>
      <c r="CX166" s="178"/>
      <c r="CY166" s="178"/>
      <c r="CZ166" s="178"/>
      <c r="DA166" s="178"/>
      <c r="DB166" s="178"/>
      <c r="DC166" s="178"/>
      <c r="DD166" s="178"/>
      <c r="DE166" s="178"/>
      <c r="DF166" s="178"/>
      <c r="DG166" s="178"/>
      <c r="DH166" s="178"/>
      <c r="DI166" s="178"/>
      <c r="DJ166" s="178"/>
      <c r="DK166" s="178"/>
      <c r="DL166" s="178">
        <f t="shared" ref="DL166:DM167" si="2177">DO166+DR166</f>
        <v>0</v>
      </c>
      <c r="DM166" s="178">
        <f t="shared" si="2177"/>
        <v>0</v>
      </c>
      <c r="DN166" s="178"/>
      <c r="DO166" s="178"/>
      <c r="DP166" s="178"/>
      <c r="DQ166" s="178"/>
      <c r="DR166" s="178"/>
      <c r="DS166" s="178"/>
      <c r="DT166" s="178"/>
      <c r="DU166" s="178">
        <v>4990</v>
      </c>
      <c r="DV166" s="178"/>
      <c r="DW166" s="178">
        <f>DV166/DU166*100</f>
        <v>0</v>
      </c>
      <c r="DX166" s="178">
        <v>10377.054</v>
      </c>
      <c r="DY166" s="178"/>
      <c r="DZ166" s="178">
        <f>DY166/DX166*100</f>
        <v>0</v>
      </c>
      <c r="EA166" s="178"/>
      <c r="EB166" s="178"/>
      <c r="EC166" s="178"/>
      <c r="ED166" s="179"/>
      <c r="EE166" s="178">
        <f t="shared" ref="EE166" si="2178">EH166+EK166</f>
        <v>0</v>
      </c>
      <c r="EF166" s="178">
        <v>0</v>
      </c>
      <c r="EG166" s="178"/>
      <c r="EH166" s="178"/>
      <c r="EI166" s="178"/>
      <c r="EJ166" s="178"/>
      <c r="EK166" s="178"/>
      <c r="EL166" s="178"/>
      <c r="EM166" s="178"/>
      <c r="EN166" s="178"/>
      <c r="EO166" s="178"/>
      <c r="EP166" s="178"/>
      <c r="EQ166" s="189"/>
      <c r="ER166" s="178"/>
      <c r="ES166" s="178"/>
      <c r="ET166" s="178"/>
      <c r="EU166" s="178"/>
      <c r="EV166" s="178"/>
      <c r="EW166" s="178"/>
      <c r="EX166" s="178"/>
      <c r="EY166" s="178"/>
      <c r="EZ166" s="178"/>
      <c r="FA166" s="178"/>
      <c r="FB166" s="178"/>
      <c r="FC166" s="178"/>
      <c r="FD166" s="178"/>
      <c r="FE166" s="178"/>
      <c r="FF166" s="178"/>
      <c r="FG166" s="178"/>
      <c r="FH166" s="178"/>
      <c r="FI166" s="178"/>
      <c r="FJ166" s="178">
        <v>286.02103</v>
      </c>
      <c r="FK166" s="178"/>
      <c r="FL166" s="178">
        <f>FK166/FJ166*100</f>
        <v>0</v>
      </c>
      <c r="FM166" s="178">
        <v>30895.810979999998</v>
      </c>
      <c r="FN166" s="178">
        <v>9574.5157099999997</v>
      </c>
      <c r="FO166" s="178">
        <f t="shared" si="2138"/>
        <v>30.989688913483899</v>
      </c>
      <c r="FP166" s="178"/>
      <c r="FQ166" s="178"/>
      <c r="FR166" s="178"/>
      <c r="FS166" s="178"/>
      <c r="FT166" s="178"/>
      <c r="FU166" s="178"/>
      <c r="FV166" s="178"/>
      <c r="FW166" s="178"/>
      <c r="FX166" s="178"/>
      <c r="FY166" s="178">
        <v>38141.699999999997</v>
      </c>
      <c r="FZ166" s="178"/>
      <c r="GA166" s="178">
        <f>FZ166/FY166*100</f>
        <v>0</v>
      </c>
      <c r="GB166" s="178"/>
      <c r="GC166" s="178"/>
      <c r="GD166" s="178"/>
      <c r="GE166" s="178"/>
      <c r="GF166" s="178"/>
      <c r="GG166" s="178"/>
      <c r="GH166" s="178">
        <v>1153.2529999999999</v>
      </c>
      <c r="GI166" s="178"/>
      <c r="GJ166" s="178"/>
      <c r="GK166" s="178">
        <v>5232.1832800000002</v>
      </c>
      <c r="GL166" s="178"/>
      <c r="GM166" s="178">
        <f t="shared" si="2150"/>
        <v>0</v>
      </c>
      <c r="GN166" s="178"/>
      <c r="GO166" s="178"/>
      <c r="GP166" s="178"/>
      <c r="GQ166" s="178"/>
      <c r="GR166" s="178"/>
      <c r="GS166" s="178"/>
      <c r="GT166" s="178"/>
      <c r="GU166" s="178"/>
      <c r="GV166" s="178"/>
      <c r="GW166" s="88"/>
      <c r="GX166" s="113"/>
      <c r="GY166" s="124"/>
      <c r="GZ166" s="123"/>
      <c r="HA166" s="113"/>
      <c r="HB166" s="113"/>
      <c r="HC166" s="113"/>
      <c r="HD166" s="30"/>
      <c r="HE166" s="30"/>
      <c r="HF166" s="30"/>
      <c r="HG166" s="30"/>
    </row>
    <row r="167" spans="1:215">
      <c r="A167" s="11" t="s">
        <v>4</v>
      </c>
      <c r="B167" s="178">
        <f>E167+O167+R167+U167+AE167+AO167+AR167+BB167+BL167+BO167+BX167+CG167+CQ167+DA167+DK167+DU167+DX167+EA167+ED167+EN167+EQ167+FA167+FD167+FG167+FJ167+FM167+FP167+FS167+FV167+FY167+GB167+GE167+GH167+GK167+GN167+GQ167+GT167</f>
        <v>118150.35983000002</v>
      </c>
      <c r="C167" s="178">
        <f t="shared" si="2155"/>
        <v>26559.384850000002</v>
      </c>
      <c r="D167" s="178">
        <f t="shared" si="2018"/>
        <v>22.479309320949024</v>
      </c>
      <c r="E167" s="178"/>
      <c r="F167" s="178">
        <f t="shared" si="2168"/>
        <v>0</v>
      </c>
      <c r="G167" s="178">
        <f t="shared" si="2168"/>
        <v>0</v>
      </c>
      <c r="H167" s="178"/>
      <c r="I167" s="178"/>
      <c r="J167" s="178"/>
      <c r="K167" s="178"/>
      <c r="L167" s="178"/>
      <c r="M167" s="178"/>
      <c r="N167" s="178"/>
      <c r="O167" s="178">
        <v>814</v>
      </c>
      <c r="P167" s="178"/>
      <c r="Q167" s="178">
        <f>P167/O167*100</f>
        <v>0</v>
      </c>
      <c r="R167" s="178"/>
      <c r="S167" s="178"/>
      <c r="T167" s="178"/>
      <c r="U167" s="179">
        <v>6444.7740000000003</v>
      </c>
      <c r="V167" s="178">
        <f>Y167+AB167</f>
        <v>6444.7739999999994</v>
      </c>
      <c r="W167" s="178">
        <f t="shared" si="2169"/>
        <v>0</v>
      </c>
      <c r="X167" s="178">
        <f>W167/V167*100</f>
        <v>0</v>
      </c>
      <c r="Y167" s="178">
        <v>4534.4607599999999</v>
      </c>
      <c r="Z167" s="178"/>
      <c r="AA167" s="178">
        <f>Z167/Y167*100</f>
        <v>0</v>
      </c>
      <c r="AB167" s="178">
        <v>1910.31324</v>
      </c>
      <c r="AC167" s="178"/>
      <c r="AD167" s="178">
        <f>AC167/AB167*100</f>
        <v>0</v>
      </c>
      <c r="AE167" s="178"/>
      <c r="AF167" s="178">
        <f t="shared" si="2170"/>
        <v>0</v>
      </c>
      <c r="AG167" s="178">
        <f t="shared" si="2170"/>
        <v>0</v>
      </c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  <c r="AR167" s="178"/>
      <c r="AS167" s="178">
        <f t="shared" si="2171"/>
        <v>0</v>
      </c>
      <c r="AT167" s="178">
        <f t="shared" si="2171"/>
        <v>0</v>
      </c>
      <c r="AU167" s="178"/>
      <c r="AV167" s="178"/>
      <c r="AW167" s="178"/>
      <c r="AX167" s="178"/>
      <c r="AY167" s="178"/>
      <c r="AZ167" s="178"/>
      <c r="BA167" s="178"/>
      <c r="BB167" s="179">
        <v>10247.66786</v>
      </c>
      <c r="BC167" s="178">
        <f t="shared" si="2172"/>
        <v>10247.66786</v>
      </c>
      <c r="BD167" s="178">
        <f>BG167+BJ167</f>
        <v>0</v>
      </c>
      <c r="BE167" s="178">
        <f>BD167/BC167*100</f>
        <v>0</v>
      </c>
      <c r="BF167" s="178">
        <v>10042.714449999999</v>
      </c>
      <c r="BG167" s="178"/>
      <c r="BH167" s="178">
        <f>BG167/BF167*100</f>
        <v>0</v>
      </c>
      <c r="BI167" s="178">
        <v>204.95340999999999</v>
      </c>
      <c r="BJ167" s="178"/>
      <c r="BK167" s="178">
        <f>BJ167/BI167*100</f>
        <v>0</v>
      </c>
      <c r="BL167" s="178"/>
      <c r="BM167" s="178"/>
      <c r="BN167" s="178"/>
      <c r="BO167" s="178">
        <f>BR167+BU167</f>
        <v>1905.0212300000001</v>
      </c>
      <c r="BP167" s="178">
        <f>BS167+BV167</f>
        <v>0</v>
      </c>
      <c r="BQ167" s="178">
        <f>BP167/BO167*100</f>
        <v>0</v>
      </c>
      <c r="BR167" s="178">
        <v>1905.0212300000001</v>
      </c>
      <c r="BS167" s="178"/>
      <c r="BT167" s="178">
        <f>BS167/BR167*100</f>
        <v>0</v>
      </c>
      <c r="BU167" s="178"/>
      <c r="BV167" s="178"/>
      <c r="BW167" s="178"/>
      <c r="BX167" s="178">
        <f t="shared" si="2173"/>
        <v>52990.366100000007</v>
      </c>
      <c r="BY167" s="178">
        <f t="shared" si="2173"/>
        <v>22445.7</v>
      </c>
      <c r="BZ167" s="178">
        <f>BY167/BX167*100</f>
        <v>42.358076858049856</v>
      </c>
      <c r="CA167" s="178">
        <v>51930.558770000003</v>
      </c>
      <c r="CB167" s="178">
        <v>21996.786</v>
      </c>
      <c r="CC167" s="178">
        <f>CB167/CA167*100</f>
        <v>42.358076864575203</v>
      </c>
      <c r="CD167" s="178">
        <v>1059.8073300000001</v>
      </c>
      <c r="CE167" s="178">
        <v>448.91399999999999</v>
      </c>
      <c r="CF167" s="178">
        <f>CE167/CD167*100</f>
        <v>42.35807653830814</v>
      </c>
      <c r="CG167" s="178"/>
      <c r="CH167" s="178">
        <f t="shared" si="2174"/>
        <v>0</v>
      </c>
      <c r="CI167" s="178">
        <f t="shared" si="2174"/>
        <v>0</v>
      </c>
      <c r="CJ167" s="178"/>
      <c r="CK167" s="178"/>
      <c r="CL167" s="178"/>
      <c r="CM167" s="178"/>
      <c r="CN167" s="178"/>
      <c r="CO167" s="178"/>
      <c r="CP167" s="178"/>
      <c r="CQ167" s="178"/>
      <c r="CR167" s="178">
        <f t="shared" si="2175"/>
        <v>0</v>
      </c>
      <c r="CS167" s="178">
        <f t="shared" si="2176"/>
        <v>0</v>
      </c>
      <c r="CT167" s="178"/>
      <c r="CU167" s="178"/>
      <c r="CV167" s="178"/>
      <c r="CW167" s="178"/>
      <c r="CX167" s="178"/>
      <c r="CY167" s="178"/>
      <c r="CZ167" s="178"/>
      <c r="DA167" s="178"/>
      <c r="DB167" s="178"/>
      <c r="DC167" s="178"/>
      <c r="DD167" s="178"/>
      <c r="DE167" s="178"/>
      <c r="DF167" s="178"/>
      <c r="DG167" s="178"/>
      <c r="DH167" s="178"/>
      <c r="DI167" s="178"/>
      <c r="DJ167" s="178"/>
      <c r="DK167" s="178"/>
      <c r="DL167" s="178">
        <f t="shared" si="2177"/>
        <v>0</v>
      </c>
      <c r="DM167" s="178">
        <f t="shared" si="2177"/>
        <v>0</v>
      </c>
      <c r="DN167" s="178"/>
      <c r="DO167" s="178"/>
      <c r="DP167" s="178"/>
      <c r="DQ167" s="178"/>
      <c r="DR167" s="178"/>
      <c r="DS167" s="178"/>
      <c r="DT167" s="178"/>
      <c r="DU167" s="178"/>
      <c r="DV167" s="178"/>
      <c r="DW167" s="178"/>
      <c r="DX167" s="178">
        <v>5821.6760000000004</v>
      </c>
      <c r="DY167" s="178"/>
      <c r="DZ167" s="178">
        <f>DY167/DX167*100</f>
        <v>0</v>
      </c>
      <c r="EA167" s="178"/>
      <c r="EB167" s="178"/>
      <c r="EC167" s="178"/>
      <c r="ED167" s="178"/>
      <c r="EE167" s="178"/>
      <c r="EF167" s="178">
        <f t="shared" ref="EF167" si="2179">EI167+EL167</f>
        <v>0</v>
      </c>
      <c r="EG167" s="178"/>
      <c r="EH167" s="178"/>
      <c r="EI167" s="178"/>
      <c r="EJ167" s="178"/>
      <c r="EK167" s="178"/>
      <c r="EL167" s="178"/>
      <c r="EM167" s="178"/>
      <c r="EN167" s="178"/>
      <c r="EO167" s="178"/>
      <c r="EP167" s="178"/>
      <c r="EQ167" s="180"/>
      <c r="ER167" s="178"/>
      <c r="ES167" s="178"/>
      <c r="ET167" s="178"/>
      <c r="EU167" s="178"/>
      <c r="EV167" s="178"/>
      <c r="EW167" s="178"/>
      <c r="EX167" s="178"/>
      <c r="EY167" s="178"/>
      <c r="EZ167" s="178"/>
      <c r="FA167" s="178"/>
      <c r="FB167" s="178"/>
      <c r="FC167" s="178"/>
      <c r="FD167" s="178">
        <v>21136.63265</v>
      </c>
      <c r="FE167" s="178"/>
      <c r="FF167" s="178">
        <f>FE167/FD167*100</f>
        <v>0</v>
      </c>
      <c r="FG167" s="178"/>
      <c r="FH167" s="178"/>
      <c r="FI167" s="178"/>
      <c r="FJ167" s="178">
        <v>108.37788999999999</v>
      </c>
      <c r="FK167" s="178">
        <v>108.37788999999999</v>
      </c>
      <c r="FL167" s="178">
        <f t="shared" ref="FL167" si="2180">FK167/FJ167*100</f>
        <v>100</v>
      </c>
      <c r="FM167" s="178">
        <v>11680.91224</v>
      </c>
      <c r="FN167" s="178">
        <v>3779.2736199999999</v>
      </c>
      <c r="FO167" s="178">
        <f>FN167/FM167*100</f>
        <v>32.354267734828902</v>
      </c>
      <c r="FP167" s="178"/>
      <c r="FQ167" s="178"/>
      <c r="FR167" s="178"/>
      <c r="FS167" s="178"/>
      <c r="FT167" s="178"/>
      <c r="FU167" s="178"/>
      <c r="FV167" s="178"/>
      <c r="FW167" s="178"/>
      <c r="FX167" s="178"/>
      <c r="FY167" s="178"/>
      <c r="FZ167" s="178"/>
      <c r="GA167" s="178"/>
      <c r="GB167" s="178"/>
      <c r="GC167" s="178"/>
      <c r="GD167" s="178"/>
      <c r="GE167" s="178"/>
      <c r="GF167" s="178"/>
      <c r="GG167" s="178"/>
      <c r="GH167" s="178">
        <v>1872.242</v>
      </c>
      <c r="GI167" s="178">
        <v>226.03334000000001</v>
      </c>
      <c r="GJ167" s="178"/>
      <c r="GK167" s="178">
        <v>3559.94218</v>
      </c>
      <c r="GL167" s="178"/>
      <c r="GM167" s="178">
        <f t="shared" si="2150"/>
        <v>0</v>
      </c>
      <c r="GN167" s="178">
        <v>1568.7476799999999</v>
      </c>
      <c r="GO167" s="178"/>
      <c r="GP167" s="178">
        <f t="shared" ref="GP167" si="2181">GO167/GN167*100</f>
        <v>0</v>
      </c>
      <c r="GQ167" s="178"/>
      <c r="GR167" s="178"/>
      <c r="GS167" s="178"/>
      <c r="GT167" s="178"/>
      <c r="GU167" s="178"/>
      <c r="GV167" s="178"/>
      <c r="GW167" s="99"/>
      <c r="GX167" s="116"/>
      <c r="GY167" s="116"/>
      <c r="GZ167" s="116"/>
      <c r="HA167" s="116"/>
      <c r="HB167" s="116"/>
      <c r="HC167" s="124"/>
      <c r="HD167" s="87"/>
      <c r="HE167" s="88"/>
      <c r="HF167" s="85"/>
      <c r="HG167" s="30"/>
    </row>
    <row r="168" spans="1:215" s="26" customFormat="1">
      <c r="A168" s="144" t="s">
        <v>6</v>
      </c>
      <c r="B168" s="174">
        <f>B164+B7</f>
        <v>5087765.0975899994</v>
      </c>
      <c r="C168" s="174">
        <f>C164+C7</f>
        <v>557092.30061000003</v>
      </c>
      <c r="D168" s="174">
        <f t="shared" si="2018"/>
        <v>10.949646650822904</v>
      </c>
      <c r="E168" s="175">
        <f>E164+E7</f>
        <v>12304.747470000002</v>
      </c>
      <c r="F168" s="174">
        <f>F164+F7</f>
        <v>12362.229719999999</v>
      </c>
      <c r="G168" s="174">
        <f>G164+G7</f>
        <v>8532.489120000002</v>
      </c>
      <c r="H168" s="174">
        <f t="shared" ref="H168" si="2182">G168/F168*100</f>
        <v>69.020632307098097</v>
      </c>
      <c r="I168" s="174">
        <f>I164+I7</f>
        <v>12237.918709999998</v>
      </c>
      <c r="J168" s="174">
        <f>J164+J7</f>
        <v>7691.3653299999996</v>
      </c>
      <c r="K168" s="174">
        <f t="shared" ref="K168" si="2183">J168/I168*100</f>
        <v>62.848638827083704</v>
      </c>
      <c r="L168" s="174">
        <f>L164+L7</f>
        <v>124.31101000000001</v>
      </c>
      <c r="M168" s="174">
        <f>M164+M7</f>
        <v>77.690560000000005</v>
      </c>
      <c r="N168" s="174">
        <f t="shared" ref="N168" si="2184">M168/L168*100</f>
        <v>62.496926056670276</v>
      </c>
      <c r="O168" s="174">
        <f>O164+O7</f>
        <v>10441</v>
      </c>
      <c r="P168" s="174">
        <f>P164+P7</f>
        <v>0</v>
      </c>
      <c r="Q168" s="174">
        <f>P168/O168*100</f>
        <v>0</v>
      </c>
      <c r="R168" s="174">
        <f>R164+R7</f>
        <v>24509.179</v>
      </c>
      <c r="S168" s="174">
        <f>S164+S7</f>
        <v>14526.54</v>
      </c>
      <c r="T168" s="174">
        <f t="shared" ref="T168" si="2185">S168/R168*100</f>
        <v>59.269794390093608</v>
      </c>
      <c r="U168" s="175">
        <f>U164+U7</f>
        <v>139642.1</v>
      </c>
      <c r="V168" s="174">
        <f>V164+V7</f>
        <v>154768.562321</v>
      </c>
      <c r="W168" s="174">
        <f>W164+W7</f>
        <v>9057.0264000000006</v>
      </c>
      <c r="X168" s="174">
        <f t="shared" si="2034"/>
        <v>5.8519807021371317</v>
      </c>
      <c r="Y168" s="174">
        <f>Y164+Y7</f>
        <v>110445.56106099999</v>
      </c>
      <c r="Z168" s="174">
        <f>Z164+Z7</f>
        <v>6372.4082400000007</v>
      </c>
      <c r="AA168" s="174">
        <f t="shared" si="2037"/>
        <v>5.769727799635576</v>
      </c>
      <c r="AB168" s="174">
        <f>AB164+AB7</f>
        <v>44323.001259999997</v>
      </c>
      <c r="AC168" s="174">
        <f>AC164+AC7</f>
        <v>2684.61816</v>
      </c>
      <c r="AD168" s="174">
        <f t="shared" si="2040"/>
        <v>6.0569412803342288</v>
      </c>
      <c r="AE168" s="175">
        <f>AE164+AE7</f>
        <v>402120.28100000002</v>
      </c>
      <c r="AF168" s="174">
        <f>AF164+AF7</f>
        <v>402120.28100000002</v>
      </c>
      <c r="AG168" s="174">
        <f>AG164+AG7</f>
        <v>73212.165729999993</v>
      </c>
      <c r="AH168" s="174">
        <f t="shared" si="2044"/>
        <v>18.206534012145482</v>
      </c>
      <c r="AI168" s="174">
        <f>AI164+AI7</f>
        <v>398138.7</v>
      </c>
      <c r="AJ168" s="174">
        <f>AJ164+AJ7</f>
        <v>72487.273979999998</v>
      </c>
      <c r="AK168" s="174">
        <f t="shared" si="2047"/>
        <v>18.206538068266159</v>
      </c>
      <c r="AL168" s="174">
        <f>AL164+AL7</f>
        <v>3981.5810000000001</v>
      </c>
      <c r="AM168" s="174">
        <f>AM164+AM7</f>
        <v>724.89175</v>
      </c>
      <c r="AN168" s="174">
        <f t="shared" si="2050"/>
        <v>18.206128419841264</v>
      </c>
      <c r="AO168" s="174">
        <f>AO164+AO7</f>
        <v>15381.297</v>
      </c>
      <c r="AP168" s="174">
        <f>AP164+AP7</f>
        <v>0</v>
      </c>
      <c r="AQ168" s="174">
        <f t="shared" ref="AQ168" si="2186">AP168/AO168*100</f>
        <v>0</v>
      </c>
      <c r="AR168" s="175">
        <f>AR164+AR7</f>
        <v>2231.6477800000002</v>
      </c>
      <c r="AS168" s="174">
        <f>AS164+AS7</f>
        <v>2231.6477800000002</v>
      </c>
      <c r="AT168" s="174">
        <f>AT164+AT7</f>
        <v>2231.6477800000002</v>
      </c>
      <c r="AU168" s="174">
        <f t="shared" ref="AU168" si="2187">AT168/AS168*100</f>
        <v>100</v>
      </c>
      <c r="AV168" s="174">
        <f>AV164+AV7</f>
        <v>2050.8000000000002</v>
      </c>
      <c r="AW168" s="174">
        <f>AW164+AW7</f>
        <v>2050.8000000000002</v>
      </c>
      <c r="AX168" s="174">
        <f t="shared" ref="AX168" si="2188">AW168/AV168*100</f>
        <v>100</v>
      </c>
      <c r="AY168" s="174">
        <f>AY164+AY7</f>
        <v>180.84778</v>
      </c>
      <c r="AZ168" s="174">
        <f>AZ164+AZ7</f>
        <v>180.84778</v>
      </c>
      <c r="BA168" s="174">
        <f t="shared" ref="BA168" si="2189">AZ168/AY168*100</f>
        <v>100</v>
      </c>
      <c r="BB168" s="175">
        <f>BB164+BB7</f>
        <v>178982.55199999997</v>
      </c>
      <c r="BC168" s="174">
        <f>BC164+BC7</f>
        <v>179095.22334999999</v>
      </c>
      <c r="BD168" s="174">
        <f>BD164+BD7</f>
        <v>14639.98321</v>
      </c>
      <c r="BE168" s="174">
        <f t="shared" si="2063"/>
        <v>8.1744129944714139</v>
      </c>
      <c r="BF168" s="174">
        <f>BF164+BF7</f>
        <v>175513.34779999999</v>
      </c>
      <c r="BG168" s="174">
        <f>BG164+BG7</f>
        <v>14347.18348</v>
      </c>
      <c r="BH168" s="174">
        <f t="shared" si="2066"/>
        <v>8.1744116101920774</v>
      </c>
      <c r="BI168" s="174">
        <f>BI164+BI7</f>
        <v>3581.8755500000002</v>
      </c>
      <c r="BJ168" s="174">
        <f>BJ164+BJ7</f>
        <v>292.79973000000001</v>
      </c>
      <c r="BK168" s="174">
        <f t="shared" si="2069"/>
        <v>8.1744808247176532</v>
      </c>
      <c r="BL168" s="174">
        <f>BL164+BL7</f>
        <v>302.33</v>
      </c>
      <c r="BM168" s="174">
        <f>BM164+BM7</f>
        <v>0</v>
      </c>
      <c r="BN168" s="174">
        <f t="shared" ref="BN168" si="2190">BM168/BL168*100</f>
        <v>0</v>
      </c>
      <c r="BO168" s="174">
        <f>BO164+BO7</f>
        <v>24951.952830000002</v>
      </c>
      <c r="BP168" s="174">
        <f>BP164+BP7</f>
        <v>0</v>
      </c>
      <c r="BQ168" s="174">
        <f t="shared" si="2074"/>
        <v>0</v>
      </c>
      <c r="BR168" s="174">
        <f>BR164+BR7</f>
        <v>22330.464829999997</v>
      </c>
      <c r="BS168" s="174">
        <f>BS164+BS7</f>
        <v>0</v>
      </c>
      <c r="BT168" s="174">
        <f t="shared" si="2077"/>
        <v>0</v>
      </c>
      <c r="BU168" s="174">
        <f>BU164+BU7</f>
        <v>2621.4880000000003</v>
      </c>
      <c r="BV168" s="174">
        <f>BV164+BV7</f>
        <v>0</v>
      </c>
      <c r="BW168" s="174">
        <f t="shared" ref="BW168" si="2191">BV168/BU168*100</f>
        <v>0</v>
      </c>
      <c r="BX168" s="174">
        <f>BX164+BX7</f>
        <v>2036536.0037799999</v>
      </c>
      <c r="BY168" s="174">
        <f>BY164+BY7</f>
        <v>213238.73193000001</v>
      </c>
      <c r="BZ168" s="174">
        <f t="shared" si="2082"/>
        <v>10.470658585667483</v>
      </c>
      <c r="CA168" s="174">
        <f>CA164+CA7</f>
        <v>1995831.6519299999</v>
      </c>
      <c r="CB168" s="174">
        <f>CB164+CB7</f>
        <v>208974.15237</v>
      </c>
      <c r="CC168" s="174">
        <f t="shared" si="2085"/>
        <v>10.470530025311442</v>
      </c>
      <c r="CD168" s="174">
        <f>CD164+CD7</f>
        <v>40704.351849999999</v>
      </c>
      <c r="CE168" s="174">
        <f>CE164+CE7</f>
        <v>4264.5795600000001</v>
      </c>
      <c r="CF168" s="174">
        <f t="shared" si="2088"/>
        <v>10.476962207174907</v>
      </c>
      <c r="CG168" s="175">
        <f>CG164+CG7</f>
        <v>11966.67</v>
      </c>
      <c r="CH168" s="174">
        <f>CH164+CH7</f>
        <v>6404.09</v>
      </c>
      <c r="CI168" s="174">
        <f>CI164+CI7</f>
        <v>0</v>
      </c>
      <c r="CJ168" s="174">
        <f t="shared" ref="CJ168" si="2192">CI168/CH168*100</f>
        <v>0</v>
      </c>
      <c r="CK168" s="174">
        <f>CK164+CK7</f>
        <v>6340</v>
      </c>
      <c r="CL168" s="174">
        <f>CL164+CL7</f>
        <v>0</v>
      </c>
      <c r="CM168" s="174">
        <f t="shared" ref="CM168" si="2193">CL168/CK168*100</f>
        <v>0</v>
      </c>
      <c r="CN168" s="174">
        <f>CN164+CN7</f>
        <v>64.09</v>
      </c>
      <c r="CO168" s="174">
        <f>CO164+CO7</f>
        <v>0</v>
      </c>
      <c r="CP168" s="174">
        <f t="shared" ref="CP168" si="2194">CO168/CN168*100</f>
        <v>0</v>
      </c>
      <c r="CQ168" s="176">
        <f>CQ164+CQ7</f>
        <v>3524.6938799999998</v>
      </c>
      <c r="CR168" s="174">
        <f>CR164+CR7</f>
        <v>8712.0380100000002</v>
      </c>
      <c r="CS168" s="174">
        <f>CS164+CS7</f>
        <v>589.00260000000003</v>
      </c>
      <c r="CT168" s="174">
        <f>CS168/CR168*100</f>
        <v>6.76079006225548</v>
      </c>
      <c r="CU168" s="174">
        <f>CU164+CU7</f>
        <v>8537.7972399999999</v>
      </c>
      <c r="CV168" s="174">
        <v>6662.9092800000008</v>
      </c>
      <c r="CW168" s="174">
        <f t="shared" ref="CW168" si="2195">CV168/CU168*100</f>
        <v>78.040144228114755</v>
      </c>
      <c r="CX168" s="174">
        <f>CX164+CX7</f>
        <v>174.24077</v>
      </c>
      <c r="CY168" s="174">
        <f>CY164+CY7</f>
        <v>11.78004</v>
      </c>
      <c r="CZ168" s="174">
        <f t="shared" ref="CZ168" si="2196">CY168/CX168*100</f>
        <v>6.7607827949796135</v>
      </c>
      <c r="DA168" s="175">
        <f>DA164+DA7</f>
        <v>221766.83673000001</v>
      </c>
      <c r="DB168" s="174">
        <f>DB164+DB7</f>
        <v>221766.83673000001</v>
      </c>
      <c r="DC168" s="174">
        <f>DC164+DC7</f>
        <v>1040.5107399999999</v>
      </c>
      <c r="DD168" s="174">
        <f t="shared" si="2097"/>
        <v>0.46919131613299625</v>
      </c>
      <c r="DE168" s="174">
        <f>DE164+DE7</f>
        <v>217331.5</v>
      </c>
      <c r="DF168" s="174">
        <f>DF164+DF7</f>
        <v>1019.70052</v>
      </c>
      <c r="DG168" s="174">
        <f t="shared" si="2100"/>
        <v>0.46919131373040723</v>
      </c>
      <c r="DH168" s="174">
        <f>DH164+DH7</f>
        <v>4435.33673</v>
      </c>
      <c r="DI168" s="174">
        <f>DI164+DI7</f>
        <v>20.810220000000001</v>
      </c>
      <c r="DJ168" s="174">
        <f t="shared" si="2103"/>
        <v>0.4691914338598594</v>
      </c>
      <c r="DK168" s="175">
        <f>DK164+DK7</f>
        <v>16300.19154</v>
      </c>
      <c r="DL168" s="174">
        <f>DL164+DL7</f>
        <v>16300.19154</v>
      </c>
      <c r="DM168" s="174">
        <f>DM164+DM7</f>
        <v>15726.623380000001</v>
      </c>
      <c r="DN168" s="174">
        <f t="shared" ref="DN168" si="2197">DM168/DL168*100</f>
        <v>96.481218281438686</v>
      </c>
      <c r="DO168" s="174">
        <f>DO164+DO7</f>
        <v>15674.3</v>
      </c>
      <c r="DP168" s="174">
        <f>DP164+DP7</f>
        <v>15412.090910000001</v>
      </c>
      <c r="DQ168" s="174">
        <f t="shared" ref="DQ168" si="2198">DP168/DO168*100</f>
        <v>98.327140031771762</v>
      </c>
      <c r="DR168" s="174">
        <f>DR164+DR7</f>
        <v>625.89154000000008</v>
      </c>
      <c r="DS168" s="174">
        <f>DS164+DS7</f>
        <v>314.53246999999999</v>
      </c>
      <c r="DT168" s="174">
        <f t="shared" ref="DT168" si="2199">DS168/DR168*100</f>
        <v>50.253510376574184</v>
      </c>
      <c r="DU168" s="174">
        <f>DU164+DU7</f>
        <v>4990</v>
      </c>
      <c r="DV168" s="174">
        <f>DV164+DV7</f>
        <v>0</v>
      </c>
      <c r="DW168" s="174">
        <f t="shared" ref="DW168" si="2200">DV168/DU168*100</f>
        <v>0</v>
      </c>
      <c r="DX168" s="174">
        <f>DX164+DX7</f>
        <v>416439.54399999999</v>
      </c>
      <c r="DY168" s="174">
        <f>DY164+DY7</f>
        <v>0</v>
      </c>
      <c r="DZ168" s="174">
        <f t="shared" si="2115"/>
        <v>0</v>
      </c>
      <c r="EA168" s="174">
        <f>EA164+EA7</f>
        <v>99199.9</v>
      </c>
      <c r="EB168" s="174">
        <f>EB164+EB7</f>
        <v>30054.400000000005</v>
      </c>
      <c r="EC168" s="174">
        <f t="shared" ref="EC168" si="2201">EB168/EA168*100</f>
        <v>30.296804734682198</v>
      </c>
      <c r="ED168" s="175">
        <f>ED164+ED7</f>
        <v>5425.31</v>
      </c>
      <c r="EE168" s="174">
        <f>EE164+EE7</f>
        <v>5425.31</v>
      </c>
      <c r="EF168" s="174">
        <f>EF164+EF7</f>
        <v>0</v>
      </c>
      <c r="EG168" s="174">
        <f t="shared" ref="EG168" si="2202">EF168/EE168*100</f>
        <v>0</v>
      </c>
      <c r="EH168" s="174">
        <f>EH164+EH7</f>
        <v>5316.8</v>
      </c>
      <c r="EI168" s="174">
        <f>EI164+EI7</f>
        <v>0</v>
      </c>
      <c r="EJ168" s="174">
        <f t="shared" ref="EJ168" si="2203">EI168/EH168*100</f>
        <v>0</v>
      </c>
      <c r="EK168" s="174">
        <f>EK164+EK7</f>
        <v>108.51</v>
      </c>
      <c r="EL168" s="174">
        <f>EL164+EL7</f>
        <v>0</v>
      </c>
      <c r="EM168" s="174">
        <f t="shared" ref="EM168" si="2204">EL168/EK168*100</f>
        <v>0</v>
      </c>
      <c r="EN168" s="174">
        <f>EN164+EN7</f>
        <v>34945.017290000003</v>
      </c>
      <c r="EO168" s="174">
        <f t="shared" ref="EO168" si="2205">EO164+EO7</f>
        <v>15191.62124</v>
      </c>
      <c r="EP168" s="174">
        <f>EO168/EN168*100</f>
        <v>43.472925235459229</v>
      </c>
      <c r="EQ168" s="175">
        <f>EQ164+EQ7</f>
        <v>1020.4081599999998</v>
      </c>
      <c r="ER168" s="174">
        <f t="shared" ref="ER168:EY168" si="2206">ER164+ER7</f>
        <v>1020.4081599999998</v>
      </c>
      <c r="ES168" s="174">
        <f t="shared" si="2206"/>
        <v>1020.4081599999998</v>
      </c>
      <c r="ET168" s="174">
        <f t="shared" si="2206"/>
        <v>100</v>
      </c>
      <c r="EU168" s="174">
        <f t="shared" si="2206"/>
        <v>950</v>
      </c>
      <c r="EV168" s="174">
        <f t="shared" si="2206"/>
        <v>950</v>
      </c>
      <c r="EW168" s="174">
        <f>EV168/EU168*100</f>
        <v>100</v>
      </c>
      <c r="EX168" s="174">
        <f t="shared" si="2206"/>
        <v>19.387750000000004</v>
      </c>
      <c r="EY168" s="174">
        <f t="shared" si="2206"/>
        <v>19.387750000000004</v>
      </c>
      <c r="EZ168" s="174">
        <f>EY168/EX168*100</f>
        <v>100</v>
      </c>
      <c r="FA168" s="174">
        <f>FA164+FA7</f>
        <v>118505.71400000001</v>
      </c>
      <c r="FB168" s="174">
        <f>FB164+FB7</f>
        <v>0</v>
      </c>
      <c r="FC168" s="174">
        <f t="shared" ref="FC168" si="2207">FB168/FA168*100</f>
        <v>0</v>
      </c>
      <c r="FD168" s="174">
        <f>FD164+FD7</f>
        <v>27464.425299999999</v>
      </c>
      <c r="FE168" s="174">
        <f>FE164+FE7</f>
        <v>6327.7926499999994</v>
      </c>
      <c r="FF168" s="174">
        <f t="shared" ref="FF168" si="2208">FE168/FD168*100</f>
        <v>23.039960169856531</v>
      </c>
      <c r="FG168" s="174">
        <f>FG164+FG7</f>
        <v>39693.775510000007</v>
      </c>
      <c r="FH168" s="174">
        <f>FH164+FH7</f>
        <v>11908.13199</v>
      </c>
      <c r="FI168" s="174">
        <f t="shared" ref="FI168" si="2209">FH168/FG168*100</f>
        <v>29.999998329712923</v>
      </c>
      <c r="FJ168" s="174">
        <f>FJ164+FJ7</f>
        <v>2151.8722299999999</v>
      </c>
      <c r="FK168" s="174">
        <f>FK164+FK7</f>
        <v>1251.13636</v>
      </c>
      <c r="FL168" s="174">
        <f t="shared" ref="FL168" si="2210">FK168/FJ168*100</f>
        <v>58.141758723286287</v>
      </c>
      <c r="FM168" s="174">
        <f>FM164+FM7</f>
        <v>360897.00144000002</v>
      </c>
      <c r="FN168" s="174">
        <f>FN164+FN7</f>
        <v>109853.35464999999</v>
      </c>
      <c r="FO168" s="174">
        <f t="shared" ref="FO168" si="2211">FN168/FM168*100</f>
        <v>30.438976830419406</v>
      </c>
      <c r="FP168" s="174">
        <f>FP164+FP7</f>
        <v>28397.959180000002</v>
      </c>
      <c r="FQ168" s="174">
        <f>FQ164+FQ7</f>
        <v>7477.2712199999996</v>
      </c>
      <c r="FR168" s="174">
        <f t="shared" ref="FR168" si="2212">FQ168/FP168*100</f>
        <v>26.330311881235684</v>
      </c>
      <c r="FS168" s="174">
        <f>FS164+FS7</f>
        <v>11254.081630000001</v>
      </c>
      <c r="FT168" s="174">
        <f>FT164+FT7</f>
        <v>1112.0078000000001</v>
      </c>
      <c r="FU168" s="174">
        <f t="shared" ref="FU168" si="2213">FT168/FS168*100</f>
        <v>9.880928862606801</v>
      </c>
      <c r="FV168" s="174">
        <f>FV164+FV7</f>
        <v>133788.33582000001</v>
      </c>
      <c r="FW168" s="174">
        <f>FW164+FW7</f>
        <v>12518.139219999999</v>
      </c>
      <c r="FX168" s="174">
        <f t="shared" ref="FX168" si="2214">FW168/FV168*100</f>
        <v>9.3566745884648821</v>
      </c>
      <c r="FY168" s="174">
        <f>FY164+FY7</f>
        <v>38141.699999999997</v>
      </c>
      <c r="FZ168" s="174">
        <f>FZ164+FZ7</f>
        <v>0</v>
      </c>
      <c r="GA168" s="174">
        <f t="shared" ref="GA168" si="2215">FZ168/FY168*100</f>
        <v>0</v>
      </c>
      <c r="GB168" s="174">
        <f>GB164+GB7</f>
        <v>382472.92929999996</v>
      </c>
      <c r="GC168" s="174">
        <f>GC164+GC7</f>
        <v>5923.6594499999992</v>
      </c>
      <c r="GD168" s="174">
        <f t="shared" ref="GD168" si="2216">GC168/GB168*100</f>
        <v>1.548778749084661</v>
      </c>
      <c r="GE168" s="174">
        <f>GE164+GE7</f>
        <v>21444.183669999999</v>
      </c>
      <c r="GF168" s="174">
        <f>GF164+GF7</f>
        <v>0</v>
      </c>
      <c r="GG168" s="174">
        <f t="shared" ref="GG168" si="2217">GF168/GE168*100</f>
        <v>0</v>
      </c>
      <c r="GH168" s="174">
        <f>GH164+GH7</f>
        <v>18886.734689999997</v>
      </c>
      <c r="GI168" s="174">
        <f>GI164+GI7</f>
        <v>1659.6569800000002</v>
      </c>
      <c r="GJ168" s="174">
        <f t="shared" ref="GJ168" si="2218">GI168/GH168*100</f>
        <v>8.7874214746011265</v>
      </c>
      <c r="GK168" s="174">
        <f>GK164+GK7</f>
        <v>58641.020409999997</v>
      </c>
      <c r="GL168" s="174">
        <f>GL164+GL7</f>
        <v>0</v>
      </c>
      <c r="GM168" s="174">
        <f t="shared" ref="GM168" si="2219">GL168/GK168*100</f>
        <v>0</v>
      </c>
      <c r="GN168" s="174">
        <f>GN164+GN7</f>
        <v>32943.701280000001</v>
      </c>
      <c r="GO168" s="174">
        <f>GO164+GO7</f>
        <v>0</v>
      </c>
      <c r="GP168" s="174">
        <f t="shared" ref="GP168" si="2220">GO168/GN168*100</f>
        <v>0</v>
      </c>
      <c r="GQ168" s="174">
        <f>GQ164+GQ7</f>
        <v>150000.00067000001</v>
      </c>
      <c r="GR168" s="174">
        <f>GR164+GR7</f>
        <v>0</v>
      </c>
      <c r="GS168" s="174">
        <f t="shared" ref="GS168" si="2221">GR168/GQ168*100</f>
        <v>0</v>
      </c>
      <c r="GT168" s="174">
        <f>GT164+GT7</f>
        <v>100</v>
      </c>
      <c r="GU168" s="174">
        <f>GU164+GU7</f>
        <v>0</v>
      </c>
      <c r="GV168" s="174">
        <f t="shared" ref="GV168" si="2222">GU168/GT168*100</f>
        <v>0</v>
      </c>
      <c r="GW168" s="88"/>
      <c r="GX168" s="113"/>
      <c r="GY168" s="124"/>
      <c r="GZ168" s="123"/>
      <c r="HA168" s="119"/>
      <c r="HB168" s="119"/>
      <c r="HC168" s="119"/>
      <c r="HD168" s="97"/>
      <c r="HE168" s="97"/>
      <c r="HF168" s="97"/>
      <c r="HG168" s="97"/>
    </row>
    <row r="169" spans="1:215">
      <c r="A169" s="30"/>
      <c r="GO169" s="30"/>
    </row>
    <row r="170" spans="1:215">
      <c r="A170" s="30"/>
      <c r="GO170" s="30"/>
    </row>
    <row r="171" spans="1:215">
      <c r="A171" s="30"/>
      <c r="GO171" s="30"/>
    </row>
    <row r="172" spans="1:215">
      <c r="A172" s="30"/>
      <c r="GO172" s="30"/>
    </row>
    <row r="173" spans="1:215">
      <c r="C173" s="27"/>
      <c r="GO173" s="30"/>
    </row>
    <row r="174" spans="1:215">
      <c r="GO174" s="30"/>
    </row>
    <row r="175" spans="1:215">
      <c r="GO175" s="30"/>
    </row>
    <row r="176" spans="1:215">
      <c r="GO176" s="30"/>
    </row>
    <row r="177" spans="197:197">
      <c r="GO177" s="30"/>
    </row>
    <row r="178" spans="197:197">
      <c r="GO178" s="30"/>
    </row>
    <row r="179" spans="197:197">
      <c r="GO179" s="30"/>
    </row>
    <row r="180" spans="197:197">
      <c r="GO180" s="30"/>
    </row>
    <row r="181" spans="197:197">
      <c r="GO181" s="30"/>
    </row>
    <row r="182" spans="197:197">
      <c r="GO182" s="30"/>
    </row>
    <row r="183" spans="197:197">
      <c r="GO183" s="30"/>
    </row>
    <row r="184" spans="197:197">
      <c r="GO184" s="30"/>
    </row>
    <row r="185" spans="197:197">
      <c r="GO185" s="30"/>
    </row>
    <row r="186" spans="197:197">
      <c r="GO186" s="30"/>
    </row>
    <row r="187" spans="197:197">
      <c r="GO187" s="30"/>
    </row>
    <row r="188" spans="197:197">
      <c r="GO188" s="30"/>
    </row>
    <row r="189" spans="197:197">
      <c r="GO189" s="30"/>
    </row>
    <row r="190" spans="197:197">
      <c r="GO190" s="30"/>
    </row>
  </sheetData>
  <mergeCells count="218">
    <mergeCell ref="DU1:DW2"/>
    <mergeCell ref="DO1:DT1"/>
    <mergeCell ref="EH1:EM1"/>
    <mergeCell ref="DX1:DZ2"/>
    <mergeCell ref="EA1:EC2"/>
    <mergeCell ref="EA4:EC4"/>
    <mergeCell ref="ED1:ED2"/>
    <mergeCell ref="EH4:EJ4"/>
    <mergeCell ref="EH5:EJ5"/>
    <mergeCell ref="EK4:EM4"/>
    <mergeCell ref="EK5:EM5"/>
    <mergeCell ref="EH2:EJ2"/>
    <mergeCell ref="EK2:EM2"/>
    <mergeCell ref="EE5:EG5"/>
    <mergeCell ref="EE4:EG4"/>
    <mergeCell ref="DB5:DD5"/>
    <mergeCell ref="DE5:DG5"/>
    <mergeCell ref="DH5:DJ5"/>
    <mergeCell ref="DB4:DD4"/>
    <mergeCell ref="DR4:DT4"/>
    <mergeCell ref="DH4:DJ4"/>
    <mergeCell ref="DO5:DQ5"/>
    <mergeCell ref="DR5:DT5"/>
    <mergeCell ref="DE1:DJ1"/>
    <mergeCell ref="DO2:DQ2"/>
    <mergeCell ref="DR2:DT2"/>
    <mergeCell ref="O5:Q5"/>
    <mergeCell ref="R5:T5"/>
    <mergeCell ref="V5:X5"/>
    <mergeCell ref="Y5:AA5"/>
    <mergeCell ref="AB5:AD5"/>
    <mergeCell ref="CU4:CW4"/>
    <mergeCell ref="CU5:CW5"/>
    <mergeCell ref="CX4:CZ4"/>
    <mergeCell ref="CX5:CZ5"/>
    <mergeCell ref="CR5:CT5"/>
    <mergeCell ref="BL5:BN5"/>
    <mergeCell ref="Y4:AA4"/>
    <mergeCell ref="AB4:AD4"/>
    <mergeCell ref="BC5:BE5"/>
    <mergeCell ref="AO5:AQ5"/>
    <mergeCell ref="AS5:AU5"/>
    <mergeCell ref="BF5:BH5"/>
    <mergeCell ref="BI5:BK5"/>
    <mergeCell ref="BI4:BK4"/>
    <mergeCell ref="AI5:AK5"/>
    <mergeCell ref="AL5:AN5"/>
    <mergeCell ref="AV5:AX5"/>
    <mergeCell ref="AI4:AK4"/>
    <mergeCell ref="AS4:AU4"/>
    <mergeCell ref="AO4:AQ4"/>
    <mergeCell ref="AF5:AH5"/>
    <mergeCell ref="AY5:BA5"/>
    <mergeCell ref="CH4:CJ4"/>
    <mergeCell ref="CR4:CT4"/>
    <mergeCell ref="CA5:CC5"/>
    <mergeCell ref="CD5:CF5"/>
    <mergeCell ref="CH5:CJ5"/>
    <mergeCell ref="CN5:CP5"/>
    <mergeCell ref="BX5:BZ5"/>
    <mergeCell ref="BO5:BQ5"/>
    <mergeCell ref="CG1:CG2"/>
    <mergeCell ref="CK1:CP1"/>
    <mergeCell ref="CK2:CM2"/>
    <mergeCell ref="CN2:CP2"/>
    <mergeCell ref="CK4:CM4"/>
    <mergeCell ref="CK5:CM5"/>
    <mergeCell ref="CN4:CP4"/>
    <mergeCell ref="BR4:BT4"/>
    <mergeCell ref="BU4:BW4"/>
    <mergeCell ref="BR5:BT5"/>
    <mergeCell ref="BU5:BW5"/>
    <mergeCell ref="CA1:CF1"/>
    <mergeCell ref="CA2:CC2"/>
    <mergeCell ref="CH1:CJ2"/>
    <mergeCell ref="CD2:CF2"/>
    <mergeCell ref="CD4:CF4"/>
    <mergeCell ref="CA4:CC4"/>
    <mergeCell ref="BX4:BZ4"/>
    <mergeCell ref="AB2:AD2"/>
    <mergeCell ref="U1:U2"/>
    <mergeCell ref="Y1:AD1"/>
    <mergeCell ref="AI2:AK2"/>
    <mergeCell ref="AL2:AN2"/>
    <mergeCell ref="R1:T2"/>
    <mergeCell ref="V1:X2"/>
    <mergeCell ref="AV4:AX4"/>
    <mergeCell ref="AY4:BA4"/>
    <mergeCell ref="BC4:BE4"/>
    <mergeCell ref="AL4:AN4"/>
    <mergeCell ref="BF4:BH4"/>
    <mergeCell ref="BO4:BQ4"/>
    <mergeCell ref="BL4:BN4"/>
    <mergeCell ref="O4:Q4"/>
    <mergeCell ref="R4:T4"/>
    <mergeCell ref="V4:X4"/>
    <mergeCell ref="Y2:AA2"/>
    <mergeCell ref="AO1:AQ2"/>
    <mergeCell ref="AE1:AE2"/>
    <mergeCell ref="AF1:AH2"/>
    <mergeCell ref="AI1:AN1"/>
    <mergeCell ref="O1:Q2"/>
    <mergeCell ref="AF4:AH4"/>
    <mergeCell ref="A4:A5"/>
    <mergeCell ref="B4:D5"/>
    <mergeCell ref="F4:H4"/>
    <mergeCell ref="I4:K4"/>
    <mergeCell ref="L4:N4"/>
    <mergeCell ref="A1:A3"/>
    <mergeCell ref="B1:D2"/>
    <mergeCell ref="E1:E2"/>
    <mergeCell ref="F1:H2"/>
    <mergeCell ref="I1:N1"/>
    <mergeCell ref="I2:K2"/>
    <mergeCell ref="L2:N2"/>
    <mergeCell ref="F5:H5"/>
    <mergeCell ref="I5:K5"/>
    <mergeCell ref="L5:N5"/>
    <mergeCell ref="AV1:BA1"/>
    <mergeCell ref="BO1:BQ2"/>
    <mergeCell ref="BR1:BW1"/>
    <mergeCell ref="BX1:BZ2"/>
    <mergeCell ref="AR1:AR2"/>
    <mergeCell ref="AS1:AU2"/>
    <mergeCell ref="BL1:BN2"/>
    <mergeCell ref="BR2:BT2"/>
    <mergeCell ref="BU2:BW2"/>
    <mergeCell ref="BF2:BH2"/>
    <mergeCell ref="BI2:BK2"/>
    <mergeCell ref="AV2:AX2"/>
    <mergeCell ref="AY2:BA2"/>
    <mergeCell ref="BF1:BK1"/>
    <mergeCell ref="BB1:BB2"/>
    <mergeCell ref="BC1:BE2"/>
    <mergeCell ref="CQ1:CQ2"/>
    <mergeCell ref="CU1:CZ1"/>
    <mergeCell ref="CU2:CW2"/>
    <mergeCell ref="DL1:DN2"/>
    <mergeCell ref="DL5:DN5"/>
    <mergeCell ref="EN1:EP2"/>
    <mergeCell ref="DU4:DW4"/>
    <mergeCell ref="DO4:DQ4"/>
    <mergeCell ref="EN4:EP4"/>
    <mergeCell ref="EN5:EP5"/>
    <mergeCell ref="EE1:EG2"/>
    <mergeCell ref="DE2:DG2"/>
    <mergeCell ref="DH2:DJ2"/>
    <mergeCell ref="DB1:DD2"/>
    <mergeCell ref="DK1:DK2"/>
    <mergeCell ref="CX2:CZ2"/>
    <mergeCell ref="CR1:CT2"/>
    <mergeCell ref="DA1:DA2"/>
    <mergeCell ref="EA5:EC5"/>
    <mergeCell ref="DL4:DN4"/>
    <mergeCell ref="DX4:DZ4"/>
    <mergeCell ref="DX5:DZ5"/>
    <mergeCell ref="DU5:DW5"/>
    <mergeCell ref="DE4:DG4"/>
    <mergeCell ref="EQ1:EQ2"/>
    <mergeCell ref="ER1:ET2"/>
    <mergeCell ref="EU1:EZ1"/>
    <mergeCell ref="EU2:EW2"/>
    <mergeCell ref="EX2:EZ2"/>
    <mergeCell ref="ER4:ET4"/>
    <mergeCell ref="EU4:EW4"/>
    <mergeCell ref="EX4:EZ4"/>
    <mergeCell ref="ER5:ET5"/>
    <mergeCell ref="EU5:EW5"/>
    <mergeCell ref="EX5:EZ5"/>
    <mergeCell ref="FA1:FC2"/>
    <mergeCell ref="FA4:FC4"/>
    <mergeCell ref="FA5:FC5"/>
    <mergeCell ref="FD1:FF2"/>
    <mergeCell ref="FD4:FF4"/>
    <mergeCell ref="FD5:FF5"/>
    <mergeCell ref="FG1:FI2"/>
    <mergeCell ref="FG4:FI4"/>
    <mergeCell ref="FG5:FI5"/>
    <mergeCell ref="FY1:GA2"/>
    <mergeCell ref="FY4:GA4"/>
    <mergeCell ref="FY5:GA5"/>
    <mergeCell ref="GB1:GD2"/>
    <mergeCell ref="GB4:GD4"/>
    <mergeCell ref="GB5:GD5"/>
    <mergeCell ref="FJ1:FL2"/>
    <mergeCell ref="FJ4:FL4"/>
    <mergeCell ref="FJ5:FL5"/>
    <mergeCell ref="FS1:FU2"/>
    <mergeCell ref="FS4:FU4"/>
    <mergeCell ref="FS5:FU5"/>
    <mergeCell ref="FV1:FX2"/>
    <mergeCell ref="FV4:FX4"/>
    <mergeCell ref="FV5:FX5"/>
    <mergeCell ref="FM1:FO2"/>
    <mergeCell ref="FM4:FO4"/>
    <mergeCell ref="FM5:FO5"/>
    <mergeCell ref="FP1:FR2"/>
    <mergeCell ref="FP4:FR4"/>
    <mergeCell ref="FP5:FR5"/>
    <mergeCell ref="GY7:GZ7"/>
    <mergeCell ref="GN1:GP2"/>
    <mergeCell ref="GN4:GP4"/>
    <mergeCell ref="GN5:GP5"/>
    <mergeCell ref="GE1:GG2"/>
    <mergeCell ref="GE4:GG4"/>
    <mergeCell ref="GE5:GG5"/>
    <mergeCell ref="GH1:GJ2"/>
    <mergeCell ref="GH4:GJ4"/>
    <mergeCell ref="GH5:GJ5"/>
    <mergeCell ref="GK1:GM2"/>
    <mergeCell ref="GK4:GM4"/>
    <mergeCell ref="GK5:GM5"/>
    <mergeCell ref="GQ1:GS2"/>
    <mergeCell ref="GQ4:GS4"/>
    <mergeCell ref="GQ5:GS5"/>
    <mergeCell ref="GT1:GV2"/>
    <mergeCell ref="GT4:GV4"/>
    <mergeCell ref="GT5:GV5"/>
  </mergeCells>
  <pageMargins left="0.19685039370078741" right="0.19685039370078741" top="0.59055118110236227" bottom="0.39370078740157483" header="0.35433070866141736" footer="0.39370078740157483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J300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8" sqref="A8"/>
      <selection pane="bottomRight" activeCell="B4" sqref="B4:D5"/>
    </sheetView>
  </sheetViews>
  <sheetFormatPr defaultColWidth="9.140625" defaultRowHeight="15.75" customHeight="1"/>
  <cols>
    <col min="1" max="1" width="23.5703125" style="5" customWidth="1"/>
    <col min="2" max="2" width="14.42578125" style="5" customWidth="1"/>
    <col min="3" max="3" width="14" style="5" customWidth="1"/>
    <col min="4" max="4" width="10.42578125" style="5" customWidth="1"/>
    <col min="5" max="6" width="14.5703125" style="5" bestFit="1" customWidth="1"/>
    <col min="7" max="7" width="15.7109375" style="5" customWidth="1"/>
    <col min="8" max="9" width="14.5703125" style="5" bestFit="1" customWidth="1"/>
    <col min="10" max="10" width="14.5703125" style="8" bestFit="1" customWidth="1"/>
    <col min="11" max="11" width="14.5703125" style="46" bestFit="1" customWidth="1"/>
    <col min="12" max="12" width="14.5703125" style="5" bestFit="1" customWidth="1"/>
    <col min="13" max="13" width="14.5703125" style="8" bestFit="1" customWidth="1"/>
    <col min="14" max="15" width="14.5703125" style="5" hidden="1" customWidth="1"/>
    <col min="16" max="16" width="14.5703125" style="8" hidden="1" customWidth="1"/>
    <col min="17" max="17" width="17.140625" style="5" customWidth="1"/>
    <col min="18" max="18" width="15" style="5" bestFit="1" customWidth="1"/>
    <col min="19" max="19" width="14.5703125" style="8" bestFit="1" customWidth="1"/>
    <col min="20" max="21" width="15" style="5" bestFit="1" customWidth="1"/>
    <col min="22" max="22" width="14.5703125" style="8" bestFit="1" customWidth="1"/>
    <col min="23" max="24" width="14.5703125" style="5" bestFit="1" customWidth="1"/>
    <col min="25" max="25" width="14.5703125" style="8" bestFit="1" customWidth="1"/>
    <col min="26" max="36" width="14.5703125" style="5" bestFit="1" customWidth="1"/>
    <col min="37" max="37" width="14.5703125" style="8" bestFit="1" customWidth="1"/>
    <col min="38" max="39" width="14.5703125" style="5" bestFit="1" customWidth="1"/>
    <col min="40" max="40" width="14.5703125" style="8" bestFit="1" customWidth="1"/>
    <col min="41" max="42" width="14.5703125" style="5" bestFit="1" customWidth="1"/>
    <col min="43" max="43" width="14.5703125" style="8" bestFit="1" customWidth="1"/>
    <col min="44" max="45" width="14.5703125" style="5" bestFit="1" customWidth="1"/>
    <col min="46" max="46" width="15.140625" style="8" customWidth="1"/>
    <col min="47" max="48" width="14.5703125" style="5" bestFit="1" customWidth="1"/>
    <col min="49" max="49" width="14.5703125" style="8" bestFit="1" customWidth="1"/>
    <col min="50" max="51" width="14.5703125" style="5" bestFit="1" customWidth="1"/>
    <col min="52" max="52" width="14.5703125" style="8" bestFit="1" customWidth="1"/>
    <col min="53" max="54" width="14.5703125" style="5" bestFit="1" customWidth="1"/>
    <col min="55" max="55" width="14.5703125" style="8" bestFit="1" customWidth="1"/>
    <col min="56" max="57" width="14.5703125" style="5" bestFit="1" customWidth="1"/>
    <col min="58" max="58" width="14.5703125" style="8" bestFit="1" customWidth="1"/>
    <col min="59" max="60" width="14.5703125" style="5" bestFit="1" customWidth="1"/>
    <col min="61" max="61" width="14.5703125" style="8" bestFit="1" customWidth="1"/>
    <col min="62" max="63" width="14.5703125" style="5" bestFit="1" customWidth="1"/>
    <col min="64" max="64" width="14.5703125" style="8" bestFit="1" customWidth="1"/>
    <col min="65" max="66" width="14.5703125" style="5" bestFit="1" customWidth="1"/>
    <col min="67" max="67" width="14.5703125" style="8" bestFit="1" customWidth="1"/>
    <col min="68" max="69" width="14.5703125" style="5" bestFit="1" customWidth="1"/>
    <col min="70" max="70" width="14.5703125" style="8" bestFit="1" customWidth="1"/>
    <col min="71" max="72" width="14.5703125" style="5" bestFit="1" customWidth="1"/>
    <col min="73" max="73" width="14.5703125" style="8" bestFit="1" customWidth="1"/>
    <col min="74" max="75" width="14.5703125" style="5" bestFit="1" customWidth="1"/>
    <col min="76" max="76" width="14.5703125" style="8" bestFit="1" customWidth="1"/>
    <col min="77" max="78" width="14.5703125" style="5" bestFit="1" customWidth="1"/>
    <col min="79" max="79" width="14.5703125" style="8" bestFit="1" customWidth="1"/>
    <col min="80" max="81" width="14.5703125" style="5" hidden="1" customWidth="1"/>
    <col min="82" max="82" width="14.5703125" style="8" hidden="1" customWidth="1"/>
    <col min="83" max="83" width="14.7109375" style="9" hidden="1" customWidth="1"/>
    <col min="84" max="85" width="14" style="5" customWidth="1"/>
    <col min="86" max="86" width="16.5703125" style="8" customWidth="1"/>
    <col min="87" max="87" width="15.140625" style="5" customWidth="1"/>
    <col min="88" max="88" width="14.5703125" style="5" customWidth="1"/>
    <col min="89" max="89" width="14.28515625" style="8" customWidth="1"/>
    <col min="90" max="90" width="14.85546875" style="5" customWidth="1"/>
    <col min="91" max="91" width="16.7109375" style="5" customWidth="1"/>
    <col min="92" max="92" width="19.85546875" style="8" customWidth="1"/>
    <col min="93" max="93" width="16.42578125" style="5" hidden="1" customWidth="1"/>
    <col min="94" max="94" width="15.28515625" style="5" hidden="1" customWidth="1"/>
    <col min="95" max="95" width="17.5703125" style="8" hidden="1" customWidth="1"/>
    <col min="96" max="96" width="16.42578125" style="5" customWidth="1"/>
    <col min="97" max="97" width="15.28515625" style="5" customWidth="1"/>
    <col min="98" max="98" width="17.5703125" style="8" customWidth="1"/>
    <col min="99" max="100" width="14.5703125" style="5" bestFit="1" customWidth="1"/>
    <col min="101" max="101" width="14.5703125" style="8" bestFit="1" customWidth="1"/>
    <col min="102" max="102" width="16.42578125" style="5" customWidth="1"/>
    <col min="103" max="103" width="15.28515625" style="5" customWidth="1"/>
    <col min="104" max="104" width="17.5703125" style="8" customWidth="1"/>
    <col min="105" max="106" width="16.85546875" style="30" customWidth="1"/>
    <col min="107" max="107" width="18.5703125" style="30" customWidth="1"/>
    <col min="108" max="108" width="24.28515625" style="5" customWidth="1"/>
    <col min="109" max="109" width="21.42578125" style="5" customWidth="1"/>
    <col min="110" max="110" width="19.140625" style="5" customWidth="1"/>
    <col min="111" max="111" width="19.42578125" style="74" customWidth="1"/>
    <col min="112" max="112" width="28.42578125" style="74" customWidth="1"/>
    <col min="113" max="113" width="19.28515625" style="5" customWidth="1"/>
    <col min="114" max="114" width="18.42578125" style="5" customWidth="1"/>
    <col min="115" max="134" width="9.140625" style="5"/>
    <col min="135" max="135" width="9.28515625" style="5" bestFit="1" customWidth="1"/>
    <col min="136" max="155" width="9.140625" style="5"/>
    <col min="156" max="156" width="9.28515625" style="5" bestFit="1" customWidth="1"/>
    <col min="157" max="168" width="9.140625" style="5"/>
    <col min="169" max="169" width="9.28515625" style="5" bestFit="1" customWidth="1"/>
    <col min="170" max="16384" width="9.140625" style="5"/>
  </cols>
  <sheetData>
    <row r="1" spans="1:114" s="2" customFormat="1" ht="30" customHeight="1">
      <c r="A1" s="233"/>
      <c r="B1" s="233" t="s">
        <v>231</v>
      </c>
      <c r="C1" s="233"/>
      <c r="D1" s="233"/>
      <c r="E1" s="224" t="s">
        <v>232</v>
      </c>
      <c r="F1" s="224"/>
      <c r="G1" s="224"/>
      <c r="H1" s="224" t="s">
        <v>260</v>
      </c>
      <c r="I1" s="224"/>
      <c r="J1" s="224"/>
      <c r="K1" s="224" t="s">
        <v>340</v>
      </c>
      <c r="L1" s="224"/>
      <c r="M1" s="224"/>
      <c r="N1" s="233" t="s">
        <v>343</v>
      </c>
      <c r="O1" s="233"/>
      <c r="P1" s="233"/>
      <c r="Q1" s="224" t="s">
        <v>0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 t="s">
        <v>265</v>
      </c>
      <c r="CC1" s="224"/>
      <c r="CD1" s="224"/>
      <c r="CE1" s="235" t="s">
        <v>223</v>
      </c>
      <c r="CF1" s="224" t="s">
        <v>466</v>
      </c>
      <c r="CG1" s="224"/>
      <c r="CH1" s="224"/>
      <c r="CI1" s="224" t="s">
        <v>8</v>
      </c>
      <c r="CJ1" s="224"/>
      <c r="CK1" s="224"/>
      <c r="CL1" s="224"/>
      <c r="CM1" s="224"/>
      <c r="CN1" s="224"/>
      <c r="CO1" s="224" t="s">
        <v>259</v>
      </c>
      <c r="CP1" s="224"/>
      <c r="CQ1" s="224"/>
      <c r="CR1" s="224" t="s">
        <v>400</v>
      </c>
      <c r="CS1" s="224"/>
      <c r="CT1" s="224"/>
      <c r="CU1" s="236" t="s">
        <v>430</v>
      </c>
      <c r="CV1" s="237"/>
      <c r="CW1" s="238"/>
      <c r="CX1" s="224" t="s">
        <v>471</v>
      </c>
      <c r="CY1" s="224"/>
      <c r="CZ1" s="224"/>
      <c r="DA1" s="230"/>
      <c r="DB1" s="230"/>
      <c r="DC1" s="230"/>
      <c r="DG1" s="74"/>
      <c r="DH1" s="74"/>
    </row>
    <row r="2" spans="1:114" s="2" customFormat="1" ht="144" customHeight="1">
      <c r="A2" s="233"/>
      <c r="B2" s="233"/>
      <c r="C2" s="233"/>
      <c r="D2" s="233"/>
      <c r="E2" s="224"/>
      <c r="F2" s="224"/>
      <c r="G2" s="224"/>
      <c r="H2" s="224"/>
      <c r="I2" s="224"/>
      <c r="J2" s="224"/>
      <c r="K2" s="224"/>
      <c r="L2" s="224"/>
      <c r="M2" s="224"/>
      <c r="N2" s="233"/>
      <c r="O2" s="233"/>
      <c r="P2" s="233"/>
      <c r="Q2" s="224" t="s">
        <v>250</v>
      </c>
      <c r="R2" s="224"/>
      <c r="S2" s="224"/>
      <c r="T2" s="224" t="s">
        <v>251</v>
      </c>
      <c r="U2" s="224"/>
      <c r="V2" s="224"/>
      <c r="W2" s="224" t="s">
        <v>233</v>
      </c>
      <c r="X2" s="224"/>
      <c r="Y2" s="224"/>
      <c r="Z2" s="224" t="s">
        <v>234</v>
      </c>
      <c r="AA2" s="224"/>
      <c r="AB2" s="224"/>
      <c r="AC2" s="224" t="s">
        <v>247</v>
      </c>
      <c r="AD2" s="224"/>
      <c r="AE2" s="224"/>
      <c r="AF2" s="224" t="s">
        <v>248</v>
      </c>
      <c r="AG2" s="224"/>
      <c r="AH2" s="224"/>
      <c r="AI2" s="224" t="s">
        <v>249</v>
      </c>
      <c r="AJ2" s="224"/>
      <c r="AK2" s="224"/>
      <c r="AL2" s="224" t="s">
        <v>235</v>
      </c>
      <c r="AM2" s="224"/>
      <c r="AN2" s="224"/>
      <c r="AO2" s="224" t="s">
        <v>236</v>
      </c>
      <c r="AP2" s="224"/>
      <c r="AQ2" s="224"/>
      <c r="AR2" s="224" t="s">
        <v>237</v>
      </c>
      <c r="AS2" s="224"/>
      <c r="AT2" s="224"/>
      <c r="AU2" s="224" t="s">
        <v>227</v>
      </c>
      <c r="AV2" s="224"/>
      <c r="AW2" s="224"/>
      <c r="AX2" s="224" t="s">
        <v>238</v>
      </c>
      <c r="AY2" s="224"/>
      <c r="AZ2" s="224"/>
      <c r="BA2" s="224" t="s">
        <v>239</v>
      </c>
      <c r="BB2" s="224"/>
      <c r="BC2" s="224"/>
      <c r="BD2" s="224" t="s">
        <v>240</v>
      </c>
      <c r="BE2" s="224"/>
      <c r="BF2" s="224"/>
      <c r="BG2" s="224" t="s">
        <v>241</v>
      </c>
      <c r="BH2" s="224"/>
      <c r="BI2" s="224"/>
      <c r="BJ2" s="224" t="s">
        <v>226</v>
      </c>
      <c r="BK2" s="224"/>
      <c r="BL2" s="224"/>
      <c r="BM2" s="224" t="s">
        <v>210</v>
      </c>
      <c r="BN2" s="224"/>
      <c r="BO2" s="224"/>
      <c r="BP2" s="224" t="s">
        <v>225</v>
      </c>
      <c r="BQ2" s="224"/>
      <c r="BR2" s="224"/>
      <c r="BS2" s="224" t="s">
        <v>242</v>
      </c>
      <c r="BT2" s="224"/>
      <c r="BU2" s="224"/>
      <c r="BV2" s="224" t="s">
        <v>243</v>
      </c>
      <c r="BW2" s="224"/>
      <c r="BX2" s="224"/>
      <c r="BY2" s="224" t="s">
        <v>464</v>
      </c>
      <c r="BZ2" s="224"/>
      <c r="CA2" s="224"/>
      <c r="CB2" s="224"/>
      <c r="CC2" s="224"/>
      <c r="CD2" s="224"/>
      <c r="CE2" s="235"/>
      <c r="CF2" s="224"/>
      <c r="CG2" s="224"/>
      <c r="CH2" s="224"/>
      <c r="CI2" s="224" t="s">
        <v>350</v>
      </c>
      <c r="CJ2" s="224"/>
      <c r="CK2" s="224"/>
      <c r="CL2" s="224" t="s">
        <v>351</v>
      </c>
      <c r="CM2" s="224"/>
      <c r="CN2" s="224"/>
      <c r="CO2" s="224"/>
      <c r="CP2" s="224"/>
      <c r="CQ2" s="224"/>
      <c r="CR2" s="224"/>
      <c r="CS2" s="224"/>
      <c r="CT2" s="224"/>
      <c r="CU2" s="239"/>
      <c r="CV2" s="240"/>
      <c r="CW2" s="241"/>
      <c r="CX2" s="224"/>
      <c r="CY2" s="224"/>
      <c r="CZ2" s="224"/>
      <c r="DA2" s="230"/>
      <c r="DB2" s="230"/>
      <c r="DC2" s="230"/>
      <c r="DG2" s="39"/>
      <c r="DH2" s="39"/>
    </row>
    <row r="3" spans="1:114" s="2" customFormat="1" ht="30" customHeight="1">
      <c r="A3" s="233"/>
      <c r="B3" s="4" t="s">
        <v>10</v>
      </c>
      <c r="C3" s="4" t="s">
        <v>221</v>
      </c>
      <c r="D3" s="4" t="s">
        <v>224</v>
      </c>
      <c r="E3" s="4" t="s">
        <v>10</v>
      </c>
      <c r="F3" s="4" t="s">
        <v>221</v>
      </c>
      <c r="G3" s="4" t="s">
        <v>224</v>
      </c>
      <c r="H3" s="4" t="s">
        <v>10</v>
      </c>
      <c r="I3" s="4" t="s">
        <v>221</v>
      </c>
      <c r="J3" s="7" t="s">
        <v>224</v>
      </c>
      <c r="K3" s="62" t="s">
        <v>10</v>
      </c>
      <c r="L3" s="4" t="s">
        <v>221</v>
      </c>
      <c r="M3" s="7" t="s">
        <v>224</v>
      </c>
      <c r="N3" s="4" t="s">
        <v>10</v>
      </c>
      <c r="O3" s="4" t="s">
        <v>221</v>
      </c>
      <c r="P3" s="7" t="s">
        <v>224</v>
      </c>
      <c r="Q3" s="4" t="s">
        <v>10</v>
      </c>
      <c r="R3" s="4" t="s">
        <v>221</v>
      </c>
      <c r="S3" s="7" t="s">
        <v>224</v>
      </c>
      <c r="T3" s="4" t="s">
        <v>10</v>
      </c>
      <c r="U3" s="4" t="s">
        <v>221</v>
      </c>
      <c r="V3" s="7" t="s">
        <v>224</v>
      </c>
      <c r="W3" s="4" t="s">
        <v>10</v>
      </c>
      <c r="X3" s="4" t="s">
        <v>221</v>
      </c>
      <c r="Y3" s="7" t="s">
        <v>224</v>
      </c>
      <c r="Z3" s="4" t="s">
        <v>10</v>
      </c>
      <c r="AA3" s="4" t="s">
        <v>221</v>
      </c>
      <c r="AB3" s="4" t="s">
        <v>224</v>
      </c>
      <c r="AC3" s="4" t="s">
        <v>10</v>
      </c>
      <c r="AD3" s="4" t="s">
        <v>221</v>
      </c>
      <c r="AE3" s="4" t="s">
        <v>224</v>
      </c>
      <c r="AF3" s="4" t="s">
        <v>10</v>
      </c>
      <c r="AG3" s="4" t="s">
        <v>221</v>
      </c>
      <c r="AH3" s="4" t="s">
        <v>224</v>
      </c>
      <c r="AI3" s="4" t="s">
        <v>10</v>
      </c>
      <c r="AJ3" s="4" t="s">
        <v>221</v>
      </c>
      <c r="AK3" s="7" t="s">
        <v>224</v>
      </c>
      <c r="AL3" s="4" t="s">
        <v>10</v>
      </c>
      <c r="AM3" s="4" t="s">
        <v>221</v>
      </c>
      <c r="AN3" s="7" t="s">
        <v>224</v>
      </c>
      <c r="AO3" s="4" t="s">
        <v>10</v>
      </c>
      <c r="AP3" s="4" t="s">
        <v>221</v>
      </c>
      <c r="AQ3" s="7" t="s">
        <v>224</v>
      </c>
      <c r="AR3" s="4" t="s">
        <v>10</v>
      </c>
      <c r="AS3" s="4" t="s">
        <v>221</v>
      </c>
      <c r="AT3" s="7" t="s">
        <v>224</v>
      </c>
      <c r="AU3" s="4" t="s">
        <v>10</v>
      </c>
      <c r="AV3" s="4" t="s">
        <v>221</v>
      </c>
      <c r="AW3" s="7" t="s">
        <v>224</v>
      </c>
      <c r="AX3" s="4" t="s">
        <v>10</v>
      </c>
      <c r="AY3" s="4" t="s">
        <v>221</v>
      </c>
      <c r="AZ3" s="7" t="s">
        <v>224</v>
      </c>
      <c r="BA3" s="4" t="s">
        <v>10</v>
      </c>
      <c r="BB3" s="4" t="s">
        <v>221</v>
      </c>
      <c r="BC3" s="7" t="s">
        <v>224</v>
      </c>
      <c r="BD3" s="4" t="s">
        <v>10</v>
      </c>
      <c r="BE3" s="4" t="s">
        <v>221</v>
      </c>
      <c r="BF3" s="7" t="s">
        <v>224</v>
      </c>
      <c r="BG3" s="4" t="s">
        <v>10</v>
      </c>
      <c r="BH3" s="4" t="s">
        <v>221</v>
      </c>
      <c r="BI3" s="7" t="s">
        <v>224</v>
      </c>
      <c r="BJ3" s="4" t="s">
        <v>10</v>
      </c>
      <c r="BK3" s="4" t="s">
        <v>221</v>
      </c>
      <c r="BL3" s="7" t="s">
        <v>224</v>
      </c>
      <c r="BM3" s="4" t="s">
        <v>10</v>
      </c>
      <c r="BN3" s="4" t="s">
        <v>221</v>
      </c>
      <c r="BO3" s="4" t="s">
        <v>224</v>
      </c>
      <c r="BP3" s="4" t="s">
        <v>10</v>
      </c>
      <c r="BQ3" s="4" t="s">
        <v>221</v>
      </c>
      <c r="BR3" s="4" t="s">
        <v>224</v>
      </c>
      <c r="BS3" s="4" t="s">
        <v>10</v>
      </c>
      <c r="BT3" s="4" t="s">
        <v>221</v>
      </c>
      <c r="BU3" s="7" t="s">
        <v>224</v>
      </c>
      <c r="BV3" s="4" t="s">
        <v>10</v>
      </c>
      <c r="BW3" s="4" t="s">
        <v>221</v>
      </c>
      <c r="BX3" s="7" t="s">
        <v>224</v>
      </c>
      <c r="BY3" s="4" t="s">
        <v>10</v>
      </c>
      <c r="BZ3" s="4" t="s">
        <v>221</v>
      </c>
      <c r="CA3" s="7" t="s">
        <v>224</v>
      </c>
      <c r="CB3" s="4" t="s">
        <v>10</v>
      </c>
      <c r="CC3" s="4" t="s">
        <v>221</v>
      </c>
      <c r="CD3" s="7" t="s">
        <v>224</v>
      </c>
      <c r="CE3" s="6" t="s">
        <v>9</v>
      </c>
      <c r="CF3" s="4" t="s">
        <v>10</v>
      </c>
      <c r="CG3" s="4" t="s">
        <v>221</v>
      </c>
      <c r="CH3" s="7" t="s">
        <v>224</v>
      </c>
      <c r="CI3" s="4" t="s">
        <v>10</v>
      </c>
      <c r="CJ3" s="4" t="s">
        <v>221</v>
      </c>
      <c r="CK3" s="7" t="s">
        <v>224</v>
      </c>
      <c r="CL3" s="4" t="s">
        <v>10</v>
      </c>
      <c r="CM3" s="4" t="s">
        <v>221</v>
      </c>
      <c r="CN3" s="7" t="s">
        <v>224</v>
      </c>
      <c r="CO3" s="4" t="s">
        <v>10</v>
      </c>
      <c r="CP3" s="4" t="s">
        <v>221</v>
      </c>
      <c r="CQ3" s="7" t="s">
        <v>224</v>
      </c>
      <c r="CR3" s="48" t="s">
        <v>10</v>
      </c>
      <c r="CS3" s="48" t="s">
        <v>221</v>
      </c>
      <c r="CT3" s="7" t="s">
        <v>224</v>
      </c>
      <c r="CU3" s="71" t="s">
        <v>10</v>
      </c>
      <c r="CV3" s="71" t="s">
        <v>221</v>
      </c>
      <c r="CW3" s="7" t="s">
        <v>224</v>
      </c>
      <c r="CX3" s="152" t="s">
        <v>10</v>
      </c>
      <c r="CY3" s="152" t="s">
        <v>221</v>
      </c>
      <c r="CZ3" s="7" t="s">
        <v>224</v>
      </c>
      <c r="DA3" s="22"/>
      <c r="DB3" s="22"/>
      <c r="DC3" s="22"/>
      <c r="DG3" s="39"/>
      <c r="DH3" s="39"/>
    </row>
    <row r="4" spans="1:114" s="2" customFormat="1" ht="18" customHeight="1">
      <c r="A4" s="233"/>
      <c r="B4" s="233" t="s">
        <v>480</v>
      </c>
      <c r="C4" s="233"/>
      <c r="D4" s="233"/>
      <c r="E4" s="233" t="s">
        <v>308</v>
      </c>
      <c r="F4" s="233"/>
      <c r="G4" s="233"/>
      <c r="H4" s="233" t="s">
        <v>309</v>
      </c>
      <c r="I4" s="233"/>
      <c r="J4" s="233"/>
      <c r="K4" s="224" t="s">
        <v>310</v>
      </c>
      <c r="L4" s="224"/>
      <c r="M4" s="224"/>
      <c r="N4" s="233" t="s">
        <v>311</v>
      </c>
      <c r="O4" s="233"/>
      <c r="P4" s="233"/>
      <c r="Q4" s="233" t="s">
        <v>312</v>
      </c>
      <c r="R4" s="233"/>
      <c r="S4" s="233"/>
      <c r="T4" s="233" t="s">
        <v>313</v>
      </c>
      <c r="U4" s="233"/>
      <c r="V4" s="233"/>
      <c r="W4" s="233" t="s">
        <v>314</v>
      </c>
      <c r="X4" s="233"/>
      <c r="Y4" s="233"/>
      <c r="Z4" s="233" t="s">
        <v>315</v>
      </c>
      <c r="AA4" s="233"/>
      <c r="AB4" s="233"/>
      <c r="AC4" s="233" t="s">
        <v>316</v>
      </c>
      <c r="AD4" s="233"/>
      <c r="AE4" s="233"/>
      <c r="AF4" s="233" t="s">
        <v>317</v>
      </c>
      <c r="AG4" s="233"/>
      <c r="AH4" s="233"/>
      <c r="AI4" s="233" t="s">
        <v>318</v>
      </c>
      <c r="AJ4" s="233"/>
      <c r="AK4" s="233"/>
      <c r="AL4" s="233" t="s">
        <v>319</v>
      </c>
      <c r="AM4" s="233"/>
      <c r="AN4" s="233"/>
      <c r="AO4" s="233" t="s">
        <v>320</v>
      </c>
      <c r="AP4" s="233"/>
      <c r="AQ4" s="233"/>
      <c r="AR4" s="233" t="s">
        <v>321</v>
      </c>
      <c r="AS4" s="233"/>
      <c r="AT4" s="233"/>
      <c r="AU4" s="233" t="s">
        <v>322</v>
      </c>
      <c r="AV4" s="233"/>
      <c r="AW4" s="233"/>
      <c r="AX4" s="233" t="s">
        <v>323</v>
      </c>
      <c r="AY4" s="233"/>
      <c r="AZ4" s="233"/>
      <c r="BA4" s="233" t="s">
        <v>324</v>
      </c>
      <c r="BB4" s="233"/>
      <c r="BC4" s="233"/>
      <c r="BD4" s="233" t="s">
        <v>325</v>
      </c>
      <c r="BE4" s="233"/>
      <c r="BF4" s="233"/>
      <c r="BG4" s="233" t="s">
        <v>326</v>
      </c>
      <c r="BH4" s="233"/>
      <c r="BI4" s="233"/>
      <c r="BJ4" s="233" t="s">
        <v>327</v>
      </c>
      <c r="BK4" s="233"/>
      <c r="BL4" s="233"/>
      <c r="BM4" s="233" t="s">
        <v>328</v>
      </c>
      <c r="BN4" s="233"/>
      <c r="BO4" s="233"/>
      <c r="BP4" s="233" t="s">
        <v>329</v>
      </c>
      <c r="BQ4" s="233"/>
      <c r="BR4" s="233"/>
      <c r="BS4" s="233" t="s">
        <v>330</v>
      </c>
      <c r="BT4" s="233"/>
      <c r="BU4" s="233"/>
      <c r="BV4" s="233" t="s">
        <v>331</v>
      </c>
      <c r="BW4" s="233"/>
      <c r="BX4" s="233"/>
      <c r="BY4" s="233" t="s">
        <v>332</v>
      </c>
      <c r="BZ4" s="233"/>
      <c r="CA4" s="233"/>
      <c r="CB4" s="233" t="s">
        <v>333</v>
      </c>
      <c r="CC4" s="233"/>
      <c r="CD4" s="233"/>
      <c r="CE4" s="6"/>
      <c r="CF4" s="233" t="s">
        <v>334</v>
      </c>
      <c r="CG4" s="233"/>
      <c r="CH4" s="233"/>
      <c r="CI4" s="233" t="s">
        <v>334</v>
      </c>
      <c r="CJ4" s="233"/>
      <c r="CK4" s="233"/>
      <c r="CL4" s="233" t="s">
        <v>334</v>
      </c>
      <c r="CM4" s="233"/>
      <c r="CN4" s="233"/>
      <c r="CO4" s="233" t="s">
        <v>335</v>
      </c>
      <c r="CP4" s="233"/>
      <c r="CQ4" s="233"/>
      <c r="CR4" s="233" t="s">
        <v>401</v>
      </c>
      <c r="CS4" s="233"/>
      <c r="CT4" s="233"/>
      <c r="CU4" s="233" t="s">
        <v>431</v>
      </c>
      <c r="CV4" s="233"/>
      <c r="CW4" s="233"/>
      <c r="CX4" s="224" t="s">
        <v>489</v>
      </c>
      <c r="CY4" s="224"/>
      <c r="CZ4" s="224"/>
      <c r="DA4" s="230"/>
      <c r="DB4" s="230"/>
      <c r="DC4" s="230"/>
      <c r="DG4" s="39"/>
      <c r="DH4" s="39"/>
    </row>
    <row r="5" spans="1:114" s="2" customFormat="1" ht="18" customHeight="1">
      <c r="A5" s="233"/>
      <c r="B5" s="233"/>
      <c r="C5" s="233"/>
      <c r="D5" s="233"/>
      <c r="E5" s="224" t="s">
        <v>487</v>
      </c>
      <c r="F5" s="224"/>
      <c r="G5" s="224"/>
      <c r="H5" s="224" t="s">
        <v>461</v>
      </c>
      <c r="I5" s="224"/>
      <c r="J5" s="224"/>
      <c r="K5" s="224" t="s">
        <v>462</v>
      </c>
      <c r="L5" s="224"/>
      <c r="M5" s="224"/>
      <c r="N5" s="233" t="s">
        <v>14</v>
      </c>
      <c r="O5" s="233"/>
      <c r="P5" s="233"/>
      <c r="Q5" s="233" t="s">
        <v>15</v>
      </c>
      <c r="R5" s="233"/>
      <c r="S5" s="233"/>
      <c r="T5" s="233" t="s">
        <v>16</v>
      </c>
      <c r="U5" s="233"/>
      <c r="V5" s="233"/>
      <c r="W5" s="233" t="s">
        <v>17</v>
      </c>
      <c r="X5" s="233"/>
      <c r="Y5" s="233"/>
      <c r="Z5" s="233" t="s">
        <v>18</v>
      </c>
      <c r="AA5" s="233"/>
      <c r="AB5" s="233"/>
      <c r="AC5" s="233" t="s">
        <v>19</v>
      </c>
      <c r="AD5" s="233"/>
      <c r="AE5" s="233"/>
      <c r="AF5" s="233" t="s">
        <v>32</v>
      </c>
      <c r="AG5" s="233"/>
      <c r="AH5" s="233"/>
      <c r="AI5" s="233" t="s">
        <v>20</v>
      </c>
      <c r="AJ5" s="233"/>
      <c r="AK5" s="233"/>
      <c r="AL5" s="233" t="s">
        <v>21</v>
      </c>
      <c r="AM5" s="233"/>
      <c r="AN5" s="233"/>
      <c r="AO5" s="233" t="s">
        <v>22</v>
      </c>
      <c r="AP5" s="233"/>
      <c r="AQ5" s="233"/>
      <c r="AR5" s="233" t="s">
        <v>23</v>
      </c>
      <c r="AS5" s="233"/>
      <c r="AT5" s="233"/>
      <c r="AU5" s="233" t="s">
        <v>24</v>
      </c>
      <c r="AV5" s="233"/>
      <c r="AW5" s="233"/>
      <c r="AX5" s="224" t="s">
        <v>446</v>
      </c>
      <c r="AY5" s="224"/>
      <c r="AZ5" s="224"/>
      <c r="BA5" s="233" t="s">
        <v>26</v>
      </c>
      <c r="BB5" s="233"/>
      <c r="BC5" s="233"/>
      <c r="BD5" s="233" t="s">
        <v>27</v>
      </c>
      <c r="BE5" s="233"/>
      <c r="BF5" s="233"/>
      <c r="BG5" s="224" t="s">
        <v>463</v>
      </c>
      <c r="BH5" s="224"/>
      <c r="BI5" s="224"/>
      <c r="BJ5" s="224" t="s">
        <v>28</v>
      </c>
      <c r="BK5" s="224"/>
      <c r="BL5" s="224"/>
      <c r="BM5" s="224" t="s">
        <v>29</v>
      </c>
      <c r="BN5" s="224"/>
      <c r="BO5" s="224"/>
      <c r="BP5" s="224" t="s">
        <v>447</v>
      </c>
      <c r="BQ5" s="224"/>
      <c r="BR5" s="224"/>
      <c r="BS5" s="233" t="s">
        <v>25</v>
      </c>
      <c r="BT5" s="233"/>
      <c r="BU5" s="233"/>
      <c r="BV5" s="233" t="s">
        <v>30</v>
      </c>
      <c r="BW5" s="233"/>
      <c r="BX5" s="233"/>
      <c r="BY5" s="224" t="s">
        <v>465</v>
      </c>
      <c r="BZ5" s="224"/>
      <c r="CA5" s="224"/>
      <c r="CB5" s="233" t="s">
        <v>273</v>
      </c>
      <c r="CC5" s="233"/>
      <c r="CD5" s="233"/>
      <c r="CE5" s="6" t="s">
        <v>262</v>
      </c>
      <c r="CF5" s="4"/>
      <c r="CG5" s="4"/>
      <c r="CH5" s="7"/>
      <c r="CI5" s="233" t="s">
        <v>33</v>
      </c>
      <c r="CJ5" s="233"/>
      <c r="CK5" s="233"/>
      <c r="CL5" s="233" t="s">
        <v>33</v>
      </c>
      <c r="CM5" s="233"/>
      <c r="CN5" s="233"/>
      <c r="CO5" s="233" t="s">
        <v>267</v>
      </c>
      <c r="CP5" s="233"/>
      <c r="CQ5" s="233"/>
      <c r="CR5" s="234" t="s">
        <v>448</v>
      </c>
      <c r="CS5" s="234"/>
      <c r="CT5" s="234"/>
      <c r="CU5" s="223" t="s">
        <v>467</v>
      </c>
      <c r="CV5" s="223"/>
      <c r="CW5" s="223"/>
      <c r="CX5" s="232" t="s">
        <v>488</v>
      </c>
      <c r="CY5" s="232"/>
      <c r="CZ5" s="232"/>
      <c r="DA5" s="231"/>
      <c r="DB5" s="231"/>
      <c r="DC5" s="231"/>
      <c r="DG5" s="39"/>
      <c r="DH5" s="39"/>
    </row>
    <row r="6" spans="1:114" ht="15.75" hidden="1" customHeight="1">
      <c r="A6" s="1"/>
      <c r="B6" s="1"/>
      <c r="C6" s="1"/>
      <c r="D6" s="1"/>
      <c r="E6" s="1"/>
      <c r="F6" s="1"/>
      <c r="G6" s="1"/>
      <c r="H6" s="1"/>
      <c r="I6" s="1"/>
      <c r="J6" s="3"/>
      <c r="K6" s="15"/>
      <c r="L6" s="1"/>
      <c r="M6" s="3"/>
      <c r="N6" s="1"/>
      <c r="O6" s="1"/>
      <c r="P6" s="3"/>
      <c r="Q6" s="1"/>
      <c r="R6" s="1"/>
      <c r="S6" s="3"/>
      <c r="T6" s="1"/>
      <c r="U6" s="1"/>
      <c r="V6" s="3"/>
      <c r="W6" s="1"/>
      <c r="X6" s="1"/>
      <c r="Y6" s="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3"/>
      <c r="AL6" s="1"/>
      <c r="AM6" s="1"/>
      <c r="AN6" s="3"/>
      <c r="AO6" s="1"/>
      <c r="AP6" s="1"/>
      <c r="AQ6" s="3"/>
      <c r="AR6" s="1"/>
      <c r="AS6" s="1"/>
      <c r="AT6" s="3"/>
      <c r="AU6" s="1"/>
      <c r="AV6" s="1"/>
      <c r="AW6" s="3"/>
      <c r="AX6" s="1"/>
      <c r="AY6" s="1"/>
      <c r="AZ6" s="3"/>
      <c r="BA6" s="1"/>
      <c r="BB6" s="1"/>
      <c r="BC6" s="3"/>
      <c r="BD6" s="1"/>
      <c r="BE6" s="1"/>
      <c r="BF6" s="3"/>
      <c r="BG6" s="1"/>
      <c r="BH6" s="1"/>
      <c r="BI6" s="3"/>
      <c r="BJ6" s="1"/>
      <c r="BK6" s="1"/>
      <c r="BL6" s="3"/>
      <c r="BM6" s="1"/>
      <c r="BN6" s="1"/>
      <c r="BO6" s="3"/>
      <c r="BP6" s="1"/>
      <c r="BQ6" s="1"/>
      <c r="BR6" s="3"/>
      <c r="BS6" s="1"/>
      <c r="BT6" s="1"/>
      <c r="BU6" s="3"/>
      <c r="BV6" s="1"/>
      <c r="BW6" s="1"/>
      <c r="BX6" s="3"/>
      <c r="BY6" s="1"/>
      <c r="BZ6" s="1"/>
      <c r="CA6" s="3"/>
      <c r="CB6" s="1"/>
      <c r="CC6" s="1"/>
      <c r="CD6" s="3"/>
      <c r="CE6" s="10"/>
      <c r="CF6" s="1"/>
      <c r="CG6" s="1"/>
      <c r="CH6" s="3"/>
      <c r="CI6" s="1"/>
      <c r="CJ6" s="1"/>
      <c r="CK6" s="3"/>
      <c r="CL6" s="1"/>
      <c r="CM6" s="1"/>
      <c r="CN6" s="3"/>
      <c r="CO6" s="1"/>
      <c r="CP6" s="1"/>
      <c r="CQ6" s="3"/>
      <c r="CR6" s="1"/>
      <c r="CS6" s="1"/>
      <c r="CT6" s="3"/>
      <c r="CU6" s="1"/>
      <c r="CV6" s="1"/>
      <c r="CW6" s="3"/>
      <c r="CX6" s="1"/>
      <c r="CY6" s="1"/>
      <c r="CZ6" s="3"/>
      <c r="DA6" s="22"/>
      <c r="DB6" s="22"/>
      <c r="DC6" s="22"/>
      <c r="DD6" s="76"/>
      <c r="DE6" s="81"/>
      <c r="DF6" s="76"/>
      <c r="DG6" s="73"/>
      <c r="DH6" s="73"/>
      <c r="DI6" s="81"/>
      <c r="DJ6" s="76"/>
    </row>
    <row r="7" spans="1:114" s="40" customFormat="1" ht="15.75" customHeight="1">
      <c r="A7" s="19" t="s">
        <v>195</v>
      </c>
      <c r="B7" s="191">
        <f>B8+B9</f>
        <v>4414671.5869699996</v>
      </c>
      <c r="C7" s="191">
        <f t="shared" ref="C7:BN7" si="0">C8+C9</f>
        <v>1306470.9254399999</v>
      </c>
      <c r="D7" s="191">
        <f t="shared" ref="D7:D70" si="1">C7/B7*100</f>
        <v>29.593841800057735</v>
      </c>
      <c r="E7" s="191">
        <f t="shared" si="0"/>
        <v>16821</v>
      </c>
      <c r="F7" s="191">
        <f t="shared" si="0"/>
        <v>4315.5979600000001</v>
      </c>
      <c r="G7" s="176">
        <f t="shared" ref="G7:G8" si="2">F7/E7*100</f>
        <v>25.656013078889483</v>
      </c>
      <c r="H7" s="191">
        <f t="shared" si="0"/>
        <v>888.4</v>
      </c>
      <c r="I7" s="191">
        <f t="shared" si="0"/>
        <v>645.20602000000008</v>
      </c>
      <c r="J7" s="176">
        <f t="shared" ref="J7:J8" si="3">I7/H7*100</f>
        <v>72.625621341737968</v>
      </c>
      <c r="K7" s="191">
        <f t="shared" si="0"/>
        <v>19757.600000000002</v>
      </c>
      <c r="L7" s="191">
        <f t="shared" si="0"/>
        <v>3863.6719899999994</v>
      </c>
      <c r="M7" s="176">
        <f t="shared" ref="M7:M21" si="4">L7/K7*100</f>
        <v>19.555371047090734</v>
      </c>
      <c r="N7" s="191"/>
      <c r="O7" s="191"/>
      <c r="P7" s="176"/>
      <c r="Q7" s="191">
        <f t="shared" si="0"/>
        <v>2076382.8999999997</v>
      </c>
      <c r="R7" s="191">
        <f t="shared" si="0"/>
        <v>599775.64097999991</v>
      </c>
      <c r="S7" s="176">
        <f t="shared" ref="S7:S8" si="5">R7/Q7*100</f>
        <v>28.885599133955498</v>
      </c>
      <c r="T7" s="191">
        <f t="shared" si="0"/>
        <v>821469.60000000009</v>
      </c>
      <c r="U7" s="191">
        <f t="shared" si="0"/>
        <v>226199.11161999998</v>
      </c>
      <c r="V7" s="176">
        <f t="shared" ref="V7:V8" si="6">U7/T7*100</f>
        <v>27.535907795005432</v>
      </c>
      <c r="W7" s="191">
        <f t="shared" si="0"/>
        <v>590.60000000000014</v>
      </c>
      <c r="X7" s="191">
        <f t="shared" si="0"/>
        <v>0</v>
      </c>
      <c r="Y7" s="176">
        <f t="shared" ref="Y7:Y8" si="7">X7/W7*100</f>
        <v>0</v>
      </c>
      <c r="Z7" s="191">
        <f t="shared" si="0"/>
        <v>1881.4000000000005</v>
      </c>
      <c r="AA7" s="191">
        <f t="shared" si="0"/>
        <v>393.53993999999994</v>
      </c>
      <c r="AB7" s="191">
        <f t="shared" ref="AB7:AB8" si="8">AA7/Z7*100</f>
        <v>20.91739874561496</v>
      </c>
      <c r="AC7" s="191">
        <f t="shared" si="0"/>
        <v>256285.3</v>
      </c>
      <c r="AD7" s="191">
        <f t="shared" si="0"/>
        <v>97985.363469999997</v>
      </c>
      <c r="AE7" s="191">
        <f t="shared" ref="AE7:AE8" si="9">AD7/AC7*100</f>
        <v>38.232923804057435</v>
      </c>
      <c r="AF7" s="191">
        <f t="shared" si="0"/>
        <v>86683</v>
      </c>
      <c r="AG7" s="191">
        <f t="shared" si="0"/>
        <v>33330.338000000003</v>
      </c>
      <c r="AH7" s="191">
        <f t="shared" ref="AH7:AH8" si="10">AG7/AF7*100</f>
        <v>38.450835804021551</v>
      </c>
      <c r="AI7" s="191">
        <f t="shared" si="0"/>
        <v>583023.14000000013</v>
      </c>
      <c r="AJ7" s="191">
        <f t="shared" si="0"/>
        <v>231589.66934000002</v>
      </c>
      <c r="AK7" s="176">
        <f t="shared" ref="AK7:AK8" si="11">AJ7/AI7*100</f>
        <v>39.722208854351813</v>
      </c>
      <c r="AL7" s="191">
        <f t="shared" si="0"/>
        <v>2781.2000000000003</v>
      </c>
      <c r="AM7" s="191">
        <f t="shared" si="0"/>
        <v>721.78842000000009</v>
      </c>
      <c r="AN7" s="176">
        <f t="shared" ref="AN7:AN8" si="12">AM7/AL7*100</f>
        <v>25.95240975118654</v>
      </c>
      <c r="AO7" s="191">
        <f t="shared" si="0"/>
        <v>65</v>
      </c>
      <c r="AP7" s="191">
        <f t="shared" si="0"/>
        <v>4.70871</v>
      </c>
      <c r="AQ7" s="176">
        <f t="shared" ref="AQ7:AQ8" si="13">AP7/AO7*100</f>
        <v>7.2441692307692307</v>
      </c>
      <c r="AR7" s="191">
        <f t="shared" si="0"/>
        <v>6373</v>
      </c>
      <c r="AS7" s="191">
        <f t="shared" si="0"/>
        <v>1437.1434100000001</v>
      </c>
      <c r="AT7" s="176">
        <f t="shared" ref="AT7:AT8" si="14">AS7/AR7*100</f>
        <v>22.550500706103875</v>
      </c>
      <c r="AU7" s="191">
        <f t="shared" si="0"/>
        <v>445</v>
      </c>
      <c r="AV7" s="191">
        <f t="shared" si="0"/>
        <v>113.21531</v>
      </c>
      <c r="AW7" s="176">
        <f t="shared" ref="AW7:AW8" si="15">AV7/AU7*100</f>
        <v>25.441642696629213</v>
      </c>
      <c r="AX7" s="191">
        <f t="shared" si="0"/>
        <v>6059.1</v>
      </c>
      <c r="AY7" s="191">
        <f t="shared" si="0"/>
        <v>964.10000000000014</v>
      </c>
      <c r="AZ7" s="176">
        <f t="shared" ref="AZ7:AZ8" si="16">AY7/AX7*100</f>
        <v>15.91160403360235</v>
      </c>
      <c r="BA7" s="170">
        <f t="shared" si="0"/>
        <v>7223</v>
      </c>
      <c r="BB7" s="191">
        <f t="shared" si="0"/>
        <v>1622.5284399999998</v>
      </c>
      <c r="BC7" s="176">
        <f t="shared" ref="BC7:BC8" si="17">BB7/BA7*100</f>
        <v>22.463359269001799</v>
      </c>
      <c r="BD7" s="191">
        <f t="shared" si="0"/>
        <v>339</v>
      </c>
      <c r="BE7" s="191">
        <f t="shared" si="0"/>
        <v>31.3277</v>
      </c>
      <c r="BF7" s="176">
        <f t="shared" ref="BF7:BF8" si="18">BE7/BD7*100</f>
        <v>9.2412094395280242</v>
      </c>
      <c r="BG7" s="191">
        <f t="shared" si="0"/>
        <v>234.9</v>
      </c>
      <c r="BH7" s="191">
        <f t="shared" si="0"/>
        <v>176.096</v>
      </c>
      <c r="BI7" s="176">
        <f t="shared" ref="BI7:BI8" si="19">BH7/BG7*100</f>
        <v>74.966368667518097</v>
      </c>
      <c r="BJ7" s="191">
        <f t="shared" si="0"/>
        <v>4684</v>
      </c>
      <c r="BK7" s="191">
        <f t="shared" si="0"/>
        <v>365.84000000000003</v>
      </c>
      <c r="BL7" s="176">
        <f t="shared" ref="BL7:BL8" si="20">BK7/BJ7*100</f>
        <v>7.8104184457728447</v>
      </c>
      <c r="BM7" s="191">
        <f t="shared" si="0"/>
        <v>1.66</v>
      </c>
      <c r="BN7" s="191">
        <f t="shared" si="0"/>
        <v>0.83</v>
      </c>
      <c r="BO7" s="176">
        <f t="shared" ref="BO7:BO8" si="21">BN7/BM7*100</f>
        <v>50</v>
      </c>
      <c r="BP7" s="191">
        <f t="shared" ref="BP7:CM7" si="22">BP8+BP9</f>
        <v>192254.40000000002</v>
      </c>
      <c r="BQ7" s="191">
        <f t="shared" si="22"/>
        <v>51638.620600000002</v>
      </c>
      <c r="BR7" s="176">
        <f t="shared" ref="BR7:BR8" si="23">BQ7/BP7*100</f>
        <v>26.859526023851725</v>
      </c>
      <c r="BS7" s="191">
        <f t="shared" si="22"/>
        <v>792</v>
      </c>
      <c r="BT7" s="191">
        <f t="shared" si="22"/>
        <v>57.6</v>
      </c>
      <c r="BU7" s="176">
        <f t="shared" ref="BU7:BU8" si="24">BT7/BS7*100</f>
        <v>7.2727272727272725</v>
      </c>
      <c r="BV7" s="191">
        <f t="shared" si="22"/>
        <v>0</v>
      </c>
      <c r="BW7" s="191">
        <f t="shared" si="22"/>
        <v>0</v>
      </c>
      <c r="BX7" s="176"/>
      <c r="BY7" s="191">
        <f t="shared" si="22"/>
        <v>122865.40699999999</v>
      </c>
      <c r="BZ7" s="191">
        <f t="shared" si="22"/>
        <v>1340.721</v>
      </c>
      <c r="CA7" s="176">
        <f t="shared" ref="CA7:CA8" si="25">BZ7/BY7*100</f>
        <v>1.0912111331711132</v>
      </c>
      <c r="CB7" s="191"/>
      <c r="CC7" s="191"/>
      <c r="CD7" s="176"/>
      <c r="CE7" s="192">
        <f t="shared" si="22"/>
        <v>48442.72727000001</v>
      </c>
      <c r="CF7" s="191">
        <f t="shared" si="22"/>
        <v>28366.925040000006</v>
      </c>
      <c r="CG7" s="191">
        <f t="shared" si="22"/>
        <v>6204.5347700000011</v>
      </c>
      <c r="CH7" s="176">
        <f t="shared" ref="CH7:CH8" si="26">CG7/CF7*100</f>
        <v>21.872426289599701</v>
      </c>
      <c r="CI7" s="191">
        <f t="shared" si="22"/>
        <v>28083.255799999999</v>
      </c>
      <c r="CJ7" s="191">
        <f t="shared" si="22"/>
        <v>6142.4894300000005</v>
      </c>
      <c r="CK7" s="176">
        <f t="shared" ref="CK7:CK8" si="27">CJ7/CI7*100</f>
        <v>21.872426308918218</v>
      </c>
      <c r="CL7" s="191">
        <f t="shared" si="22"/>
        <v>283.66923999999995</v>
      </c>
      <c r="CM7" s="191">
        <f t="shared" si="22"/>
        <v>62.045339999999996</v>
      </c>
      <c r="CN7" s="176">
        <f t="shared" ref="CN7:CN8" si="28">CM7/CL7*100</f>
        <v>21.872424377066761</v>
      </c>
      <c r="CO7" s="191"/>
      <c r="CP7" s="191"/>
      <c r="CQ7" s="176"/>
      <c r="CR7" s="191">
        <f t="shared" ref="CR7:CS7" si="29">CR8+CR9</f>
        <v>724.00000000000011</v>
      </c>
      <c r="CS7" s="191">
        <f t="shared" si="29"/>
        <v>1.8685400000000001</v>
      </c>
      <c r="CT7" s="176">
        <f t="shared" ref="CT7:CT8" si="30">CS7/CR7*100</f>
        <v>0.25808563535911599</v>
      </c>
      <c r="CU7" s="191">
        <f t="shared" ref="CU7:CV7" si="31">CU8+CU9</f>
        <v>174363.90000000005</v>
      </c>
      <c r="CV7" s="191">
        <f t="shared" si="31"/>
        <v>42640.344659999995</v>
      </c>
      <c r="CW7" s="176">
        <f t="shared" ref="CW7:CW8" si="32">CV7/CU7*100</f>
        <v>24.454800942167491</v>
      </c>
      <c r="CX7" s="191">
        <f t="shared" ref="CX7:CY7" si="33">CX8+CX9</f>
        <v>6117.8191900000011</v>
      </c>
      <c r="CY7" s="191">
        <f t="shared" si="33"/>
        <v>1051.51856</v>
      </c>
      <c r="CZ7" s="176">
        <f t="shared" ref="CZ7:CZ8" si="34">CY7/CX7*100</f>
        <v>17.187800543677064</v>
      </c>
      <c r="DA7" s="98"/>
      <c r="DB7" s="98"/>
      <c r="DC7" s="98"/>
      <c r="DD7" s="85"/>
      <c r="DE7" s="148"/>
      <c r="DF7" s="85"/>
      <c r="DG7" s="229"/>
      <c r="DH7" s="229"/>
      <c r="DI7" s="75"/>
      <c r="DJ7" s="75"/>
    </row>
    <row r="8" spans="1:114" s="40" customFormat="1" ht="15.75" customHeight="1">
      <c r="A8" s="19" t="s">
        <v>197</v>
      </c>
      <c r="B8" s="191">
        <f>B11+B22+B35+B47+B59+B70+B78+B98+B110+B117+B123+B135+B146+B156</f>
        <v>4394913.98697</v>
      </c>
      <c r="C8" s="191">
        <f>C11+C22+C35+C47+C59+C70+C78+C98+C110+C117+C123+C135+C146+C156</f>
        <v>1302607.25345</v>
      </c>
      <c r="D8" s="191">
        <f t="shared" si="1"/>
        <v>29.638970348724865</v>
      </c>
      <c r="E8" s="191">
        <f>E11+E22+E35+E47+E59+E70+E78+E98+E110+E117+E123+E135+E146+E156</f>
        <v>16821</v>
      </c>
      <c r="F8" s="191">
        <f>F11+F22+F35+F47+F59+F70+F78+F98+F110+F117+F123+F135+F146+F156</f>
        <v>4315.5979600000001</v>
      </c>
      <c r="G8" s="176">
        <f t="shared" si="2"/>
        <v>25.656013078889483</v>
      </c>
      <c r="H8" s="191">
        <f>H11+H22+H35+H47+H59+H70+H78+H98+H110+H117+H123+H135+H146+H156</f>
        <v>888.4</v>
      </c>
      <c r="I8" s="191">
        <f>I11+I22+I35+I47+I59+I70+I78+I98+I110+I117+I123+I135+I146+I156</f>
        <v>645.20602000000008</v>
      </c>
      <c r="J8" s="176">
        <f t="shared" si="3"/>
        <v>72.625621341737968</v>
      </c>
      <c r="K8" s="191">
        <f>K11+K22+K35+K47+K59+K70+K78+K98+K110+K117+K123+K135+K146+K156</f>
        <v>0</v>
      </c>
      <c r="L8" s="191">
        <f>L11+L22+L35+L47+L59+L70+L78+L98+L110+L117+L123+L135+L146+L156</f>
        <v>0</v>
      </c>
      <c r="M8" s="176"/>
      <c r="N8" s="191"/>
      <c r="O8" s="191"/>
      <c r="P8" s="176"/>
      <c r="Q8" s="191">
        <f>Q11+Q22+Q35+Q47+Q59+Q70+Q78+Q98+Q110+Q117+Q123+Q135+Q146+Q156</f>
        <v>2076382.8999999997</v>
      </c>
      <c r="R8" s="191">
        <f>R11+R22+R35+R47+R59+R70+R78+R98+R110+R117+R123+R135+R146+R156</f>
        <v>599775.64097999991</v>
      </c>
      <c r="S8" s="176">
        <f t="shared" si="5"/>
        <v>28.885599133955498</v>
      </c>
      <c r="T8" s="191">
        <f>T11+T22+T35+T47+T59+T70+T78+T98+T110+T117+T123+T135+T146+T156</f>
        <v>821469.60000000009</v>
      </c>
      <c r="U8" s="191">
        <f>U11+U22+U35+U47+U59+U70+U78+U98+U110+U117+U123+U135+U146+U156</f>
        <v>226199.11161999998</v>
      </c>
      <c r="V8" s="176">
        <f t="shared" si="6"/>
        <v>27.535907795005432</v>
      </c>
      <c r="W8" s="191">
        <f>W11+W22+W35+W47+W59+W70+W78+W98+W110+W117+W123+W135+W146+W156</f>
        <v>590.60000000000014</v>
      </c>
      <c r="X8" s="191">
        <f>X11+X22+X35+X47+X59+X70+X78+X98+X110+X117+X123+X135+X146+X156</f>
        <v>0</v>
      </c>
      <c r="Y8" s="176">
        <f t="shared" si="7"/>
        <v>0</v>
      </c>
      <c r="Z8" s="191">
        <f>Z11+Z22+Z35+Z47+Z59+Z70+Z78+Z98+Z110+Z117+Z123+Z135+Z146+Z156</f>
        <v>1881.4000000000005</v>
      </c>
      <c r="AA8" s="191">
        <f>AA11+AA22+AA35+AA47+AA59+AA70+AA78+AA98+AA110+AA117+AA123+AA135+AA146+AA156</f>
        <v>393.53993999999994</v>
      </c>
      <c r="AB8" s="191">
        <f t="shared" si="8"/>
        <v>20.91739874561496</v>
      </c>
      <c r="AC8" s="191">
        <f>AC11+AC22+AC35+AC47+AC59+AC70+AC78+AC98+AC110+AC117+AC123+AC135+AC146+AC156</f>
        <v>256285.3</v>
      </c>
      <c r="AD8" s="191">
        <f>AD11+AD22+AD35+AD47+AD59+AD70+AD78+AD98+AD110+AD117+AD123+AD135+AD146+AD156</f>
        <v>97985.363469999997</v>
      </c>
      <c r="AE8" s="191">
        <f t="shared" si="9"/>
        <v>38.232923804057435</v>
      </c>
      <c r="AF8" s="191">
        <f>AF11+AF22+AF35+AF47+AF59+AF70+AF78+AF98+AF110+AF117+AF123+AF135+AF146+AF156</f>
        <v>86683</v>
      </c>
      <c r="AG8" s="191">
        <f>AG11+AG22+AG35+AG47+AG59+AG70+AG78+AG98+AG110+AG117+AG123+AG135+AG146+AG156</f>
        <v>33330.338000000003</v>
      </c>
      <c r="AH8" s="191">
        <f t="shared" si="10"/>
        <v>38.450835804021551</v>
      </c>
      <c r="AI8" s="191">
        <f>AI11+AI22+AI35+AI47+AI59+AI70+AI78+AI98+AI110+AI117+AI123+AI135+AI146+AI156</f>
        <v>583023.14000000013</v>
      </c>
      <c r="AJ8" s="191">
        <f>AJ11+AJ22+AJ35+AJ47+AJ59+AJ70+AJ78+AJ98+AJ110+AJ117+AJ123+AJ135+AJ146+AJ156</f>
        <v>231589.66934000002</v>
      </c>
      <c r="AK8" s="176">
        <f t="shared" si="11"/>
        <v>39.722208854351813</v>
      </c>
      <c r="AL8" s="191">
        <f>AL11+AL22+AL35+AL47+AL59+AL70+AL78+AL98+AL110+AL117+AL123+AL135+AL146+AL156</f>
        <v>2781.2000000000003</v>
      </c>
      <c r="AM8" s="191">
        <f>AM11+AM22+AM35+AM47+AM59+AM70+AM78+AM98+AM110+AM117+AM123+AM135+AM146+AM156</f>
        <v>721.78842000000009</v>
      </c>
      <c r="AN8" s="176">
        <f t="shared" si="12"/>
        <v>25.95240975118654</v>
      </c>
      <c r="AO8" s="191">
        <f>AO11+AO22+AO35+AO47+AO59+AO70+AO78+AO98+AO110+AO117+AO123+AO135+AO146+AO156</f>
        <v>65</v>
      </c>
      <c r="AP8" s="191">
        <f>AP11+AP22+AP35+AP47+AP59+AP70+AP78+AP98+AP110+AP117+AP123+AP135+AP146+AP156</f>
        <v>4.70871</v>
      </c>
      <c r="AQ8" s="176">
        <f t="shared" si="13"/>
        <v>7.2441692307692307</v>
      </c>
      <c r="AR8" s="191">
        <f>AR11+AR22+AR35+AR47+AR59+AR70+AR78+AR98+AR110+AR117+AR123+AR135+AR146+AR156</f>
        <v>6373</v>
      </c>
      <c r="AS8" s="191">
        <f>AS11+AS22+AS35+AS47+AS59+AS70+AS78+AS98+AS110+AS117+AS123+AS135+AS146+AS156</f>
        <v>1437.1434100000001</v>
      </c>
      <c r="AT8" s="176">
        <f t="shared" si="14"/>
        <v>22.550500706103875</v>
      </c>
      <c r="AU8" s="191">
        <f>AU11+AU22+AU35+AU47+AU59+AU70+AU78+AU98+AU110+AU117+AU123+AU135+AU146+AU156</f>
        <v>445</v>
      </c>
      <c r="AV8" s="191">
        <f>AV11+AV22+AV35+AV47+AV59+AV70+AV78+AV98+AV110+AV117+AV123+AV135+AV146+AV156</f>
        <v>113.21531</v>
      </c>
      <c r="AW8" s="176">
        <f t="shared" si="15"/>
        <v>25.441642696629213</v>
      </c>
      <c r="AX8" s="191">
        <f>AX11+AX22+AX35+AX47+AX59+AX70+AX78+AX98+AX110+AX117+AX123+AX135+AX146+AX156</f>
        <v>6059.1</v>
      </c>
      <c r="AY8" s="191">
        <f>AY11+AY22+AY35+AY47+AY59+AY70+AY78+AY98+AY110+AY117+AY123+AY135+AY146+AY156</f>
        <v>964.10000000000014</v>
      </c>
      <c r="AZ8" s="176">
        <f t="shared" si="16"/>
        <v>15.91160403360235</v>
      </c>
      <c r="BA8" s="170">
        <f>BA11+BA22+BA35+BA47+BA59+BA70+BA78+BA98+BA110+BA117+BA123+BA135+BA146+BA156</f>
        <v>7223</v>
      </c>
      <c r="BB8" s="191">
        <f>BB11+BB22+BB35+BB47+BB59+BB70+BB78+BB98+BB110+BB117+BB123+BB135+BB146+BB156</f>
        <v>1622.5284399999998</v>
      </c>
      <c r="BC8" s="176">
        <f t="shared" si="17"/>
        <v>22.463359269001799</v>
      </c>
      <c r="BD8" s="191">
        <f>BD11+BD22+BD35+BD47+BD59+BD70+BD78+BD98+BD110+BD117+BD123+BD135+BD146+BD156</f>
        <v>339</v>
      </c>
      <c r="BE8" s="191">
        <f>BE11+BE22+BE35+BE47+BE59+BE70+BE78+BE98+BE110+BE117+BE123+BE135+BE146+BE156</f>
        <v>31.3277</v>
      </c>
      <c r="BF8" s="176">
        <f t="shared" si="18"/>
        <v>9.2412094395280242</v>
      </c>
      <c r="BG8" s="191">
        <f>BG11+BG22+BG35+BG47+BG59+BG70+BG78+BG98+BG110+BG117+BG123+BG135+BG146+BG156</f>
        <v>234.9</v>
      </c>
      <c r="BH8" s="191">
        <f>BH11+BH22+BH35+BH47+BH59+BH70+BH78+BH98+BH110+BH117+BH123+BH135+BH146+BH156</f>
        <v>176.096</v>
      </c>
      <c r="BI8" s="176">
        <f t="shared" si="19"/>
        <v>74.966368667518097</v>
      </c>
      <c r="BJ8" s="191">
        <f>BJ11+BJ22+BJ35+BJ47+BJ59+BJ70+BJ78+BJ98+BJ110+BJ117+BJ123+BJ135+BJ146+BJ156</f>
        <v>4684</v>
      </c>
      <c r="BK8" s="191">
        <f>BK11+BK22+BK35+BK47+BK59+BK70+BK78+BK98+BK110+BK117+BK123+BK135+BK146+BK156</f>
        <v>365.84000000000003</v>
      </c>
      <c r="BL8" s="176">
        <f t="shared" si="20"/>
        <v>7.8104184457728447</v>
      </c>
      <c r="BM8" s="191">
        <f>BM11+BM22+BM35+BM47+BM59+BM70+BM78+BM98+BM110+BM117+BM123+BM135+BM146+BM156</f>
        <v>1.66</v>
      </c>
      <c r="BN8" s="191">
        <f>BN11+BN22+BN35+BN47+BN59+BN70+BN78+BN98+BN110+BN117+BN123+BN135+BN146+BN156</f>
        <v>0.83</v>
      </c>
      <c r="BO8" s="176">
        <f t="shared" si="21"/>
        <v>50</v>
      </c>
      <c r="BP8" s="191">
        <f>BP11+BP22+BP35+BP47+BP59+BP70+BP78+BP98+BP110+BP117+BP123+BP135+BP146+BP156</f>
        <v>192254.40000000002</v>
      </c>
      <c r="BQ8" s="191">
        <f>BQ11+BQ22+BQ35+BQ47+BQ59+BQ70+BQ78+BQ98+BQ110+BQ117+BQ123+BQ135+BQ146+BQ156</f>
        <v>51638.620600000002</v>
      </c>
      <c r="BR8" s="176">
        <f t="shared" si="23"/>
        <v>26.859526023851725</v>
      </c>
      <c r="BS8" s="191">
        <f>BS11+BS22+BS35+BS47+BS59+BS70+BS78+BS98+BS110+BS117+BS123+BS135+BS146+BS156</f>
        <v>792</v>
      </c>
      <c r="BT8" s="191">
        <f>BT11+BT22+BT35+BT47+BT59+BT70+BT78+BT98+BT110+BT117+BT123+BT135+BT146+BT156</f>
        <v>57.6</v>
      </c>
      <c r="BU8" s="176">
        <f t="shared" si="24"/>
        <v>7.2727272727272725</v>
      </c>
      <c r="BV8" s="191">
        <f>BV11+BV22+BV35+BV47+BV59+BV70+BV78+BV98+BV110+BV117+BV123+BV135+BV146+BV156</f>
        <v>0</v>
      </c>
      <c r="BW8" s="191">
        <f>BW11+BW22+BW35+BW47+BW59+BW70+BW78+BW98+BW110+BW117+BW123+BW135+BW146+BW156</f>
        <v>0</v>
      </c>
      <c r="BX8" s="176"/>
      <c r="BY8" s="191">
        <f>BY11+BY22+BY35+BY47+BY59+BY70+BY78+BY98+BY110+BY117+BY123+BY135+BY146+BY156</f>
        <v>122865.40699999999</v>
      </c>
      <c r="BZ8" s="191">
        <f>BZ11+BZ22+BZ35+BZ47+BZ59+BZ70+BZ78+BZ98+BZ110+BZ117+BZ123+BZ135+BZ146+BZ156</f>
        <v>1340.721</v>
      </c>
      <c r="CA8" s="176">
        <f t="shared" si="25"/>
        <v>1.0912111331711132</v>
      </c>
      <c r="CB8" s="191"/>
      <c r="CC8" s="191"/>
      <c r="CD8" s="176"/>
      <c r="CE8" s="192">
        <f>CE11+CE22+CE35+CE47+CE59+CE70+CE78+CE98+CE110+CE117+CE123+CE135+CE146+CE156+CE165+CE166+CE167</f>
        <v>48442.72727000001</v>
      </c>
      <c r="CF8" s="191">
        <f>CF11+CF22+CF35+CF47+CF59+CF70+CF78+CF98+CF110+CF117+CF123+CF135+CF146+CF156</f>
        <v>28366.925040000006</v>
      </c>
      <c r="CG8" s="191">
        <f>CG11+CG22+CG35+CG47+CG59+CG70+CG78+CG98+CG110+CG117+CG123+CG135+CG146+CG156</f>
        <v>6204.5347700000011</v>
      </c>
      <c r="CH8" s="176">
        <f t="shared" si="26"/>
        <v>21.872426289599701</v>
      </c>
      <c r="CI8" s="191">
        <f>CI11+CI22+CI35+CI47+CI59+CI70+CI78+CI98+CI110+CI117+CI123+CI135+CI146+CI156</f>
        <v>28083.255799999999</v>
      </c>
      <c r="CJ8" s="191">
        <f>CJ11+CJ22+CJ35+CJ47+CJ59+CJ70+CJ78+CJ98+CJ110+CJ117+CJ123+CJ135+CJ146+CJ156</f>
        <v>6142.4894300000005</v>
      </c>
      <c r="CK8" s="176">
        <f t="shared" si="27"/>
        <v>21.872426308918218</v>
      </c>
      <c r="CL8" s="191">
        <f>CL11+CL22+CL35+CL47+CL59+CL70+CL78+CL98+CL110+CL117+CL123+CL135+CL146+CL156</f>
        <v>283.66923999999995</v>
      </c>
      <c r="CM8" s="191">
        <f>CM11+CM22+CM35+CM47+CM59+CM70+CM78+CM98+CM110+CM117+CM123+CM135+CM146+CM156</f>
        <v>62.045339999999996</v>
      </c>
      <c r="CN8" s="176">
        <f t="shared" si="28"/>
        <v>21.872424377066761</v>
      </c>
      <c r="CO8" s="191"/>
      <c r="CP8" s="191"/>
      <c r="CQ8" s="176"/>
      <c r="CR8" s="191">
        <f>CR11+CR22+CR35+CR47+CR59+CR70+CR78+CR98+CR110+CR117+CR123+CR135+CR146+CR156</f>
        <v>724.00000000000011</v>
      </c>
      <c r="CS8" s="191">
        <f>CS11+CS22+CS35+CS47+CS59+CS70+CS78+CS98+CS110+CS117+CS123+CS135+CS146+CS156</f>
        <v>1.8685400000000001</v>
      </c>
      <c r="CT8" s="176">
        <f t="shared" si="30"/>
        <v>0.25808563535911599</v>
      </c>
      <c r="CU8" s="191">
        <f>CU11+CU22+CU35+CU47+CU59+CU70+CU78+CU98+CU110+CU117+CU123+CU135+CU146+CU156</f>
        <v>174363.90000000005</v>
      </c>
      <c r="CV8" s="191">
        <f>CV11+CV22+CV35+CV47+CV59+CV70+CV78+CV98+CV110+CV117+CV123+CV135+CV146+CV156</f>
        <v>42640.344659999995</v>
      </c>
      <c r="CW8" s="176">
        <f t="shared" si="32"/>
        <v>24.454800942167491</v>
      </c>
      <c r="CX8" s="191">
        <f>CX11+CX22+CX35+CX47+CX59+CX70+CX78+CX98+CX110+CX117+CX123+CX135+CX146+CX156</f>
        <v>6117.8191900000011</v>
      </c>
      <c r="CY8" s="191">
        <f>CY11+CY22+CY35+CY47+CY59+CY70+CY78+CY98+CY110+CY117+CY123+CY135+CY146+CY156</f>
        <v>1051.51856</v>
      </c>
      <c r="CZ8" s="176">
        <f t="shared" si="34"/>
        <v>17.187800543677064</v>
      </c>
      <c r="DA8" s="164"/>
      <c r="DB8" s="98"/>
      <c r="DC8" s="98"/>
      <c r="DD8" s="85"/>
      <c r="DE8" s="85"/>
      <c r="DF8" s="85"/>
      <c r="DG8" s="85"/>
      <c r="DH8" s="85"/>
      <c r="DI8" s="75"/>
      <c r="DJ8" s="75"/>
    </row>
    <row r="9" spans="1:114" s="40" customFormat="1" ht="15.75" customHeight="1">
      <c r="A9" s="19" t="s">
        <v>198</v>
      </c>
      <c r="B9" s="191">
        <f>B12+B23+B36+B48+B60+B71+B79+B99+B111+B118+B124+B136+B147+B157</f>
        <v>19757.600000000002</v>
      </c>
      <c r="C9" s="191">
        <f>C12+C23+C36+C48+C60+C71+C79+C99+C111+C118+C124+C136+C147+C157</f>
        <v>3863.6719899999994</v>
      </c>
      <c r="D9" s="191">
        <f t="shared" si="1"/>
        <v>19.555371047090734</v>
      </c>
      <c r="E9" s="191">
        <f>E12+E23+E36+E48+E60+E71+E79+E99+E111+E118+E124+E136+E147+E157</f>
        <v>0</v>
      </c>
      <c r="F9" s="191">
        <f>F12+F23+F36+F48+F60+F71+F79+F99+F111+F118+F124+F136+F147+F157</f>
        <v>0</v>
      </c>
      <c r="G9" s="176"/>
      <c r="H9" s="191">
        <f>H12+H23+H36+H48+H60+H71+H79+H99+H111+H118+H124+H136+H147+H157</f>
        <v>0</v>
      </c>
      <c r="I9" s="191">
        <f>I12+I23+I36+I48+I60+I71+I79+I99+I111+I118+I124+I136+I147+I157</f>
        <v>0</v>
      </c>
      <c r="J9" s="176"/>
      <c r="K9" s="191">
        <f>K12+K23+K36+K48+K60+K71+K79+K99+K111+K118+K124+K136+K147+K157</f>
        <v>19757.600000000002</v>
      </c>
      <c r="L9" s="191">
        <f>L12+L23+L36+L48+L60+L71+L79+L99+L111+L118+L124+L136+L147+L157</f>
        <v>3863.6719899999994</v>
      </c>
      <c r="M9" s="176">
        <f t="shared" si="4"/>
        <v>19.555371047090734</v>
      </c>
      <c r="N9" s="191"/>
      <c r="O9" s="191"/>
      <c r="P9" s="176"/>
      <c r="Q9" s="191">
        <f>Q12+Q23+Q36+Q48+Q60+Q71+Q79+Q99+Q111+Q118+Q124+Q136+Q147+Q157</f>
        <v>0</v>
      </c>
      <c r="R9" s="191">
        <f>R12+R23+R36+R48+R60+R71+R79+R99+R111+R118+R124+R136+R147+R157</f>
        <v>0</v>
      </c>
      <c r="S9" s="176"/>
      <c r="T9" s="191">
        <f>T12+T23+T36+T48+T60+T71+T79+T99+T111+T118+T124+T136+T147+T157</f>
        <v>0</v>
      </c>
      <c r="U9" s="191">
        <f>U12+U23+U36+U48+U60+U71+U79+U99+U111+U118+U124+U136+U147+U157</f>
        <v>0</v>
      </c>
      <c r="V9" s="176"/>
      <c r="W9" s="191">
        <f>W12+W23+W36+W48+W60+W71+W79+W99+W111+W118+W124+W136+W147+W157</f>
        <v>0</v>
      </c>
      <c r="X9" s="191">
        <f>X12+X23+X36+X48+X60+X71+X79+X99+X111+X118+X124+X136+X147+X157</f>
        <v>0</v>
      </c>
      <c r="Y9" s="176"/>
      <c r="Z9" s="191">
        <f>Z12+Z23+Z36+Z48+Z60+Z71+Z79+Z99+Z111+Z118+Z124+Z136+Z147+Z157</f>
        <v>0</v>
      </c>
      <c r="AA9" s="191">
        <f>AA12+AA23+AA36+AA48+AA60+AA71+AA79+AA99+AA111+AA118+AA124+AA136+AA147+AA157</f>
        <v>0</v>
      </c>
      <c r="AB9" s="191"/>
      <c r="AC9" s="191">
        <f>AC12+AC23+AC36+AC48+AC60+AC71+AC79+AC99+AC111+AC118+AC124+AC136+AC147+AC157</f>
        <v>0</v>
      </c>
      <c r="AD9" s="191">
        <f>AD12+AD23+AD36+AD48+AD60+AD71+AD79+AD99+AD111+AD118+AD124+AD136+AD147+AD157</f>
        <v>0</v>
      </c>
      <c r="AE9" s="191"/>
      <c r="AF9" s="191">
        <f>AF12+AF23+AF36+AF48+AF60+AF71+AF79+AF99+AF111+AF118+AF124+AF136+AF147+AF157</f>
        <v>0</v>
      </c>
      <c r="AG9" s="191">
        <f>AG12+AG23+AG36+AG48+AG60+AG71+AG79+AG99+AG111+AG118+AG124+AG136+AG147+AG157</f>
        <v>0</v>
      </c>
      <c r="AH9" s="191"/>
      <c r="AI9" s="191">
        <f>AI12+AI23+AI36+AI48+AI60+AI71+AI79+AI99+AI111+AI118+AI124+AI136+AI147+AI157</f>
        <v>0</v>
      </c>
      <c r="AJ9" s="191">
        <f>AJ12+AJ23+AJ36+AJ48+AJ60+AJ71+AJ79+AJ99+AJ111+AJ118+AJ124+AJ136+AJ147+AJ157</f>
        <v>0</v>
      </c>
      <c r="AK9" s="176"/>
      <c r="AL9" s="191">
        <f>AL12+AL23+AL36+AL48+AL60+AL71+AL79+AL99+AL111+AL118+AL124+AL136+AL147+AL157</f>
        <v>0</v>
      </c>
      <c r="AM9" s="191">
        <f>AM12+AM23+AM36+AM48+AM60+AM71+AM79+AM99+AM111+AM118+AM124+AM136+AM147+AM157</f>
        <v>0</v>
      </c>
      <c r="AN9" s="176"/>
      <c r="AO9" s="191">
        <f>AO12+AO23+AO36+AO48+AO60+AO71+AO79+AO99+AO111+AO118+AO124+AO136+AO147+AO157</f>
        <v>0</v>
      </c>
      <c r="AP9" s="191">
        <f>AP12+AP23+AP36+AP48+AP60+AP71+AP79+AP99+AP111+AP118+AP124+AP136+AP147+AP157</f>
        <v>0</v>
      </c>
      <c r="AQ9" s="176"/>
      <c r="AR9" s="191">
        <f>AR12+AR23+AR36+AR48+AR60+AR71+AR79+AR99+AR111+AR118+AR124+AR136+AR147+AR157</f>
        <v>0</v>
      </c>
      <c r="AS9" s="191">
        <f>AS12+AS23+AS36+AS48+AS60+AS71+AS79+AS99+AS111+AS118+AS124+AS136+AS147+AS157</f>
        <v>0</v>
      </c>
      <c r="AT9" s="176"/>
      <c r="AU9" s="191">
        <f>AU12+AU23+AU36+AU48+AU60+AU71+AU79+AU99+AU111+AU118+AU124+AU136+AU147+AU157</f>
        <v>0</v>
      </c>
      <c r="AV9" s="191">
        <f>AV12+AV23+AV36+AV48+AV60+AV71+AV79+AV99+AV111+AV118+AV124+AV136+AV147+AV157</f>
        <v>0</v>
      </c>
      <c r="AW9" s="176"/>
      <c r="AX9" s="191">
        <f>AX12+AX23+AX36+AX48+AX60+AX71+AX79+AX99+AX111+AX118+AX124+AX136+AX147+AX157</f>
        <v>0</v>
      </c>
      <c r="AY9" s="191">
        <f>AY12+AY23+AY36+AY48+AY60+AY71+AY79+AY99+AY111+AY118+AY124+AY136+AY147+AY157</f>
        <v>0</v>
      </c>
      <c r="AZ9" s="176"/>
      <c r="BA9" s="170">
        <f>BA12+BA23+BA36+BA48+BA60+BA71+BA79+BA99+BA111+BA118+BA124+BA136+BA147+BA157</f>
        <v>0</v>
      </c>
      <c r="BB9" s="191">
        <f>BB12+BB23+BB36+BB48+BB60+BB71+BB79+BB99+BB111+BB118+BB124+BB136+BB147+BB157</f>
        <v>0</v>
      </c>
      <c r="BC9" s="176"/>
      <c r="BD9" s="191">
        <f>BD12+BD23+BD36+BD48+BD60+BD71+BD79+BD99+BD111+BD118+BD124+BD136+BD147+BD157</f>
        <v>0</v>
      </c>
      <c r="BE9" s="191">
        <f>BE12+BE23+BE36+BE48+BE60+BE71+BE79+BE99+BE111+BE118+BE124+BE136+BE147+BE157</f>
        <v>0</v>
      </c>
      <c r="BF9" s="176"/>
      <c r="BG9" s="191">
        <f>BG12+BG23+BG36+BG48+BG60+BG71+BG79+BG99+BG111+BG118+BG124+BG136+BG147+BG157</f>
        <v>0</v>
      </c>
      <c r="BH9" s="191">
        <f>BH12+BH23+BH36+BH48+BH60+BH71+BH79+BH99+BH111+BH118+BH124+BH136+BH147+BH157</f>
        <v>0</v>
      </c>
      <c r="BI9" s="176"/>
      <c r="BJ9" s="191">
        <f>BJ12+BJ23+BJ36+BJ48+BJ60+BJ71+BJ79+BJ99+BJ111+BJ118+BJ124+BJ136+BJ147+BJ157</f>
        <v>0</v>
      </c>
      <c r="BK9" s="191">
        <f>BK12+BK23+BK36+BK48+BK60+BK71+BK79+BK99+BK111+BK118+BK124+BK136+BK147+BK157</f>
        <v>0</v>
      </c>
      <c r="BL9" s="176"/>
      <c r="BM9" s="191">
        <f>BM12+BM23+BM36+BM48+BM60+BM71+BM79+BM99+BM111+BM118+BM124+BM136+BM147+BM157</f>
        <v>0</v>
      </c>
      <c r="BN9" s="191">
        <f>BN12+BN23+BN36+BN48+BN60+BN71+BN79+BN99+BN111+BN118+BN124+BN136+BN147+BN157</f>
        <v>0</v>
      </c>
      <c r="BO9" s="176"/>
      <c r="BP9" s="191">
        <f>BP12+BP23+BP36+BP48+BP60+BP71+BP79+BP99+BP111+BP118+BP124+BP136+BP147+BP157</f>
        <v>0</v>
      </c>
      <c r="BQ9" s="191">
        <f>BQ12+BQ23+BQ36+BQ48+BQ60+BQ71+BQ79+BQ99+BQ111+BQ118+BQ124+BQ136+BQ147+BQ157</f>
        <v>0</v>
      </c>
      <c r="BR9" s="176"/>
      <c r="BS9" s="191">
        <f>BS12+BS23+BS36+BS48+BS60+BS71+BS79+BS99+BS111+BS118+BS124+BS136+BS147+BS157</f>
        <v>0</v>
      </c>
      <c r="BT9" s="191">
        <f>BT12+BT23+BT36+BT48+BT60+BT71+BT79+BT99+BT111+BT118+BT124+BT136+BT147+BT157</f>
        <v>0</v>
      </c>
      <c r="BU9" s="176"/>
      <c r="BV9" s="191">
        <f>BV12+BV23+BV36+BV48+BV60+BV71+BV79+BV99+BV111+BV118+BV124+BV136+BV147+BV157</f>
        <v>0</v>
      </c>
      <c r="BW9" s="191">
        <f>BW12+BW23+BW36+BW48+BW60+BW71+BW79+BW99+BW111+BW118+BW124+BW136+BW147+BW157</f>
        <v>0</v>
      </c>
      <c r="BX9" s="176"/>
      <c r="BY9" s="191">
        <f>BY12+BY23+BY36+BY48+BY60+BY71+BY79+BY99+BY111+BY118+BY124+BY136+BY147+BY157</f>
        <v>0</v>
      </c>
      <c r="BZ9" s="191">
        <f>BZ12+BZ23+BZ36+BZ48+BZ60+BZ71+BZ79+BZ99+BZ111+BZ118+BZ124+BZ136+BZ147+BZ157</f>
        <v>0</v>
      </c>
      <c r="CA9" s="176"/>
      <c r="CB9" s="191"/>
      <c r="CC9" s="191"/>
      <c r="CD9" s="176"/>
      <c r="CE9" s="192">
        <f>CE12+CE23+CE36+CE48+CE60+CE71+CE79+CE99+CE111+CE118+CE124+CE136+CE147+CE157</f>
        <v>0</v>
      </c>
      <c r="CF9" s="191">
        <f>CF12+CF23+CF36+CF48+CF60+CF71+CF79+CF99+CF111+CF118+CF124+CF136+CF147+CF157</f>
        <v>0</v>
      </c>
      <c r="CG9" s="191">
        <f>CG12+CG23+CG36+CG48+CG60+CG71+CG79+CG99+CG111+CG118+CG124+CG136+CG147+CG157</f>
        <v>0</v>
      </c>
      <c r="CH9" s="176"/>
      <c r="CI9" s="191">
        <f>CI12+CI23+CI36+CI48+CI60+CI71+CI79+CI99+CI111+CI118+CI124+CI136+CI147+CI157</f>
        <v>0</v>
      </c>
      <c r="CJ9" s="191">
        <f>CJ12+CJ23+CJ36+CJ48+CJ60+CJ71+CJ79+CJ99+CJ111+CJ118+CJ124+CJ136+CJ147+CJ157</f>
        <v>0</v>
      </c>
      <c r="CK9" s="176"/>
      <c r="CL9" s="191">
        <f>CL12+CL23+CL36+CL48+CL60+CL71+CL79+CL99+CL111+CL118+CL124+CL136+CL147+CL157</f>
        <v>0</v>
      </c>
      <c r="CM9" s="191">
        <f>CM12+CM23+CM36+CM48+CM60+CM71+CM79+CM99+CM111+CM118+CM124+CM136+CM147+CM157</f>
        <v>0</v>
      </c>
      <c r="CN9" s="176"/>
      <c r="CO9" s="191"/>
      <c r="CP9" s="191"/>
      <c r="CQ9" s="176"/>
      <c r="CR9" s="191">
        <f>CR12+CR23+CR36+CR48+CR60+CR71+CR79+CR99+CR111+CR118+CR124+CR136+CR147+CR157</f>
        <v>0</v>
      </c>
      <c r="CS9" s="191">
        <f>CS12+CS23+CS36+CS48+CS60+CS71+CS79+CS99+CS111+CS118+CS124+CS136+CS147+CS157</f>
        <v>0</v>
      </c>
      <c r="CT9" s="176"/>
      <c r="CU9" s="191">
        <f>CU12+CU23+CU36+CU48+CU60+CU71+CU79+CU99+CU111+CU118+CU124+CU136+CU147+CU157</f>
        <v>0</v>
      </c>
      <c r="CV9" s="191">
        <f>CV12+CV23+CV36+CV48+CV60+CV71+CV79+CV99+CV111+CV118+CV124+CV136+CV147+CV157</f>
        <v>0</v>
      </c>
      <c r="CW9" s="176"/>
      <c r="CX9" s="191">
        <f>CX12+CX23+CX36+CX48+CX60+CX71+CX79+CX99+CX111+CX118+CX124+CX136+CX147+CX157</f>
        <v>0</v>
      </c>
      <c r="CY9" s="191">
        <f>CY12+CY23+CY36+CY48+CY60+CY71+CY79+CY99+CY111+CY118+CY124+CY136+CY147+CY157</f>
        <v>0</v>
      </c>
      <c r="CZ9" s="176"/>
      <c r="DA9" s="164"/>
      <c r="DB9" s="98"/>
      <c r="DC9" s="98"/>
      <c r="DD9" s="85"/>
      <c r="DE9" s="85"/>
      <c r="DF9" s="85"/>
      <c r="DG9" s="85"/>
      <c r="DH9" s="85"/>
      <c r="DI9" s="75"/>
      <c r="DJ9" s="75"/>
    </row>
    <row r="10" spans="1:114" s="40" customFormat="1" ht="15.75" customHeight="1">
      <c r="A10" s="19" t="s">
        <v>177</v>
      </c>
      <c r="B10" s="191">
        <f>B11+B12</f>
        <v>387746.18519000016</v>
      </c>
      <c r="C10" s="191">
        <f t="shared" ref="C10:BN10" si="35">C11+C12</f>
        <v>104941.64959</v>
      </c>
      <c r="D10" s="191">
        <f t="shared" si="1"/>
        <v>27.0645214829328</v>
      </c>
      <c r="E10" s="191">
        <f t="shared" si="35"/>
        <v>976</v>
      </c>
      <c r="F10" s="191">
        <f t="shared" si="35"/>
        <v>289.44857000000002</v>
      </c>
      <c r="G10" s="176">
        <f t="shared" ref="G10" si="36">F10/E10*100</f>
        <v>29.656615778688529</v>
      </c>
      <c r="H10" s="191">
        <f t="shared" si="35"/>
        <v>46.6</v>
      </c>
      <c r="I10" s="191">
        <f t="shared" si="35"/>
        <v>19.584</v>
      </c>
      <c r="J10" s="176">
        <f t="shared" ref="J10" si="37">I10/H10*100</f>
        <v>42.02575107296137</v>
      </c>
      <c r="K10" s="191">
        <f t="shared" si="35"/>
        <v>1700.4</v>
      </c>
      <c r="L10" s="191">
        <f t="shared" si="35"/>
        <v>367.02206000000001</v>
      </c>
      <c r="M10" s="176">
        <f t="shared" si="4"/>
        <v>21.584454246059749</v>
      </c>
      <c r="N10" s="191"/>
      <c r="O10" s="191"/>
      <c r="P10" s="176"/>
      <c r="Q10" s="191">
        <f t="shared" si="35"/>
        <v>130802.5</v>
      </c>
      <c r="R10" s="191">
        <f t="shared" si="35"/>
        <v>32327.9</v>
      </c>
      <c r="S10" s="176">
        <f t="shared" ref="S10" si="38">R10/Q10*100</f>
        <v>24.715047495269587</v>
      </c>
      <c r="T10" s="191">
        <f t="shared" si="35"/>
        <v>68913.5</v>
      </c>
      <c r="U10" s="191">
        <f t="shared" si="35"/>
        <v>15450.212</v>
      </c>
      <c r="V10" s="176">
        <f t="shared" ref="V10" si="39">U10/T10*100</f>
        <v>22.419717471903184</v>
      </c>
      <c r="W10" s="191">
        <f t="shared" si="35"/>
        <v>5.0999999999999996</v>
      </c>
      <c r="X10" s="191">
        <f t="shared" si="35"/>
        <v>0</v>
      </c>
      <c r="Y10" s="176">
        <f t="shared" ref="Y10" si="40">X10/W10*100</f>
        <v>0</v>
      </c>
      <c r="Z10" s="191">
        <f t="shared" si="35"/>
        <v>133.9</v>
      </c>
      <c r="AA10" s="191">
        <f t="shared" si="35"/>
        <v>19.13327</v>
      </c>
      <c r="AB10" s="191">
        <f t="shared" ref="AB10" si="41">AA10/Z10*100</f>
        <v>14.289223300970875</v>
      </c>
      <c r="AC10" s="191">
        <f t="shared" si="35"/>
        <v>19212.599999999999</v>
      </c>
      <c r="AD10" s="191">
        <f t="shared" si="35"/>
        <v>7045.8</v>
      </c>
      <c r="AE10" s="191">
        <f t="shared" ref="AE10" si="42">AD10/AC10*100</f>
        <v>36.672808469441932</v>
      </c>
      <c r="AF10" s="191">
        <f t="shared" si="35"/>
        <v>5848</v>
      </c>
      <c r="AG10" s="191">
        <f t="shared" si="35"/>
        <v>2034.3</v>
      </c>
      <c r="AH10" s="191">
        <f t="shared" ref="AH10" si="43">AG10/AF10*100</f>
        <v>34.786251709986324</v>
      </c>
      <c r="AI10" s="191">
        <f t="shared" si="35"/>
        <v>90883.39</v>
      </c>
      <c r="AJ10" s="191">
        <f t="shared" si="35"/>
        <v>37228.395089999998</v>
      </c>
      <c r="AK10" s="176">
        <f t="shared" ref="AK10" si="44">AJ10/AI10*100</f>
        <v>40.9628151964842</v>
      </c>
      <c r="AL10" s="191">
        <f t="shared" si="35"/>
        <v>888.2</v>
      </c>
      <c r="AM10" s="191">
        <f t="shared" si="35"/>
        <v>179.7</v>
      </c>
      <c r="AN10" s="176">
        <f t="shared" ref="AN10" si="45">AM10/AL10*100</f>
        <v>20.231929745552801</v>
      </c>
      <c r="AO10" s="191">
        <f t="shared" si="35"/>
        <v>35.290999999999997</v>
      </c>
      <c r="AP10" s="191">
        <f t="shared" si="35"/>
        <v>0</v>
      </c>
      <c r="AQ10" s="176">
        <f t="shared" ref="AQ10" si="46">AP10/AO10*100</f>
        <v>0</v>
      </c>
      <c r="AR10" s="191">
        <f t="shared" si="35"/>
        <v>411</v>
      </c>
      <c r="AS10" s="191">
        <f t="shared" si="35"/>
        <v>104.52303999999999</v>
      </c>
      <c r="AT10" s="176">
        <f t="shared" ref="AT10" si="47">AS10/AR10*100</f>
        <v>25.431396593673966</v>
      </c>
      <c r="AU10" s="191">
        <f t="shared" si="35"/>
        <v>3</v>
      </c>
      <c r="AV10" s="191">
        <f t="shared" si="35"/>
        <v>0.75</v>
      </c>
      <c r="AW10" s="176">
        <f t="shared" ref="AW10" si="48">AV10/AU10*100</f>
        <v>25</v>
      </c>
      <c r="AX10" s="191">
        <f t="shared" si="35"/>
        <v>506.1</v>
      </c>
      <c r="AY10" s="191">
        <f t="shared" si="35"/>
        <v>0</v>
      </c>
      <c r="AZ10" s="176">
        <f t="shared" ref="AZ10" si="49">AY10/AX10*100</f>
        <v>0</v>
      </c>
      <c r="BA10" s="170">
        <f t="shared" si="35"/>
        <v>698</v>
      </c>
      <c r="BB10" s="191">
        <f t="shared" si="35"/>
        <v>115.8989</v>
      </c>
      <c r="BC10" s="176">
        <f t="shared" ref="BC10" si="50">BB10/BA10*100</f>
        <v>16.604426934097422</v>
      </c>
      <c r="BD10" s="191">
        <f t="shared" si="35"/>
        <v>14</v>
      </c>
      <c r="BE10" s="191">
        <f t="shared" si="35"/>
        <v>0</v>
      </c>
      <c r="BF10" s="176">
        <f t="shared" ref="BF10" si="51">BE10/BD10*100</f>
        <v>0</v>
      </c>
      <c r="BG10" s="191">
        <f t="shared" si="35"/>
        <v>0</v>
      </c>
      <c r="BH10" s="191">
        <f t="shared" si="35"/>
        <v>0</v>
      </c>
      <c r="BI10" s="177"/>
      <c r="BJ10" s="191">
        <f t="shared" si="35"/>
        <v>238.4</v>
      </c>
      <c r="BK10" s="191">
        <f t="shared" si="35"/>
        <v>46.389000000000003</v>
      </c>
      <c r="BL10" s="176">
        <f t="shared" ref="BL10" si="52">BK10/BJ10*100</f>
        <v>19.458473154362416</v>
      </c>
      <c r="BM10" s="191">
        <f t="shared" si="35"/>
        <v>0</v>
      </c>
      <c r="BN10" s="191">
        <f t="shared" si="35"/>
        <v>0</v>
      </c>
      <c r="BO10" s="177"/>
      <c r="BP10" s="191">
        <f t="shared" ref="BP10:CM10" si="53">BP11+BP12</f>
        <v>26386.400000000001</v>
      </c>
      <c r="BQ10" s="191">
        <f t="shared" si="53"/>
        <v>6861.2136600000003</v>
      </c>
      <c r="BR10" s="176">
        <f t="shared" ref="BR10" si="54">BQ10/BP10*100</f>
        <v>26.002841084801258</v>
      </c>
      <c r="BS10" s="191">
        <f t="shared" si="53"/>
        <v>99</v>
      </c>
      <c r="BT10" s="191">
        <f t="shared" si="53"/>
        <v>0</v>
      </c>
      <c r="BU10" s="176"/>
      <c r="BV10" s="191">
        <f t="shared" si="53"/>
        <v>0</v>
      </c>
      <c r="BW10" s="191">
        <f t="shared" si="53"/>
        <v>0</v>
      </c>
      <c r="BX10" s="176"/>
      <c r="BY10" s="191">
        <f t="shared" si="53"/>
        <v>26909.487000000001</v>
      </c>
      <c r="BZ10" s="191">
        <f t="shared" si="53"/>
        <v>0</v>
      </c>
      <c r="CA10" s="176">
        <f>BZ10/BY10*100</f>
        <v>0</v>
      </c>
      <c r="CB10" s="191"/>
      <c r="CC10" s="191"/>
      <c r="CD10" s="176"/>
      <c r="CE10" s="192">
        <f t="shared" si="53"/>
        <v>1647.1371899999999</v>
      </c>
      <c r="CF10" s="191">
        <f>CI10+CL10</f>
        <v>1647.1371899999999</v>
      </c>
      <c r="CG10" s="191">
        <f t="shared" si="53"/>
        <v>0</v>
      </c>
      <c r="CH10" s="176">
        <f t="shared" ref="CH10" si="55">CG10/CF10*100</f>
        <v>0</v>
      </c>
      <c r="CI10" s="191">
        <f t="shared" si="53"/>
        <v>1630.6658199999999</v>
      </c>
      <c r="CJ10" s="191">
        <f t="shared" si="53"/>
        <v>0</v>
      </c>
      <c r="CK10" s="176">
        <f t="shared" ref="CK10" si="56">CJ10/CI10*100</f>
        <v>0</v>
      </c>
      <c r="CL10" s="191">
        <f t="shared" si="53"/>
        <v>16.47137</v>
      </c>
      <c r="CM10" s="191">
        <f t="shared" si="53"/>
        <v>0</v>
      </c>
      <c r="CN10" s="176">
        <f t="shared" ref="CN10" si="57">CM10/CL10*100</f>
        <v>0</v>
      </c>
      <c r="CO10" s="191"/>
      <c r="CP10" s="191"/>
      <c r="CQ10" s="176"/>
      <c r="CR10" s="191">
        <f t="shared" ref="CR10:CS10" si="58">CR11+CR12</f>
        <v>60.78</v>
      </c>
      <c r="CS10" s="191">
        <f t="shared" si="58"/>
        <v>0</v>
      </c>
      <c r="CT10" s="176">
        <f t="shared" ref="CT10:CT11" si="59">CS10/CR10*100</f>
        <v>0</v>
      </c>
      <c r="CU10" s="191">
        <f t="shared" ref="CU10:CV10" si="60">CU11+CU12</f>
        <v>11327.4</v>
      </c>
      <c r="CV10" s="191">
        <f t="shared" si="60"/>
        <v>2851.38</v>
      </c>
      <c r="CW10" s="176">
        <f t="shared" ref="CW10:CW11" si="61">CV10/CU10*100</f>
        <v>25.172413793103448</v>
      </c>
      <c r="CX10" s="191">
        <f t="shared" ref="CX10:CY10" si="62">CX11+CX12</f>
        <v>0</v>
      </c>
      <c r="CY10" s="191">
        <f t="shared" si="62"/>
        <v>0</v>
      </c>
      <c r="CZ10" s="177"/>
      <c r="DA10" s="75"/>
      <c r="DB10" s="154"/>
      <c r="DC10" s="75"/>
      <c r="DD10" s="154"/>
      <c r="DE10" s="85"/>
      <c r="DF10" s="85"/>
      <c r="DG10" s="154"/>
      <c r="DH10" s="85"/>
    </row>
    <row r="11" spans="1:114" s="150" customFormat="1" ht="15.75" customHeight="1">
      <c r="A11" s="15" t="s">
        <v>163</v>
      </c>
      <c r="B11" s="173">
        <f>E11+H11+K11+N11+Q11+T11+W11+Z11+AC11+AF11+AI11+AL11+AO11+AR11+AU11+AX11+BA11+BD11+BG11+BJ11+BM11+BP11+BS11+BV11+BY11+CB11+CE11+CO11+CR11+CU11+CX11</f>
        <v>386045.78519000014</v>
      </c>
      <c r="C11" s="173">
        <f>F11+I11+L11+R11+U11+X11+AA11+AD11+AG11+AJ11+AM11+AP11+AS11+AV11+AY11+BB11+BE11+BH11+BK11+BN11+BQ11+BT11+BW11+BZ11+CG11+CS11+CV11+CY11</f>
        <v>104574.62753</v>
      </c>
      <c r="D11" s="173">
        <f t="shared" si="1"/>
        <v>27.088659309809977</v>
      </c>
      <c r="E11" s="173">
        <v>976</v>
      </c>
      <c r="F11" s="173">
        <v>289.44857000000002</v>
      </c>
      <c r="G11" s="177">
        <f>F11/E11*100</f>
        <v>29.656615778688529</v>
      </c>
      <c r="H11" s="173">
        <v>46.6</v>
      </c>
      <c r="I11" s="173">
        <v>19.584</v>
      </c>
      <c r="J11" s="177">
        <f>I11/H11*100</f>
        <v>42.02575107296137</v>
      </c>
      <c r="K11" s="173"/>
      <c r="L11" s="173"/>
      <c r="M11" s="177"/>
      <c r="N11" s="173"/>
      <c r="O11" s="173"/>
      <c r="P11" s="177"/>
      <c r="Q11" s="173">
        <v>130802.5</v>
      </c>
      <c r="R11" s="173">
        <v>32327.9</v>
      </c>
      <c r="S11" s="177">
        <f>R11/Q11*100</f>
        <v>24.715047495269587</v>
      </c>
      <c r="T11" s="173">
        <v>68913.5</v>
      </c>
      <c r="U11" s="173">
        <v>15450.212</v>
      </c>
      <c r="V11" s="177">
        <f>U11/T11*100</f>
        <v>22.419717471903184</v>
      </c>
      <c r="W11" s="173">
        <v>5.0999999999999996</v>
      </c>
      <c r="X11" s="173"/>
      <c r="Y11" s="177">
        <f>X11/W11*100</f>
        <v>0</v>
      </c>
      <c r="Z11" s="173">
        <v>133.9</v>
      </c>
      <c r="AA11" s="173">
        <v>19.13327</v>
      </c>
      <c r="AB11" s="177">
        <f>AA11/Z11*100</f>
        <v>14.289223300970875</v>
      </c>
      <c r="AC11" s="173">
        <v>19212.599999999999</v>
      </c>
      <c r="AD11" s="173">
        <v>7045.8</v>
      </c>
      <c r="AE11" s="177">
        <f>AD11/AC11*100</f>
        <v>36.672808469441932</v>
      </c>
      <c r="AF11" s="173">
        <v>5848</v>
      </c>
      <c r="AG11" s="173">
        <v>2034.3</v>
      </c>
      <c r="AH11" s="177">
        <f>AG11/AF11*100</f>
        <v>34.786251709986324</v>
      </c>
      <c r="AI11" s="173">
        <v>90883.39</v>
      </c>
      <c r="AJ11" s="173">
        <v>37228.395089999998</v>
      </c>
      <c r="AK11" s="177">
        <f>AJ11/AI11*100</f>
        <v>40.9628151964842</v>
      </c>
      <c r="AL11" s="173">
        <v>888.2</v>
      </c>
      <c r="AM11" s="173">
        <v>179.7</v>
      </c>
      <c r="AN11" s="177">
        <f>AM11/AL11*100</f>
        <v>20.231929745552801</v>
      </c>
      <c r="AO11" s="173">
        <v>35.290999999999997</v>
      </c>
      <c r="AP11" s="173"/>
      <c r="AQ11" s="177">
        <f>AP11/AO11*100</f>
        <v>0</v>
      </c>
      <c r="AR11" s="173">
        <v>411</v>
      </c>
      <c r="AS11" s="173">
        <v>104.52303999999999</v>
      </c>
      <c r="AT11" s="177">
        <f>AS11/AR11*100</f>
        <v>25.431396593673966</v>
      </c>
      <c r="AU11" s="173">
        <v>3</v>
      </c>
      <c r="AV11" s="173">
        <v>0.75</v>
      </c>
      <c r="AW11" s="177">
        <f>AV11/AU11*100</f>
        <v>25</v>
      </c>
      <c r="AX11" s="173">
        <v>506.1</v>
      </c>
      <c r="AY11" s="173"/>
      <c r="AZ11" s="177">
        <f>AY11/AX11*100</f>
        <v>0</v>
      </c>
      <c r="BA11" s="171">
        <v>698</v>
      </c>
      <c r="BB11" s="173">
        <v>115.8989</v>
      </c>
      <c r="BC11" s="177">
        <f>BB11/BA11*100</f>
        <v>16.604426934097422</v>
      </c>
      <c r="BD11" s="173">
        <v>14</v>
      </c>
      <c r="BE11" s="173"/>
      <c r="BF11" s="177">
        <f>BE11/BD11*100</f>
        <v>0</v>
      </c>
      <c r="BG11" s="173"/>
      <c r="BH11" s="173"/>
      <c r="BI11" s="177"/>
      <c r="BJ11" s="173">
        <v>238.4</v>
      </c>
      <c r="BK11" s="173">
        <v>46.389000000000003</v>
      </c>
      <c r="BL11" s="177">
        <f>BK11/BJ11*100</f>
        <v>19.458473154362416</v>
      </c>
      <c r="BM11" s="173"/>
      <c r="BN11" s="173"/>
      <c r="BO11" s="177"/>
      <c r="BP11" s="173">
        <v>26386.400000000001</v>
      </c>
      <c r="BQ11" s="173">
        <v>6861.2136600000003</v>
      </c>
      <c r="BR11" s="177">
        <f>BQ11/BP11*100</f>
        <v>26.002841084801258</v>
      </c>
      <c r="BS11" s="173">
        <v>99</v>
      </c>
      <c r="BT11" s="173"/>
      <c r="BU11" s="177">
        <f>BT11/BS11*100</f>
        <v>0</v>
      </c>
      <c r="BV11" s="173"/>
      <c r="BW11" s="173"/>
      <c r="BX11" s="177"/>
      <c r="BY11" s="173">
        <v>26909.487000000001</v>
      </c>
      <c r="BZ11" s="173"/>
      <c r="CA11" s="177">
        <f>BZ11/BY11*100</f>
        <v>0</v>
      </c>
      <c r="CB11" s="173"/>
      <c r="CC11" s="173"/>
      <c r="CD11" s="177"/>
      <c r="CE11" s="193">
        <v>1647.1371899999999</v>
      </c>
      <c r="CF11" s="173">
        <f>CI11+CL11</f>
        <v>1647.1371899999999</v>
      </c>
      <c r="CG11" s="173">
        <f>CJ11+CM11</f>
        <v>0</v>
      </c>
      <c r="CH11" s="177">
        <f>CG11/CF11*100</f>
        <v>0</v>
      </c>
      <c r="CI11" s="173">
        <v>1630.6658199999999</v>
      </c>
      <c r="CJ11" s="173"/>
      <c r="CK11" s="177">
        <f>CJ11/CI11*100</f>
        <v>0</v>
      </c>
      <c r="CL11" s="173">
        <v>16.47137</v>
      </c>
      <c r="CM11" s="173"/>
      <c r="CN11" s="177">
        <f>CM11/CL11*100</f>
        <v>0</v>
      </c>
      <c r="CO11" s="173"/>
      <c r="CP11" s="173"/>
      <c r="CQ11" s="177"/>
      <c r="CR11" s="173">
        <v>60.78</v>
      </c>
      <c r="CS11" s="173"/>
      <c r="CT11" s="177">
        <f t="shared" si="59"/>
        <v>0</v>
      </c>
      <c r="CU11" s="173">
        <v>11327.4</v>
      </c>
      <c r="CV11" s="173">
        <v>2851.38</v>
      </c>
      <c r="CW11" s="177">
        <f t="shared" si="61"/>
        <v>25.172413793103448</v>
      </c>
      <c r="CX11" s="173"/>
      <c r="CY11" s="173"/>
      <c r="CZ11" s="177"/>
      <c r="DA11" s="17"/>
      <c r="DB11" s="17"/>
      <c r="DC11" s="17"/>
      <c r="DD11" s="85"/>
      <c r="DE11" s="85"/>
      <c r="DF11" s="85"/>
      <c r="DG11" s="88"/>
      <c r="DH11" s="85"/>
    </row>
    <row r="12" spans="1:114" s="40" customFormat="1" ht="15.75" customHeight="1">
      <c r="A12" s="19" t="s">
        <v>194</v>
      </c>
      <c r="B12" s="191">
        <f>SUM(B13:B20)</f>
        <v>1700.4</v>
      </c>
      <c r="C12" s="191">
        <f t="shared" ref="C12" si="63">SUM(C13:C20)</f>
        <v>367.02206000000001</v>
      </c>
      <c r="D12" s="191">
        <f t="shared" si="1"/>
        <v>21.584454246059749</v>
      </c>
      <c r="E12" s="191">
        <f t="shared" ref="E12:BN12" si="64">SUM(E13:E20)</f>
        <v>0</v>
      </c>
      <c r="F12" s="191">
        <f t="shared" si="64"/>
        <v>0</v>
      </c>
      <c r="G12" s="176"/>
      <c r="H12" s="191">
        <f t="shared" si="64"/>
        <v>0</v>
      </c>
      <c r="I12" s="191">
        <f t="shared" si="64"/>
        <v>0</v>
      </c>
      <c r="J12" s="176"/>
      <c r="K12" s="191">
        <f t="shared" si="64"/>
        <v>1700.4</v>
      </c>
      <c r="L12" s="191">
        <f t="shared" si="64"/>
        <v>367.02206000000001</v>
      </c>
      <c r="M12" s="176">
        <f t="shared" si="4"/>
        <v>21.584454246059749</v>
      </c>
      <c r="N12" s="191"/>
      <c r="O12" s="191"/>
      <c r="P12" s="176"/>
      <c r="Q12" s="191">
        <f t="shared" si="64"/>
        <v>0</v>
      </c>
      <c r="R12" s="191">
        <f t="shared" si="64"/>
        <v>0</v>
      </c>
      <c r="S12" s="176"/>
      <c r="T12" s="191">
        <f t="shared" si="64"/>
        <v>0</v>
      </c>
      <c r="U12" s="191">
        <f t="shared" si="64"/>
        <v>0</v>
      </c>
      <c r="V12" s="176"/>
      <c r="W12" s="191">
        <f t="shared" si="64"/>
        <v>0</v>
      </c>
      <c r="X12" s="191">
        <f t="shared" si="64"/>
        <v>0</v>
      </c>
      <c r="Y12" s="176"/>
      <c r="Z12" s="191">
        <f t="shared" si="64"/>
        <v>0</v>
      </c>
      <c r="AA12" s="191">
        <f t="shared" si="64"/>
        <v>0</v>
      </c>
      <c r="AB12" s="191"/>
      <c r="AC12" s="191">
        <f t="shared" si="64"/>
        <v>0</v>
      </c>
      <c r="AD12" s="191">
        <f t="shared" si="64"/>
        <v>0</v>
      </c>
      <c r="AE12" s="191"/>
      <c r="AF12" s="191">
        <f t="shared" si="64"/>
        <v>0</v>
      </c>
      <c r="AG12" s="191">
        <f t="shared" si="64"/>
        <v>0</v>
      </c>
      <c r="AH12" s="191"/>
      <c r="AI12" s="191">
        <f t="shared" si="64"/>
        <v>0</v>
      </c>
      <c r="AJ12" s="191">
        <f t="shared" si="64"/>
        <v>0</v>
      </c>
      <c r="AK12" s="176"/>
      <c r="AL12" s="191">
        <f t="shared" si="64"/>
        <v>0</v>
      </c>
      <c r="AM12" s="191">
        <f t="shared" si="64"/>
        <v>0</v>
      </c>
      <c r="AN12" s="176"/>
      <c r="AO12" s="191">
        <f t="shared" si="64"/>
        <v>0</v>
      </c>
      <c r="AP12" s="191">
        <f t="shared" si="64"/>
        <v>0</v>
      </c>
      <c r="AQ12" s="176"/>
      <c r="AR12" s="191">
        <f t="shared" si="64"/>
        <v>0</v>
      </c>
      <c r="AS12" s="191">
        <f t="shared" si="64"/>
        <v>0</v>
      </c>
      <c r="AT12" s="176"/>
      <c r="AU12" s="191">
        <f t="shared" si="64"/>
        <v>0</v>
      </c>
      <c r="AV12" s="191">
        <f t="shared" si="64"/>
        <v>0</v>
      </c>
      <c r="AW12" s="176"/>
      <c r="AX12" s="191">
        <f t="shared" si="64"/>
        <v>0</v>
      </c>
      <c r="AY12" s="191">
        <f t="shared" si="64"/>
        <v>0</v>
      </c>
      <c r="AZ12" s="176"/>
      <c r="BA12" s="170">
        <f t="shared" si="64"/>
        <v>0</v>
      </c>
      <c r="BB12" s="191">
        <f t="shared" si="64"/>
        <v>0</v>
      </c>
      <c r="BC12" s="176"/>
      <c r="BD12" s="191">
        <f t="shared" si="64"/>
        <v>0</v>
      </c>
      <c r="BE12" s="191">
        <f t="shared" si="64"/>
        <v>0</v>
      </c>
      <c r="BF12" s="176"/>
      <c r="BG12" s="191">
        <f t="shared" si="64"/>
        <v>0</v>
      </c>
      <c r="BH12" s="191">
        <f t="shared" si="64"/>
        <v>0</v>
      </c>
      <c r="BI12" s="177"/>
      <c r="BJ12" s="191">
        <f t="shared" si="64"/>
        <v>0</v>
      </c>
      <c r="BK12" s="191">
        <f t="shared" si="64"/>
        <v>0</v>
      </c>
      <c r="BL12" s="176"/>
      <c r="BM12" s="191">
        <f t="shared" si="64"/>
        <v>0</v>
      </c>
      <c r="BN12" s="191">
        <f t="shared" si="64"/>
        <v>0</v>
      </c>
      <c r="BO12" s="177"/>
      <c r="BP12" s="191">
        <f t="shared" ref="BP12:CM12" si="65">SUM(BP13:BP20)</f>
        <v>0</v>
      </c>
      <c r="BQ12" s="191">
        <f t="shared" si="65"/>
        <v>0</v>
      </c>
      <c r="BR12" s="176"/>
      <c r="BS12" s="191">
        <f t="shared" si="65"/>
        <v>0</v>
      </c>
      <c r="BT12" s="191">
        <f t="shared" si="65"/>
        <v>0</v>
      </c>
      <c r="BU12" s="176"/>
      <c r="BV12" s="191">
        <f t="shared" si="65"/>
        <v>0</v>
      </c>
      <c r="BW12" s="191">
        <f t="shared" si="65"/>
        <v>0</v>
      </c>
      <c r="BX12" s="177"/>
      <c r="BY12" s="191">
        <f t="shared" si="65"/>
        <v>0</v>
      </c>
      <c r="BZ12" s="191">
        <f t="shared" si="65"/>
        <v>0</v>
      </c>
      <c r="CA12" s="177"/>
      <c r="CB12" s="191"/>
      <c r="CC12" s="191"/>
      <c r="CD12" s="177"/>
      <c r="CE12" s="192">
        <f t="shared" si="65"/>
        <v>0</v>
      </c>
      <c r="CF12" s="191">
        <f t="shared" si="65"/>
        <v>0</v>
      </c>
      <c r="CG12" s="191">
        <f t="shared" si="65"/>
        <v>0</v>
      </c>
      <c r="CH12" s="176"/>
      <c r="CI12" s="191">
        <f t="shared" si="65"/>
        <v>0</v>
      </c>
      <c r="CJ12" s="191">
        <f t="shared" si="65"/>
        <v>0</v>
      </c>
      <c r="CK12" s="177"/>
      <c r="CL12" s="191">
        <f t="shared" si="65"/>
        <v>0</v>
      </c>
      <c r="CM12" s="191">
        <f t="shared" si="65"/>
        <v>0</v>
      </c>
      <c r="CN12" s="176"/>
      <c r="CO12" s="191"/>
      <c r="CP12" s="191"/>
      <c r="CQ12" s="176"/>
      <c r="CR12" s="191">
        <f t="shared" ref="CR12:CS12" si="66">SUM(CR13:CR20)</f>
        <v>0</v>
      </c>
      <c r="CS12" s="191">
        <f t="shared" si="66"/>
        <v>0</v>
      </c>
      <c r="CT12" s="176"/>
      <c r="CU12" s="191">
        <f t="shared" ref="CU12:CV12" si="67">SUM(CU13:CU20)</f>
        <v>0</v>
      </c>
      <c r="CV12" s="191">
        <f t="shared" si="67"/>
        <v>0</v>
      </c>
      <c r="CW12" s="177"/>
      <c r="CX12" s="191">
        <f t="shared" ref="CX12:CY12" si="68">SUM(CX13:CX20)</f>
        <v>0</v>
      </c>
      <c r="CY12" s="191">
        <f t="shared" si="68"/>
        <v>0</v>
      </c>
      <c r="CZ12" s="176"/>
      <c r="DA12" s="75"/>
      <c r="DB12" s="75"/>
      <c r="DC12" s="17"/>
      <c r="DD12" s="85"/>
      <c r="DE12" s="85"/>
      <c r="DF12" s="85"/>
      <c r="DG12" s="85"/>
      <c r="DH12" s="85"/>
    </row>
    <row r="13" spans="1:114" s="150" customFormat="1" ht="15.75" customHeight="1">
      <c r="A13" s="15" t="s">
        <v>41</v>
      </c>
      <c r="B13" s="173">
        <f t="shared" ref="B13:B20" si="69">E13+H13+K13+N13+Q13+T13+W13+Z13+AC13+AF13+AI13+AL13+AO13+AR13+AU13+AX13+BA13+BD13+BG13+BJ13+BM13+BP13+BS13+BV13+BY13+CB13+CE13+CO13+CR13</f>
        <v>227</v>
      </c>
      <c r="C13" s="173">
        <f t="shared" ref="C13:C20" si="70">F13+I13+L13+R13+U13+X13+AA13+AD13+AG13+AJ13+AM13+AP13+AS13+AV13+AY13+BB13+BE13+BH13+BK13+BN13+BQ13+BT13+BW13+BZ13+CG13+CS13+CV13</f>
        <v>47.636310000000002</v>
      </c>
      <c r="D13" s="173">
        <f t="shared" si="1"/>
        <v>20.985158590308369</v>
      </c>
      <c r="E13" s="173"/>
      <c r="F13" s="173"/>
      <c r="G13" s="177"/>
      <c r="H13" s="173"/>
      <c r="I13" s="173"/>
      <c r="J13" s="177"/>
      <c r="K13" s="173">
        <v>227</v>
      </c>
      <c r="L13" s="173">
        <v>47.636310000000002</v>
      </c>
      <c r="M13" s="177">
        <f t="shared" si="4"/>
        <v>20.985158590308369</v>
      </c>
      <c r="N13" s="173"/>
      <c r="O13" s="173"/>
      <c r="P13" s="177"/>
      <c r="Q13" s="173"/>
      <c r="R13" s="173"/>
      <c r="S13" s="177"/>
      <c r="T13" s="173"/>
      <c r="U13" s="173"/>
      <c r="V13" s="177"/>
      <c r="W13" s="173"/>
      <c r="X13" s="173"/>
      <c r="Y13" s="177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7"/>
      <c r="AL13" s="173"/>
      <c r="AM13" s="173"/>
      <c r="AN13" s="177"/>
      <c r="AO13" s="173"/>
      <c r="AP13" s="173"/>
      <c r="AQ13" s="177"/>
      <c r="AR13" s="173"/>
      <c r="AS13" s="173"/>
      <c r="AT13" s="177"/>
      <c r="AU13" s="173"/>
      <c r="AV13" s="173"/>
      <c r="AW13" s="177"/>
      <c r="AX13" s="173"/>
      <c r="AY13" s="173"/>
      <c r="AZ13" s="177"/>
      <c r="BA13" s="171"/>
      <c r="BB13" s="173"/>
      <c r="BC13" s="177"/>
      <c r="BD13" s="173"/>
      <c r="BE13" s="173"/>
      <c r="BF13" s="177"/>
      <c r="BG13" s="173"/>
      <c r="BH13" s="173"/>
      <c r="BI13" s="177"/>
      <c r="BJ13" s="173"/>
      <c r="BK13" s="173"/>
      <c r="BL13" s="177"/>
      <c r="BM13" s="173"/>
      <c r="BN13" s="173"/>
      <c r="BO13" s="177"/>
      <c r="BP13" s="173"/>
      <c r="BQ13" s="173"/>
      <c r="BR13" s="177"/>
      <c r="BS13" s="173"/>
      <c r="BT13" s="173"/>
      <c r="BU13" s="177"/>
      <c r="BV13" s="173"/>
      <c r="BW13" s="173"/>
      <c r="BX13" s="177"/>
      <c r="BY13" s="173"/>
      <c r="BZ13" s="173"/>
      <c r="CA13" s="177"/>
      <c r="CB13" s="173"/>
      <c r="CC13" s="173"/>
      <c r="CD13" s="177"/>
      <c r="CE13" s="193"/>
      <c r="CF13" s="173"/>
      <c r="CG13" s="173"/>
      <c r="CH13" s="177"/>
      <c r="CI13" s="173"/>
      <c r="CJ13" s="173"/>
      <c r="CK13" s="177"/>
      <c r="CL13" s="173"/>
      <c r="CM13" s="173"/>
      <c r="CN13" s="177"/>
      <c r="CO13" s="173"/>
      <c r="CP13" s="173"/>
      <c r="CQ13" s="177"/>
      <c r="CR13" s="173"/>
      <c r="CS13" s="173"/>
      <c r="CT13" s="177"/>
      <c r="CU13" s="173"/>
      <c r="CV13" s="173"/>
      <c r="CW13" s="177"/>
      <c r="CX13" s="173"/>
      <c r="CY13" s="173"/>
      <c r="CZ13" s="177"/>
      <c r="DA13" s="17"/>
      <c r="DB13" s="17"/>
      <c r="DC13" s="17"/>
      <c r="DD13" s="85"/>
      <c r="DE13" s="85"/>
      <c r="DF13" s="85"/>
      <c r="DG13" s="87"/>
      <c r="DH13" s="85"/>
    </row>
    <row r="14" spans="1:114" s="150" customFormat="1" ht="15.75" customHeight="1">
      <c r="A14" s="15" t="s">
        <v>135</v>
      </c>
      <c r="B14" s="173">
        <f t="shared" si="69"/>
        <v>111.4</v>
      </c>
      <c r="C14" s="173">
        <f t="shared" si="70"/>
        <v>0</v>
      </c>
      <c r="D14" s="173">
        <f t="shared" si="1"/>
        <v>0</v>
      </c>
      <c r="E14" s="173"/>
      <c r="F14" s="173"/>
      <c r="G14" s="177"/>
      <c r="H14" s="173"/>
      <c r="I14" s="173"/>
      <c r="J14" s="177"/>
      <c r="K14" s="173">
        <v>111.4</v>
      </c>
      <c r="L14" s="173"/>
      <c r="M14" s="177">
        <f t="shared" si="4"/>
        <v>0</v>
      </c>
      <c r="N14" s="173"/>
      <c r="O14" s="173"/>
      <c r="P14" s="177"/>
      <c r="Q14" s="173"/>
      <c r="R14" s="173"/>
      <c r="S14" s="177"/>
      <c r="T14" s="173"/>
      <c r="U14" s="173"/>
      <c r="V14" s="177"/>
      <c r="W14" s="173"/>
      <c r="X14" s="173"/>
      <c r="Y14" s="177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7"/>
      <c r="AL14" s="173"/>
      <c r="AM14" s="173"/>
      <c r="AN14" s="177"/>
      <c r="AO14" s="173"/>
      <c r="AP14" s="173"/>
      <c r="AQ14" s="177"/>
      <c r="AR14" s="173"/>
      <c r="AS14" s="173"/>
      <c r="AT14" s="177"/>
      <c r="AU14" s="173"/>
      <c r="AV14" s="173"/>
      <c r="AW14" s="177"/>
      <c r="AX14" s="173"/>
      <c r="AY14" s="173"/>
      <c r="AZ14" s="177"/>
      <c r="BA14" s="171"/>
      <c r="BB14" s="173"/>
      <c r="BC14" s="177"/>
      <c r="BD14" s="173"/>
      <c r="BE14" s="173"/>
      <c r="BF14" s="177"/>
      <c r="BG14" s="173"/>
      <c r="BH14" s="173"/>
      <c r="BI14" s="177"/>
      <c r="BJ14" s="173"/>
      <c r="BK14" s="173"/>
      <c r="BL14" s="177"/>
      <c r="BM14" s="173"/>
      <c r="BN14" s="173"/>
      <c r="BO14" s="177"/>
      <c r="BP14" s="173"/>
      <c r="BQ14" s="173"/>
      <c r="BR14" s="177"/>
      <c r="BS14" s="173"/>
      <c r="BT14" s="173"/>
      <c r="BU14" s="177"/>
      <c r="BV14" s="173"/>
      <c r="BW14" s="173"/>
      <c r="BX14" s="177"/>
      <c r="BY14" s="173"/>
      <c r="BZ14" s="173"/>
      <c r="CA14" s="177"/>
      <c r="CB14" s="173"/>
      <c r="CC14" s="173"/>
      <c r="CD14" s="177"/>
      <c r="CE14" s="193"/>
      <c r="CF14" s="173"/>
      <c r="CG14" s="173"/>
      <c r="CH14" s="177"/>
      <c r="CI14" s="173"/>
      <c r="CJ14" s="173"/>
      <c r="CK14" s="177"/>
      <c r="CL14" s="173"/>
      <c r="CM14" s="173"/>
      <c r="CN14" s="177"/>
      <c r="CO14" s="173"/>
      <c r="CP14" s="173"/>
      <c r="CQ14" s="177"/>
      <c r="CR14" s="173"/>
      <c r="CS14" s="173"/>
      <c r="CT14" s="177"/>
      <c r="CU14" s="173"/>
      <c r="CV14" s="173"/>
      <c r="CW14" s="177"/>
      <c r="CX14" s="173"/>
      <c r="CY14" s="173"/>
      <c r="CZ14" s="177"/>
      <c r="DA14" s="17"/>
      <c r="DB14" s="17"/>
      <c r="DC14" s="17"/>
      <c r="DD14" s="85"/>
      <c r="DE14" s="85"/>
      <c r="DF14" s="85"/>
      <c r="DG14" s="85"/>
      <c r="DH14" s="85"/>
    </row>
    <row r="15" spans="1:114" s="150" customFormat="1" ht="15.75" customHeight="1">
      <c r="A15" s="15" t="s">
        <v>63</v>
      </c>
      <c r="B15" s="173">
        <f t="shared" si="69"/>
        <v>227</v>
      </c>
      <c r="C15" s="173">
        <f t="shared" si="70"/>
        <v>53.648200000000003</v>
      </c>
      <c r="D15" s="173">
        <f t="shared" si="1"/>
        <v>23.633568281938327</v>
      </c>
      <c r="E15" s="173"/>
      <c r="F15" s="173"/>
      <c r="G15" s="177"/>
      <c r="H15" s="173"/>
      <c r="I15" s="173"/>
      <c r="J15" s="177"/>
      <c r="K15" s="173">
        <v>227</v>
      </c>
      <c r="L15" s="173">
        <v>53.648200000000003</v>
      </c>
      <c r="M15" s="177">
        <f t="shared" si="4"/>
        <v>23.633568281938327</v>
      </c>
      <c r="N15" s="173"/>
      <c r="O15" s="173"/>
      <c r="P15" s="177"/>
      <c r="Q15" s="173"/>
      <c r="R15" s="173"/>
      <c r="S15" s="177"/>
      <c r="T15" s="173"/>
      <c r="U15" s="173"/>
      <c r="V15" s="177"/>
      <c r="W15" s="173"/>
      <c r="X15" s="173"/>
      <c r="Y15" s="177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7"/>
      <c r="AL15" s="173"/>
      <c r="AM15" s="173"/>
      <c r="AN15" s="177"/>
      <c r="AO15" s="173"/>
      <c r="AP15" s="173"/>
      <c r="AQ15" s="177"/>
      <c r="AR15" s="173"/>
      <c r="AS15" s="173"/>
      <c r="AT15" s="177"/>
      <c r="AU15" s="173"/>
      <c r="AV15" s="173"/>
      <c r="AW15" s="177"/>
      <c r="AX15" s="173"/>
      <c r="AY15" s="173"/>
      <c r="AZ15" s="177"/>
      <c r="BA15" s="171"/>
      <c r="BB15" s="173"/>
      <c r="BC15" s="177"/>
      <c r="BD15" s="173"/>
      <c r="BE15" s="173"/>
      <c r="BF15" s="177"/>
      <c r="BG15" s="173"/>
      <c r="BH15" s="173"/>
      <c r="BI15" s="177"/>
      <c r="BJ15" s="173"/>
      <c r="BK15" s="173"/>
      <c r="BL15" s="177"/>
      <c r="BM15" s="173"/>
      <c r="BN15" s="173"/>
      <c r="BO15" s="177"/>
      <c r="BP15" s="173"/>
      <c r="BQ15" s="173"/>
      <c r="BR15" s="177"/>
      <c r="BS15" s="173"/>
      <c r="BT15" s="173"/>
      <c r="BU15" s="177"/>
      <c r="BV15" s="173"/>
      <c r="BW15" s="173"/>
      <c r="BX15" s="177"/>
      <c r="BY15" s="173"/>
      <c r="BZ15" s="173"/>
      <c r="CA15" s="177"/>
      <c r="CB15" s="173"/>
      <c r="CC15" s="173"/>
      <c r="CD15" s="177"/>
      <c r="CE15" s="193"/>
      <c r="CF15" s="173"/>
      <c r="CG15" s="173"/>
      <c r="CH15" s="177"/>
      <c r="CI15" s="173"/>
      <c r="CJ15" s="173"/>
      <c r="CK15" s="177"/>
      <c r="CL15" s="173"/>
      <c r="CM15" s="173"/>
      <c r="CN15" s="177"/>
      <c r="CO15" s="173"/>
      <c r="CP15" s="173"/>
      <c r="CQ15" s="177"/>
      <c r="CR15" s="173"/>
      <c r="CS15" s="173"/>
      <c r="CT15" s="177"/>
      <c r="CU15" s="173"/>
      <c r="CV15" s="173"/>
      <c r="CW15" s="177"/>
      <c r="CX15" s="173"/>
      <c r="CY15" s="173"/>
      <c r="CZ15" s="177"/>
      <c r="DA15" s="17"/>
      <c r="DB15" s="17"/>
      <c r="DC15" s="17"/>
      <c r="DD15" s="85"/>
      <c r="DE15" s="85"/>
      <c r="DF15" s="85"/>
      <c r="DG15" s="85"/>
      <c r="DH15" s="85"/>
    </row>
    <row r="16" spans="1:114" s="150" customFormat="1" ht="15.75" customHeight="1">
      <c r="A16" s="15" t="s">
        <v>147</v>
      </c>
      <c r="B16" s="173">
        <f t="shared" si="69"/>
        <v>227</v>
      </c>
      <c r="C16" s="173">
        <f t="shared" si="70"/>
        <v>54.254339999999999</v>
      </c>
      <c r="D16" s="173">
        <f t="shared" si="1"/>
        <v>23.900590308370042</v>
      </c>
      <c r="E16" s="173"/>
      <c r="F16" s="173"/>
      <c r="G16" s="177"/>
      <c r="H16" s="173"/>
      <c r="I16" s="173"/>
      <c r="J16" s="177"/>
      <c r="K16" s="173">
        <v>227</v>
      </c>
      <c r="L16" s="173">
        <v>54.254339999999999</v>
      </c>
      <c r="M16" s="177">
        <f t="shared" si="4"/>
        <v>23.900590308370042</v>
      </c>
      <c r="N16" s="173"/>
      <c r="O16" s="173"/>
      <c r="P16" s="177"/>
      <c r="Q16" s="173"/>
      <c r="R16" s="173"/>
      <c r="S16" s="177"/>
      <c r="T16" s="173"/>
      <c r="U16" s="173"/>
      <c r="V16" s="177"/>
      <c r="W16" s="173"/>
      <c r="X16" s="173"/>
      <c r="Y16" s="177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7"/>
      <c r="AL16" s="173"/>
      <c r="AM16" s="173"/>
      <c r="AN16" s="177"/>
      <c r="AO16" s="173"/>
      <c r="AP16" s="173"/>
      <c r="AQ16" s="177"/>
      <c r="AR16" s="173"/>
      <c r="AS16" s="173"/>
      <c r="AT16" s="177"/>
      <c r="AU16" s="173"/>
      <c r="AV16" s="173"/>
      <c r="AW16" s="177"/>
      <c r="AX16" s="173"/>
      <c r="AY16" s="173"/>
      <c r="AZ16" s="177"/>
      <c r="BA16" s="171"/>
      <c r="BB16" s="173"/>
      <c r="BC16" s="177"/>
      <c r="BD16" s="173"/>
      <c r="BE16" s="173"/>
      <c r="BF16" s="177"/>
      <c r="BG16" s="173"/>
      <c r="BH16" s="173"/>
      <c r="BI16" s="177"/>
      <c r="BJ16" s="173"/>
      <c r="BK16" s="173"/>
      <c r="BL16" s="177"/>
      <c r="BM16" s="173"/>
      <c r="BN16" s="173"/>
      <c r="BO16" s="177"/>
      <c r="BP16" s="173"/>
      <c r="BQ16" s="173"/>
      <c r="BR16" s="177"/>
      <c r="BS16" s="173"/>
      <c r="BT16" s="173"/>
      <c r="BU16" s="177"/>
      <c r="BV16" s="173"/>
      <c r="BW16" s="173"/>
      <c r="BX16" s="177"/>
      <c r="BY16" s="173"/>
      <c r="BZ16" s="173"/>
      <c r="CA16" s="177"/>
      <c r="CB16" s="173"/>
      <c r="CC16" s="173"/>
      <c r="CD16" s="177"/>
      <c r="CE16" s="193"/>
      <c r="CF16" s="173"/>
      <c r="CG16" s="173"/>
      <c r="CH16" s="177"/>
      <c r="CI16" s="173"/>
      <c r="CJ16" s="173"/>
      <c r="CK16" s="177"/>
      <c r="CL16" s="173"/>
      <c r="CM16" s="173"/>
      <c r="CN16" s="177"/>
      <c r="CO16" s="173"/>
      <c r="CP16" s="173"/>
      <c r="CQ16" s="177"/>
      <c r="CR16" s="173"/>
      <c r="CS16" s="173"/>
      <c r="CT16" s="177"/>
      <c r="CU16" s="173"/>
      <c r="CV16" s="173"/>
      <c r="CW16" s="177"/>
      <c r="CX16" s="173"/>
      <c r="CY16" s="173"/>
      <c r="CZ16" s="177"/>
      <c r="DA16" s="17"/>
      <c r="DB16" s="17"/>
      <c r="DC16" s="17"/>
      <c r="DD16" s="85"/>
      <c r="DE16" s="85"/>
      <c r="DF16" s="85"/>
      <c r="DG16" s="85"/>
      <c r="DH16" s="85"/>
    </row>
    <row r="17" spans="1:112" s="150" customFormat="1" ht="15.75" customHeight="1">
      <c r="A17" s="15" t="s">
        <v>76</v>
      </c>
      <c r="B17" s="173">
        <f t="shared" si="69"/>
        <v>227</v>
      </c>
      <c r="C17" s="173">
        <f t="shared" si="70"/>
        <v>49.079729999999998</v>
      </c>
      <c r="D17" s="173">
        <f t="shared" si="1"/>
        <v>21.621026431718061</v>
      </c>
      <c r="E17" s="173"/>
      <c r="F17" s="173"/>
      <c r="G17" s="177"/>
      <c r="H17" s="173"/>
      <c r="I17" s="173"/>
      <c r="J17" s="177"/>
      <c r="K17" s="173">
        <v>227</v>
      </c>
      <c r="L17" s="173">
        <v>49.079729999999998</v>
      </c>
      <c r="M17" s="177">
        <f t="shared" si="4"/>
        <v>21.621026431718061</v>
      </c>
      <c r="N17" s="173"/>
      <c r="O17" s="173"/>
      <c r="P17" s="177"/>
      <c r="Q17" s="173"/>
      <c r="R17" s="173"/>
      <c r="S17" s="177"/>
      <c r="T17" s="173"/>
      <c r="U17" s="173"/>
      <c r="V17" s="177"/>
      <c r="W17" s="173"/>
      <c r="X17" s="173"/>
      <c r="Y17" s="177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7"/>
      <c r="AL17" s="173"/>
      <c r="AM17" s="173"/>
      <c r="AN17" s="177"/>
      <c r="AO17" s="173"/>
      <c r="AP17" s="173"/>
      <c r="AQ17" s="177"/>
      <c r="AR17" s="173"/>
      <c r="AS17" s="173"/>
      <c r="AT17" s="177"/>
      <c r="AU17" s="173"/>
      <c r="AV17" s="173"/>
      <c r="AW17" s="177"/>
      <c r="AX17" s="173"/>
      <c r="AY17" s="173"/>
      <c r="AZ17" s="177"/>
      <c r="BA17" s="171"/>
      <c r="BB17" s="173"/>
      <c r="BC17" s="177"/>
      <c r="BD17" s="173"/>
      <c r="BE17" s="173"/>
      <c r="BF17" s="177"/>
      <c r="BG17" s="173"/>
      <c r="BH17" s="173"/>
      <c r="BI17" s="177"/>
      <c r="BJ17" s="173"/>
      <c r="BK17" s="173"/>
      <c r="BL17" s="177"/>
      <c r="BM17" s="173"/>
      <c r="BN17" s="173"/>
      <c r="BO17" s="177"/>
      <c r="BP17" s="173"/>
      <c r="BQ17" s="173"/>
      <c r="BR17" s="177"/>
      <c r="BS17" s="173"/>
      <c r="BT17" s="173"/>
      <c r="BU17" s="177"/>
      <c r="BV17" s="173"/>
      <c r="BW17" s="173"/>
      <c r="BX17" s="177"/>
      <c r="BY17" s="173"/>
      <c r="BZ17" s="173"/>
      <c r="CA17" s="177"/>
      <c r="CB17" s="173"/>
      <c r="CC17" s="173"/>
      <c r="CD17" s="177"/>
      <c r="CE17" s="193"/>
      <c r="CF17" s="173"/>
      <c r="CG17" s="173"/>
      <c r="CH17" s="177"/>
      <c r="CI17" s="173"/>
      <c r="CJ17" s="173"/>
      <c r="CK17" s="177"/>
      <c r="CL17" s="173"/>
      <c r="CM17" s="173"/>
      <c r="CN17" s="177"/>
      <c r="CO17" s="173"/>
      <c r="CP17" s="173"/>
      <c r="CQ17" s="177"/>
      <c r="CR17" s="173"/>
      <c r="CS17" s="173"/>
      <c r="CT17" s="177"/>
      <c r="CU17" s="173"/>
      <c r="CV17" s="173"/>
      <c r="CW17" s="177"/>
      <c r="CX17" s="173"/>
      <c r="CY17" s="173"/>
      <c r="CZ17" s="177"/>
      <c r="DA17" s="17"/>
      <c r="DB17" s="17"/>
      <c r="DC17" s="17"/>
      <c r="DD17" s="85"/>
      <c r="DE17" s="85"/>
      <c r="DF17" s="85"/>
      <c r="DG17" s="85"/>
      <c r="DH17" s="85"/>
    </row>
    <row r="18" spans="1:112" s="150" customFormat="1" ht="15.75" customHeight="1">
      <c r="A18" s="15" t="s">
        <v>155</v>
      </c>
      <c r="B18" s="173">
        <f t="shared" si="69"/>
        <v>227</v>
      </c>
      <c r="C18" s="173">
        <f t="shared" si="70"/>
        <v>54.253999999999998</v>
      </c>
      <c r="D18" s="173">
        <f t="shared" si="1"/>
        <v>23.900440528634359</v>
      </c>
      <c r="E18" s="173"/>
      <c r="F18" s="173"/>
      <c r="G18" s="177"/>
      <c r="H18" s="173"/>
      <c r="I18" s="173"/>
      <c r="J18" s="177"/>
      <c r="K18" s="173">
        <v>227</v>
      </c>
      <c r="L18" s="173">
        <v>54.253999999999998</v>
      </c>
      <c r="M18" s="177">
        <f t="shared" si="4"/>
        <v>23.900440528634359</v>
      </c>
      <c r="N18" s="173"/>
      <c r="O18" s="173"/>
      <c r="P18" s="177"/>
      <c r="Q18" s="173"/>
      <c r="R18" s="173"/>
      <c r="S18" s="177"/>
      <c r="T18" s="173"/>
      <c r="U18" s="173"/>
      <c r="V18" s="177"/>
      <c r="W18" s="173"/>
      <c r="X18" s="173"/>
      <c r="Y18" s="177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7"/>
      <c r="AL18" s="173"/>
      <c r="AM18" s="173"/>
      <c r="AN18" s="177"/>
      <c r="AO18" s="173"/>
      <c r="AP18" s="173"/>
      <c r="AQ18" s="177"/>
      <c r="AR18" s="173"/>
      <c r="AS18" s="173"/>
      <c r="AT18" s="177"/>
      <c r="AU18" s="173"/>
      <c r="AV18" s="173"/>
      <c r="AW18" s="177"/>
      <c r="AX18" s="173"/>
      <c r="AY18" s="173"/>
      <c r="AZ18" s="177"/>
      <c r="BA18" s="171"/>
      <c r="BB18" s="173"/>
      <c r="BC18" s="177"/>
      <c r="BD18" s="173"/>
      <c r="BE18" s="173"/>
      <c r="BF18" s="177"/>
      <c r="BG18" s="173"/>
      <c r="BH18" s="173"/>
      <c r="BI18" s="177"/>
      <c r="BJ18" s="173"/>
      <c r="BK18" s="173"/>
      <c r="BL18" s="177"/>
      <c r="BM18" s="173"/>
      <c r="BN18" s="173"/>
      <c r="BO18" s="177"/>
      <c r="BP18" s="173"/>
      <c r="BQ18" s="173"/>
      <c r="BR18" s="177"/>
      <c r="BS18" s="173"/>
      <c r="BT18" s="173"/>
      <c r="BU18" s="177"/>
      <c r="BV18" s="173"/>
      <c r="BW18" s="173"/>
      <c r="BX18" s="177"/>
      <c r="BY18" s="173"/>
      <c r="BZ18" s="173"/>
      <c r="CA18" s="177"/>
      <c r="CB18" s="173"/>
      <c r="CC18" s="173"/>
      <c r="CD18" s="177"/>
      <c r="CE18" s="193"/>
      <c r="CF18" s="173"/>
      <c r="CG18" s="173"/>
      <c r="CH18" s="177"/>
      <c r="CI18" s="173"/>
      <c r="CJ18" s="173"/>
      <c r="CK18" s="177"/>
      <c r="CL18" s="173"/>
      <c r="CM18" s="173"/>
      <c r="CN18" s="177"/>
      <c r="CO18" s="173"/>
      <c r="CP18" s="173"/>
      <c r="CQ18" s="177"/>
      <c r="CR18" s="173"/>
      <c r="CS18" s="173"/>
      <c r="CT18" s="177"/>
      <c r="CU18" s="173"/>
      <c r="CV18" s="173"/>
      <c r="CW18" s="177"/>
      <c r="CX18" s="173"/>
      <c r="CY18" s="173"/>
      <c r="CZ18" s="177"/>
      <c r="DA18" s="17"/>
      <c r="DB18" s="17"/>
      <c r="DC18" s="17"/>
      <c r="DD18" s="85"/>
      <c r="DE18" s="85"/>
      <c r="DF18" s="85"/>
      <c r="DG18" s="88"/>
      <c r="DH18" s="85"/>
    </row>
    <row r="19" spans="1:112" s="150" customFormat="1" ht="15.75" customHeight="1">
      <c r="A19" s="15" t="s">
        <v>81</v>
      </c>
      <c r="B19" s="173">
        <f t="shared" si="69"/>
        <v>227</v>
      </c>
      <c r="C19" s="173">
        <f t="shared" si="70"/>
        <v>53.815460000000002</v>
      </c>
      <c r="D19" s="173">
        <f t="shared" si="1"/>
        <v>23.707251101321585</v>
      </c>
      <c r="E19" s="173"/>
      <c r="F19" s="173"/>
      <c r="G19" s="177"/>
      <c r="H19" s="173"/>
      <c r="I19" s="173"/>
      <c r="J19" s="177"/>
      <c r="K19" s="173">
        <v>227</v>
      </c>
      <c r="L19" s="173">
        <v>53.815460000000002</v>
      </c>
      <c r="M19" s="177">
        <f t="shared" si="4"/>
        <v>23.707251101321585</v>
      </c>
      <c r="N19" s="173"/>
      <c r="O19" s="173"/>
      <c r="P19" s="177"/>
      <c r="Q19" s="173"/>
      <c r="R19" s="173"/>
      <c r="S19" s="177"/>
      <c r="T19" s="173"/>
      <c r="U19" s="173"/>
      <c r="V19" s="177"/>
      <c r="W19" s="173"/>
      <c r="X19" s="173"/>
      <c r="Y19" s="177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7"/>
      <c r="AL19" s="173"/>
      <c r="AM19" s="173"/>
      <c r="AN19" s="177"/>
      <c r="AO19" s="173"/>
      <c r="AP19" s="173"/>
      <c r="AQ19" s="177"/>
      <c r="AR19" s="173"/>
      <c r="AS19" s="173"/>
      <c r="AT19" s="177"/>
      <c r="AU19" s="173"/>
      <c r="AV19" s="173"/>
      <c r="AW19" s="177"/>
      <c r="AX19" s="173"/>
      <c r="AY19" s="173"/>
      <c r="AZ19" s="177"/>
      <c r="BA19" s="171"/>
      <c r="BB19" s="173"/>
      <c r="BC19" s="177"/>
      <c r="BD19" s="173"/>
      <c r="BE19" s="173"/>
      <c r="BF19" s="177"/>
      <c r="BG19" s="173"/>
      <c r="BH19" s="173"/>
      <c r="BI19" s="177"/>
      <c r="BJ19" s="173"/>
      <c r="BK19" s="173"/>
      <c r="BL19" s="177"/>
      <c r="BM19" s="173"/>
      <c r="BN19" s="173"/>
      <c r="BO19" s="177"/>
      <c r="BP19" s="173"/>
      <c r="BQ19" s="173"/>
      <c r="BR19" s="177"/>
      <c r="BS19" s="173"/>
      <c r="BT19" s="173"/>
      <c r="BU19" s="177"/>
      <c r="BV19" s="173"/>
      <c r="BW19" s="173"/>
      <c r="BX19" s="177"/>
      <c r="BY19" s="173"/>
      <c r="BZ19" s="173"/>
      <c r="CA19" s="177"/>
      <c r="CB19" s="173"/>
      <c r="CC19" s="173"/>
      <c r="CD19" s="177"/>
      <c r="CE19" s="193"/>
      <c r="CF19" s="173"/>
      <c r="CG19" s="173"/>
      <c r="CH19" s="177"/>
      <c r="CI19" s="173"/>
      <c r="CJ19" s="173"/>
      <c r="CK19" s="177"/>
      <c r="CL19" s="173"/>
      <c r="CM19" s="173"/>
      <c r="CN19" s="177"/>
      <c r="CO19" s="173"/>
      <c r="CP19" s="173"/>
      <c r="CQ19" s="177"/>
      <c r="CR19" s="173"/>
      <c r="CS19" s="173"/>
      <c r="CT19" s="177"/>
      <c r="CU19" s="173"/>
      <c r="CV19" s="173"/>
      <c r="CW19" s="177"/>
      <c r="CX19" s="173"/>
      <c r="CY19" s="173"/>
      <c r="CZ19" s="177"/>
      <c r="DA19" s="17"/>
      <c r="DB19" s="17"/>
      <c r="DC19" s="17"/>
      <c r="DD19" s="85"/>
      <c r="DE19" s="85"/>
      <c r="DF19" s="85"/>
      <c r="DG19" s="85"/>
      <c r="DH19" s="85"/>
    </row>
    <row r="20" spans="1:112" s="150" customFormat="1" ht="15.75" customHeight="1">
      <c r="A20" s="15" t="s">
        <v>145</v>
      </c>
      <c r="B20" s="173">
        <f t="shared" si="69"/>
        <v>227</v>
      </c>
      <c r="C20" s="173">
        <f t="shared" si="70"/>
        <v>54.334020000000002</v>
      </c>
      <c r="D20" s="173">
        <f t="shared" si="1"/>
        <v>23.935691629955951</v>
      </c>
      <c r="E20" s="173"/>
      <c r="F20" s="173"/>
      <c r="G20" s="177"/>
      <c r="H20" s="173"/>
      <c r="I20" s="173"/>
      <c r="J20" s="177"/>
      <c r="K20" s="173">
        <v>227</v>
      </c>
      <c r="L20" s="173">
        <v>54.334020000000002</v>
      </c>
      <c r="M20" s="177">
        <f t="shared" si="4"/>
        <v>23.935691629955951</v>
      </c>
      <c r="N20" s="173"/>
      <c r="O20" s="173"/>
      <c r="P20" s="177"/>
      <c r="Q20" s="173"/>
      <c r="R20" s="173"/>
      <c r="S20" s="177"/>
      <c r="T20" s="173"/>
      <c r="U20" s="173"/>
      <c r="V20" s="177"/>
      <c r="W20" s="173"/>
      <c r="X20" s="173"/>
      <c r="Y20" s="177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7"/>
      <c r="AL20" s="173"/>
      <c r="AM20" s="173"/>
      <c r="AN20" s="177"/>
      <c r="AO20" s="173"/>
      <c r="AP20" s="173"/>
      <c r="AQ20" s="177"/>
      <c r="AR20" s="173"/>
      <c r="AS20" s="173"/>
      <c r="AT20" s="177"/>
      <c r="AU20" s="173"/>
      <c r="AV20" s="173"/>
      <c r="AW20" s="177"/>
      <c r="AX20" s="173"/>
      <c r="AY20" s="173"/>
      <c r="AZ20" s="177"/>
      <c r="BA20" s="171"/>
      <c r="BB20" s="173"/>
      <c r="BC20" s="177"/>
      <c r="BD20" s="173"/>
      <c r="BE20" s="173"/>
      <c r="BF20" s="177"/>
      <c r="BG20" s="173"/>
      <c r="BH20" s="173"/>
      <c r="BI20" s="177"/>
      <c r="BJ20" s="173"/>
      <c r="BK20" s="173"/>
      <c r="BL20" s="177"/>
      <c r="BM20" s="173"/>
      <c r="BN20" s="173"/>
      <c r="BO20" s="177"/>
      <c r="BP20" s="173"/>
      <c r="BQ20" s="173"/>
      <c r="BR20" s="177"/>
      <c r="BS20" s="173"/>
      <c r="BT20" s="173"/>
      <c r="BU20" s="177"/>
      <c r="BV20" s="173"/>
      <c r="BW20" s="173"/>
      <c r="BX20" s="177"/>
      <c r="BY20" s="173"/>
      <c r="BZ20" s="173"/>
      <c r="CA20" s="177"/>
      <c r="CB20" s="173"/>
      <c r="CC20" s="173"/>
      <c r="CD20" s="177"/>
      <c r="CE20" s="193"/>
      <c r="CF20" s="173"/>
      <c r="CG20" s="173"/>
      <c r="CH20" s="177"/>
      <c r="CI20" s="173"/>
      <c r="CJ20" s="173"/>
      <c r="CK20" s="177"/>
      <c r="CL20" s="173"/>
      <c r="CM20" s="173"/>
      <c r="CN20" s="177"/>
      <c r="CO20" s="173"/>
      <c r="CP20" s="173"/>
      <c r="CQ20" s="177"/>
      <c r="CR20" s="173"/>
      <c r="CS20" s="173"/>
      <c r="CT20" s="177"/>
      <c r="CU20" s="173"/>
      <c r="CV20" s="173"/>
      <c r="CW20" s="177"/>
      <c r="CX20" s="173"/>
      <c r="CY20" s="173"/>
      <c r="CZ20" s="177"/>
      <c r="DA20" s="17"/>
      <c r="DB20" s="17"/>
      <c r="DC20" s="17"/>
      <c r="DD20" s="85"/>
      <c r="DE20" s="85"/>
      <c r="DF20" s="85"/>
      <c r="DG20" s="85"/>
      <c r="DH20" s="85"/>
    </row>
    <row r="21" spans="1:112" s="14" customFormat="1" ht="15.75" customHeight="1">
      <c r="A21" s="13" t="s">
        <v>178</v>
      </c>
      <c r="B21" s="170">
        <f>B22+B23</f>
        <v>272289.15700000001</v>
      </c>
      <c r="C21" s="170">
        <f t="shared" ref="C21:BN21" si="71">C22+C23</f>
        <v>78297.603750000009</v>
      </c>
      <c r="D21" s="170">
        <f t="shared" si="1"/>
        <v>28.755314612105543</v>
      </c>
      <c r="E21" s="170">
        <f t="shared" si="71"/>
        <v>946</v>
      </c>
      <c r="F21" s="170">
        <f t="shared" si="71"/>
        <v>220.91434000000001</v>
      </c>
      <c r="G21" s="174">
        <f t="shared" ref="G21" si="72">F21/E21*100</f>
        <v>23.352467230443978</v>
      </c>
      <c r="H21" s="170">
        <f t="shared" si="71"/>
        <v>45.2</v>
      </c>
      <c r="I21" s="170">
        <f t="shared" si="71"/>
        <v>22.265000000000001</v>
      </c>
      <c r="J21" s="174">
        <f t="shared" ref="J21" si="73">I21/H21*100</f>
        <v>49.258849557522119</v>
      </c>
      <c r="K21" s="170">
        <f t="shared" si="71"/>
        <v>1807.6000000000004</v>
      </c>
      <c r="L21" s="170">
        <f t="shared" si="71"/>
        <v>330.08987999999999</v>
      </c>
      <c r="M21" s="174">
        <f t="shared" si="4"/>
        <v>18.2612237220624</v>
      </c>
      <c r="N21" s="170"/>
      <c r="O21" s="170"/>
      <c r="P21" s="174"/>
      <c r="Q21" s="170">
        <f t="shared" si="71"/>
        <v>175284.6</v>
      </c>
      <c r="R21" s="170">
        <f t="shared" si="71"/>
        <v>55127.527000000002</v>
      </c>
      <c r="S21" s="174">
        <f t="shared" ref="S21" si="74">R21/Q21*100</f>
        <v>31.450296831552798</v>
      </c>
      <c r="T21" s="170">
        <f t="shared" si="71"/>
        <v>15126.4</v>
      </c>
      <c r="U21" s="170">
        <f t="shared" si="71"/>
        <v>4810.6419999999998</v>
      </c>
      <c r="V21" s="174">
        <f t="shared" ref="V21" si="75">U21/T21*100</f>
        <v>31.802953776179393</v>
      </c>
      <c r="W21" s="170">
        <f t="shared" si="71"/>
        <v>5.0999999999999996</v>
      </c>
      <c r="X21" s="170">
        <f t="shared" si="71"/>
        <v>0</v>
      </c>
      <c r="Y21" s="174">
        <f t="shared" ref="Y21:Y22" si="76">X21/W21*100</f>
        <v>0</v>
      </c>
      <c r="Z21" s="170">
        <f t="shared" si="71"/>
        <v>133.9</v>
      </c>
      <c r="AA21" s="170">
        <f t="shared" si="71"/>
        <v>38.74718</v>
      </c>
      <c r="AB21" s="170">
        <f t="shared" ref="AB21" si="77">AA21/Z21*100</f>
        <v>28.937401045556381</v>
      </c>
      <c r="AC21" s="170">
        <f t="shared" si="71"/>
        <v>16845.8</v>
      </c>
      <c r="AD21" s="170">
        <f t="shared" si="71"/>
        <v>6662.4</v>
      </c>
      <c r="AE21" s="170">
        <f t="shared" ref="AE21" si="78">AD21/AC21*100</f>
        <v>39.549323867076659</v>
      </c>
      <c r="AF21" s="170">
        <f t="shared" si="71"/>
        <v>5185</v>
      </c>
      <c r="AG21" s="170">
        <f t="shared" si="71"/>
        <v>1902.5</v>
      </c>
      <c r="AH21" s="170">
        <f t="shared" ref="AH21:AH22" si="79">AG21/AF21*100</f>
        <v>36.692381870781098</v>
      </c>
      <c r="AI21" s="170">
        <f t="shared" si="71"/>
        <v>6566.47</v>
      </c>
      <c r="AJ21" s="170">
        <f t="shared" si="71"/>
        <v>2788.4683799999998</v>
      </c>
      <c r="AK21" s="174">
        <f t="shared" ref="AK21:AK22" si="80">AJ21/AI21*100</f>
        <v>42.465257284355211</v>
      </c>
      <c r="AL21" s="170">
        <f t="shared" si="71"/>
        <v>52.8</v>
      </c>
      <c r="AM21" s="170">
        <f t="shared" si="71"/>
        <v>11.6</v>
      </c>
      <c r="AN21" s="174">
        <f t="shared" ref="AN21" si="81">AM21/AL21*100</f>
        <v>21.969696969696969</v>
      </c>
      <c r="AO21" s="170">
        <f t="shared" si="71"/>
        <v>0</v>
      </c>
      <c r="AP21" s="170">
        <f t="shared" si="71"/>
        <v>0</v>
      </c>
      <c r="AQ21" s="174"/>
      <c r="AR21" s="170">
        <f t="shared" si="71"/>
        <v>396</v>
      </c>
      <c r="AS21" s="170">
        <f t="shared" si="71"/>
        <v>81.068089999999998</v>
      </c>
      <c r="AT21" s="174">
        <f t="shared" ref="AT21" si="82">AS21/AR21*100</f>
        <v>20.471739898989899</v>
      </c>
      <c r="AU21" s="170">
        <f t="shared" si="71"/>
        <v>3</v>
      </c>
      <c r="AV21" s="170">
        <f t="shared" si="71"/>
        <v>0.55400000000000005</v>
      </c>
      <c r="AW21" s="174">
        <f t="shared" ref="AW21:AW22" si="83">AV21/AU21*100</f>
        <v>18.466666666666669</v>
      </c>
      <c r="AX21" s="170">
        <f t="shared" si="71"/>
        <v>716.7</v>
      </c>
      <c r="AY21" s="170">
        <f t="shared" si="71"/>
        <v>0</v>
      </c>
      <c r="AZ21" s="174">
        <f t="shared" ref="AZ21:AZ22" si="84">AY21/AX21*100</f>
        <v>0</v>
      </c>
      <c r="BA21" s="170">
        <f t="shared" si="71"/>
        <v>366</v>
      </c>
      <c r="BB21" s="170">
        <f t="shared" si="71"/>
        <v>65.222279999999998</v>
      </c>
      <c r="BC21" s="174">
        <f t="shared" ref="BC21" si="85">BB21/BA21*100</f>
        <v>17.820295081967213</v>
      </c>
      <c r="BD21" s="170">
        <f t="shared" si="71"/>
        <v>39</v>
      </c>
      <c r="BE21" s="170">
        <f t="shared" si="71"/>
        <v>0</v>
      </c>
      <c r="BF21" s="174">
        <f t="shared" ref="BF21:BF22" si="86">BE21/BD21*100</f>
        <v>0</v>
      </c>
      <c r="BG21" s="170">
        <f t="shared" si="71"/>
        <v>0</v>
      </c>
      <c r="BH21" s="170">
        <f t="shared" si="71"/>
        <v>0</v>
      </c>
      <c r="BI21" s="177"/>
      <c r="BJ21" s="170">
        <f t="shared" si="71"/>
        <v>286.7</v>
      </c>
      <c r="BK21" s="170">
        <f t="shared" si="71"/>
        <v>19.870999999999999</v>
      </c>
      <c r="BL21" s="174">
        <f t="shared" ref="BL21:BL22" si="87">BK21/BJ21*100</f>
        <v>6.930938262992675</v>
      </c>
      <c r="BM21" s="170">
        <f t="shared" si="71"/>
        <v>0</v>
      </c>
      <c r="BN21" s="170">
        <f t="shared" si="71"/>
        <v>0</v>
      </c>
      <c r="BO21" s="174"/>
      <c r="BP21" s="170">
        <f t="shared" ref="BP21:CM21" si="88">BP22+BP23</f>
        <v>12678.8</v>
      </c>
      <c r="BQ21" s="170">
        <f t="shared" si="88"/>
        <v>3199.8849599999999</v>
      </c>
      <c r="BR21" s="174">
        <f t="shared" ref="BR21" si="89">BQ21/BP21*100</f>
        <v>25.238074265703382</v>
      </c>
      <c r="BS21" s="170">
        <f t="shared" si="88"/>
        <v>0</v>
      </c>
      <c r="BT21" s="170">
        <f t="shared" si="88"/>
        <v>0</v>
      </c>
      <c r="BU21" s="174"/>
      <c r="BV21" s="170">
        <f t="shared" si="88"/>
        <v>0</v>
      </c>
      <c r="BW21" s="170">
        <f t="shared" si="88"/>
        <v>0</v>
      </c>
      <c r="BX21" s="177"/>
      <c r="BY21" s="170">
        <f t="shared" si="88"/>
        <v>22160.754000000001</v>
      </c>
      <c r="BZ21" s="170">
        <f t="shared" si="88"/>
        <v>0</v>
      </c>
      <c r="CA21" s="176">
        <f t="shared" ref="CA21:CA22" si="90">BZ21/BY21*100</f>
        <v>0</v>
      </c>
      <c r="CB21" s="170"/>
      <c r="CC21" s="170"/>
      <c r="CD21" s="174"/>
      <c r="CE21" s="192">
        <f t="shared" si="88"/>
        <v>1478.2000499999999</v>
      </c>
      <c r="CF21" s="170">
        <f t="shared" si="88"/>
        <v>1478.2000499999999</v>
      </c>
      <c r="CG21" s="170">
        <f t="shared" si="88"/>
        <v>0</v>
      </c>
      <c r="CH21" s="174">
        <f t="shared" ref="CH21:CH22" si="91">CG21/CF21*100</f>
        <v>0</v>
      </c>
      <c r="CI21" s="170">
        <f t="shared" si="88"/>
        <v>1463.41805</v>
      </c>
      <c r="CJ21" s="170">
        <f t="shared" si="88"/>
        <v>0</v>
      </c>
      <c r="CK21" s="174">
        <f t="shared" ref="CK21:CK22" si="92">CJ21/CI21*100</f>
        <v>0</v>
      </c>
      <c r="CL21" s="170">
        <f t="shared" si="88"/>
        <v>14.782</v>
      </c>
      <c r="CM21" s="170">
        <f t="shared" si="88"/>
        <v>0</v>
      </c>
      <c r="CN21" s="174">
        <f t="shared" ref="CN21:CN22" si="93">CM21/CL21*100</f>
        <v>0</v>
      </c>
      <c r="CO21" s="170"/>
      <c r="CP21" s="170"/>
      <c r="CQ21" s="174"/>
      <c r="CR21" s="170">
        <f t="shared" ref="CR21:CS21" si="94">CR22+CR23</f>
        <v>15.14</v>
      </c>
      <c r="CS21" s="170">
        <f t="shared" si="94"/>
        <v>0</v>
      </c>
      <c r="CT21" s="174">
        <f t="shared" ref="CT21:CT22" si="95">CS21/CR21*100</f>
        <v>0</v>
      </c>
      <c r="CU21" s="170">
        <f t="shared" ref="CU21:CV21" si="96">CU22+CU23</f>
        <v>12030.5</v>
      </c>
      <c r="CV21" s="170">
        <f t="shared" si="96"/>
        <v>3015.8496399999999</v>
      </c>
      <c r="CW21" s="176">
        <f t="shared" ref="CW21:CW22" si="97">CV21/CU21*100</f>
        <v>25.068364905864261</v>
      </c>
      <c r="CX21" s="170">
        <f t="shared" ref="CX21:CY21" si="98">CX22+CX23</f>
        <v>119.49294999999999</v>
      </c>
      <c r="CY21" s="170">
        <f t="shared" si="98"/>
        <v>0</v>
      </c>
      <c r="CZ21" s="174">
        <f t="shared" ref="CZ21:CZ22" si="99">CY21/CX21*100</f>
        <v>0</v>
      </c>
      <c r="DA21" s="96"/>
      <c r="DB21" s="154"/>
      <c r="DC21" s="75"/>
      <c r="DD21" s="88"/>
      <c r="DE21" s="85"/>
      <c r="DF21" s="87"/>
      <c r="DG21" s="154"/>
      <c r="DH21" s="85"/>
    </row>
    <row r="22" spans="1:112" s="16" customFormat="1" ht="15.75" customHeight="1">
      <c r="A22" s="11" t="s">
        <v>164</v>
      </c>
      <c r="B22" s="173">
        <f>E22+H22+K22+N22+Q22+T22+W22+Z22+AC22+AF22+AI22+AL22+AO22+AR22+AU22+AX22+BA22+BD22+BG22+BJ22+BM22+BP22+BS22+BV22+BY22+CB22+CE22+CO22+CR22+CU22+CX22</f>
        <v>270481.55700000003</v>
      </c>
      <c r="C22" s="173">
        <f>F22+I22+L22+R22+U22+X22+AA22+AD22+AG22+AJ22+AM22+AP22+AS22+AV22+AY22+BB22+BE22+BH22+BK22+BN22+BQ22+BT22+BW22+BZ22+CG22+CS22+CV22+CY22</f>
        <v>77967.51387000001</v>
      </c>
      <c r="D22" s="171">
        <f t="shared" si="1"/>
        <v>28.825445525662957</v>
      </c>
      <c r="E22" s="171">
        <v>946</v>
      </c>
      <c r="F22" s="171">
        <v>220.91434000000001</v>
      </c>
      <c r="G22" s="178">
        <f>F22/E22*100</f>
        <v>23.352467230443978</v>
      </c>
      <c r="H22" s="171">
        <v>45.2</v>
      </c>
      <c r="I22" s="171">
        <v>22.265000000000001</v>
      </c>
      <c r="J22" s="178">
        <f>I22/H22*100</f>
        <v>49.258849557522119</v>
      </c>
      <c r="K22" s="171"/>
      <c r="L22" s="171"/>
      <c r="M22" s="174"/>
      <c r="N22" s="171"/>
      <c r="O22" s="171"/>
      <c r="P22" s="178"/>
      <c r="Q22" s="171">
        <v>175284.6</v>
      </c>
      <c r="R22" s="171">
        <v>55127.527000000002</v>
      </c>
      <c r="S22" s="178">
        <f>R22/Q22*100</f>
        <v>31.450296831552798</v>
      </c>
      <c r="T22" s="171">
        <v>15126.4</v>
      </c>
      <c r="U22" s="171">
        <v>4810.6419999999998</v>
      </c>
      <c r="V22" s="178">
        <f>U22/T22*100</f>
        <v>31.802953776179393</v>
      </c>
      <c r="W22" s="171">
        <v>5.0999999999999996</v>
      </c>
      <c r="X22" s="171">
        <v>0</v>
      </c>
      <c r="Y22" s="177">
        <f t="shared" si="76"/>
        <v>0</v>
      </c>
      <c r="Z22" s="171">
        <v>133.9</v>
      </c>
      <c r="AA22" s="171">
        <v>38.74718</v>
      </c>
      <c r="AB22" s="171">
        <f>AA22/Z22*100</f>
        <v>28.937401045556381</v>
      </c>
      <c r="AC22" s="171">
        <v>16845.8</v>
      </c>
      <c r="AD22" s="171">
        <v>6662.4</v>
      </c>
      <c r="AE22" s="171">
        <f>AD22/AC22*100</f>
        <v>39.549323867076659</v>
      </c>
      <c r="AF22" s="171">
        <v>5185</v>
      </c>
      <c r="AG22" s="171">
        <v>1902.5</v>
      </c>
      <c r="AH22" s="177">
        <f t="shared" si="79"/>
        <v>36.692381870781098</v>
      </c>
      <c r="AI22" s="171">
        <v>6566.47</v>
      </c>
      <c r="AJ22" s="171">
        <v>2788.4683799999998</v>
      </c>
      <c r="AK22" s="177">
        <f t="shared" si="80"/>
        <v>42.465257284355211</v>
      </c>
      <c r="AL22" s="171">
        <v>52.8</v>
      </c>
      <c r="AM22" s="171">
        <v>11.6</v>
      </c>
      <c r="AN22" s="178">
        <f>AM22/AL22*100</f>
        <v>21.969696969696969</v>
      </c>
      <c r="AO22" s="171"/>
      <c r="AP22" s="171"/>
      <c r="AQ22" s="178"/>
      <c r="AR22" s="171">
        <v>396</v>
      </c>
      <c r="AS22" s="171">
        <v>81.068089999999998</v>
      </c>
      <c r="AT22" s="178">
        <f>AS22/AR22*100</f>
        <v>20.471739898989899</v>
      </c>
      <c r="AU22" s="171">
        <v>3</v>
      </c>
      <c r="AV22" s="171">
        <v>0.55400000000000005</v>
      </c>
      <c r="AW22" s="177">
        <f t="shared" si="83"/>
        <v>18.466666666666669</v>
      </c>
      <c r="AX22" s="171">
        <v>716.7</v>
      </c>
      <c r="AY22" s="171">
        <v>0</v>
      </c>
      <c r="AZ22" s="177">
        <f t="shared" si="84"/>
        <v>0</v>
      </c>
      <c r="BA22" s="171">
        <v>366</v>
      </c>
      <c r="BB22" s="171">
        <v>65.222279999999998</v>
      </c>
      <c r="BC22" s="178">
        <v>65.222279999999998</v>
      </c>
      <c r="BD22" s="171">
        <v>39</v>
      </c>
      <c r="BE22" s="171">
        <v>0</v>
      </c>
      <c r="BF22" s="177">
        <f t="shared" si="86"/>
        <v>0</v>
      </c>
      <c r="BG22" s="171"/>
      <c r="BH22" s="171"/>
      <c r="BI22" s="178"/>
      <c r="BJ22" s="171">
        <v>286.7</v>
      </c>
      <c r="BK22" s="171">
        <v>19.870999999999999</v>
      </c>
      <c r="BL22" s="177">
        <f t="shared" si="87"/>
        <v>6.930938262992675</v>
      </c>
      <c r="BM22" s="171"/>
      <c r="BN22" s="171"/>
      <c r="BO22" s="177"/>
      <c r="BP22" s="171">
        <v>12678.8</v>
      </c>
      <c r="BQ22" s="171">
        <v>3199.8849599999999</v>
      </c>
      <c r="BR22" s="178">
        <f>BQ22/BP22*100</f>
        <v>25.238074265703382</v>
      </c>
      <c r="BS22" s="171"/>
      <c r="BT22" s="171"/>
      <c r="BU22" s="178"/>
      <c r="BV22" s="171"/>
      <c r="BW22" s="171"/>
      <c r="BX22" s="178"/>
      <c r="BY22" s="171">
        <v>22160.754000000001</v>
      </c>
      <c r="BZ22" s="171">
        <v>0</v>
      </c>
      <c r="CA22" s="177">
        <f t="shared" si="90"/>
        <v>0</v>
      </c>
      <c r="CB22" s="171"/>
      <c r="CC22" s="171"/>
      <c r="CD22" s="177"/>
      <c r="CE22" s="193">
        <v>1478.2000499999999</v>
      </c>
      <c r="CF22" s="171">
        <f>CI22+CL22</f>
        <v>1478.2000499999999</v>
      </c>
      <c r="CG22" s="171">
        <f>CJ22+CM22</f>
        <v>0</v>
      </c>
      <c r="CH22" s="177">
        <f t="shared" si="91"/>
        <v>0</v>
      </c>
      <c r="CI22" s="171">
        <v>1463.41805</v>
      </c>
      <c r="CJ22" s="171">
        <v>0</v>
      </c>
      <c r="CK22" s="177">
        <f t="shared" si="92"/>
        <v>0</v>
      </c>
      <c r="CL22" s="171">
        <v>14.782</v>
      </c>
      <c r="CM22" s="171">
        <v>0</v>
      </c>
      <c r="CN22" s="177">
        <f t="shared" si="93"/>
        <v>0</v>
      </c>
      <c r="CO22" s="171"/>
      <c r="CP22" s="171"/>
      <c r="CQ22" s="177"/>
      <c r="CR22" s="171">
        <v>15.14</v>
      </c>
      <c r="CS22" s="171">
        <v>0</v>
      </c>
      <c r="CT22" s="177">
        <f t="shared" si="95"/>
        <v>0</v>
      </c>
      <c r="CU22" s="171">
        <v>12030.5</v>
      </c>
      <c r="CV22" s="171">
        <v>3015.8496399999999</v>
      </c>
      <c r="CW22" s="177">
        <f t="shared" si="97"/>
        <v>25.068364905864261</v>
      </c>
      <c r="CX22" s="171">
        <v>119.49294999999999</v>
      </c>
      <c r="CY22" s="171">
        <v>0</v>
      </c>
      <c r="CZ22" s="177">
        <f t="shared" si="99"/>
        <v>0</v>
      </c>
      <c r="DA22" s="30"/>
      <c r="DB22" s="30"/>
      <c r="DC22" s="17"/>
      <c r="DD22" s="87"/>
      <c r="DE22" s="87"/>
      <c r="DF22" s="87"/>
      <c r="DG22" s="85"/>
      <c r="DH22" s="85"/>
    </row>
    <row r="23" spans="1:112" s="14" customFormat="1" ht="15.75" customHeight="1">
      <c r="A23" s="13" t="s">
        <v>194</v>
      </c>
      <c r="B23" s="170">
        <f>SUM(B24:B33)</f>
        <v>1807.6000000000004</v>
      </c>
      <c r="C23" s="170">
        <f t="shared" ref="C23" si="100">SUM(C24:C33)</f>
        <v>330.08987999999999</v>
      </c>
      <c r="D23" s="170">
        <f t="shared" si="1"/>
        <v>18.2612237220624</v>
      </c>
      <c r="E23" s="170">
        <f t="shared" ref="E23:BN23" si="101">SUM(E24:E33)</f>
        <v>0</v>
      </c>
      <c r="F23" s="170">
        <f t="shared" si="101"/>
        <v>0</v>
      </c>
      <c r="G23" s="174"/>
      <c r="H23" s="170">
        <f t="shared" si="101"/>
        <v>0</v>
      </c>
      <c r="I23" s="170">
        <f t="shared" si="101"/>
        <v>0</v>
      </c>
      <c r="J23" s="174"/>
      <c r="K23" s="170">
        <f t="shared" si="101"/>
        <v>1807.6000000000004</v>
      </c>
      <c r="L23" s="170">
        <f t="shared" si="101"/>
        <v>330.08987999999999</v>
      </c>
      <c r="M23" s="174">
        <f t="shared" ref="M23" si="102">L23/K23*100</f>
        <v>18.2612237220624</v>
      </c>
      <c r="N23" s="170"/>
      <c r="O23" s="170"/>
      <c r="P23" s="174"/>
      <c r="Q23" s="170">
        <f t="shared" si="101"/>
        <v>0</v>
      </c>
      <c r="R23" s="170">
        <f t="shared" si="101"/>
        <v>0</v>
      </c>
      <c r="S23" s="174"/>
      <c r="T23" s="170">
        <f t="shared" si="101"/>
        <v>0</v>
      </c>
      <c r="U23" s="170">
        <f t="shared" si="101"/>
        <v>0</v>
      </c>
      <c r="V23" s="174"/>
      <c r="W23" s="170">
        <f t="shared" si="101"/>
        <v>0</v>
      </c>
      <c r="X23" s="170">
        <f t="shared" si="101"/>
        <v>0</v>
      </c>
      <c r="Y23" s="174"/>
      <c r="Z23" s="170">
        <f t="shared" si="101"/>
        <v>0</v>
      </c>
      <c r="AA23" s="170">
        <f t="shared" si="101"/>
        <v>0</v>
      </c>
      <c r="AB23" s="170"/>
      <c r="AC23" s="170">
        <f t="shared" si="101"/>
        <v>0</v>
      </c>
      <c r="AD23" s="170">
        <f t="shared" si="101"/>
        <v>0</v>
      </c>
      <c r="AE23" s="170"/>
      <c r="AF23" s="170">
        <f t="shared" si="101"/>
        <v>0</v>
      </c>
      <c r="AG23" s="170">
        <f t="shared" si="101"/>
        <v>0</v>
      </c>
      <c r="AH23" s="170"/>
      <c r="AI23" s="170">
        <f t="shared" si="101"/>
        <v>0</v>
      </c>
      <c r="AJ23" s="170">
        <f t="shared" si="101"/>
        <v>0</v>
      </c>
      <c r="AK23" s="174"/>
      <c r="AL23" s="170">
        <f t="shared" si="101"/>
        <v>0</v>
      </c>
      <c r="AM23" s="170">
        <f t="shared" si="101"/>
        <v>0</v>
      </c>
      <c r="AN23" s="174"/>
      <c r="AO23" s="170">
        <f t="shared" si="101"/>
        <v>0</v>
      </c>
      <c r="AP23" s="170">
        <f t="shared" si="101"/>
        <v>0</v>
      </c>
      <c r="AQ23" s="174"/>
      <c r="AR23" s="170">
        <f t="shared" si="101"/>
        <v>0</v>
      </c>
      <c r="AS23" s="170">
        <f t="shared" si="101"/>
        <v>0</v>
      </c>
      <c r="AT23" s="174"/>
      <c r="AU23" s="170">
        <f t="shared" si="101"/>
        <v>0</v>
      </c>
      <c r="AV23" s="170">
        <f t="shared" si="101"/>
        <v>0</v>
      </c>
      <c r="AW23" s="174"/>
      <c r="AX23" s="170">
        <f t="shared" si="101"/>
        <v>0</v>
      </c>
      <c r="AY23" s="170">
        <f t="shared" si="101"/>
        <v>0</v>
      </c>
      <c r="AZ23" s="174"/>
      <c r="BA23" s="170">
        <f t="shared" si="101"/>
        <v>0</v>
      </c>
      <c r="BB23" s="170">
        <f t="shared" si="101"/>
        <v>0</v>
      </c>
      <c r="BC23" s="174"/>
      <c r="BD23" s="170">
        <f t="shared" si="101"/>
        <v>0</v>
      </c>
      <c r="BE23" s="170">
        <f t="shared" si="101"/>
        <v>0</v>
      </c>
      <c r="BF23" s="174"/>
      <c r="BG23" s="170">
        <f t="shared" si="101"/>
        <v>0</v>
      </c>
      <c r="BH23" s="170">
        <f t="shared" si="101"/>
        <v>0</v>
      </c>
      <c r="BI23" s="177"/>
      <c r="BJ23" s="170">
        <f t="shared" si="101"/>
        <v>0</v>
      </c>
      <c r="BK23" s="170">
        <f t="shared" si="101"/>
        <v>0</v>
      </c>
      <c r="BL23" s="174"/>
      <c r="BM23" s="170">
        <f t="shared" si="101"/>
        <v>0</v>
      </c>
      <c r="BN23" s="170">
        <f t="shared" si="101"/>
        <v>0</v>
      </c>
      <c r="BO23" s="177"/>
      <c r="BP23" s="170">
        <f t="shared" ref="BP23:CM23" si="103">SUM(BP24:BP33)</f>
        <v>0</v>
      </c>
      <c r="BQ23" s="170">
        <f t="shared" si="103"/>
        <v>0</v>
      </c>
      <c r="BR23" s="174"/>
      <c r="BS23" s="170">
        <f t="shared" si="103"/>
        <v>0</v>
      </c>
      <c r="BT23" s="170">
        <f t="shared" si="103"/>
        <v>0</v>
      </c>
      <c r="BU23" s="174"/>
      <c r="BV23" s="170">
        <f t="shared" si="103"/>
        <v>0</v>
      </c>
      <c r="BW23" s="170">
        <f t="shared" si="103"/>
        <v>0</v>
      </c>
      <c r="BX23" s="177"/>
      <c r="BY23" s="170">
        <f t="shared" si="103"/>
        <v>0</v>
      </c>
      <c r="BZ23" s="170">
        <f t="shared" si="103"/>
        <v>0</v>
      </c>
      <c r="CA23" s="177"/>
      <c r="CB23" s="170"/>
      <c r="CC23" s="170"/>
      <c r="CD23" s="177"/>
      <c r="CE23" s="192">
        <f t="shared" si="103"/>
        <v>0</v>
      </c>
      <c r="CF23" s="170">
        <f t="shared" si="103"/>
        <v>0</v>
      </c>
      <c r="CG23" s="170">
        <f t="shared" si="103"/>
        <v>0</v>
      </c>
      <c r="CH23" s="174"/>
      <c r="CI23" s="170">
        <f t="shared" si="103"/>
        <v>0</v>
      </c>
      <c r="CJ23" s="170">
        <f t="shared" si="103"/>
        <v>0</v>
      </c>
      <c r="CK23" s="177"/>
      <c r="CL23" s="170">
        <f t="shared" si="103"/>
        <v>0</v>
      </c>
      <c r="CM23" s="170">
        <f t="shared" si="103"/>
        <v>0</v>
      </c>
      <c r="CN23" s="177"/>
      <c r="CO23" s="170"/>
      <c r="CP23" s="170"/>
      <c r="CQ23" s="174"/>
      <c r="CR23" s="170">
        <f t="shared" ref="CR23:CS23" si="104">SUM(CR24:CR33)</f>
        <v>0</v>
      </c>
      <c r="CS23" s="170">
        <f t="shared" si="104"/>
        <v>0</v>
      </c>
      <c r="CT23" s="174"/>
      <c r="CU23" s="170">
        <f t="shared" ref="CU23:CV23" si="105">SUM(CU24:CU33)</f>
        <v>0</v>
      </c>
      <c r="CV23" s="170">
        <f t="shared" si="105"/>
        <v>0</v>
      </c>
      <c r="CW23" s="177"/>
      <c r="CX23" s="170">
        <f t="shared" ref="CX23:CY23" si="106">SUM(CX24:CX33)</f>
        <v>0</v>
      </c>
      <c r="CY23" s="170">
        <f t="shared" si="106"/>
        <v>0</v>
      </c>
      <c r="CZ23" s="174"/>
      <c r="DA23" s="96"/>
      <c r="DB23" s="30"/>
      <c r="DC23" s="17"/>
      <c r="DD23" s="87"/>
      <c r="DE23" s="87"/>
      <c r="DF23" s="87"/>
      <c r="DG23" s="85"/>
      <c r="DH23" s="85"/>
    </row>
    <row r="24" spans="1:112" s="16" customFormat="1" ht="15.75" customHeight="1">
      <c r="A24" s="11" t="s">
        <v>84</v>
      </c>
      <c r="B24" s="173">
        <f t="shared" ref="B24:B33" si="107">E24+H24+K24+N24+Q24+T24+W24+Z24+AC24+AF24+AI24+AL24+AO24+AR24+AU24+AX24+BA24+BD24+BG24+BJ24+BM24+BP24+BS24+BV24+BY24+CB24+CE24+CO24+CR24</f>
        <v>111.4</v>
      </c>
      <c r="C24" s="173">
        <f t="shared" ref="C24:C32" si="108">F24+I24+L24+R24+U24+X24+AA24+AD24+AG24+AJ24+AM24+AP24+AS24+AV24+AY24+BB24+BE24+BH24+BK24+BN24+BQ24+BT24+BW24+BZ24+CG24+CS24+CV24</f>
        <v>12.65019</v>
      </c>
      <c r="D24" s="171">
        <f t="shared" si="1"/>
        <v>11.35564631956912</v>
      </c>
      <c r="E24" s="171"/>
      <c r="F24" s="171"/>
      <c r="G24" s="178"/>
      <c r="H24" s="171"/>
      <c r="I24" s="171"/>
      <c r="J24" s="178"/>
      <c r="K24" s="171">
        <v>111.4</v>
      </c>
      <c r="L24" s="171">
        <v>12.65019</v>
      </c>
      <c r="M24" s="178">
        <f>L24/K24*100</f>
        <v>11.35564631956912</v>
      </c>
      <c r="N24" s="171"/>
      <c r="O24" s="171"/>
      <c r="P24" s="178"/>
      <c r="Q24" s="171"/>
      <c r="R24" s="171"/>
      <c r="S24" s="178"/>
      <c r="T24" s="171"/>
      <c r="U24" s="171"/>
      <c r="V24" s="178"/>
      <c r="W24" s="171"/>
      <c r="X24" s="171"/>
      <c r="Y24" s="178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8"/>
      <c r="AL24" s="171"/>
      <c r="AM24" s="171"/>
      <c r="AN24" s="178"/>
      <c r="AO24" s="171"/>
      <c r="AP24" s="171"/>
      <c r="AQ24" s="178"/>
      <c r="AR24" s="171"/>
      <c r="AS24" s="171"/>
      <c r="AT24" s="178"/>
      <c r="AU24" s="171"/>
      <c r="AV24" s="171"/>
      <c r="AW24" s="178"/>
      <c r="AX24" s="171"/>
      <c r="AY24" s="171"/>
      <c r="AZ24" s="178"/>
      <c r="BA24" s="171"/>
      <c r="BB24" s="171"/>
      <c r="BC24" s="178"/>
      <c r="BD24" s="171"/>
      <c r="BE24" s="171"/>
      <c r="BF24" s="178"/>
      <c r="BG24" s="171"/>
      <c r="BH24" s="171"/>
      <c r="BI24" s="178"/>
      <c r="BJ24" s="171"/>
      <c r="BK24" s="171"/>
      <c r="BL24" s="178"/>
      <c r="BM24" s="171"/>
      <c r="BN24" s="171"/>
      <c r="BO24" s="178"/>
      <c r="BP24" s="171"/>
      <c r="BQ24" s="171"/>
      <c r="BR24" s="178"/>
      <c r="BS24" s="171"/>
      <c r="BT24" s="171"/>
      <c r="BU24" s="178"/>
      <c r="BV24" s="171"/>
      <c r="BW24" s="171"/>
      <c r="BX24" s="178"/>
      <c r="BY24" s="171"/>
      <c r="BZ24" s="171"/>
      <c r="CA24" s="178"/>
      <c r="CB24" s="171"/>
      <c r="CC24" s="171"/>
      <c r="CD24" s="178"/>
      <c r="CE24" s="193"/>
      <c r="CF24" s="171"/>
      <c r="CG24" s="171"/>
      <c r="CH24" s="178"/>
      <c r="CI24" s="171"/>
      <c r="CJ24" s="171"/>
      <c r="CK24" s="178"/>
      <c r="CL24" s="171"/>
      <c r="CM24" s="171"/>
      <c r="CN24" s="178"/>
      <c r="CO24" s="171"/>
      <c r="CP24" s="171"/>
      <c r="CQ24" s="178"/>
      <c r="CR24" s="171"/>
      <c r="CS24" s="171"/>
      <c r="CT24" s="178"/>
      <c r="CU24" s="171"/>
      <c r="CV24" s="171"/>
      <c r="CW24" s="178"/>
      <c r="CX24" s="171"/>
      <c r="CY24" s="171"/>
      <c r="CZ24" s="178"/>
      <c r="DA24" s="30"/>
      <c r="DB24" s="30"/>
      <c r="DC24" s="17"/>
      <c r="DD24" s="87"/>
      <c r="DE24" s="87"/>
      <c r="DF24" s="87"/>
      <c r="DG24" s="85"/>
      <c r="DH24" s="85"/>
    </row>
    <row r="25" spans="1:112" s="16" customFormat="1" ht="15.75" customHeight="1">
      <c r="A25" s="11" t="s">
        <v>64</v>
      </c>
      <c r="B25" s="173">
        <f t="shared" si="107"/>
        <v>227</v>
      </c>
      <c r="C25" s="173">
        <f t="shared" si="108"/>
        <v>38.669580000000003</v>
      </c>
      <c r="D25" s="171">
        <f t="shared" si="1"/>
        <v>17.035057268722468</v>
      </c>
      <c r="E25" s="171"/>
      <c r="F25" s="171"/>
      <c r="G25" s="178"/>
      <c r="H25" s="171"/>
      <c r="I25" s="171"/>
      <c r="J25" s="178"/>
      <c r="K25" s="171">
        <v>227</v>
      </c>
      <c r="L25" s="171">
        <v>38.669580000000003</v>
      </c>
      <c r="M25" s="178">
        <f t="shared" ref="M25:M45" si="109">L25/K25*100</f>
        <v>17.035057268722468</v>
      </c>
      <c r="N25" s="171"/>
      <c r="O25" s="171"/>
      <c r="P25" s="178"/>
      <c r="Q25" s="171"/>
      <c r="R25" s="171"/>
      <c r="S25" s="178"/>
      <c r="T25" s="171"/>
      <c r="U25" s="171"/>
      <c r="V25" s="178"/>
      <c r="W25" s="171"/>
      <c r="X25" s="171"/>
      <c r="Y25" s="178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8"/>
      <c r="AL25" s="171"/>
      <c r="AM25" s="171"/>
      <c r="AN25" s="178"/>
      <c r="AO25" s="171"/>
      <c r="AP25" s="171"/>
      <c r="AQ25" s="178"/>
      <c r="AR25" s="171"/>
      <c r="AS25" s="171"/>
      <c r="AT25" s="178"/>
      <c r="AU25" s="171"/>
      <c r="AV25" s="171"/>
      <c r="AW25" s="178"/>
      <c r="AX25" s="171"/>
      <c r="AY25" s="171"/>
      <c r="AZ25" s="178"/>
      <c r="BA25" s="171"/>
      <c r="BB25" s="171"/>
      <c r="BC25" s="178"/>
      <c r="BD25" s="171"/>
      <c r="BE25" s="171"/>
      <c r="BF25" s="178"/>
      <c r="BG25" s="171"/>
      <c r="BH25" s="171"/>
      <c r="BI25" s="178"/>
      <c r="BJ25" s="171"/>
      <c r="BK25" s="171"/>
      <c r="BL25" s="178"/>
      <c r="BM25" s="171"/>
      <c r="BN25" s="171"/>
      <c r="BO25" s="178"/>
      <c r="BP25" s="171"/>
      <c r="BQ25" s="171"/>
      <c r="BR25" s="178"/>
      <c r="BS25" s="171"/>
      <c r="BT25" s="171"/>
      <c r="BU25" s="178"/>
      <c r="BV25" s="171"/>
      <c r="BW25" s="171"/>
      <c r="BX25" s="178"/>
      <c r="BY25" s="171"/>
      <c r="BZ25" s="171"/>
      <c r="CA25" s="178"/>
      <c r="CB25" s="171"/>
      <c r="CC25" s="171"/>
      <c r="CD25" s="178"/>
      <c r="CE25" s="193"/>
      <c r="CF25" s="171"/>
      <c r="CG25" s="171"/>
      <c r="CH25" s="178"/>
      <c r="CI25" s="171"/>
      <c r="CJ25" s="171"/>
      <c r="CK25" s="178"/>
      <c r="CL25" s="171"/>
      <c r="CM25" s="171"/>
      <c r="CN25" s="178"/>
      <c r="CO25" s="171"/>
      <c r="CP25" s="171"/>
      <c r="CQ25" s="178"/>
      <c r="CR25" s="171"/>
      <c r="CS25" s="171"/>
      <c r="CT25" s="178"/>
      <c r="CU25" s="171"/>
      <c r="CV25" s="171"/>
      <c r="CW25" s="178"/>
      <c r="CX25" s="171"/>
      <c r="CY25" s="171"/>
      <c r="CZ25" s="178"/>
      <c r="DA25" s="30"/>
      <c r="DB25" s="30"/>
      <c r="DC25" s="17"/>
      <c r="DD25" s="87"/>
      <c r="DE25" s="87"/>
      <c r="DF25" s="87"/>
      <c r="DG25" s="85"/>
      <c r="DH25" s="85"/>
    </row>
    <row r="26" spans="1:112" s="16" customFormat="1" ht="15.75" customHeight="1">
      <c r="A26" s="11" t="s">
        <v>129</v>
      </c>
      <c r="B26" s="173">
        <f t="shared" si="107"/>
        <v>227</v>
      </c>
      <c r="C26" s="173">
        <f t="shared" si="108"/>
        <v>50.031570000000002</v>
      </c>
      <c r="D26" s="171">
        <f t="shared" si="1"/>
        <v>22.040339207048458</v>
      </c>
      <c r="E26" s="171"/>
      <c r="F26" s="171"/>
      <c r="G26" s="178"/>
      <c r="H26" s="171"/>
      <c r="I26" s="171"/>
      <c r="J26" s="178"/>
      <c r="K26" s="171">
        <v>227</v>
      </c>
      <c r="L26" s="171">
        <v>50.031570000000002</v>
      </c>
      <c r="M26" s="178">
        <f t="shared" si="109"/>
        <v>22.040339207048458</v>
      </c>
      <c r="N26" s="171"/>
      <c r="O26" s="171"/>
      <c r="P26" s="178"/>
      <c r="Q26" s="171"/>
      <c r="R26" s="171"/>
      <c r="S26" s="178"/>
      <c r="T26" s="171"/>
      <c r="U26" s="171"/>
      <c r="V26" s="178"/>
      <c r="W26" s="171"/>
      <c r="X26" s="171"/>
      <c r="Y26" s="178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8"/>
      <c r="AL26" s="171"/>
      <c r="AM26" s="171"/>
      <c r="AN26" s="178"/>
      <c r="AO26" s="171"/>
      <c r="AP26" s="171"/>
      <c r="AQ26" s="178"/>
      <c r="AR26" s="171"/>
      <c r="AS26" s="171"/>
      <c r="AT26" s="178"/>
      <c r="AU26" s="171"/>
      <c r="AV26" s="171"/>
      <c r="AW26" s="178"/>
      <c r="AX26" s="171"/>
      <c r="AY26" s="171"/>
      <c r="AZ26" s="178"/>
      <c r="BA26" s="171"/>
      <c r="BB26" s="171"/>
      <c r="BC26" s="178"/>
      <c r="BD26" s="171"/>
      <c r="BE26" s="171"/>
      <c r="BF26" s="178"/>
      <c r="BG26" s="171"/>
      <c r="BH26" s="171"/>
      <c r="BI26" s="178"/>
      <c r="BJ26" s="171"/>
      <c r="BK26" s="171"/>
      <c r="BL26" s="178"/>
      <c r="BM26" s="171"/>
      <c r="BN26" s="171"/>
      <c r="BO26" s="178"/>
      <c r="BP26" s="171"/>
      <c r="BQ26" s="171"/>
      <c r="BR26" s="178"/>
      <c r="BS26" s="171"/>
      <c r="BT26" s="171"/>
      <c r="BU26" s="178"/>
      <c r="BV26" s="171"/>
      <c r="BW26" s="171"/>
      <c r="BX26" s="178"/>
      <c r="BY26" s="171"/>
      <c r="BZ26" s="171"/>
      <c r="CA26" s="178"/>
      <c r="CB26" s="171"/>
      <c r="CC26" s="171"/>
      <c r="CD26" s="178"/>
      <c r="CE26" s="193"/>
      <c r="CF26" s="171"/>
      <c r="CG26" s="171"/>
      <c r="CH26" s="178"/>
      <c r="CI26" s="171"/>
      <c r="CJ26" s="171"/>
      <c r="CK26" s="178"/>
      <c r="CL26" s="171"/>
      <c r="CM26" s="171"/>
      <c r="CN26" s="178"/>
      <c r="CO26" s="171"/>
      <c r="CP26" s="171"/>
      <c r="CQ26" s="178"/>
      <c r="CR26" s="171"/>
      <c r="CS26" s="171"/>
      <c r="CT26" s="178"/>
      <c r="CU26" s="171"/>
      <c r="CV26" s="171"/>
      <c r="CW26" s="178"/>
      <c r="CX26" s="171"/>
      <c r="CY26" s="171"/>
      <c r="CZ26" s="178"/>
      <c r="DA26" s="30"/>
      <c r="DB26" s="30"/>
      <c r="DC26" s="17"/>
      <c r="DD26" s="87"/>
      <c r="DE26" s="87"/>
      <c r="DF26" s="87"/>
      <c r="DG26" s="85"/>
      <c r="DH26" s="85"/>
    </row>
    <row r="27" spans="1:112" s="16" customFormat="1" ht="15.75" customHeight="1">
      <c r="A27" s="11" t="s">
        <v>86</v>
      </c>
      <c r="B27" s="173">
        <f t="shared" si="107"/>
        <v>227</v>
      </c>
      <c r="C27" s="173">
        <f t="shared" si="108"/>
        <v>40.969549999999998</v>
      </c>
      <c r="D27" s="171">
        <f t="shared" si="1"/>
        <v>18.04825991189427</v>
      </c>
      <c r="E27" s="171"/>
      <c r="F27" s="171"/>
      <c r="G27" s="178"/>
      <c r="H27" s="171"/>
      <c r="I27" s="171"/>
      <c r="J27" s="178"/>
      <c r="K27" s="171">
        <v>227</v>
      </c>
      <c r="L27" s="171">
        <v>40.969549999999998</v>
      </c>
      <c r="M27" s="178">
        <f t="shared" si="109"/>
        <v>18.04825991189427</v>
      </c>
      <c r="N27" s="171"/>
      <c r="O27" s="171"/>
      <c r="P27" s="178"/>
      <c r="Q27" s="171"/>
      <c r="R27" s="171"/>
      <c r="S27" s="178"/>
      <c r="T27" s="171"/>
      <c r="U27" s="171"/>
      <c r="V27" s="178"/>
      <c r="W27" s="171"/>
      <c r="X27" s="171"/>
      <c r="Y27" s="178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8"/>
      <c r="AL27" s="171"/>
      <c r="AM27" s="171"/>
      <c r="AN27" s="178"/>
      <c r="AO27" s="171"/>
      <c r="AP27" s="171"/>
      <c r="AQ27" s="178"/>
      <c r="AR27" s="171"/>
      <c r="AS27" s="171"/>
      <c r="AT27" s="178"/>
      <c r="AU27" s="171"/>
      <c r="AV27" s="171"/>
      <c r="AW27" s="178"/>
      <c r="AX27" s="171"/>
      <c r="AY27" s="171"/>
      <c r="AZ27" s="178"/>
      <c r="BA27" s="171"/>
      <c r="BB27" s="171"/>
      <c r="BC27" s="178"/>
      <c r="BD27" s="171"/>
      <c r="BE27" s="171"/>
      <c r="BF27" s="178"/>
      <c r="BG27" s="171"/>
      <c r="BH27" s="171"/>
      <c r="BI27" s="178"/>
      <c r="BJ27" s="171"/>
      <c r="BK27" s="171"/>
      <c r="BL27" s="178"/>
      <c r="BM27" s="171"/>
      <c r="BN27" s="171"/>
      <c r="BO27" s="178"/>
      <c r="BP27" s="171"/>
      <c r="BQ27" s="171"/>
      <c r="BR27" s="178"/>
      <c r="BS27" s="171"/>
      <c r="BT27" s="171"/>
      <c r="BU27" s="178"/>
      <c r="BV27" s="171"/>
      <c r="BW27" s="171"/>
      <c r="BX27" s="178"/>
      <c r="BY27" s="171"/>
      <c r="BZ27" s="171"/>
      <c r="CA27" s="178"/>
      <c r="CB27" s="171"/>
      <c r="CC27" s="171"/>
      <c r="CD27" s="178"/>
      <c r="CE27" s="193"/>
      <c r="CF27" s="171"/>
      <c r="CG27" s="171"/>
      <c r="CH27" s="178"/>
      <c r="CI27" s="171"/>
      <c r="CJ27" s="171"/>
      <c r="CK27" s="178"/>
      <c r="CL27" s="171"/>
      <c r="CM27" s="171"/>
      <c r="CN27" s="178"/>
      <c r="CO27" s="171"/>
      <c r="CP27" s="171"/>
      <c r="CQ27" s="178"/>
      <c r="CR27" s="171"/>
      <c r="CS27" s="171"/>
      <c r="CT27" s="178"/>
      <c r="CU27" s="171"/>
      <c r="CV27" s="171"/>
      <c r="CW27" s="178"/>
      <c r="CX27" s="171"/>
      <c r="CY27" s="171"/>
      <c r="CZ27" s="178"/>
      <c r="DA27" s="30"/>
      <c r="DB27" s="30"/>
      <c r="DC27" s="17"/>
      <c r="DD27" s="87"/>
      <c r="DE27" s="87"/>
      <c r="DF27" s="87"/>
      <c r="DG27" s="85"/>
      <c r="DH27" s="85"/>
    </row>
    <row r="28" spans="1:112" s="16" customFormat="1" ht="15.75" customHeight="1">
      <c r="A28" s="11" t="s">
        <v>53</v>
      </c>
      <c r="B28" s="173">
        <f t="shared" si="107"/>
        <v>227</v>
      </c>
      <c r="C28" s="173">
        <f t="shared" si="108"/>
        <v>20.584790000000002</v>
      </c>
      <c r="D28" s="171">
        <f t="shared" si="1"/>
        <v>9.0681894273127757</v>
      </c>
      <c r="E28" s="171"/>
      <c r="F28" s="171"/>
      <c r="G28" s="178"/>
      <c r="H28" s="171"/>
      <c r="I28" s="171"/>
      <c r="J28" s="178"/>
      <c r="K28" s="171">
        <v>227</v>
      </c>
      <c r="L28" s="171">
        <v>20.584790000000002</v>
      </c>
      <c r="M28" s="178">
        <f t="shared" si="109"/>
        <v>9.0681894273127757</v>
      </c>
      <c r="N28" s="171"/>
      <c r="O28" s="171"/>
      <c r="P28" s="178"/>
      <c r="Q28" s="171"/>
      <c r="R28" s="171"/>
      <c r="S28" s="178"/>
      <c r="T28" s="171"/>
      <c r="U28" s="171"/>
      <c r="V28" s="178"/>
      <c r="W28" s="171"/>
      <c r="X28" s="171"/>
      <c r="Y28" s="178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8"/>
      <c r="AL28" s="171"/>
      <c r="AM28" s="171"/>
      <c r="AN28" s="178"/>
      <c r="AO28" s="171"/>
      <c r="AP28" s="171"/>
      <c r="AQ28" s="178"/>
      <c r="AR28" s="171"/>
      <c r="AS28" s="171"/>
      <c r="AT28" s="178"/>
      <c r="AU28" s="171"/>
      <c r="AV28" s="171"/>
      <c r="AW28" s="178"/>
      <c r="AX28" s="171"/>
      <c r="AY28" s="171"/>
      <c r="AZ28" s="178"/>
      <c r="BA28" s="171"/>
      <c r="BB28" s="171"/>
      <c r="BC28" s="178"/>
      <c r="BD28" s="171"/>
      <c r="BE28" s="171"/>
      <c r="BF28" s="178"/>
      <c r="BG28" s="171"/>
      <c r="BH28" s="171"/>
      <c r="BI28" s="178"/>
      <c r="BJ28" s="171"/>
      <c r="BK28" s="171"/>
      <c r="BL28" s="178"/>
      <c r="BM28" s="171"/>
      <c r="BN28" s="171"/>
      <c r="BO28" s="178"/>
      <c r="BP28" s="171"/>
      <c r="BQ28" s="171"/>
      <c r="BR28" s="178"/>
      <c r="BS28" s="171"/>
      <c r="BT28" s="171"/>
      <c r="BU28" s="178"/>
      <c r="BV28" s="171"/>
      <c r="BW28" s="171"/>
      <c r="BX28" s="178"/>
      <c r="BY28" s="171"/>
      <c r="BZ28" s="171"/>
      <c r="CA28" s="178"/>
      <c r="CB28" s="171"/>
      <c r="CC28" s="171"/>
      <c r="CD28" s="178"/>
      <c r="CE28" s="193"/>
      <c r="CF28" s="171"/>
      <c r="CG28" s="171"/>
      <c r="CH28" s="178"/>
      <c r="CI28" s="171"/>
      <c r="CJ28" s="171"/>
      <c r="CK28" s="178"/>
      <c r="CL28" s="171"/>
      <c r="CM28" s="171"/>
      <c r="CN28" s="178"/>
      <c r="CO28" s="171"/>
      <c r="CP28" s="171"/>
      <c r="CQ28" s="178"/>
      <c r="CR28" s="171"/>
      <c r="CS28" s="171"/>
      <c r="CT28" s="178"/>
      <c r="CU28" s="171"/>
      <c r="CV28" s="171"/>
      <c r="CW28" s="178"/>
      <c r="CX28" s="171"/>
      <c r="CY28" s="171"/>
      <c r="CZ28" s="178"/>
      <c r="DA28" s="30"/>
      <c r="DB28" s="30"/>
      <c r="DC28" s="17"/>
      <c r="DD28" s="87"/>
      <c r="DE28" s="87"/>
      <c r="DF28" s="87"/>
      <c r="DG28" s="85"/>
      <c r="DH28" s="85"/>
    </row>
    <row r="29" spans="1:112" s="16" customFormat="1" ht="15.75" customHeight="1">
      <c r="A29" s="11" t="s">
        <v>140</v>
      </c>
      <c r="B29" s="173">
        <f t="shared" si="107"/>
        <v>227</v>
      </c>
      <c r="C29" s="173">
        <f t="shared" si="108"/>
        <v>54.254339999999999</v>
      </c>
      <c r="D29" s="171">
        <f t="shared" si="1"/>
        <v>23.900590308370042</v>
      </c>
      <c r="E29" s="171"/>
      <c r="F29" s="171"/>
      <c r="G29" s="178"/>
      <c r="H29" s="171"/>
      <c r="I29" s="171"/>
      <c r="J29" s="178"/>
      <c r="K29" s="171">
        <v>227</v>
      </c>
      <c r="L29" s="171">
        <v>54.254339999999999</v>
      </c>
      <c r="M29" s="178">
        <f t="shared" si="109"/>
        <v>23.900590308370042</v>
      </c>
      <c r="N29" s="171"/>
      <c r="O29" s="171"/>
      <c r="P29" s="178"/>
      <c r="Q29" s="171"/>
      <c r="R29" s="171"/>
      <c r="S29" s="178"/>
      <c r="T29" s="171"/>
      <c r="U29" s="171"/>
      <c r="V29" s="178"/>
      <c r="W29" s="171"/>
      <c r="X29" s="171"/>
      <c r="Y29" s="178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8"/>
      <c r="AL29" s="171"/>
      <c r="AM29" s="171"/>
      <c r="AN29" s="178"/>
      <c r="AO29" s="171"/>
      <c r="AP29" s="171"/>
      <c r="AQ29" s="178"/>
      <c r="AR29" s="171"/>
      <c r="AS29" s="171"/>
      <c r="AT29" s="178"/>
      <c r="AU29" s="171"/>
      <c r="AV29" s="171"/>
      <c r="AW29" s="178"/>
      <c r="AX29" s="171"/>
      <c r="AY29" s="171"/>
      <c r="AZ29" s="178"/>
      <c r="BA29" s="171"/>
      <c r="BB29" s="171"/>
      <c r="BC29" s="178"/>
      <c r="BD29" s="171"/>
      <c r="BE29" s="171"/>
      <c r="BF29" s="178"/>
      <c r="BG29" s="171"/>
      <c r="BH29" s="171"/>
      <c r="BI29" s="178"/>
      <c r="BJ29" s="171"/>
      <c r="BK29" s="171"/>
      <c r="BL29" s="178"/>
      <c r="BM29" s="171"/>
      <c r="BN29" s="171"/>
      <c r="BO29" s="178"/>
      <c r="BP29" s="171"/>
      <c r="BQ29" s="171"/>
      <c r="BR29" s="178"/>
      <c r="BS29" s="171"/>
      <c r="BT29" s="171"/>
      <c r="BU29" s="178"/>
      <c r="BV29" s="171"/>
      <c r="BW29" s="171"/>
      <c r="BX29" s="178"/>
      <c r="BY29" s="171"/>
      <c r="BZ29" s="171"/>
      <c r="CA29" s="178"/>
      <c r="CB29" s="171"/>
      <c r="CC29" s="171"/>
      <c r="CD29" s="178"/>
      <c r="CE29" s="193"/>
      <c r="CF29" s="171"/>
      <c r="CG29" s="171"/>
      <c r="CH29" s="178"/>
      <c r="CI29" s="171"/>
      <c r="CJ29" s="171"/>
      <c r="CK29" s="178"/>
      <c r="CL29" s="171"/>
      <c r="CM29" s="171"/>
      <c r="CN29" s="178"/>
      <c r="CO29" s="171"/>
      <c r="CP29" s="171"/>
      <c r="CQ29" s="178"/>
      <c r="CR29" s="171"/>
      <c r="CS29" s="171"/>
      <c r="CT29" s="178"/>
      <c r="CU29" s="171"/>
      <c r="CV29" s="171"/>
      <c r="CW29" s="178"/>
      <c r="CX29" s="171"/>
      <c r="CY29" s="171"/>
      <c r="CZ29" s="178"/>
      <c r="DA29" s="30"/>
      <c r="DB29" s="30"/>
      <c r="DC29" s="17"/>
      <c r="DD29" s="87"/>
      <c r="DE29" s="87"/>
      <c r="DF29" s="87"/>
      <c r="DG29" s="85"/>
      <c r="DH29" s="85"/>
    </row>
    <row r="30" spans="1:112" s="16" customFormat="1" ht="15.75" customHeight="1">
      <c r="A30" s="11" t="s">
        <v>146</v>
      </c>
      <c r="B30" s="173">
        <f t="shared" si="107"/>
        <v>111.4</v>
      </c>
      <c r="C30" s="173">
        <f t="shared" si="108"/>
        <v>21.084779999999999</v>
      </c>
      <c r="D30" s="171">
        <f t="shared" si="1"/>
        <v>18.927091561938955</v>
      </c>
      <c r="E30" s="171"/>
      <c r="F30" s="171"/>
      <c r="G30" s="178"/>
      <c r="H30" s="171"/>
      <c r="I30" s="171"/>
      <c r="J30" s="178"/>
      <c r="K30" s="171">
        <v>111.4</v>
      </c>
      <c r="L30" s="171">
        <v>21.084779999999999</v>
      </c>
      <c r="M30" s="178">
        <f t="shared" si="109"/>
        <v>18.927091561938955</v>
      </c>
      <c r="N30" s="171"/>
      <c r="O30" s="171"/>
      <c r="P30" s="178"/>
      <c r="Q30" s="171"/>
      <c r="R30" s="171"/>
      <c r="S30" s="178"/>
      <c r="T30" s="171"/>
      <c r="U30" s="171"/>
      <c r="V30" s="178"/>
      <c r="W30" s="171"/>
      <c r="X30" s="171"/>
      <c r="Y30" s="178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8"/>
      <c r="AL30" s="171"/>
      <c r="AM30" s="171"/>
      <c r="AN30" s="178"/>
      <c r="AO30" s="171"/>
      <c r="AP30" s="171"/>
      <c r="AQ30" s="178"/>
      <c r="AR30" s="171"/>
      <c r="AS30" s="171"/>
      <c r="AT30" s="178"/>
      <c r="AU30" s="171"/>
      <c r="AV30" s="171"/>
      <c r="AW30" s="178"/>
      <c r="AX30" s="171"/>
      <c r="AY30" s="171"/>
      <c r="AZ30" s="178"/>
      <c r="BA30" s="171"/>
      <c r="BB30" s="171"/>
      <c r="BC30" s="178"/>
      <c r="BD30" s="171"/>
      <c r="BE30" s="171"/>
      <c r="BF30" s="178"/>
      <c r="BG30" s="171"/>
      <c r="BH30" s="171"/>
      <c r="BI30" s="178"/>
      <c r="BJ30" s="171"/>
      <c r="BK30" s="171"/>
      <c r="BL30" s="178"/>
      <c r="BM30" s="171"/>
      <c r="BN30" s="171"/>
      <c r="BO30" s="178"/>
      <c r="BP30" s="171"/>
      <c r="BQ30" s="171"/>
      <c r="BR30" s="178"/>
      <c r="BS30" s="171"/>
      <c r="BT30" s="171"/>
      <c r="BU30" s="178"/>
      <c r="BV30" s="171"/>
      <c r="BW30" s="171"/>
      <c r="BX30" s="178"/>
      <c r="BY30" s="171"/>
      <c r="BZ30" s="171"/>
      <c r="CA30" s="178"/>
      <c r="CB30" s="171"/>
      <c r="CC30" s="171"/>
      <c r="CD30" s="178"/>
      <c r="CE30" s="193"/>
      <c r="CF30" s="171"/>
      <c r="CG30" s="171"/>
      <c r="CH30" s="178"/>
      <c r="CI30" s="171"/>
      <c r="CJ30" s="171"/>
      <c r="CK30" s="178"/>
      <c r="CL30" s="171"/>
      <c r="CM30" s="171"/>
      <c r="CN30" s="178"/>
      <c r="CO30" s="171"/>
      <c r="CP30" s="171"/>
      <c r="CQ30" s="178"/>
      <c r="CR30" s="171"/>
      <c r="CS30" s="171"/>
      <c r="CT30" s="178"/>
      <c r="CU30" s="171"/>
      <c r="CV30" s="171"/>
      <c r="CW30" s="178"/>
      <c r="CX30" s="171"/>
      <c r="CY30" s="171"/>
      <c r="CZ30" s="178"/>
      <c r="DA30" s="30"/>
      <c r="DB30" s="30"/>
      <c r="DC30" s="17"/>
      <c r="DD30" s="87"/>
      <c r="DE30" s="87"/>
      <c r="DF30" s="87"/>
      <c r="DG30" s="85"/>
      <c r="DH30" s="85"/>
    </row>
    <row r="31" spans="1:112" s="16" customFormat="1" ht="15.75" customHeight="1">
      <c r="A31" s="11" t="s">
        <v>89</v>
      </c>
      <c r="B31" s="173">
        <f t="shared" si="107"/>
        <v>227</v>
      </c>
      <c r="C31" s="173">
        <f t="shared" si="108"/>
        <v>54.106920000000002</v>
      </c>
      <c r="D31" s="171">
        <f t="shared" si="1"/>
        <v>23.835647577092512</v>
      </c>
      <c r="E31" s="171"/>
      <c r="F31" s="171"/>
      <c r="G31" s="178"/>
      <c r="H31" s="171"/>
      <c r="I31" s="171"/>
      <c r="J31" s="178"/>
      <c r="K31" s="171">
        <v>227</v>
      </c>
      <c r="L31" s="171">
        <v>54.106920000000002</v>
      </c>
      <c r="M31" s="178">
        <f t="shared" si="109"/>
        <v>23.835647577092512</v>
      </c>
      <c r="N31" s="171"/>
      <c r="O31" s="171"/>
      <c r="P31" s="178"/>
      <c r="Q31" s="171"/>
      <c r="R31" s="171"/>
      <c r="S31" s="178"/>
      <c r="T31" s="171"/>
      <c r="U31" s="171"/>
      <c r="V31" s="178"/>
      <c r="W31" s="171"/>
      <c r="X31" s="171"/>
      <c r="Y31" s="178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8"/>
      <c r="AL31" s="171"/>
      <c r="AM31" s="171"/>
      <c r="AN31" s="178"/>
      <c r="AO31" s="171"/>
      <c r="AP31" s="171"/>
      <c r="AQ31" s="178"/>
      <c r="AR31" s="171"/>
      <c r="AS31" s="171"/>
      <c r="AT31" s="178"/>
      <c r="AU31" s="171"/>
      <c r="AV31" s="171"/>
      <c r="AW31" s="178"/>
      <c r="AX31" s="171"/>
      <c r="AY31" s="171"/>
      <c r="AZ31" s="178"/>
      <c r="BA31" s="171"/>
      <c r="BB31" s="171"/>
      <c r="BC31" s="178"/>
      <c r="BD31" s="171"/>
      <c r="BE31" s="171"/>
      <c r="BF31" s="178"/>
      <c r="BG31" s="171"/>
      <c r="BH31" s="171"/>
      <c r="BI31" s="178"/>
      <c r="BJ31" s="171"/>
      <c r="BK31" s="171"/>
      <c r="BL31" s="178"/>
      <c r="BM31" s="171"/>
      <c r="BN31" s="171"/>
      <c r="BO31" s="178"/>
      <c r="BP31" s="171"/>
      <c r="BQ31" s="171"/>
      <c r="BR31" s="178"/>
      <c r="BS31" s="171"/>
      <c r="BT31" s="171"/>
      <c r="BU31" s="178"/>
      <c r="BV31" s="171"/>
      <c r="BW31" s="171"/>
      <c r="BX31" s="178"/>
      <c r="BY31" s="171"/>
      <c r="BZ31" s="171"/>
      <c r="CA31" s="178"/>
      <c r="CB31" s="171"/>
      <c r="CC31" s="171"/>
      <c r="CD31" s="178"/>
      <c r="CE31" s="193"/>
      <c r="CF31" s="171"/>
      <c r="CG31" s="171"/>
      <c r="CH31" s="178"/>
      <c r="CI31" s="171"/>
      <c r="CJ31" s="171"/>
      <c r="CK31" s="178"/>
      <c r="CL31" s="171"/>
      <c r="CM31" s="171"/>
      <c r="CN31" s="178"/>
      <c r="CO31" s="171"/>
      <c r="CP31" s="171"/>
      <c r="CQ31" s="178"/>
      <c r="CR31" s="171"/>
      <c r="CS31" s="171"/>
      <c r="CT31" s="178"/>
      <c r="CU31" s="171"/>
      <c r="CV31" s="171"/>
      <c r="CW31" s="178"/>
      <c r="CX31" s="171"/>
      <c r="CY31" s="171"/>
      <c r="CZ31" s="178"/>
      <c r="DA31" s="30"/>
      <c r="DB31" s="30"/>
      <c r="DC31" s="17"/>
      <c r="DD31" s="87"/>
      <c r="DE31" s="87"/>
      <c r="DF31" s="87"/>
      <c r="DG31" s="88"/>
      <c r="DH31" s="85"/>
    </row>
    <row r="32" spans="1:112" s="16" customFormat="1" ht="15.75" customHeight="1">
      <c r="A32" s="11" t="s">
        <v>157</v>
      </c>
      <c r="B32" s="173">
        <f t="shared" si="107"/>
        <v>111.4</v>
      </c>
      <c r="C32" s="173">
        <f t="shared" si="108"/>
        <v>20.584790000000002</v>
      </c>
      <c r="D32" s="171">
        <f t="shared" si="1"/>
        <v>18.478267504488329</v>
      </c>
      <c r="E32" s="171"/>
      <c r="F32" s="171"/>
      <c r="G32" s="178"/>
      <c r="H32" s="171"/>
      <c r="I32" s="171"/>
      <c r="J32" s="178"/>
      <c r="K32" s="171">
        <v>111.4</v>
      </c>
      <c r="L32" s="171">
        <v>20.584790000000002</v>
      </c>
      <c r="M32" s="178">
        <f t="shared" si="109"/>
        <v>18.478267504488329</v>
      </c>
      <c r="N32" s="171"/>
      <c r="O32" s="171"/>
      <c r="P32" s="178"/>
      <c r="Q32" s="171"/>
      <c r="R32" s="171"/>
      <c r="S32" s="178"/>
      <c r="T32" s="171"/>
      <c r="U32" s="171"/>
      <c r="V32" s="178"/>
      <c r="W32" s="171"/>
      <c r="X32" s="171"/>
      <c r="Y32" s="178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8"/>
      <c r="AL32" s="171"/>
      <c r="AM32" s="171"/>
      <c r="AN32" s="178"/>
      <c r="AO32" s="171"/>
      <c r="AP32" s="171"/>
      <c r="AQ32" s="178"/>
      <c r="AR32" s="171"/>
      <c r="AS32" s="171"/>
      <c r="AT32" s="178"/>
      <c r="AU32" s="171"/>
      <c r="AV32" s="171"/>
      <c r="AW32" s="178"/>
      <c r="AX32" s="171"/>
      <c r="AY32" s="171"/>
      <c r="AZ32" s="178"/>
      <c r="BA32" s="171"/>
      <c r="BB32" s="171"/>
      <c r="BC32" s="178"/>
      <c r="BD32" s="171"/>
      <c r="BE32" s="171"/>
      <c r="BF32" s="178"/>
      <c r="BG32" s="171"/>
      <c r="BH32" s="171"/>
      <c r="BI32" s="178"/>
      <c r="BJ32" s="171"/>
      <c r="BK32" s="171"/>
      <c r="BL32" s="178"/>
      <c r="BM32" s="171"/>
      <c r="BN32" s="171"/>
      <c r="BO32" s="178"/>
      <c r="BP32" s="171"/>
      <c r="BQ32" s="171"/>
      <c r="BR32" s="178"/>
      <c r="BS32" s="171"/>
      <c r="BT32" s="171"/>
      <c r="BU32" s="178"/>
      <c r="BV32" s="171"/>
      <c r="BW32" s="171"/>
      <c r="BX32" s="178"/>
      <c r="BY32" s="171"/>
      <c r="BZ32" s="171"/>
      <c r="CA32" s="178"/>
      <c r="CB32" s="171"/>
      <c r="CC32" s="171"/>
      <c r="CD32" s="178"/>
      <c r="CE32" s="193"/>
      <c r="CF32" s="171"/>
      <c r="CG32" s="171"/>
      <c r="CH32" s="178"/>
      <c r="CI32" s="171"/>
      <c r="CJ32" s="171"/>
      <c r="CK32" s="178"/>
      <c r="CL32" s="171"/>
      <c r="CM32" s="171"/>
      <c r="CN32" s="178"/>
      <c r="CO32" s="171"/>
      <c r="CP32" s="171"/>
      <c r="CQ32" s="178"/>
      <c r="CR32" s="171"/>
      <c r="CS32" s="171"/>
      <c r="CT32" s="178"/>
      <c r="CU32" s="171"/>
      <c r="CV32" s="171"/>
      <c r="CW32" s="178"/>
      <c r="CX32" s="171"/>
      <c r="CY32" s="171"/>
      <c r="CZ32" s="178"/>
      <c r="DA32" s="30"/>
      <c r="DB32" s="30"/>
      <c r="DC32" s="17"/>
      <c r="DD32" s="87"/>
      <c r="DE32" s="87"/>
      <c r="DF32" s="87"/>
      <c r="DG32" s="85"/>
      <c r="DH32" s="85"/>
    </row>
    <row r="33" spans="1:112" s="16" customFormat="1" ht="15.75" customHeight="1">
      <c r="A33" s="11" t="s">
        <v>121</v>
      </c>
      <c r="B33" s="173">
        <f t="shared" si="107"/>
        <v>111.4</v>
      </c>
      <c r="C33" s="173">
        <f t="shared" ref="C33" si="110">F33+I33+L33+O33+R33+U33+X33+AA33+AD33+AG33+AJ33+AM33+AP33+AS33+AV33+AY33+BB33+BE33+BH33+BK33+BN33+BQ33+BT33+BW33+BZ33+CC33+CG33+CP33+CS33</f>
        <v>17.153369999999999</v>
      </c>
      <c r="D33" s="171">
        <f t="shared" si="1"/>
        <v>15.397998204667863</v>
      </c>
      <c r="E33" s="171"/>
      <c r="F33" s="171"/>
      <c r="G33" s="178"/>
      <c r="H33" s="171"/>
      <c r="I33" s="171"/>
      <c r="J33" s="178"/>
      <c r="K33" s="171">
        <v>111.4</v>
      </c>
      <c r="L33" s="171">
        <v>17.153369999999999</v>
      </c>
      <c r="M33" s="178">
        <f t="shared" si="109"/>
        <v>15.397998204667863</v>
      </c>
      <c r="N33" s="171"/>
      <c r="O33" s="171"/>
      <c r="P33" s="178"/>
      <c r="Q33" s="171"/>
      <c r="R33" s="171"/>
      <c r="S33" s="178"/>
      <c r="T33" s="171"/>
      <c r="U33" s="171"/>
      <c r="V33" s="178"/>
      <c r="W33" s="171"/>
      <c r="X33" s="171"/>
      <c r="Y33" s="178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8"/>
      <c r="AL33" s="171"/>
      <c r="AM33" s="171"/>
      <c r="AN33" s="178"/>
      <c r="AO33" s="171"/>
      <c r="AP33" s="171"/>
      <c r="AQ33" s="178"/>
      <c r="AR33" s="171"/>
      <c r="AS33" s="171"/>
      <c r="AT33" s="178"/>
      <c r="AU33" s="171"/>
      <c r="AV33" s="171"/>
      <c r="AW33" s="178"/>
      <c r="AX33" s="171"/>
      <c r="AY33" s="171"/>
      <c r="AZ33" s="178"/>
      <c r="BA33" s="171"/>
      <c r="BB33" s="171"/>
      <c r="BC33" s="178"/>
      <c r="BD33" s="171"/>
      <c r="BE33" s="171"/>
      <c r="BF33" s="178"/>
      <c r="BG33" s="171"/>
      <c r="BH33" s="171"/>
      <c r="BI33" s="178"/>
      <c r="BJ33" s="171"/>
      <c r="BK33" s="171"/>
      <c r="BL33" s="178"/>
      <c r="BM33" s="171"/>
      <c r="BN33" s="171"/>
      <c r="BO33" s="178"/>
      <c r="BP33" s="171"/>
      <c r="BQ33" s="171"/>
      <c r="BR33" s="178"/>
      <c r="BS33" s="171"/>
      <c r="BT33" s="171"/>
      <c r="BU33" s="178"/>
      <c r="BV33" s="171"/>
      <c r="BW33" s="171"/>
      <c r="BX33" s="178"/>
      <c r="BY33" s="171"/>
      <c r="BZ33" s="171"/>
      <c r="CA33" s="178"/>
      <c r="CB33" s="171"/>
      <c r="CC33" s="171"/>
      <c r="CD33" s="178"/>
      <c r="CE33" s="193"/>
      <c r="CF33" s="171"/>
      <c r="CG33" s="171"/>
      <c r="CH33" s="178"/>
      <c r="CI33" s="171"/>
      <c r="CJ33" s="171"/>
      <c r="CK33" s="178"/>
      <c r="CL33" s="171"/>
      <c r="CM33" s="171"/>
      <c r="CN33" s="178"/>
      <c r="CO33" s="171"/>
      <c r="CP33" s="171"/>
      <c r="CQ33" s="178"/>
      <c r="CR33" s="171"/>
      <c r="CS33" s="171"/>
      <c r="CT33" s="178"/>
      <c r="CU33" s="171"/>
      <c r="CV33" s="171"/>
      <c r="CW33" s="178"/>
      <c r="CX33" s="171"/>
      <c r="CY33" s="171"/>
      <c r="CZ33" s="178"/>
      <c r="DA33" s="30"/>
      <c r="DB33" s="30"/>
      <c r="DC33" s="17"/>
      <c r="DD33" s="87"/>
      <c r="DE33" s="87"/>
      <c r="DF33" s="87"/>
      <c r="DG33" s="85"/>
      <c r="DH33" s="85"/>
    </row>
    <row r="34" spans="1:112" s="40" customFormat="1" ht="21.75" customHeight="1">
      <c r="A34" s="19" t="s">
        <v>179</v>
      </c>
      <c r="B34" s="191">
        <f>B35+B36</f>
        <v>526864.61100000003</v>
      </c>
      <c r="C34" s="191">
        <f t="shared" ref="C34:BN34" si="111">C35+C36</f>
        <v>162508.29385000002</v>
      </c>
      <c r="D34" s="191">
        <f t="shared" si="1"/>
        <v>30.844412484178029</v>
      </c>
      <c r="E34" s="191">
        <f t="shared" si="111"/>
        <v>1386</v>
      </c>
      <c r="F34" s="191">
        <f t="shared" si="111"/>
        <v>424.84100000000001</v>
      </c>
      <c r="G34" s="176">
        <f t="shared" ref="G34:G35" si="112">F34/E34*100</f>
        <v>30.652308802308802</v>
      </c>
      <c r="H34" s="191">
        <f t="shared" si="111"/>
        <v>127.1</v>
      </c>
      <c r="I34" s="191">
        <f t="shared" si="111"/>
        <v>112.2</v>
      </c>
      <c r="J34" s="176">
        <f t="shared" ref="J34:J35" si="113">I34/H34*100</f>
        <v>88.276947285601892</v>
      </c>
      <c r="K34" s="191">
        <f t="shared" si="111"/>
        <v>2041</v>
      </c>
      <c r="L34" s="191">
        <f t="shared" si="111"/>
        <v>381.80720000000002</v>
      </c>
      <c r="M34" s="176">
        <f t="shared" si="109"/>
        <v>18.706869181773641</v>
      </c>
      <c r="N34" s="191"/>
      <c r="O34" s="191"/>
      <c r="P34" s="176"/>
      <c r="Q34" s="191">
        <f t="shared" si="111"/>
        <v>212467.1</v>
      </c>
      <c r="R34" s="191">
        <f t="shared" si="111"/>
        <v>67248.3</v>
      </c>
      <c r="S34" s="176">
        <f t="shared" ref="S34:S35" si="114">R34/Q34*100</f>
        <v>31.651159167701731</v>
      </c>
      <c r="T34" s="191">
        <f t="shared" si="111"/>
        <v>120917.2</v>
      </c>
      <c r="U34" s="191">
        <f t="shared" si="111"/>
        <v>36769.800000000003</v>
      </c>
      <c r="V34" s="176">
        <f t="shared" ref="V34:V35" si="115">U34/T34*100</f>
        <v>30.409073316285856</v>
      </c>
      <c r="W34" s="191">
        <f t="shared" si="111"/>
        <v>29.3</v>
      </c>
      <c r="X34" s="191">
        <f t="shared" si="111"/>
        <v>0</v>
      </c>
      <c r="Y34" s="176">
        <f t="shared" ref="Y34:Y35" si="116">X34/W34*100</f>
        <v>0</v>
      </c>
      <c r="Z34" s="191">
        <f t="shared" si="111"/>
        <v>133.9</v>
      </c>
      <c r="AA34" s="191">
        <f t="shared" si="111"/>
        <v>31.599329999999998</v>
      </c>
      <c r="AB34" s="191">
        <f t="shared" ref="AB34:AB35" si="117">AA34/Z34*100</f>
        <v>23.599200896191185</v>
      </c>
      <c r="AC34" s="191">
        <f t="shared" si="111"/>
        <v>16173.1</v>
      </c>
      <c r="AD34" s="191">
        <f t="shared" si="111"/>
        <v>5122.3</v>
      </c>
      <c r="AE34" s="191">
        <f t="shared" ref="AE34:AE35" si="118">AD34/AC34*100</f>
        <v>31.67172650883257</v>
      </c>
      <c r="AF34" s="191">
        <f t="shared" si="111"/>
        <v>12257</v>
      </c>
      <c r="AG34" s="191">
        <f t="shared" si="111"/>
        <v>4829.95</v>
      </c>
      <c r="AH34" s="191">
        <f t="shared" ref="AH34:AH35" si="119">AG34/AF34*100</f>
        <v>39.405645753447011</v>
      </c>
      <c r="AI34" s="191">
        <f t="shared" si="111"/>
        <v>85388.800000000003</v>
      </c>
      <c r="AJ34" s="191">
        <f t="shared" si="111"/>
        <v>34815.20061</v>
      </c>
      <c r="AK34" s="176">
        <f t="shared" ref="AK34:AK35" si="120">AJ34/AI34*100</f>
        <v>40.772561050161144</v>
      </c>
      <c r="AL34" s="191">
        <f t="shared" si="111"/>
        <v>322.8</v>
      </c>
      <c r="AM34" s="191">
        <f t="shared" si="111"/>
        <v>79.2</v>
      </c>
      <c r="AN34" s="176">
        <f t="shared" ref="AN34:AN35" si="121">AM34/AL34*100</f>
        <v>24.535315985130111</v>
      </c>
      <c r="AO34" s="191">
        <f t="shared" si="111"/>
        <v>15</v>
      </c>
      <c r="AP34" s="191">
        <f t="shared" si="111"/>
        <v>0</v>
      </c>
      <c r="AQ34" s="176">
        <f t="shared" ref="AQ34:AQ35" si="122">AP34/AO34*100</f>
        <v>0</v>
      </c>
      <c r="AR34" s="191">
        <f t="shared" si="111"/>
        <v>432</v>
      </c>
      <c r="AS34" s="191">
        <f t="shared" si="111"/>
        <v>99.240679999999998</v>
      </c>
      <c r="AT34" s="176">
        <f t="shared" ref="AT34:AT35" si="123">AS34/AR34*100</f>
        <v>22.972379629629629</v>
      </c>
      <c r="AU34" s="191">
        <f t="shared" si="111"/>
        <v>6</v>
      </c>
      <c r="AV34" s="191">
        <f t="shared" si="111"/>
        <v>1.5</v>
      </c>
      <c r="AW34" s="176">
        <f t="shared" ref="AW34:AW35" si="124">AV34/AU34*100</f>
        <v>25</v>
      </c>
      <c r="AX34" s="191">
        <f t="shared" si="111"/>
        <v>417</v>
      </c>
      <c r="AY34" s="191">
        <f t="shared" si="111"/>
        <v>138.80000000000001</v>
      </c>
      <c r="AZ34" s="176">
        <f t="shared" ref="AZ34:AZ35" si="125">AY34/AX34*100</f>
        <v>33.285371702637896</v>
      </c>
      <c r="BA34" s="170">
        <f t="shared" si="111"/>
        <v>697</v>
      </c>
      <c r="BB34" s="191">
        <f t="shared" si="111"/>
        <v>217.29366999999999</v>
      </c>
      <c r="BC34" s="176">
        <f t="shared" ref="BC34:BC35" si="126">BB34/BA34*100</f>
        <v>31.175562410329981</v>
      </c>
      <c r="BD34" s="191">
        <f t="shared" si="111"/>
        <v>35</v>
      </c>
      <c r="BE34" s="191">
        <f t="shared" si="111"/>
        <v>0</v>
      </c>
      <c r="BF34" s="176">
        <f t="shared" ref="BF34:BF35" si="127">BE34/BD34*100</f>
        <v>0</v>
      </c>
      <c r="BG34" s="191">
        <f t="shared" si="111"/>
        <v>108.361</v>
      </c>
      <c r="BH34" s="191">
        <f t="shared" si="111"/>
        <v>49.557000000000002</v>
      </c>
      <c r="BI34" s="176">
        <f t="shared" ref="BI34:BI35" si="128">BH34/BG34*100</f>
        <v>45.733243510118953</v>
      </c>
      <c r="BJ34" s="191">
        <f t="shared" si="111"/>
        <v>448.3</v>
      </c>
      <c r="BK34" s="191">
        <f t="shared" si="111"/>
        <v>0</v>
      </c>
      <c r="BL34" s="176">
        <f t="shared" ref="BL34:BL35" si="129">BK34/BJ34*100</f>
        <v>0</v>
      </c>
      <c r="BM34" s="191">
        <f t="shared" si="111"/>
        <v>0</v>
      </c>
      <c r="BN34" s="191">
        <f t="shared" si="111"/>
        <v>0</v>
      </c>
      <c r="BO34" s="177"/>
      <c r="BP34" s="191">
        <f t="shared" ref="BP34:CM34" si="130">BP35+BP36</f>
        <v>22574.2</v>
      </c>
      <c r="BQ34" s="191">
        <f t="shared" si="130"/>
        <v>7167.4943599999997</v>
      </c>
      <c r="BR34" s="176">
        <f t="shared" ref="BR34:BR35" si="131">BQ34/BP34*100</f>
        <v>31.750823329287414</v>
      </c>
      <c r="BS34" s="191">
        <f t="shared" si="130"/>
        <v>99</v>
      </c>
      <c r="BT34" s="191">
        <f t="shared" si="130"/>
        <v>0</v>
      </c>
      <c r="BU34" s="176">
        <f t="shared" ref="BU34:BU35" si="132">BT34/BS34*100</f>
        <v>0</v>
      </c>
      <c r="BV34" s="191">
        <f t="shared" si="130"/>
        <v>0</v>
      </c>
      <c r="BW34" s="191">
        <f t="shared" si="130"/>
        <v>0</v>
      </c>
      <c r="BX34" s="177"/>
      <c r="BY34" s="191">
        <f t="shared" si="130"/>
        <v>24228.666000000001</v>
      </c>
      <c r="BZ34" s="191">
        <f t="shared" si="130"/>
        <v>0</v>
      </c>
      <c r="CA34" s="176">
        <f t="shared" ref="CA34:CA35" si="133">BZ34/BY34*100</f>
        <v>0</v>
      </c>
      <c r="CB34" s="191"/>
      <c r="CC34" s="191"/>
      <c r="CD34" s="176"/>
      <c r="CE34" s="192">
        <f t="shared" si="130"/>
        <v>4899.1773000000003</v>
      </c>
      <c r="CF34" s="191">
        <f t="shared" si="130"/>
        <v>4899.1772999999994</v>
      </c>
      <c r="CG34" s="191">
        <f t="shared" si="130"/>
        <v>0</v>
      </c>
      <c r="CH34" s="176">
        <f t="shared" ref="CH34:CH35" si="134">CG34/CF34*100</f>
        <v>0</v>
      </c>
      <c r="CI34" s="191">
        <f t="shared" si="130"/>
        <v>4850.1855299999997</v>
      </c>
      <c r="CJ34" s="191">
        <f t="shared" si="130"/>
        <v>0</v>
      </c>
      <c r="CK34" s="176">
        <f t="shared" ref="CK34:CK35" si="135">CJ34/CI34*100</f>
        <v>0</v>
      </c>
      <c r="CL34" s="191">
        <f t="shared" si="130"/>
        <v>48.991770000000002</v>
      </c>
      <c r="CM34" s="191">
        <f t="shared" si="130"/>
        <v>0</v>
      </c>
      <c r="CN34" s="176">
        <f t="shared" ref="CN34:CN35" si="136">CM34/CL34*100</f>
        <v>0</v>
      </c>
      <c r="CO34" s="191"/>
      <c r="CP34" s="191"/>
      <c r="CQ34" s="176"/>
      <c r="CR34" s="191">
        <f t="shared" ref="CR34:CS34" si="137">CR35+CR36</f>
        <v>74.14</v>
      </c>
      <c r="CS34" s="191">
        <f t="shared" si="137"/>
        <v>0</v>
      </c>
      <c r="CT34" s="176">
        <f>CS34/CR34*100</f>
        <v>0</v>
      </c>
      <c r="CU34" s="191">
        <f t="shared" ref="CU34:CV34" si="138">CU35+CU36</f>
        <v>20155</v>
      </c>
      <c r="CV34" s="191">
        <f t="shared" si="138"/>
        <v>5019.21</v>
      </c>
      <c r="CW34" s="176">
        <f t="shared" ref="CW34:CW35" si="139">CV34/CU34*100</f>
        <v>24.903051352021834</v>
      </c>
      <c r="CX34" s="191">
        <f t="shared" ref="CX34:CY34" si="140">CX35+CX36</f>
        <v>1432.4666999999999</v>
      </c>
      <c r="CY34" s="191">
        <f t="shared" si="140"/>
        <v>0</v>
      </c>
      <c r="CZ34" s="176">
        <f>CY34/CX34*100</f>
        <v>0</v>
      </c>
      <c r="DA34" s="75"/>
      <c r="DB34" s="154"/>
      <c r="DC34" s="154"/>
      <c r="DD34" s="154"/>
      <c r="DE34" s="85"/>
      <c r="DF34" s="85"/>
      <c r="DG34" s="154"/>
      <c r="DH34" s="85"/>
    </row>
    <row r="35" spans="1:112" s="82" customFormat="1" ht="15.75" customHeight="1">
      <c r="A35" s="15" t="s">
        <v>166</v>
      </c>
      <c r="B35" s="173">
        <f>E35+H35+K35+N35+Q35+T35+W35+Z35+AC35+AF35+AI35+AL35+AO35+AR35+AU35+AX35+BA35+BD35+BG35+BJ35+BM35+BP35+BS35+BV35+BY35+CB35+CE35+CO35+CR35+CU35+CX35</f>
        <v>524823.61100000003</v>
      </c>
      <c r="C35" s="173">
        <f>F35+I35+L35+R35+U35+X35+AA35+AD35+AG35+AJ35+AM35+AP35+AS35+AV35+AY35+BB35+BE35+BH35+BK35+BN35+BQ35+BT35+BW35+BZ35+CG35+CS35+CV35+CY35</f>
        <v>162126.48665000001</v>
      </c>
      <c r="D35" s="173">
        <f t="shared" si="1"/>
        <v>30.891614487595909</v>
      </c>
      <c r="E35" s="173">
        <v>1386</v>
      </c>
      <c r="F35" s="173">
        <v>424.84100000000001</v>
      </c>
      <c r="G35" s="177">
        <f t="shared" si="112"/>
        <v>30.652308802308802</v>
      </c>
      <c r="H35" s="173">
        <v>127.1</v>
      </c>
      <c r="I35" s="173">
        <v>112.2</v>
      </c>
      <c r="J35" s="177">
        <f t="shared" si="113"/>
        <v>88.276947285601892</v>
      </c>
      <c r="K35" s="173"/>
      <c r="L35" s="173"/>
      <c r="M35" s="177"/>
      <c r="N35" s="173"/>
      <c r="O35" s="173"/>
      <c r="P35" s="177"/>
      <c r="Q35" s="173">
        <v>212467.1</v>
      </c>
      <c r="R35" s="173">
        <v>67248.3</v>
      </c>
      <c r="S35" s="177">
        <f t="shared" si="114"/>
        <v>31.651159167701731</v>
      </c>
      <c r="T35" s="173">
        <v>120917.2</v>
      </c>
      <c r="U35" s="173">
        <v>36769.800000000003</v>
      </c>
      <c r="V35" s="177">
        <f t="shared" si="115"/>
        <v>30.409073316285856</v>
      </c>
      <c r="W35" s="173">
        <v>29.3</v>
      </c>
      <c r="X35" s="173"/>
      <c r="Y35" s="177">
        <f t="shared" si="116"/>
        <v>0</v>
      </c>
      <c r="Z35" s="173">
        <v>133.9</v>
      </c>
      <c r="AA35" s="173">
        <v>31.599329999999998</v>
      </c>
      <c r="AB35" s="173">
        <f t="shared" si="117"/>
        <v>23.599200896191185</v>
      </c>
      <c r="AC35" s="173">
        <v>16173.1</v>
      </c>
      <c r="AD35" s="173">
        <v>5122.3</v>
      </c>
      <c r="AE35" s="173">
        <f t="shared" si="118"/>
        <v>31.67172650883257</v>
      </c>
      <c r="AF35" s="173">
        <v>12257</v>
      </c>
      <c r="AG35" s="173">
        <v>4829.95</v>
      </c>
      <c r="AH35" s="173">
        <f t="shared" si="119"/>
        <v>39.405645753447011</v>
      </c>
      <c r="AI35" s="173">
        <v>85388.800000000003</v>
      </c>
      <c r="AJ35" s="173">
        <v>34815.20061</v>
      </c>
      <c r="AK35" s="177">
        <f t="shared" si="120"/>
        <v>40.772561050161144</v>
      </c>
      <c r="AL35" s="173">
        <v>322.8</v>
      </c>
      <c r="AM35" s="173">
        <v>79.2</v>
      </c>
      <c r="AN35" s="177">
        <f t="shared" si="121"/>
        <v>24.535315985130111</v>
      </c>
      <c r="AO35" s="173">
        <v>15</v>
      </c>
      <c r="AP35" s="173"/>
      <c r="AQ35" s="177">
        <f t="shared" si="122"/>
        <v>0</v>
      </c>
      <c r="AR35" s="173">
        <v>432</v>
      </c>
      <c r="AS35" s="173">
        <v>99.240679999999998</v>
      </c>
      <c r="AT35" s="177">
        <f t="shared" si="123"/>
        <v>22.972379629629629</v>
      </c>
      <c r="AU35" s="173">
        <v>6</v>
      </c>
      <c r="AV35" s="173">
        <v>1.5</v>
      </c>
      <c r="AW35" s="177">
        <f t="shared" si="124"/>
        <v>25</v>
      </c>
      <c r="AX35" s="173">
        <v>417</v>
      </c>
      <c r="AY35" s="173">
        <v>138.80000000000001</v>
      </c>
      <c r="AZ35" s="177">
        <f t="shared" si="125"/>
        <v>33.285371702637896</v>
      </c>
      <c r="BA35" s="171">
        <v>697</v>
      </c>
      <c r="BB35" s="173">
        <v>217.29366999999999</v>
      </c>
      <c r="BC35" s="177">
        <f t="shared" si="126"/>
        <v>31.175562410329981</v>
      </c>
      <c r="BD35" s="173">
        <v>35</v>
      </c>
      <c r="BE35" s="173"/>
      <c r="BF35" s="177">
        <f t="shared" si="127"/>
        <v>0</v>
      </c>
      <c r="BG35" s="173">
        <v>108.361</v>
      </c>
      <c r="BH35" s="173">
        <v>49.557000000000002</v>
      </c>
      <c r="BI35" s="177">
        <f t="shared" si="128"/>
        <v>45.733243510118953</v>
      </c>
      <c r="BJ35" s="173">
        <v>448.3</v>
      </c>
      <c r="BK35" s="173"/>
      <c r="BL35" s="177">
        <f t="shared" si="129"/>
        <v>0</v>
      </c>
      <c r="BM35" s="173"/>
      <c r="BN35" s="173"/>
      <c r="BO35" s="177"/>
      <c r="BP35" s="173">
        <v>22574.2</v>
      </c>
      <c r="BQ35" s="173">
        <v>7167.4943599999997</v>
      </c>
      <c r="BR35" s="177">
        <f t="shared" si="131"/>
        <v>31.750823329287414</v>
      </c>
      <c r="BS35" s="173">
        <v>99</v>
      </c>
      <c r="BT35" s="173"/>
      <c r="BU35" s="177">
        <f t="shared" si="132"/>
        <v>0</v>
      </c>
      <c r="BV35" s="173"/>
      <c r="BW35" s="173"/>
      <c r="BX35" s="177"/>
      <c r="BY35" s="173">
        <v>24228.666000000001</v>
      </c>
      <c r="BZ35" s="173"/>
      <c r="CA35" s="177">
        <f t="shared" si="133"/>
        <v>0</v>
      </c>
      <c r="CB35" s="173"/>
      <c r="CC35" s="173"/>
      <c r="CD35" s="177"/>
      <c r="CE35" s="193">
        <v>4899.1773000000003</v>
      </c>
      <c r="CF35" s="173">
        <f>CI35+CL35</f>
        <v>4899.1772999999994</v>
      </c>
      <c r="CG35" s="173">
        <f>CJ35+CM35</f>
        <v>0</v>
      </c>
      <c r="CH35" s="177">
        <f t="shared" si="134"/>
        <v>0</v>
      </c>
      <c r="CI35" s="173">
        <v>4850.1855299999997</v>
      </c>
      <c r="CJ35" s="173"/>
      <c r="CK35" s="177">
        <f t="shared" si="135"/>
        <v>0</v>
      </c>
      <c r="CL35" s="173">
        <v>48.991770000000002</v>
      </c>
      <c r="CM35" s="173"/>
      <c r="CN35" s="177">
        <f t="shared" si="136"/>
        <v>0</v>
      </c>
      <c r="CO35" s="173"/>
      <c r="CP35" s="173"/>
      <c r="CQ35" s="177"/>
      <c r="CR35" s="173">
        <v>74.14</v>
      </c>
      <c r="CS35" s="173"/>
      <c r="CT35" s="177">
        <f>CS35/CR35*100</f>
        <v>0</v>
      </c>
      <c r="CU35" s="173">
        <v>20155</v>
      </c>
      <c r="CV35" s="173">
        <v>5019.21</v>
      </c>
      <c r="CW35" s="177">
        <f t="shared" si="139"/>
        <v>24.903051352021834</v>
      </c>
      <c r="CX35" s="173">
        <v>1432.4666999999999</v>
      </c>
      <c r="CY35" s="173"/>
      <c r="CZ35" s="177">
        <f>CY35/CX35*100</f>
        <v>0</v>
      </c>
      <c r="DA35" s="165"/>
      <c r="DB35" s="165"/>
      <c r="DC35" s="166"/>
      <c r="DD35" s="85"/>
      <c r="DE35" s="85"/>
      <c r="DF35" s="85"/>
      <c r="DG35" s="85"/>
      <c r="DH35" s="85"/>
    </row>
    <row r="36" spans="1:112" s="158" customFormat="1" ht="15.75" customHeight="1">
      <c r="A36" s="19" t="s">
        <v>194</v>
      </c>
      <c r="B36" s="191">
        <f>SUM(B37:B45)</f>
        <v>2041</v>
      </c>
      <c r="C36" s="191">
        <f t="shared" ref="C36:BN36" si="141">SUM(C37:C45)</f>
        <v>381.80720000000002</v>
      </c>
      <c r="D36" s="191">
        <f t="shared" si="1"/>
        <v>18.706869181773641</v>
      </c>
      <c r="E36" s="191">
        <f t="shared" si="141"/>
        <v>0</v>
      </c>
      <c r="F36" s="191">
        <f t="shared" si="141"/>
        <v>0</v>
      </c>
      <c r="G36" s="176"/>
      <c r="H36" s="191">
        <f t="shared" si="141"/>
        <v>0</v>
      </c>
      <c r="I36" s="191">
        <f t="shared" si="141"/>
        <v>0</v>
      </c>
      <c r="J36" s="176"/>
      <c r="K36" s="191">
        <f t="shared" si="141"/>
        <v>2041</v>
      </c>
      <c r="L36" s="191">
        <f t="shared" si="141"/>
        <v>381.80720000000002</v>
      </c>
      <c r="M36" s="176">
        <f t="shared" si="109"/>
        <v>18.706869181773641</v>
      </c>
      <c r="N36" s="191"/>
      <c r="O36" s="191"/>
      <c r="P36" s="176"/>
      <c r="Q36" s="191">
        <f t="shared" si="141"/>
        <v>0</v>
      </c>
      <c r="R36" s="191">
        <f t="shared" si="141"/>
        <v>0</v>
      </c>
      <c r="S36" s="176"/>
      <c r="T36" s="191">
        <f t="shared" si="141"/>
        <v>0</v>
      </c>
      <c r="U36" s="191">
        <f t="shared" si="141"/>
        <v>0</v>
      </c>
      <c r="V36" s="176"/>
      <c r="W36" s="191">
        <f t="shared" si="141"/>
        <v>0</v>
      </c>
      <c r="X36" s="191">
        <f t="shared" si="141"/>
        <v>0</v>
      </c>
      <c r="Y36" s="176"/>
      <c r="Z36" s="191">
        <f t="shared" si="141"/>
        <v>0</v>
      </c>
      <c r="AA36" s="191">
        <f t="shared" si="141"/>
        <v>0</v>
      </c>
      <c r="AB36" s="191"/>
      <c r="AC36" s="191">
        <f t="shared" si="141"/>
        <v>0</v>
      </c>
      <c r="AD36" s="191">
        <f t="shared" si="141"/>
        <v>0</v>
      </c>
      <c r="AE36" s="191"/>
      <c r="AF36" s="191">
        <f t="shared" si="141"/>
        <v>0</v>
      </c>
      <c r="AG36" s="191">
        <f t="shared" si="141"/>
        <v>0</v>
      </c>
      <c r="AH36" s="191"/>
      <c r="AI36" s="191">
        <f t="shared" si="141"/>
        <v>0</v>
      </c>
      <c r="AJ36" s="191">
        <f t="shared" si="141"/>
        <v>0</v>
      </c>
      <c r="AK36" s="176"/>
      <c r="AL36" s="191">
        <f t="shared" si="141"/>
        <v>0</v>
      </c>
      <c r="AM36" s="191">
        <f t="shared" si="141"/>
        <v>0</v>
      </c>
      <c r="AN36" s="176"/>
      <c r="AO36" s="191">
        <f t="shared" si="141"/>
        <v>0</v>
      </c>
      <c r="AP36" s="191">
        <f t="shared" si="141"/>
        <v>0</v>
      </c>
      <c r="AQ36" s="176"/>
      <c r="AR36" s="191">
        <f t="shared" si="141"/>
        <v>0</v>
      </c>
      <c r="AS36" s="191">
        <f t="shared" si="141"/>
        <v>0</v>
      </c>
      <c r="AT36" s="176"/>
      <c r="AU36" s="191">
        <f t="shared" si="141"/>
        <v>0</v>
      </c>
      <c r="AV36" s="191">
        <f t="shared" si="141"/>
        <v>0</v>
      </c>
      <c r="AW36" s="176"/>
      <c r="AX36" s="191">
        <f t="shared" si="141"/>
        <v>0</v>
      </c>
      <c r="AY36" s="191">
        <f t="shared" si="141"/>
        <v>0</v>
      </c>
      <c r="AZ36" s="176"/>
      <c r="BA36" s="170">
        <f t="shared" si="141"/>
        <v>0</v>
      </c>
      <c r="BB36" s="191">
        <f t="shared" si="141"/>
        <v>0</v>
      </c>
      <c r="BC36" s="176"/>
      <c r="BD36" s="191">
        <f t="shared" si="141"/>
        <v>0</v>
      </c>
      <c r="BE36" s="191">
        <f t="shared" si="141"/>
        <v>0</v>
      </c>
      <c r="BF36" s="176"/>
      <c r="BG36" s="191">
        <f t="shared" si="141"/>
        <v>0</v>
      </c>
      <c r="BH36" s="191">
        <f t="shared" si="141"/>
        <v>0</v>
      </c>
      <c r="BI36" s="176"/>
      <c r="BJ36" s="191">
        <f t="shared" si="141"/>
        <v>0</v>
      </c>
      <c r="BK36" s="191">
        <f t="shared" si="141"/>
        <v>0</v>
      </c>
      <c r="BL36" s="176"/>
      <c r="BM36" s="191">
        <f t="shared" si="141"/>
        <v>0</v>
      </c>
      <c r="BN36" s="191">
        <f t="shared" si="141"/>
        <v>0</v>
      </c>
      <c r="BO36" s="176"/>
      <c r="BP36" s="191">
        <f t="shared" ref="BP36:CM36" si="142">SUM(BP37:BP45)</f>
        <v>0</v>
      </c>
      <c r="BQ36" s="191">
        <f t="shared" si="142"/>
        <v>0</v>
      </c>
      <c r="BR36" s="176"/>
      <c r="BS36" s="191">
        <f t="shared" si="142"/>
        <v>0</v>
      </c>
      <c r="BT36" s="191">
        <f t="shared" si="142"/>
        <v>0</v>
      </c>
      <c r="BU36" s="176"/>
      <c r="BV36" s="191">
        <f t="shared" si="142"/>
        <v>0</v>
      </c>
      <c r="BW36" s="191">
        <f t="shared" si="142"/>
        <v>0</v>
      </c>
      <c r="BX36" s="177"/>
      <c r="BY36" s="191">
        <f t="shared" si="142"/>
        <v>0</v>
      </c>
      <c r="BZ36" s="191">
        <f t="shared" si="142"/>
        <v>0</v>
      </c>
      <c r="CA36" s="176"/>
      <c r="CB36" s="191"/>
      <c r="CC36" s="191"/>
      <c r="CD36" s="176"/>
      <c r="CE36" s="192">
        <f t="shared" si="142"/>
        <v>0</v>
      </c>
      <c r="CF36" s="191">
        <f t="shared" si="142"/>
        <v>0</v>
      </c>
      <c r="CG36" s="191">
        <f t="shared" si="142"/>
        <v>0</v>
      </c>
      <c r="CH36" s="176"/>
      <c r="CI36" s="191">
        <f t="shared" si="142"/>
        <v>0</v>
      </c>
      <c r="CJ36" s="191">
        <f t="shared" si="142"/>
        <v>0</v>
      </c>
      <c r="CK36" s="176"/>
      <c r="CL36" s="191">
        <f t="shared" si="142"/>
        <v>0</v>
      </c>
      <c r="CM36" s="191">
        <f t="shared" si="142"/>
        <v>0</v>
      </c>
      <c r="CN36" s="176"/>
      <c r="CO36" s="191"/>
      <c r="CP36" s="191"/>
      <c r="CQ36" s="176"/>
      <c r="CR36" s="191">
        <f t="shared" ref="CR36:CS36" si="143">SUM(CR37:CR45)</f>
        <v>0</v>
      </c>
      <c r="CS36" s="191">
        <f t="shared" si="143"/>
        <v>0</v>
      </c>
      <c r="CT36" s="176"/>
      <c r="CU36" s="191">
        <f t="shared" ref="CU36:CV36" si="144">SUM(CU37:CU45)</f>
        <v>0</v>
      </c>
      <c r="CV36" s="191">
        <f t="shared" si="144"/>
        <v>0</v>
      </c>
      <c r="CW36" s="177"/>
      <c r="CX36" s="191">
        <f t="shared" ref="CX36:CY36" si="145">SUM(CX37:CX45)</f>
        <v>0</v>
      </c>
      <c r="CY36" s="191">
        <f t="shared" si="145"/>
        <v>0</v>
      </c>
      <c r="CZ36" s="176"/>
      <c r="DA36" s="167"/>
      <c r="DB36" s="167"/>
      <c r="DC36" s="166"/>
      <c r="DD36" s="85"/>
      <c r="DE36" s="85"/>
      <c r="DF36" s="85"/>
      <c r="DG36" s="85"/>
      <c r="DH36" s="85"/>
    </row>
    <row r="37" spans="1:112" s="82" customFormat="1" ht="15.75" customHeight="1">
      <c r="A37" s="15" t="s">
        <v>133</v>
      </c>
      <c r="B37" s="173">
        <f t="shared" ref="B37:B45" si="146">E37+H37+K37+N37+Q37+T37+W37+Z37+AC37+AF37+AI37+AL37+AO37+AR37+AU37+AX37+BA37+BD37+BG37+BJ37+BM37+BP37+BS37+BV37+BY37+CB37+CE37+CO37+CR37</f>
        <v>227</v>
      </c>
      <c r="C37" s="173">
        <f t="shared" ref="C37:C45" si="147">F37+I37+L37+O37+R37+U37+X37+AA37+AD37+AG37+AJ37+AM37+AP37+AS37+AV37+AY37+BB37+BE37+BH37+BK37+BN37+BQ37+BT37+BW37+BZ37+CC37+CG37+CP37+CS37</f>
        <v>54.255000000000003</v>
      </c>
      <c r="D37" s="173">
        <f t="shared" si="1"/>
        <v>23.900881057268723</v>
      </c>
      <c r="E37" s="173"/>
      <c r="F37" s="173"/>
      <c r="G37" s="177"/>
      <c r="H37" s="173"/>
      <c r="I37" s="173"/>
      <c r="J37" s="177"/>
      <c r="K37" s="173">
        <v>227</v>
      </c>
      <c r="L37" s="173">
        <v>54.255000000000003</v>
      </c>
      <c r="M37" s="177">
        <f t="shared" si="109"/>
        <v>23.900881057268723</v>
      </c>
      <c r="N37" s="173"/>
      <c r="O37" s="173"/>
      <c r="P37" s="177"/>
      <c r="Q37" s="173"/>
      <c r="R37" s="173"/>
      <c r="S37" s="177"/>
      <c r="T37" s="173"/>
      <c r="U37" s="173"/>
      <c r="V37" s="177"/>
      <c r="W37" s="173"/>
      <c r="X37" s="173"/>
      <c r="Y37" s="177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7"/>
      <c r="AL37" s="173"/>
      <c r="AM37" s="173"/>
      <c r="AN37" s="177"/>
      <c r="AO37" s="173"/>
      <c r="AP37" s="173"/>
      <c r="AQ37" s="177"/>
      <c r="AR37" s="173"/>
      <c r="AS37" s="173"/>
      <c r="AT37" s="177"/>
      <c r="AU37" s="173"/>
      <c r="AV37" s="173"/>
      <c r="AW37" s="177"/>
      <c r="AX37" s="173"/>
      <c r="AY37" s="173"/>
      <c r="AZ37" s="177"/>
      <c r="BA37" s="171"/>
      <c r="BB37" s="173"/>
      <c r="BC37" s="177"/>
      <c r="BD37" s="173"/>
      <c r="BE37" s="173"/>
      <c r="BF37" s="177"/>
      <c r="BG37" s="173"/>
      <c r="BH37" s="173"/>
      <c r="BI37" s="177"/>
      <c r="BJ37" s="173"/>
      <c r="BK37" s="173"/>
      <c r="BL37" s="177"/>
      <c r="BM37" s="173"/>
      <c r="BN37" s="173"/>
      <c r="BO37" s="177"/>
      <c r="BP37" s="173"/>
      <c r="BQ37" s="173"/>
      <c r="BR37" s="177"/>
      <c r="BS37" s="173"/>
      <c r="BT37" s="173"/>
      <c r="BU37" s="177"/>
      <c r="BV37" s="173"/>
      <c r="BW37" s="173"/>
      <c r="BX37" s="177"/>
      <c r="BY37" s="173"/>
      <c r="BZ37" s="173"/>
      <c r="CA37" s="177"/>
      <c r="CB37" s="173"/>
      <c r="CC37" s="173"/>
      <c r="CD37" s="177"/>
      <c r="CE37" s="193"/>
      <c r="CF37" s="173"/>
      <c r="CG37" s="173"/>
      <c r="CH37" s="177"/>
      <c r="CI37" s="173"/>
      <c r="CJ37" s="173"/>
      <c r="CK37" s="177"/>
      <c r="CL37" s="173"/>
      <c r="CM37" s="173"/>
      <c r="CN37" s="177"/>
      <c r="CO37" s="173"/>
      <c r="CP37" s="173"/>
      <c r="CQ37" s="177"/>
      <c r="CR37" s="173"/>
      <c r="CS37" s="173"/>
      <c r="CT37" s="177"/>
      <c r="CU37" s="173"/>
      <c r="CV37" s="173"/>
      <c r="CW37" s="177"/>
      <c r="CX37" s="173"/>
      <c r="CY37" s="173"/>
      <c r="CZ37" s="177"/>
      <c r="DA37" s="165"/>
      <c r="DB37" s="165"/>
      <c r="DC37" s="166"/>
      <c r="DD37" s="85"/>
      <c r="DE37" s="85"/>
      <c r="DF37" s="85"/>
      <c r="DG37" s="85"/>
      <c r="DH37" s="85"/>
    </row>
    <row r="38" spans="1:112" s="82" customFormat="1" ht="15.75" customHeight="1">
      <c r="A38" s="15" t="s">
        <v>85</v>
      </c>
      <c r="B38" s="173">
        <f t="shared" si="146"/>
        <v>111.4</v>
      </c>
      <c r="C38" s="173">
        <f t="shared" si="147"/>
        <v>20.784800000000001</v>
      </c>
      <c r="D38" s="173">
        <f t="shared" si="1"/>
        <v>18.657809694793535</v>
      </c>
      <c r="E38" s="173"/>
      <c r="F38" s="173"/>
      <c r="G38" s="177"/>
      <c r="H38" s="173"/>
      <c r="I38" s="173"/>
      <c r="J38" s="177"/>
      <c r="K38" s="173">
        <v>111.4</v>
      </c>
      <c r="L38" s="173">
        <v>20.784800000000001</v>
      </c>
      <c r="M38" s="177">
        <f t="shared" si="109"/>
        <v>18.657809694793535</v>
      </c>
      <c r="N38" s="173"/>
      <c r="O38" s="173"/>
      <c r="P38" s="177"/>
      <c r="Q38" s="173"/>
      <c r="R38" s="173"/>
      <c r="S38" s="177"/>
      <c r="T38" s="173"/>
      <c r="U38" s="173"/>
      <c r="V38" s="177"/>
      <c r="W38" s="173"/>
      <c r="X38" s="173"/>
      <c r="Y38" s="177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7"/>
      <c r="AL38" s="173"/>
      <c r="AM38" s="173"/>
      <c r="AN38" s="177"/>
      <c r="AO38" s="173"/>
      <c r="AP38" s="173"/>
      <c r="AQ38" s="177"/>
      <c r="AR38" s="173"/>
      <c r="AS38" s="173"/>
      <c r="AT38" s="177"/>
      <c r="AU38" s="173"/>
      <c r="AV38" s="173"/>
      <c r="AW38" s="177"/>
      <c r="AX38" s="173"/>
      <c r="AY38" s="173"/>
      <c r="AZ38" s="177"/>
      <c r="BA38" s="171"/>
      <c r="BB38" s="173"/>
      <c r="BC38" s="177"/>
      <c r="BD38" s="173"/>
      <c r="BE38" s="173"/>
      <c r="BF38" s="177"/>
      <c r="BG38" s="173"/>
      <c r="BH38" s="173"/>
      <c r="BI38" s="177"/>
      <c r="BJ38" s="173"/>
      <c r="BK38" s="173"/>
      <c r="BL38" s="177"/>
      <c r="BM38" s="173"/>
      <c r="BN38" s="173"/>
      <c r="BO38" s="177"/>
      <c r="BP38" s="173"/>
      <c r="BQ38" s="173"/>
      <c r="BR38" s="177"/>
      <c r="BS38" s="173"/>
      <c r="BT38" s="173"/>
      <c r="BU38" s="177"/>
      <c r="BV38" s="173"/>
      <c r="BW38" s="173"/>
      <c r="BX38" s="177"/>
      <c r="BY38" s="173"/>
      <c r="BZ38" s="173"/>
      <c r="CA38" s="177"/>
      <c r="CB38" s="173"/>
      <c r="CC38" s="173"/>
      <c r="CD38" s="177"/>
      <c r="CE38" s="193"/>
      <c r="CF38" s="173"/>
      <c r="CG38" s="173"/>
      <c r="CH38" s="177"/>
      <c r="CI38" s="173"/>
      <c r="CJ38" s="173"/>
      <c r="CK38" s="177"/>
      <c r="CL38" s="173"/>
      <c r="CM38" s="173"/>
      <c r="CN38" s="177"/>
      <c r="CO38" s="173"/>
      <c r="CP38" s="173"/>
      <c r="CQ38" s="177"/>
      <c r="CR38" s="173"/>
      <c r="CS38" s="173"/>
      <c r="CT38" s="177"/>
      <c r="CU38" s="173"/>
      <c r="CV38" s="173"/>
      <c r="CW38" s="177"/>
      <c r="CX38" s="173"/>
      <c r="CY38" s="173"/>
      <c r="CZ38" s="177"/>
      <c r="DA38" s="165"/>
      <c r="DB38" s="165"/>
      <c r="DC38" s="166"/>
      <c r="DD38" s="85"/>
      <c r="DE38" s="85"/>
      <c r="DF38" s="85"/>
      <c r="DG38" s="85"/>
      <c r="DH38" s="85"/>
    </row>
    <row r="39" spans="1:112" s="82" customFormat="1" ht="15.75" customHeight="1">
      <c r="A39" s="15" t="s">
        <v>68</v>
      </c>
      <c r="B39" s="173">
        <f t="shared" si="146"/>
        <v>227</v>
      </c>
      <c r="C39" s="173">
        <f t="shared" si="147"/>
        <v>55.515999999999998</v>
      </c>
      <c r="D39" s="173">
        <f t="shared" si="1"/>
        <v>24.456387665198235</v>
      </c>
      <c r="E39" s="173"/>
      <c r="F39" s="173"/>
      <c r="G39" s="177"/>
      <c r="H39" s="173"/>
      <c r="I39" s="173"/>
      <c r="J39" s="177"/>
      <c r="K39" s="173">
        <v>227</v>
      </c>
      <c r="L39" s="173">
        <v>55.515999999999998</v>
      </c>
      <c r="M39" s="177">
        <f t="shared" si="109"/>
        <v>24.456387665198235</v>
      </c>
      <c r="N39" s="173"/>
      <c r="O39" s="173"/>
      <c r="P39" s="177"/>
      <c r="Q39" s="173"/>
      <c r="R39" s="173"/>
      <c r="S39" s="177"/>
      <c r="T39" s="173"/>
      <c r="U39" s="173"/>
      <c r="V39" s="177"/>
      <c r="W39" s="173"/>
      <c r="X39" s="173"/>
      <c r="Y39" s="177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7"/>
      <c r="AL39" s="173"/>
      <c r="AM39" s="173"/>
      <c r="AN39" s="177"/>
      <c r="AO39" s="173"/>
      <c r="AP39" s="173"/>
      <c r="AQ39" s="177"/>
      <c r="AR39" s="173"/>
      <c r="AS39" s="173"/>
      <c r="AT39" s="177"/>
      <c r="AU39" s="173"/>
      <c r="AV39" s="173"/>
      <c r="AW39" s="177"/>
      <c r="AX39" s="173"/>
      <c r="AY39" s="173"/>
      <c r="AZ39" s="177"/>
      <c r="BA39" s="171"/>
      <c r="BB39" s="173"/>
      <c r="BC39" s="177"/>
      <c r="BD39" s="173"/>
      <c r="BE39" s="173"/>
      <c r="BF39" s="177"/>
      <c r="BG39" s="173"/>
      <c r="BH39" s="173"/>
      <c r="BI39" s="177"/>
      <c r="BJ39" s="173"/>
      <c r="BK39" s="173"/>
      <c r="BL39" s="177"/>
      <c r="BM39" s="173"/>
      <c r="BN39" s="173"/>
      <c r="BO39" s="177"/>
      <c r="BP39" s="173"/>
      <c r="BQ39" s="173"/>
      <c r="BR39" s="177"/>
      <c r="BS39" s="173"/>
      <c r="BT39" s="173"/>
      <c r="BU39" s="177"/>
      <c r="BV39" s="173"/>
      <c r="BW39" s="173"/>
      <c r="BX39" s="177"/>
      <c r="BY39" s="173"/>
      <c r="BZ39" s="173"/>
      <c r="CA39" s="177"/>
      <c r="CB39" s="173"/>
      <c r="CC39" s="173"/>
      <c r="CD39" s="177"/>
      <c r="CE39" s="193"/>
      <c r="CF39" s="173"/>
      <c r="CG39" s="173"/>
      <c r="CH39" s="177"/>
      <c r="CI39" s="173"/>
      <c r="CJ39" s="173"/>
      <c r="CK39" s="177"/>
      <c r="CL39" s="173"/>
      <c r="CM39" s="173"/>
      <c r="CN39" s="177"/>
      <c r="CO39" s="173"/>
      <c r="CP39" s="173"/>
      <c r="CQ39" s="177"/>
      <c r="CR39" s="173"/>
      <c r="CS39" s="173"/>
      <c r="CT39" s="177"/>
      <c r="CU39" s="173"/>
      <c r="CV39" s="173"/>
      <c r="CW39" s="177"/>
      <c r="CX39" s="173"/>
      <c r="CY39" s="173"/>
      <c r="CZ39" s="177"/>
      <c r="DA39" s="165"/>
      <c r="DB39" s="165"/>
      <c r="DC39" s="166"/>
      <c r="DD39" s="85"/>
      <c r="DE39" s="85"/>
      <c r="DF39" s="85"/>
      <c r="DG39" s="85"/>
      <c r="DH39" s="85"/>
    </row>
    <row r="40" spans="1:112" s="82" customFormat="1" ht="15.75" customHeight="1">
      <c r="A40" s="15" t="s">
        <v>69</v>
      </c>
      <c r="B40" s="173">
        <f t="shared" si="146"/>
        <v>456.2</v>
      </c>
      <c r="C40" s="173">
        <f t="shared" si="147"/>
        <v>96.655000000000001</v>
      </c>
      <c r="D40" s="173">
        <f t="shared" si="1"/>
        <v>21.186979395002194</v>
      </c>
      <c r="E40" s="173"/>
      <c r="F40" s="173"/>
      <c r="G40" s="177"/>
      <c r="H40" s="173"/>
      <c r="I40" s="173"/>
      <c r="J40" s="177"/>
      <c r="K40" s="173">
        <v>456.2</v>
      </c>
      <c r="L40" s="173">
        <v>96.655000000000001</v>
      </c>
      <c r="M40" s="177">
        <f t="shared" si="109"/>
        <v>21.186979395002194</v>
      </c>
      <c r="N40" s="173"/>
      <c r="O40" s="173"/>
      <c r="P40" s="177"/>
      <c r="Q40" s="173"/>
      <c r="R40" s="173"/>
      <c r="S40" s="177"/>
      <c r="T40" s="173"/>
      <c r="U40" s="173"/>
      <c r="V40" s="177"/>
      <c r="W40" s="173"/>
      <c r="X40" s="173"/>
      <c r="Y40" s="177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7"/>
      <c r="AL40" s="173"/>
      <c r="AM40" s="173"/>
      <c r="AN40" s="177"/>
      <c r="AO40" s="173"/>
      <c r="AP40" s="173"/>
      <c r="AQ40" s="177"/>
      <c r="AR40" s="173"/>
      <c r="AS40" s="173"/>
      <c r="AT40" s="177"/>
      <c r="AU40" s="173"/>
      <c r="AV40" s="173"/>
      <c r="AW40" s="177"/>
      <c r="AX40" s="173"/>
      <c r="AY40" s="173"/>
      <c r="AZ40" s="177"/>
      <c r="BA40" s="171"/>
      <c r="BB40" s="173"/>
      <c r="BC40" s="177"/>
      <c r="BD40" s="173"/>
      <c r="BE40" s="173"/>
      <c r="BF40" s="177"/>
      <c r="BG40" s="173"/>
      <c r="BH40" s="173"/>
      <c r="BI40" s="177"/>
      <c r="BJ40" s="173"/>
      <c r="BK40" s="173"/>
      <c r="BL40" s="177"/>
      <c r="BM40" s="173"/>
      <c r="BN40" s="173"/>
      <c r="BO40" s="177"/>
      <c r="BP40" s="173"/>
      <c r="BQ40" s="173"/>
      <c r="BR40" s="177"/>
      <c r="BS40" s="173"/>
      <c r="BT40" s="173"/>
      <c r="BU40" s="177"/>
      <c r="BV40" s="173"/>
      <c r="BW40" s="173"/>
      <c r="BX40" s="177"/>
      <c r="BY40" s="173"/>
      <c r="BZ40" s="173"/>
      <c r="CA40" s="177"/>
      <c r="CB40" s="173"/>
      <c r="CC40" s="173"/>
      <c r="CD40" s="177"/>
      <c r="CE40" s="193"/>
      <c r="CF40" s="173"/>
      <c r="CG40" s="173"/>
      <c r="CH40" s="177"/>
      <c r="CI40" s="173"/>
      <c r="CJ40" s="173"/>
      <c r="CK40" s="177"/>
      <c r="CL40" s="173"/>
      <c r="CM40" s="173"/>
      <c r="CN40" s="177"/>
      <c r="CO40" s="173"/>
      <c r="CP40" s="173"/>
      <c r="CQ40" s="177"/>
      <c r="CR40" s="173"/>
      <c r="CS40" s="173"/>
      <c r="CT40" s="177"/>
      <c r="CU40" s="173"/>
      <c r="CV40" s="173"/>
      <c r="CW40" s="177"/>
      <c r="CX40" s="173"/>
      <c r="CY40" s="173"/>
      <c r="CZ40" s="177"/>
      <c r="DA40" s="165"/>
      <c r="DB40" s="165"/>
      <c r="DC40" s="166"/>
      <c r="DD40" s="85"/>
      <c r="DE40" s="85"/>
      <c r="DF40" s="85"/>
      <c r="DG40" s="85"/>
      <c r="DH40" s="85"/>
    </row>
    <row r="41" spans="1:112" s="82" customFormat="1" ht="15.75" customHeight="1">
      <c r="A41" s="15" t="s">
        <v>70</v>
      </c>
      <c r="B41" s="173">
        <f t="shared" si="146"/>
        <v>227</v>
      </c>
      <c r="C41" s="173">
        <f t="shared" si="147"/>
        <v>50.863999999999997</v>
      </c>
      <c r="D41" s="173">
        <f t="shared" si="1"/>
        <v>22.407048458149777</v>
      </c>
      <c r="E41" s="173"/>
      <c r="F41" s="173"/>
      <c r="G41" s="177"/>
      <c r="H41" s="173"/>
      <c r="I41" s="173"/>
      <c r="J41" s="177"/>
      <c r="K41" s="173">
        <v>227</v>
      </c>
      <c r="L41" s="173">
        <v>50.863999999999997</v>
      </c>
      <c r="M41" s="177">
        <f t="shared" si="109"/>
        <v>22.407048458149777</v>
      </c>
      <c r="N41" s="173"/>
      <c r="O41" s="173"/>
      <c r="P41" s="177"/>
      <c r="Q41" s="173"/>
      <c r="R41" s="173"/>
      <c r="S41" s="177"/>
      <c r="T41" s="173"/>
      <c r="U41" s="173"/>
      <c r="V41" s="177"/>
      <c r="W41" s="173"/>
      <c r="X41" s="173"/>
      <c r="Y41" s="177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7"/>
      <c r="AL41" s="173"/>
      <c r="AM41" s="173"/>
      <c r="AN41" s="177"/>
      <c r="AO41" s="173"/>
      <c r="AP41" s="173"/>
      <c r="AQ41" s="177"/>
      <c r="AR41" s="173"/>
      <c r="AS41" s="173"/>
      <c r="AT41" s="177"/>
      <c r="AU41" s="173"/>
      <c r="AV41" s="173"/>
      <c r="AW41" s="177"/>
      <c r="AX41" s="173"/>
      <c r="AY41" s="173"/>
      <c r="AZ41" s="177"/>
      <c r="BA41" s="171"/>
      <c r="BB41" s="173"/>
      <c r="BC41" s="177"/>
      <c r="BD41" s="173"/>
      <c r="BE41" s="173"/>
      <c r="BF41" s="177"/>
      <c r="BG41" s="173"/>
      <c r="BH41" s="173"/>
      <c r="BI41" s="177"/>
      <c r="BJ41" s="173"/>
      <c r="BK41" s="173"/>
      <c r="BL41" s="177"/>
      <c r="BM41" s="173"/>
      <c r="BN41" s="173"/>
      <c r="BO41" s="177"/>
      <c r="BP41" s="173"/>
      <c r="BQ41" s="173"/>
      <c r="BR41" s="177"/>
      <c r="BS41" s="173"/>
      <c r="BT41" s="173"/>
      <c r="BU41" s="177"/>
      <c r="BV41" s="173"/>
      <c r="BW41" s="173"/>
      <c r="BX41" s="177"/>
      <c r="BY41" s="173"/>
      <c r="BZ41" s="173"/>
      <c r="CA41" s="177"/>
      <c r="CB41" s="173"/>
      <c r="CC41" s="173"/>
      <c r="CD41" s="177"/>
      <c r="CE41" s="193"/>
      <c r="CF41" s="173"/>
      <c r="CG41" s="173"/>
      <c r="CH41" s="177"/>
      <c r="CI41" s="173"/>
      <c r="CJ41" s="173"/>
      <c r="CK41" s="177"/>
      <c r="CL41" s="173"/>
      <c r="CM41" s="173"/>
      <c r="CN41" s="177"/>
      <c r="CO41" s="173"/>
      <c r="CP41" s="173"/>
      <c r="CQ41" s="177"/>
      <c r="CR41" s="173"/>
      <c r="CS41" s="173"/>
      <c r="CT41" s="177"/>
      <c r="CU41" s="173"/>
      <c r="CV41" s="173"/>
      <c r="CW41" s="177"/>
      <c r="CX41" s="173"/>
      <c r="CY41" s="173"/>
      <c r="CZ41" s="177"/>
      <c r="DA41" s="165"/>
      <c r="DB41" s="165"/>
      <c r="DC41" s="166"/>
      <c r="DD41" s="85"/>
      <c r="DE41" s="85"/>
      <c r="DF41" s="85"/>
      <c r="DG41" s="88"/>
      <c r="DH41" s="85"/>
    </row>
    <row r="42" spans="1:112" s="82" customFormat="1" ht="15.75" customHeight="1">
      <c r="A42" s="15" t="s">
        <v>136</v>
      </c>
      <c r="B42" s="173">
        <f t="shared" si="146"/>
        <v>227</v>
      </c>
      <c r="C42" s="173">
        <f t="shared" si="147"/>
        <v>27.129000000000001</v>
      </c>
      <c r="D42" s="173">
        <f t="shared" si="1"/>
        <v>11.951101321585904</v>
      </c>
      <c r="E42" s="173"/>
      <c r="F42" s="173"/>
      <c r="G42" s="177"/>
      <c r="H42" s="173"/>
      <c r="I42" s="173"/>
      <c r="J42" s="177"/>
      <c r="K42" s="173">
        <v>227</v>
      </c>
      <c r="L42" s="173">
        <v>27.129000000000001</v>
      </c>
      <c r="M42" s="177">
        <f t="shared" si="109"/>
        <v>11.951101321585904</v>
      </c>
      <c r="N42" s="173"/>
      <c r="O42" s="173"/>
      <c r="P42" s="177"/>
      <c r="Q42" s="173"/>
      <c r="R42" s="173"/>
      <c r="S42" s="177"/>
      <c r="T42" s="173"/>
      <c r="U42" s="173"/>
      <c r="V42" s="177"/>
      <c r="W42" s="173"/>
      <c r="X42" s="173"/>
      <c r="Y42" s="177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7"/>
      <c r="AL42" s="173"/>
      <c r="AM42" s="173"/>
      <c r="AN42" s="177"/>
      <c r="AO42" s="173"/>
      <c r="AP42" s="173"/>
      <c r="AQ42" s="177"/>
      <c r="AR42" s="173"/>
      <c r="AS42" s="173"/>
      <c r="AT42" s="177"/>
      <c r="AU42" s="173"/>
      <c r="AV42" s="173"/>
      <c r="AW42" s="177"/>
      <c r="AX42" s="173"/>
      <c r="AY42" s="173"/>
      <c r="AZ42" s="177"/>
      <c r="BA42" s="171"/>
      <c r="BB42" s="173"/>
      <c r="BC42" s="177"/>
      <c r="BD42" s="173"/>
      <c r="BE42" s="173"/>
      <c r="BF42" s="177"/>
      <c r="BG42" s="173"/>
      <c r="BH42" s="173"/>
      <c r="BI42" s="177"/>
      <c r="BJ42" s="173"/>
      <c r="BK42" s="173"/>
      <c r="BL42" s="177"/>
      <c r="BM42" s="173"/>
      <c r="BN42" s="173"/>
      <c r="BO42" s="177"/>
      <c r="BP42" s="173"/>
      <c r="BQ42" s="173"/>
      <c r="BR42" s="177"/>
      <c r="BS42" s="173"/>
      <c r="BT42" s="173"/>
      <c r="BU42" s="177"/>
      <c r="BV42" s="173"/>
      <c r="BW42" s="173"/>
      <c r="BX42" s="177"/>
      <c r="BY42" s="173"/>
      <c r="BZ42" s="173"/>
      <c r="CA42" s="177"/>
      <c r="CB42" s="173"/>
      <c r="CC42" s="173"/>
      <c r="CD42" s="177"/>
      <c r="CE42" s="193"/>
      <c r="CF42" s="173"/>
      <c r="CG42" s="173"/>
      <c r="CH42" s="177"/>
      <c r="CI42" s="173"/>
      <c r="CJ42" s="173"/>
      <c r="CK42" s="177"/>
      <c r="CL42" s="173"/>
      <c r="CM42" s="173"/>
      <c r="CN42" s="177"/>
      <c r="CO42" s="173"/>
      <c r="CP42" s="173"/>
      <c r="CQ42" s="177"/>
      <c r="CR42" s="173"/>
      <c r="CS42" s="173"/>
      <c r="CT42" s="177"/>
      <c r="CU42" s="173"/>
      <c r="CV42" s="173"/>
      <c r="CW42" s="177"/>
      <c r="CX42" s="173"/>
      <c r="CY42" s="173"/>
      <c r="CZ42" s="177"/>
      <c r="DA42" s="165"/>
      <c r="DB42" s="165"/>
      <c r="DC42" s="166"/>
      <c r="DD42" s="85"/>
      <c r="DE42" s="85"/>
      <c r="DF42" s="85"/>
      <c r="DG42" s="85"/>
      <c r="DH42" s="85"/>
    </row>
    <row r="43" spans="1:112" s="82" customFormat="1" ht="15.75" customHeight="1">
      <c r="A43" s="15" t="s">
        <v>156</v>
      </c>
      <c r="B43" s="173">
        <f t="shared" si="146"/>
        <v>227</v>
      </c>
      <c r="C43" s="173">
        <f t="shared" si="147"/>
        <v>1.8839999999999999</v>
      </c>
      <c r="D43" s="173">
        <f t="shared" si="1"/>
        <v>0.82995594713656384</v>
      </c>
      <c r="E43" s="173"/>
      <c r="F43" s="173"/>
      <c r="G43" s="177"/>
      <c r="H43" s="173"/>
      <c r="I43" s="173"/>
      <c r="J43" s="177"/>
      <c r="K43" s="173">
        <v>227</v>
      </c>
      <c r="L43" s="173">
        <v>1.8839999999999999</v>
      </c>
      <c r="M43" s="177">
        <f t="shared" si="109"/>
        <v>0.82995594713656384</v>
      </c>
      <c r="N43" s="173"/>
      <c r="O43" s="173"/>
      <c r="P43" s="177"/>
      <c r="Q43" s="173"/>
      <c r="R43" s="173"/>
      <c r="S43" s="177"/>
      <c r="T43" s="173"/>
      <c r="U43" s="173"/>
      <c r="V43" s="177"/>
      <c r="W43" s="173"/>
      <c r="X43" s="173"/>
      <c r="Y43" s="177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7"/>
      <c r="AL43" s="173"/>
      <c r="AM43" s="173"/>
      <c r="AN43" s="177"/>
      <c r="AO43" s="173"/>
      <c r="AP43" s="173"/>
      <c r="AQ43" s="177"/>
      <c r="AR43" s="173"/>
      <c r="AS43" s="173"/>
      <c r="AT43" s="177"/>
      <c r="AU43" s="173"/>
      <c r="AV43" s="173"/>
      <c r="AW43" s="177"/>
      <c r="AX43" s="173"/>
      <c r="AY43" s="173"/>
      <c r="AZ43" s="177"/>
      <c r="BA43" s="171"/>
      <c r="BB43" s="173"/>
      <c r="BC43" s="177"/>
      <c r="BD43" s="173"/>
      <c r="BE43" s="173"/>
      <c r="BF43" s="177"/>
      <c r="BG43" s="173"/>
      <c r="BH43" s="173"/>
      <c r="BI43" s="177"/>
      <c r="BJ43" s="173"/>
      <c r="BK43" s="173"/>
      <c r="BL43" s="177"/>
      <c r="BM43" s="173"/>
      <c r="BN43" s="173"/>
      <c r="BO43" s="177"/>
      <c r="BP43" s="173"/>
      <c r="BQ43" s="173"/>
      <c r="BR43" s="177"/>
      <c r="BS43" s="173"/>
      <c r="BT43" s="173"/>
      <c r="BU43" s="177"/>
      <c r="BV43" s="173"/>
      <c r="BW43" s="173"/>
      <c r="BX43" s="177"/>
      <c r="BY43" s="173"/>
      <c r="BZ43" s="173"/>
      <c r="CA43" s="177"/>
      <c r="CB43" s="173"/>
      <c r="CC43" s="173"/>
      <c r="CD43" s="177"/>
      <c r="CE43" s="193"/>
      <c r="CF43" s="173"/>
      <c r="CG43" s="173"/>
      <c r="CH43" s="177"/>
      <c r="CI43" s="173"/>
      <c r="CJ43" s="173"/>
      <c r="CK43" s="177"/>
      <c r="CL43" s="173"/>
      <c r="CM43" s="173"/>
      <c r="CN43" s="177"/>
      <c r="CO43" s="173"/>
      <c r="CP43" s="173"/>
      <c r="CQ43" s="177"/>
      <c r="CR43" s="173"/>
      <c r="CS43" s="173"/>
      <c r="CT43" s="177"/>
      <c r="CU43" s="173"/>
      <c r="CV43" s="173"/>
      <c r="CW43" s="177"/>
      <c r="CX43" s="173"/>
      <c r="CY43" s="173"/>
      <c r="CZ43" s="177"/>
      <c r="DA43" s="165"/>
      <c r="DB43" s="165"/>
      <c r="DC43" s="166"/>
      <c r="DD43" s="85"/>
      <c r="DE43" s="85"/>
      <c r="DF43" s="85"/>
      <c r="DG43" s="85"/>
      <c r="DH43" s="85"/>
    </row>
    <row r="44" spans="1:112" s="82" customFormat="1" ht="15.75" customHeight="1">
      <c r="A44" s="15" t="s">
        <v>160</v>
      </c>
      <c r="B44" s="173">
        <f t="shared" si="146"/>
        <v>111.4</v>
      </c>
      <c r="C44" s="173">
        <f t="shared" si="147"/>
        <v>27.128399999999999</v>
      </c>
      <c r="D44" s="173">
        <f t="shared" si="1"/>
        <v>24.352244165170557</v>
      </c>
      <c r="E44" s="173"/>
      <c r="F44" s="173"/>
      <c r="G44" s="177"/>
      <c r="H44" s="173"/>
      <c r="I44" s="173"/>
      <c r="J44" s="177"/>
      <c r="K44" s="173">
        <v>111.4</v>
      </c>
      <c r="L44" s="173">
        <v>27.128399999999999</v>
      </c>
      <c r="M44" s="177">
        <f t="shared" si="109"/>
        <v>24.352244165170557</v>
      </c>
      <c r="N44" s="173"/>
      <c r="O44" s="173"/>
      <c r="P44" s="177"/>
      <c r="Q44" s="173"/>
      <c r="R44" s="173"/>
      <c r="S44" s="177"/>
      <c r="T44" s="173"/>
      <c r="U44" s="173"/>
      <c r="V44" s="177"/>
      <c r="W44" s="173"/>
      <c r="X44" s="173"/>
      <c r="Y44" s="177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7"/>
      <c r="AL44" s="173"/>
      <c r="AM44" s="173"/>
      <c r="AN44" s="177"/>
      <c r="AO44" s="173"/>
      <c r="AP44" s="173"/>
      <c r="AQ44" s="177"/>
      <c r="AR44" s="173"/>
      <c r="AS44" s="173"/>
      <c r="AT44" s="177"/>
      <c r="AU44" s="173"/>
      <c r="AV44" s="173"/>
      <c r="AW44" s="177"/>
      <c r="AX44" s="173"/>
      <c r="AY44" s="173"/>
      <c r="AZ44" s="177"/>
      <c r="BA44" s="171"/>
      <c r="BB44" s="173"/>
      <c r="BC44" s="177"/>
      <c r="BD44" s="173"/>
      <c r="BE44" s="173"/>
      <c r="BF44" s="177"/>
      <c r="BG44" s="173"/>
      <c r="BH44" s="173"/>
      <c r="BI44" s="177"/>
      <c r="BJ44" s="173"/>
      <c r="BK44" s="173"/>
      <c r="BL44" s="177"/>
      <c r="BM44" s="173"/>
      <c r="BN44" s="173"/>
      <c r="BO44" s="177"/>
      <c r="BP44" s="173"/>
      <c r="BQ44" s="173"/>
      <c r="BR44" s="177"/>
      <c r="BS44" s="173"/>
      <c r="BT44" s="173"/>
      <c r="BU44" s="177"/>
      <c r="BV44" s="173"/>
      <c r="BW44" s="173"/>
      <c r="BX44" s="177"/>
      <c r="BY44" s="173"/>
      <c r="BZ44" s="173"/>
      <c r="CA44" s="177"/>
      <c r="CB44" s="173"/>
      <c r="CC44" s="173"/>
      <c r="CD44" s="177"/>
      <c r="CE44" s="193"/>
      <c r="CF44" s="173"/>
      <c r="CG44" s="173"/>
      <c r="CH44" s="177"/>
      <c r="CI44" s="173"/>
      <c r="CJ44" s="173"/>
      <c r="CK44" s="177"/>
      <c r="CL44" s="173"/>
      <c r="CM44" s="173"/>
      <c r="CN44" s="177"/>
      <c r="CO44" s="173"/>
      <c r="CP44" s="173"/>
      <c r="CQ44" s="177"/>
      <c r="CR44" s="173"/>
      <c r="CS44" s="173"/>
      <c r="CT44" s="177"/>
      <c r="CU44" s="173"/>
      <c r="CV44" s="173"/>
      <c r="CW44" s="177"/>
      <c r="CX44" s="173"/>
      <c r="CY44" s="173"/>
      <c r="CZ44" s="177"/>
      <c r="DA44" s="165"/>
      <c r="DB44" s="165"/>
      <c r="DC44" s="166"/>
      <c r="DD44" s="85"/>
      <c r="DE44" s="85"/>
      <c r="DF44" s="85"/>
      <c r="DG44" s="88"/>
      <c r="DH44" s="85"/>
    </row>
    <row r="45" spans="1:112" s="82" customFormat="1" ht="15.75" customHeight="1">
      <c r="A45" s="15" t="s">
        <v>80</v>
      </c>
      <c r="B45" s="173">
        <f t="shared" si="146"/>
        <v>227</v>
      </c>
      <c r="C45" s="173">
        <f t="shared" si="147"/>
        <v>47.591000000000001</v>
      </c>
      <c r="D45" s="173">
        <f t="shared" si="1"/>
        <v>20.965198237885463</v>
      </c>
      <c r="E45" s="173"/>
      <c r="F45" s="173"/>
      <c r="G45" s="177"/>
      <c r="H45" s="173"/>
      <c r="I45" s="173"/>
      <c r="J45" s="177"/>
      <c r="K45" s="173">
        <v>227</v>
      </c>
      <c r="L45" s="173">
        <v>47.591000000000001</v>
      </c>
      <c r="M45" s="177">
        <f t="shared" si="109"/>
        <v>20.965198237885463</v>
      </c>
      <c r="N45" s="173"/>
      <c r="O45" s="173"/>
      <c r="P45" s="177"/>
      <c r="Q45" s="173"/>
      <c r="R45" s="173"/>
      <c r="S45" s="177"/>
      <c r="T45" s="173"/>
      <c r="U45" s="173"/>
      <c r="V45" s="177"/>
      <c r="W45" s="173"/>
      <c r="X45" s="173"/>
      <c r="Y45" s="177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7"/>
      <c r="AL45" s="173"/>
      <c r="AM45" s="173"/>
      <c r="AN45" s="177"/>
      <c r="AO45" s="173"/>
      <c r="AP45" s="173"/>
      <c r="AQ45" s="177"/>
      <c r="AR45" s="173"/>
      <c r="AS45" s="173"/>
      <c r="AT45" s="177"/>
      <c r="AU45" s="173"/>
      <c r="AV45" s="173"/>
      <c r="AW45" s="177"/>
      <c r="AX45" s="173"/>
      <c r="AY45" s="173"/>
      <c r="AZ45" s="177"/>
      <c r="BA45" s="171"/>
      <c r="BB45" s="173"/>
      <c r="BC45" s="177"/>
      <c r="BD45" s="173"/>
      <c r="BE45" s="173"/>
      <c r="BF45" s="177"/>
      <c r="BG45" s="173"/>
      <c r="BH45" s="173"/>
      <c r="BI45" s="177"/>
      <c r="BJ45" s="173"/>
      <c r="BK45" s="173"/>
      <c r="BL45" s="177"/>
      <c r="BM45" s="173"/>
      <c r="BN45" s="173"/>
      <c r="BO45" s="177"/>
      <c r="BP45" s="173"/>
      <c r="BQ45" s="173"/>
      <c r="BR45" s="177"/>
      <c r="BS45" s="173"/>
      <c r="BT45" s="173"/>
      <c r="BU45" s="177"/>
      <c r="BV45" s="173"/>
      <c r="BW45" s="173"/>
      <c r="BX45" s="177"/>
      <c r="BY45" s="173"/>
      <c r="BZ45" s="173"/>
      <c r="CA45" s="177"/>
      <c r="CB45" s="173"/>
      <c r="CC45" s="173"/>
      <c r="CD45" s="177"/>
      <c r="CE45" s="193"/>
      <c r="CF45" s="173"/>
      <c r="CG45" s="173"/>
      <c r="CH45" s="177"/>
      <c r="CI45" s="173"/>
      <c r="CJ45" s="173"/>
      <c r="CK45" s="177"/>
      <c r="CL45" s="173"/>
      <c r="CM45" s="173"/>
      <c r="CN45" s="177"/>
      <c r="CO45" s="173"/>
      <c r="CP45" s="173"/>
      <c r="CQ45" s="177"/>
      <c r="CR45" s="173"/>
      <c r="CS45" s="173"/>
      <c r="CT45" s="177"/>
      <c r="CU45" s="173"/>
      <c r="CV45" s="173"/>
      <c r="CW45" s="177"/>
      <c r="CX45" s="173"/>
      <c r="CY45" s="173"/>
      <c r="CZ45" s="177"/>
      <c r="DA45" s="165"/>
      <c r="DB45" s="165"/>
      <c r="DC45" s="166"/>
      <c r="DD45" s="85"/>
      <c r="DE45" s="85"/>
      <c r="DF45" s="85"/>
      <c r="DG45" s="85"/>
      <c r="DH45" s="85"/>
    </row>
    <row r="46" spans="1:112" s="40" customFormat="1" ht="18" customHeight="1">
      <c r="A46" s="19" t="s">
        <v>180</v>
      </c>
      <c r="B46" s="191">
        <f>B47+B48</f>
        <v>167597.11433000004</v>
      </c>
      <c r="C46" s="191">
        <f t="shared" ref="C46:BN46" si="148">C47+C48</f>
        <v>52658.174819999993</v>
      </c>
      <c r="D46" s="191">
        <f t="shared" si="1"/>
        <v>31.419499691573229</v>
      </c>
      <c r="E46" s="191">
        <f t="shared" si="148"/>
        <v>1068</v>
      </c>
      <c r="F46" s="191">
        <f t="shared" si="148"/>
        <v>340.83265999999998</v>
      </c>
      <c r="G46" s="176">
        <f t="shared" ref="G46:G47" si="149">F46/E46*100</f>
        <v>31.913170411985014</v>
      </c>
      <c r="H46" s="191">
        <f t="shared" si="148"/>
        <v>23.5</v>
      </c>
      <c r="I46" s="191">
        <f t="shared" si="148"/>
        <v>23.5</v>
      </c>
      <c r="J46" s="176">
        <f t="shared" ref="J46:J47" si="150">I46/H46*100</f>
        <v>100</v>
      </c>
      <c r="K46" s="191">
        <f t="shared" si="148"/>
        <v>1233.8</v>
      </c>
      <c r="L46" s="191">
        <f t="shared" si="148"/>
        <v>273.38125000000002</v>
      </c>
      <c r="M46" s="176">
        <f t="shared" ref="M46:M69" si="151">L46/K46*100</f>
        <v>22.157663316582919</v>
      </c>
      <c r="N46" s="191"/>
      <c r="O46" s="191"/>
      <c r="P46" s="176"/>
      <c r="Q46" s="191">
        <f t="shared" si="148"/>
        <v>79034.899999999994</v>
      </c>
      <c r="R46" s="191">
        <f t="shared" si="148"/>
        <v>23181.11</v>
      </c>
      <c r="S46" s="176">
        <f t="shared" ref="S46:S47" si="152">R46/Q46*100</f>
        <v>29.330219940810959</v>
      </c>
      <c r="T46" s="191">
        <f t="shared" si="148"/>
        <v>21041.9</v>
      </c>
      <c r="U46" s="191">
        <f t="shared" si="148"/>
        <v>6107.3</v>
      </c>
      <c r="V46" s="176">
        <f t="shared" ref="V46:V47" si="153">U46/T46*100</f>
        <v>29.024470223696529</v>
      </c>
      <c r="W46" s="191">
        <f t="shared" si="148"/>
        <v>5.0999999999999996</v>
      </c>
      <c r="X46" s="191">
        <f t="shared" si="148"/>
        <v>0</v>
      </c>
      <c r="Y46" s="176">
        <f t="shared" ref="Y46" si="154">X46/W46*100</f>
        <v>0</v>
      </c>
      <c r="Z46" s="191">
        <f t="shared" si="148"/>
        <v>133.9</v>
      </c>
      <c r="AA46" s="191">
        <f t="shared" si="148"/>
        <v>32.936219999999999</v>
      </c>
      <c r="AB46" s="191">
        <f t="shared" ref="AB46:AB47" si="155">AA46/Z46*100</f>
        <v>24.597625093353244</v>
      </c>
      <c r="AC46" s="191">
        <f t="shared" si="148"/>
        <v>10723.4</v>
      </c>
      <c r="AD46" s="191">
        <f t="shared" si="148"/>
        <v>3572.1</v>
      </c>
      <c r="AE46" s="191">
        <f t="shared" ref="AE46:AE47" si="156">AD46/AC46*100</f>
        <v>33.311263218755244</v>
      </c>
      <c r="AF46" s="191">
        <f t="shared" si="148"/>
        <v>3825</v>
      </c>
      <c r="AG46" s="191">
        <f t="shared" si="148"/>
        <v>1176.6949999999999</v>
      </c>
      <c r="AH46" s="191">
        <f t="shared" ref="AH46:AH47" si="157">AG46/AF46*100</f>
        <v>30.763267973856205</v>
      </c>
      <c r="AI46" s="191">
        <f t="shared" si="148"/>
        <v>28873.94</v>
      </c>
      <c r="AJ46" s="191">
        <f t="shared" si="148"/>
        <v>12791.39244</v>
      </c>
      <c r="AK46" s="176">
        <f t="shared" ref="AK46:AK47" si="158">AJ46/AI46*100</f>
        <v>44.30082087861927</v>
      </c>
      <c r="AL46" s="191">
        <f t="shared" si="148"/>
        <v>100.6</v>
      </c>
      <c r="AM46" s="191">
        <f t="shared" si="148"/>
        <v>11.86341</v>
      </c>
      <c r="AN46" s="176">
        <f t="shared" ref="AN46:AN47" si="159">AM46/AL46*100</f>
        <v>11.79265407554672</v>
      </c>
      <c r="AO46" s="191">
        <f t="shared" si="148"/>
        <v>0</v>
      </c>
      <c r="AP46" s="191">
        <f t="shared" si="148"/>
        <v>0</v>
      </c>
      <c r="AQ46" s="176"/>
      <c r="AR46" s="191">
        <f t="shared" si="148"/>
        <v>447</v>
      </c>
      <c r="AS46" s="191">
        <f t="shared" si="148"/>
        <v>105.33098</v>
      </c>
      <c r="AT46" s="176">
        <f t="shared" ref="AT46:AT47" si="160">AS46/AR46*100</f>
        <v>23.563977628635346</v>
      </c>
      <c r="AU46" s="191">
        <f t="shared" si="148"/>
        <v>3</v>
      </c>
      <c r="AV46" s="191">
        <f t="shared" si="148"/>
        <v>0.75</v>
      </c>
      <c r="AW46" s="176">
        <f t="shared" ref="AW46:AW47" si="161">AV46/AU46*100</f>
        <v>25</v>
      </c>
      <c r="AX46" s="191">
        <f t="shared" si="148"/>
        <v>258.2</v>
      </c>
      <c r="AY46" s="191">
        <f t="shared" si="148"/>
        <v>0</v>
      </c>
      <c r="AZ46" s="176">
        <f t="shared" ref="AZ46:AZ47" si="162">AY46/AX46*100</f>
        <v>0</v>
      </c>
      <c r="BA46" s="170">
        <f t="shared" si="148"/>
        <v>375</v>
      </c>
      <c r="BB46" s="191">
        <f t="shared" si="148"/>
        <v>96.309510000000003</v>
      </c>
      <c r="BC46" s="176">
        <f t="shared" ref="BC46:BC47" si="163">BB46/BA46*100</f>
        <v>25.682535999999999</v>
      </c>
      <c r="BD46" s="191">
        <f t="shared" si="148"/>
        <v>22</v>
      </c>
      <c r="BE46" s="191">
        <f t="shared" si="148"/>
        <v>17.88</v>
      </c>
      <c r="BF46" s="176">
        <f t="shared" ref="BF46:BF47" si="164">BE46/BD46*100</f>
        <v>81.272727272727266</v>
      </c>
      <c r="BG46" s="191">
        <f t="shared" si="148"/>
        <v>0</v>
      </c>
      <c r="BH46" s="191">
        <f t="shared" si="148"/>
        <v>0</v>
      </c>
      <c r="BI46" s="177"/>
      <c r="BJ46" s="191">
        <f t="shared" si="148"/>
        <v>187.7</v>
      </c>
      <c r="BK46" s="191">
        <f t="shared" si="148"/>
        <v>0</v>
      </c>
      <c r="BL46" s="176">
        <f t="shared" ref="BL46:BL47" si="165">BK46/BJ46*100</f>
        <v>0</v>
      </c>
      <c r="BM46" s="191">
        <f t="shared" si="148"/>
        <v>0</v>
      </c>
      <c r="BN46" s="191">
        <f t="shared" si="148"/>
        <v>0</v>
      </c>
      <c r="BO46" s="177"/>
      <c r="BP46" s="191">
        <f t="shared" ref="BP46:CM46" si="166">BP47+BP48</f>
        <v>10478.6</v>
      </c>
      <c r="BQ46" s="191">
        <f t="shared" si="166"/>
        <v>2703.3220000000001</v>
      </c>
      <c r="BR46" s="176">
        <f t="shared" ref="BR46:BR47" si="167">BQ46/BP46*100</f>
        <v>25.798503616895385</v>
      </c>
      <c r="BS46" s="191">
        <f t="shared" si="166"/>
        <v>99</v>
      </c>
      <c r="BT46" s="191">
        <f t="shared" si="166"/>
        <v>0</v>
      </c>
      <c r="BU46" s="176">
        <f t="shared" ref="BU46:BU47" si="168">BT46/BS46*100</f>
        <v>0</v>
      </c>
      <c r="BV46" s="191">
        <f t="shared" si="166"/>
        <v>0</v>
      </c>
      <c r="BW46" s="191">
        <f t="shared" si="166"/>
        <v>0</v>
      </c>
      <c r="BX46" s="177"/>
      <c r="BY46" s="191">
        <f t="shared" si="166"/>
        <v>0</v>
      </c>
      <c r="BZ46" s="191">
        <f t="shared" si="166"/>
        <v>0</v>
      </c>
      <c r="CA46" s="176"/>
      <c r="CB46" s="191"/>
      <c r="CC46" s="191"/>
      <c r="CD46" s="176"/>
      <c r="CE46" s="192">
        <f t="shared" si="166"/>
        <v>2571.3782000000001</v>
      </c>
      <c r="CF46" s="191">
        <f t="shared" si="166"/>
        <v>2571.3782000000001</v>
      </c>
      <c r="CG46" s="191">
        <f t="shared" si="166"/>
        <v>731.44799999999998</v>
      </c>
      <c r="CH46" s="176">
        <f t="shared" ref="CH46:CH47" si="169">CG46/CF46*100</f>
        <v>28.445757220777558</v>
      </c>
      <c r="CI46" s="191">
        <f t="shared" si="166"/>
        <v>2545.6644200000001</v>
      </c>
      <c r="CJ46" s="191">
        <f t="shared" si="166"/>
        <v>724.13351999999998</v>
      </c>
      <c r="CK46" s="176">
        <f t="shared" ref="CK46:CK47" si="170">CJ46/CI46*100</f>
        <v>28.44575719842916</v>
      </c>
      <c r="CL46" s="191">
        <f t="shared" si="166"/>
        <v>25.71378</v>
      </c>
      <c r="CM46" s="191">
        <f t="shared" si="166"/>
        <v>7.3144799999999996</v>
      </c>
      <c r="CN46" s="176">
        <f t="shared" ref="CN46:CN47" si="171">CM46/CL46*100</f>
        <v>28.445759433268851</v>
      </c>
      <c r="CO46" s="191"/>
      <c r="CP46" s="191"/>
      <c r="CQ46" s="176"/>
      <c r="CR46" s="191">
        <f t="shared" ref="CR46:CS46" si="172">CR47+CR48</f>
        <v>0</v>
      </c>
      <c r="CS46" s="191">
        <f t="shared" si="172"/>
        <v>0</v>
      </c>
      <c r="CT46" s="176"/>
      <c r="CU46" s="191">
        <f t="shared" ref="CU46:CV46" si="173">CU47+CU48</f>
        <v>6327.7</v>
      </c>
      <c r="CV46" s="191">
        <f t="shared" si="173"/>
        <v>1492.0233499999999</v>
      </c>
      <c r="CW46" s="176">
        <f t="shared" ref="CW46:CW47" si="174">CV46/CU46*100</f>
        <v>23.579236531441122</v>
      </c>
      <c r="CX46" s="191">
        <f t="shared" ref="CX46:CY46" si="175">CX47+CX48</f>
        <v>763.49612999999999</v>
      </c>
      <c r="CY46" s="191">
        <f t="shared" si="175"/>
        <v>0</v>
      </c>
      <c r="CZ46" s="176">
        <f>CY46/CX46*100</f>
        <v>0</v>
      </c>
      <c r="DA46" s="75"/>
      <c r="DB46" s="154"/>
      <c r="DC46" s="75"/>
      <c r="DD46" s="154"/>
      <c r="DE46" s="85"/>
      <c r="DF46" s="85"/>
      <c r="DG46" s="154"/>
      <c r="DH46" s="85"/>
    </row>
    <row r="47" spans="1:112" s="150" customFormat="1" ht="15.75" customHeight="1">
      <c r="A47" s="15" t="s">
        <v>165</v>
      </c>
      <c r="B47" s="173">
        <f>E47+H47+K47+N47+Q47+T47+W47+Z47+AC47+AF47+AI47+AL47+AO47+AR47+AU47+AX47+BA47+BD47+BG47+BJ47+BM47+BP47+BS47+BV47+BY47+CB47+CE47+CO47+CR47+CU47+CX47</f>
        <v>166363.31433000005</v>
      </c>
      <c r="C47" s="173">
        <f>F47+I47+L47+R47+U47+X47+AA47+AD47+AG47+AJ47+AM47+AP47+AS47+AV47+AY47+BB47+BE47+BH47+BK47+BN47+BQ47+BT47+BW47+BZ47+CG47+CS47+CV47+CY47</f>
        <v>52384.793569999994</v>
      </c>
      <c r="D47" s="173">
        <f t="shared" si="1"/>
        <v>31.488188234870673</v>
      </c>
      <c r="E47" s="173">
        <v>1068</v>
      </c>
      <c r="F47" s="173">
        <v>340.83265999999998</v>
      </c>
      <c r="G47" s="177">
        <f t="shared" si="149"/>
        <v>31.913170411985014</v>
      </c>
      <c r="H47" s="173">
        <v>23.5</v>
      </c>
      <c r="I47" s="173">
        <v>23.5</v>
      </c>
      <c r="J47" s="177">
        <f t="shared" si="150"/>
        <v>100</v>
      </c>
      <c r="K47" s="173"/>
      <c r="L47" s="173"/>
      <c r="M47" s="177"/>
      <c r="N47" s="173"/>
      <c r="O47" s="173"/>
      <c r="P47" s="177"/>
      <c r="Q47" s="173">
        <v>79034.899999999994</v>
      </c>
      <c r="R47" s="173">
        <v>23181.11</v>
      </c>
      <c r="S47" s="177">
        <f t="shared" si="152"/>
        <v>29.330219940810959</v>
      </c>
      <c r="T47" s="173">
        <v>21041.9</v>
      </c>
      <c r="U47" s="173">
        <v>6107.3</v>
      </c>
      <c r="V47" s="177">
        <f t="shared" si="153"/>
        <v>29.024470223696529</v>
      </c>
      <c r="W47" s="173">
        <v>5.0999999999999996</v>
      </c>
      <c r="X47" s="173"/>
      <c r="Y47" s="177">
        <f>X47/W47*100</f>
        <v>0</v>
      </c>
      <c r="Z47" s="173">
        <v>133.9</v>
      </c>
      <c r="AA47" s="173">
        <v>32.936219999999999</v>
      </c>
      <c r="AB47" s="177">
        <f t="shared" si="155"/>
        <v>24.597625093353244</v>
      </c>
      <c r="AC47" s="173">
        <v>10723.4</v>
      </c>
      <c r="AD47" s="173">
        <v>3572.1</v>
      </c>
      <c r="AE47" s="177">
        <f t="shared" si="156"/>
        <v>33.311263218755244</v>
      </c>
      <c r="AF47" s="173">
        <v>3825</v>
      </c>
      <c r="AG47" s="173">
        <v>1176.6949999999999</v>
      </c>
      <c r="AH47" s="177">
        <f t="shared" si="157"/>
        <v>30.763267973856205</v>
      </c>
      <c r="AI47" s="173">
        <v>28873.94</v>
      </c>
      <c r="AJ47" s="173">
        <v>12791.39244</v>
      </c>
      <c r="AK47" s="177">
        <f t="shared" si="158"/>
        <v>44.30082087861927</v>
      </c>
      <c r="AL47" s="173">
        <v>100.6</v>
      </c>
      <c r="AM47" s="173">
        <v>11.86341</v>
      </c>
      <c r="AN47" s="177">
        <f t="shared" si="159"/>
        <v>11.79265407554672</v>
      </c>
      <c r="AO47" s="173"/>
      <c r="AP47" s="173"/>
      <c r="AQ47" s="177"/>
      <c r="AR47" s="173">
        <v>447</v>
      </c>
      <c r="AS47" s="173">
        <v>105.33098</v>
      </c>
      <c r="AT47" s="177">
        <f t="shared" si="160"/>
        <v>23.563977628635346</v>
      </c>
      <c r="AU47" s="173">
        <v>3</v>
      </c>
      <c r="AV47" s="173">
        <v>0.75</v>
      </c>
      <c r="AW47" s="177">
        <f t="shared" si="161"/>
        <v>25</v>
      </c>
      <c r="AX47" s="173">
        <v>258.2</v>
      </c>
      <c r="AY47" s="173"/>
      <c r="AZ47" s="177">
        <f t="shared" si="162"/>
        <v>0</v>
      </c>
      <c r="BA47" s="171">
        <v>375</v>
      </c>
      <c r="BB47" s="173">
        <v>96.309510000000003</v>
      </c>
      <c r="BC47" s="177">
        <f t="shared" si="163"/>
        <v>25.682535999999999</v>
      </c>
      <c r="BD47" s="173">
        <v>22</v>
      </c>
      <c r="BE47" s="173">
        <v>17.88</v>
      </c>
      <c r="BF47" s="177">
        <f t="shared" si="164"/>
        <v>81.272727272727266</v>
      </c>
      <c r="BG47" s="173"/>
      <c r="BH47" s="173"/>
      <c r="BI47" s="177"/>
      <c r="BJ47" s="173">
        <v>187.7</v>
      </c>
      <c r="BK47" s="173"/>
      <c r="BL47" s="177">
        <f t="shared" si="165"/>
        <v>0</v>
      </c>
      <c r="BM47" s="173"/>
      <c r="BN47" s="173"/>
      <c r="BO47" s="177"/>
      <c r="BP47" s="173">
        <v>10478.6</v>
      </c>
      <c r="BQ47" s="173">
        <v>2703.3220000000001</v>
      </c>
      <c r="BR47" s="177">
        <f t="shared" si="167"/>
        <v>25.798503616895385</v>
      </c>
      <c r="BS47" s="173">
        <v>99</v>
      </c>
      <c r="BT47" s="173"/>
      <c r="BU47" s="177">
        <f t="shared" si="168"/>
        <v>0</v>
      </c>
      <c r="BV47" s="173"/>
      <c r="BW47" s="173"/>
      <c r="BX47" s="177"/>
      <c r="BY47" s="173"/>
      <c r="BZ47" s="173"/>
      <c r="CA47" s="177"/>
      <c r="CB47" s="173"/>
      <c r="CC47" s="173"/>
      <c r="CD47" s="177"/>
      <c r="CE47" s="193">
        <v>2571.3782000000001</v>
      </c>
      <c r="CF47" s="173">
        <f>SUM(CI47+CL47)</f>
        <v>2571.3782000000001</v>
      </c>
      <c r="CG47" s="177">
        <f>CJ47+CM47</f>
        <v>731.44799999999998</v>
      </c>
      <c r="CH47" s="177">
        <f t="shared" si="169"/>
        <v>28.445757220777558</v>
      </c>
      <c r="CI47" s="173">
        <v>2545.6644200000001</v>
      </c>
      <c r="CJ47" s="177">
        <v>724.13351999999998</v>
      </c>
      <c r="CK47" s="177">
        <f t="shared" si="170"/>
        <v>28.44575719842916</v>
      </c>
      <c r="CL47" s="173">
        <v>25.71378</v>
      </c>
      <c r="CM47" s="173">
        <v>7.3144799999999996</v>
      </c>
      <c r="CN47" s="177">
        <f t="shared" si="171"/>
        <v>28.445759433268851</v>
      </c>
      <c r="CO47" s="173"/>
      <c r="CP47" s="173"/>
      <c r="CQ47" s="177"/>
      <c r="CR47" s="173"/>
      <c r="CS47" s="173"/>
      <c r="CT47" s="177"/>
      <c r="CU47" s="173">
        <v>6327.7</v>
      </c>
      <c r="CV47" s="173">
        <v>1492.0233499999999</v>
      </c>
      <c r="CW47" s="177">
        <f t="shared" si="174"/>
        <v>23.579236531441122</v>
      </c>
      <c r="CX47" s="173">
        <v>763.49612999999999</v>
      </c>
      <c r="CY47" s="173"/>
      <c r="CZ47" s="177">
        <f>CY47/CX47*100</f>
        <v>0</v>
      </c>
      <c r="DA47" s="17"/>
      <c r="DB47" s="17"/>
      <c r="DC47" s="17"/>
      <c r="DD47" s="85"/>
      <c r="DE47" s="85"/>
      <c r="DF47" s="85"/>
      <c r="DG47" s="88"/>
      <c r="DH47" s="85"/>
    </row>
    <row r="48" spans="1:112" s="40" customFormat="1" ht="15.75" customHeight="1">
      <c r="A48" s="19" t="s">
        <v>194</v>
      </c>
      <c r="B48" s="191">
        <f>SUM(B49:B57)</f>
        <v>1233.8</v>
      </c>
      <c r="C48" s="191">
        <f t="shared" ref="C48" si="176">SUM(C49:C57)</f>
        <v>273.38125000000002</v>
      </c>
      <c r="D48" s="191">
        <f t="shared" si="1"/>
        <v>22.157663316582919</v>
      </c>
      <c r="E48" s="191">
        <f t="shared" ref="E48:BN48" si="177">SUM(E49:E57)</f>
        <v>0</v>
      </c>
      <c r="F48" s="191">
        <f t="shared" si="177"/>
        <v>0</v>
      </c>
      <c r="G48" s="176"/>
      <c r="H48" s="191">
        <f t="shared" si="177"/>
        <v>0</v>
      </c>
      <c r="I48" s="191">
        <f t="shared" si="177"/>
        <v>0</v>
      </c>
      <c r="J48" s="176"/>
      <c r="K48" s="191">
        <f t="shared" si="177"/>
        <v>1233.8</v>
      </c>
      <c r="L48" s="191">
        <f t="shared" si="177"/>
        <v>273.38125000000002</v>
      </c>
      <c r="M48" s="176">
        <f t="shared" si="151"/>
        <v>22.157663316582919</v>
      </c>
      <c r="N48" s="191"/>
      <c r="O48" s="191"/>
      <c r="P48" s="176"/>
      <c r="Q48" s="191">
        <f t="shared" si="177"/>
        <v>0</v>
      </c>
      <c r="R48" s="191">
        <f t="shared" si="177"/>
        <v>0</v>
      </c>
      <c r="S48" s="176"/>
      <c r="T48" s="191">
        <f t="shared" si="177"/>
        <v>0</v>
      </c>
      <c r="U48" s="191">
        <f t="shared" si="177"/>
        <v>0</v>
      </c>
      <c r="V48" s="176"/>
      <c r="W48" s="191">
        <f t="shared" si="177"/>
        <v>0</v>
      </c>
      <c r="X48" s="191">
        <f t="shared" si="177"/>
        <v>0</v>
      </c>
      <c r="Y48" s="176"/>
      <c r="Z48" s="191">
        <f t="shared" si="177"/>
        <v>0</v>
      </c>
      <c r="AA48" s="191">
        <f t="shared" si="177"/>
        <v>0</v>
      </c>
      <c r="AB48" s="191"/>
      <c r="AC48" s="191">
        <f t="shared" si="177"/>
        <v>0</v>
      </c>
      <c r="AD48" s="191">
        <f t="shared" si="177"/>
        <v>0</v>
      </c>
      <c r="AE48" s="191"/>
      <c r="AF48" s="191">
        <f t="shared" si="177"/>
        <v>0</v>
      </c>
      <c r="AG48" s="191">
        <f t="shared" si="177"/>
        <v>0</v>
      </c>
      <c r="AH48" s="191"/>
      <c r="AI48" s="191">
        <f t="shared" si="177"/>
        <v>0</v>
      </c>
      <c r="AJ48" s="191">
        <f t="shared" si="177"/>
        <v>0</v>
      </c>
      <c r="AK48" s="176"/>
      <c r="AL48" s="191">
        <f t="shared" si="177"/>
        <v>0</v>
      </c>
      <c r="AM48" s="191">
        <f t="shared" si="177"/>
        <v>0</v>
      </c>
      <c r="AN48" s="176"/>
      <c r="AO48" s="191">
        <f t="shared" si="177"/>
        <v>0</v>
      </c>
      <c r="AP48" s="191">
        <f t="shared" si="177"/>
        <v>0</v>
      </c>
      <c r="AQ48" s="176"/>
      <c r="AR48" s="191">
        <f t="shared" si="177"/>
        <v>0</v>
      </c>
      <c r="AS48" s="191">
        <f t="shared" si="177"/>
        <v>0</v>
      </c>
      <c r="AT48" s="176"/>
      <c r="AU48" s="191">
        <f t="shared" si="177"/>
        <v>0</v>
      </c>
      <c r="AV48" s="191">
        <f t="shared" si="177"/>
        <v>0</v>
      </c>
      <c r="AW48" s="176"/>
      <c r="AX48" s="191">
        <f t="shared" si="177"/>
        <v>0</v>
      </c>
      <c r="AY48" s="191">
        <f t="shared" si="177"/>
        <v>0</v>
      </c>
      <c r="AZ48" s="176"/>
      <c r="BA48" s="170">
        <f t="shared" si="177"/>
        <v>0</v>
      </c>
      <c r="BB48" s="191">
        <f t="shared" si="177"/>
        <v>0</v>
      </c>
      <c r="BC48" s="176"/>
      <c r="BD48" s="191">
        <f t="shared" si="177"/>
        <v>0</v>
      </c>
      <c r="BE48" s="191">
        <f t="shared" si="177"/>
        <v>0</v>
      </c>
      <c r="BF48" s="176"/>
      <c r="BG48" s="191">
        <f t="shared" si="177"/>
        <v>0</v>
      </c>
      <c r="BH48" s="191">
        <f t="shared" si="177"/>
        <v>0</v>
      </c>
      <c r="BI48" s="177"/>
      <c r="BJ48" s="191">
        <f t="shared" si="177"/>
        <v>0</v>
      </c>
      <c r="BK48" s="191">
        <f t="shared" si="177"/>
        <v>0</v>
      </c>
      <c r="BL48" s="177"/>
      <c r="BM48" s="191">
        <f t="shared" si="177"/>
        <v>0</v>
      </c>
      <c r="BN48" s="191">
        <f t="shared" si="177"/>
        <v>0</v>
      </c>
      <c r="BO48" s="177"/>
      <c r="BP48" s="191">
        <f t="shared" ref="BP48:CM48" si="178">SUM(BP49:BP57)</f>
        <v>0</v>
      </c>
      <c r="BQ48" s="191">
        <f t="shared" si="178"/>
        <v>0</v>
      </c>
      <c r="BR48" s="176"/>
      <c r="BS48" s="191">
        <f t="shared" si="178"/>
        <v>0</v>
      </c>
      <c r="BT48" s="191">
        <f t="shared" si="178"/>
        <v>0</v>
      </c>
      <c r="BU48" s="176"/>
      <c r="BV48" s="191">
        <f t="shared" si="178"/>
        <v>0</v>
      </c>
      <c r="BW48" s="191">
        <f t="shared" si="178"/>
        <v>0</v>
      </c>
      <c r="BX48" s="177"/>
      <c r="BY48" s="191">
        <f t="shared" si="178"/>
        <v>0</v>
      </c>
      <c r="BZ48" s="191">
        <f t="shared" si="178"/>
        <v>0</v>
      </c>
      <c r="CA48" s="177"/>
      <c r="CB48" s="191"/>
      <c r="CC48" s="191"/>
      <c r="CD48" s="177"/>
      <c r="CE48" s="192">
        <f t="shared" si="178"/>
        <v>0</v>
      </c>
      <c r="CF48" s="191">
        <f t="shared" si="178"/>
        <v>0</v>
      </c>
      <c r="CG48" s="191">
        <f t="shared" si="178"/>
        <v>0</v>
      </c>
      <c r="CH48" s="176"/>
      <c r="CI48" s="191">
        <f t="shared" si="178"/>
        <v>0</v>
      </c>
      <c r="CJ48" s="191">
        <f t="shared" si="178"/>
        <v>0</v>
      </c>
      <c r="CK48" s="177"/>
      <c r="CL48" s="191">
        <f t="shared" si="178"/>
        <v>0</v>
      </c>
      <c r="CM48" s="191">
        <f t="shared" si="178"/>
        <v>0</v>
      </c>
      <c r="CN48" s="177"/>
      <c r="CO48" s="191"/>
      <c r="CP48" s="191"/>
      <c r="CQ48" s="176"/>
      <c r="CR48" s="191">
        <f t="shared" ref="CR48:CS48" si="179">SUM(CR49:CR57)</f>
        <v>0</v>
      </c>
      <c r="CS48" s="191">
        <f t="shared" si="179"/>
        <v>0</v>
      </c>
      <c r="CT48" s="176"/>
      <c r="CU48" s="191">
        <f t="shared" ref="CU48:CV48" si="180">SUM(CU49:CU57)</f>
        <v>0</v>
      </c>
      <c r="CV48" s="191">
        <f t="shared" si="180"/>
        <v>0</v>
      </c>
      <c r="CW48" s="177"/>
      <c r="CX48" s="191">
        <f t="shared" ref="CX48:CY48" si="181">SUM(CX49:CX57)</f>
        <v>0</v>
      </c>
      <c r="CY48" s="191">
        <f t="shared" si="181"/>
        <v>0</v>
      </c>
      <c r="CZ48" s="176"/>
      <c r="DA48" s="75"/>
      <c r="DB48" s="75"/>
      <c r="DC48" s="17"/>
      <c r="DD48" s="85"/>
      <c r="DE48" s="85"/>
      <c r="DF48" s="85"/>
      <c r="DG48" s="88"/>
      <c r="DH48" s="85"/>
    </row>
    <row r="49" spans="1:112" s="150" customFormat="1" ht="15.75" customHeight="1">
      <c r="A49" s="15" t="s">
        <v>104</v>
      </c>
      <c r="B49" s="173">
        <f t="shared" ref="B49:B57" si="182">E49+H49+K49+N49+Q49+T49+W49+Z49+AC49+AF49+AI49+AL49+AO49+AR49+AU49+AX49+BA49+BD49+BG49+BJ49+BM49+BP49+BS49+BV49+BY49+CB49+CE49+CO49+CR49</f>
        <v>227</v>
      </c>
      <c r="C49" s="173">
        <f t="shared" ref="C49:C57" si="183">F49+I49+L49+O49+R49+U49+X49+AA49+AD49+AG49+AJ49+AM49+AP49+AS49+AV49+AY49+BB49+BE49+BH49+BK49+BN49+BQ49+BT49+BW49+BZ49+CC49+CG49+CP49+CS49</f>
        <v>43.895539999999997</v>
      </c>
      <c r="D49" s="173">
        <f t="shared" si="1"/>
        <v>19.337242290748897</v>
      </c>
      <c r="E49" s="173"/>
      <c r="F49" s="173"/>
      <c r="G49" s="177"/>
      <c r="H49" s="173"/>
      <c r="I49" s="173"/>
      <c r="J49" s="177"/>
      <c r="K49" s="173">
        <v>227</v>
      </c>
      <c r="L49" s="173">
        <v>43.895539999999997</v>
      </c>
      <c r="M49" s="177">
        <f t="shared" si="151"/>
        <v>19.337242290748897</v>
      </c>
      <c r="N49" s="173"/>
      <c r="O49" s="173"/>
      <c r="P49" s="177"/>
      <c r="Q49" s="173"/>
      <c r="R49" s="173"/>
      <c r="S49" s="177"/>
      <c r="T49" s="173"/>
      <c r="U49" s="173"/>
      <c r="V49" s="177"/>
      <c r="W49" s="173"/>
      <c r="X49" s="173"/>
      <c r="Y49" s="177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7"/>
      <c r="AL49" s="173"/>
      <c r="AM49" s="173"/>
      <c r="AN49" s="177"/>
      <c r="AO49" s="173"/>
      <c r="AP49" s="173"/>
      <c r="AQ49" s="177"/>
      <c r="AR49" s="173"/>
      <c r="AS49" s="173"/>
      <c r="AT49" s="177"/>
      <c r="AU49" s="173"/>
      <c r="AV49" s="173"/>
      <c r="AW49" s="177"/>
      <c r="AX49" s="173"/>
      <c r="AY49" s="173"/>
      <c r="AZ49" s="177"/>
      <c r="BA49" s="171"/>
      <c r="BB49" s="173"/>
      <c r="BC49" s="177"/>
      <c r="BD49" s="173"/>
      <c r="BE49" s="173"/>
      <c r="BF49" s="177"/>
      <c r="BG49" s="173"/>
      <c r="BH49" s="173"/>
      <c r="BI49" s="177"/>
      <c r="BJ49" s="173"/>
      <c r="BK49" s="173"/>
      <c r="BL49" s="177"/>
      <c r="BM49" s="173"/>
      <c r="BN49" s="173"/>
      <c r="BO49" s="177"/>
      <c r="BP49" s="173"/>
      <c r="BQ49" s="173"/>
      <c r="BR49" s="177"/>
      <c r="BS49" s="173"/>
      <c r="BT49" s="173"/>
      <c r="BU49" s="177"/>
      <c r="BV49" s="173"/>
      <c r="BW49" s="173"/>
      <c r="BX49" s="177"/>
      <c r="BY49" s="173"/>
      <c r="BZ49" s="173"/>
      <c r="CA49" s="177"/>
      <c r="CB49" s="173"/>
      <c r="CC49" s="173"/>
      <c r="CD49" s="177"/>
      <c r="CE49" s="193"/>
      <c r="CF49" s="173"/>
      <c r="CG49" s="173"/>
      <c r="CH49" s="177"/>
      <c r="CI49" s="173"/>
      <c r="CJ49" s="173"/>
      <c r="CK49" s="177"/>
      <c r="CL49" s="173"/>
      <c r="CM49" s="173"/>
      <c r="CN49" s="177"/>
      <c r="CO49" s="173"/>
      <c r="CP49" s="173"/>
      <c r="CQ49" s="177"/>
      <c r="CR49" s="173"/>
      <c r="CS49" s="173"/>
      <c r="CT49" s="177"/>
      <c r="CU49" s="173"/>
      <c r="CV49" s="173"/>
      <c r="CW49" s="177"/>
      <c r="CX49" s="173"/>
      <c r="CY49" s="173"/>
      <c r="CZ49" s="177"/>
      <c r="DA49" s="17"/>
      <c r="DB49" s="17"/>
      <c r="DC49" s="17"/>
      <c r="DD49" s="85"/>
      <c r="DE49" s="85"/>
      <c r="DF49" s="85"/>
      <c r="DG49" s="85"/>
      <c r="DH49" s="85"/>
    </row>
    <row r="50" spans="1:112" s="150" customFormat="1" ht="15.75" customHeight="1">
      <c r="A50" s="15" t="s">
        <v>105</v>
      </c>
      <c r="B50" s="173">
        <f t="shared" si="182"/>
        <v>111.4</v>
      </c>
      <c r="C50" s="173">
        <f t="shared" si="183"/>
        <v>27.167010000000001</v>
      </c>
      <c r="D50" s="173">
        <f t="shared" si="1"/>
        <v>24.386903052064632</v>
      </c>
      <c r="E50" s="173"/>
      <c r="F50" s="173"/>
      <c r="G50" s="177"/>
      <c r="H50" s="173"/>
      <c r="I50" s="173"/>
      <c r="J50" s="177"/>
      <c r="K50" s="173">
        <v>111.4</v>
      </c>
      <c r="L50" s="173">
        <v>27.167010000000001</v>
      </c>
      <c r="M50" s="177">
        <f t="shared" si="151"/>
        <v>24.386903052064632</v>
      </c>
      <c r="N50" s="173"/>
      <c r="O50" s="173"/>
      <c r="P50" s="177"/>
      <c r="Q50" s="173"/>
      <c r="R50" s="173"/>
      <c r="S50" s="177"/>
      <c r="T50" s="173"/>
      <c r="U50" s="173"/>
      <c r="V50" s="177"/>
      <c r="W50" s="173"/>
      <c r="X50" s="173"/>
      <c r="Y50" s="177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7"/>
      <c r="AL50" s="173"/>
      <c r="AM50" s="173"/>
      <c r="AN50" s="177"/>
      <c r="AO50" s="173"/>
      <c r="AP50" s="173"/>
      <c r="AQ50" s="177"/>
      <c r="AR50" s="173"/>
      <c r="AS50" s="173"/>
      <c r="AT50" s="177"/>
      <c r="AU50" s="173"/>
      <c r="AV50" s="173"/>
      <c r="AW50" s="177"/>
      <c r="AX50" s="173"/>
      <c r="AY50" s="173"/>
      <c r="AZ50" s="177"/>
      <c r="BA50" s="171"/>
      <c r="BB50" s="173"/>
      <c r="BC50" s="177"/>
      <c r="BD50" s="173"/>
      <c r="BE50" s="173"/>
      <c r="BF50" s="177"/>
      <c r="BG50" s="173"/>
      <c r="BH50" s="173"/>
      <c r="BI50" s="177"/>
      <c r="BJ50" s="173"/>
      <c r="BK50" s="173"/>
      <c r="BL50" s="177"/>
      <c r="BM50" s="173"/>
      <c r="BN50" s="173"/>
      <c r="BO50" s="177"/>
      <c r="BP50" s="173"/>
      <c r="BQ50" s="173"/>
      <c r="BR50" s="177"/>
      <c r="BS50" s="173"/>
      <c r="BT50" s="173"/>
      <c r="BU50" s="177"/>
      <c r="BV50" s="173"/>
      <c r="BW50" s="173"/>
      <c r="BX50" s="177"/>
      <c r="BY50" s="173"/>
      <c r="BZ50" s="173"/>
      <c r="CA50" s="177"/>
      <c r="CB50" s="173"/>
      <c r="CC50" s="173"/>
      <c r="CD50" s="177"/>
      <c r="CE50" s="193"/>
      <c r="CF50" s="173"/>
      <c r="CG50" s="173"/>
      <c r="CH50" s="177"/>
      <c r="CI50" s="173"/>
      <c r="CJ50" s="173"/>
      <c r="CK50" s="177"/>
      <c r="CL50" s="173"/>
      <c r="CM50" s="173"/>
      <c r="CN50" s="177"/>
      <c r="CO50" s="173"/>
      <c r="CP50" s="173"/>
      <c r="CQ50" s="177"/>
      <c r="CR50" s="173"/>
      <c r="CS50" s="173"/>
      <c r="CT50" s="177"/>
      <c r="CU50" s="173"/>
      <c r="CV50" s="173"/>
      <c r="CW50" s="177"/>
      <c r="CX50" s="173"/>
      <c r="CY50" s="173"/>
      <c r="CZ50" s="177"/>
      <c r="DA50" s="17"/>
      <c r="DB50" s="17"/>
      <c r="DC50" s="17"/>
      <c r="DD50" s="85"/>
      <c r="DE50" s="85"/>
      <c r="DF50" s="85"/>
      <c r="DG50" s="85"/>
      <c r="DH50" s="85"/>
    </row>
    <row r="51" spans="1:112" s="150" customFormat="1" ht="15.75" customHeight="1">
      <c r="A51" s="15" t="s">
        <v>43</v>
      </c>
      <c r="B51" s="173">
        <f t="shared" si="182"/>
        <v>111.4</v>
      </c>
      <c r="C51" s="173">
        <f t="shared" si="183"/>
        <v>22.877490000000002</v>
      </c>
      <c r="D51" s="173">
        <f t="shared" si="1"/>
        <v>20.536346499102333</v>
      </c>
      <c r="E51" s="173"/>
      <c r="F51" s="173"/>
      <c r="G51" s="177"/>
      <c r="H51" s="173"/>
      <c r="I51" s="173"/>
      <c r="J51" s="177"/>
      <c r="K51" s="173">
        <v>111.4</v>
      </c>
      <c r="L51" s="173">
        <v>22.877490000000002</v>
      </c>
      <c r="M51" s="177">
        <f t="shared" si="151"/>
        <v>20.536346499102333</v>
      </c>
      <c r="N51" s="173"/>
      <c r="O51" s="173"/>
      <c r="P51" s="177"/>
      <c r="Q51" s="173"/>
      <c r="R51" s="173"/>
      <c r="S51" s="177"/>
      <c r="T51" s="173"/>
      <c r="U51" s="173"/>
      <c r="V51" s="177"/>
      <c r="W51" s="173"/>
      <c r="X51" s="173"/>
      <c r="Y51" s="177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7"/>
      <c r="AL51" s="173"/>
      <c r="AM51" s="173"/>
      <c r="AN51" s="177"/>
      <c r="AO51" s="173"/>
      <c r="AP51" s="173"/>
      <c r="AQ51" s="177"/>
      <c r="AR51" s="173"/>
      <c r="AS51" s="173"/>
      <c r="AT51" s="177"/>
      <c r="AU51" s="173"/>
      <c r="AV51" s="173"/>
      <c r="AW51" s="177"/>
      <c r="AX51" s="173"/>
      <c r="AY51" s="173"/>
      <c r="AZ51" s="177"/>
      <c r="BA51" s="171"/>
      <c r="BB51" s="173"/>
      <c r="BC51" s="177"/>
      <c r="BD51" s="173"/>
      <c r="BE51" s="173"/>
      <c r="BF51" s="177"/>
      <c r="BG51" s="173"/>
      <c r="BH51" s="173"/>
      <c r="BI51" s="177"/>
      <c r="BJ51" s="173"/>
      <c r="BK51" s="173"/>
      <c r="BL51" s="177"/>
      <c r="BM51" s="173"/>
      <c r="BN51" s="173"/>
      <c r="BO51" s="177"/>
      <c r="BP51" s="173"/>
      <c r="BQ51" s="173"/>
      <c r="BR51" s="177"/>
      <c r="BS51" s="173"/>
      <c r="BT51" s="173"/>
      <c r="BU51" s="177"/>
      <c r="BV51" s="173"/>
      <c r="BW51" s="173"/>
      <c r="BX51" s="177"/>
      <c r="BY51" s="173"/>
      <c r="BZ51" s="173"/>
      <c r="CA51" s="177"/>
      <c r="CB51" s="173"/>
      <c r="CC51" s="173"/>
      <c r="CD51" s="177"/>
      <c r="CE51" s="193"/>
      <c r="CF51" s="173"/>
      <c r="CG51" s="173"/>
      <c r="CH51" s="177"/>
      <c r="CI51" s="173"/>
      <c r="CJ51" s="173"/>
      <c r="CK51" s="177"/>
      <c r="CL51" s="173"/>
      <c r="CM51" s="173"/>
      <c r="CN51" s="177"/>
      <c r="CO51" s="173"/>
      <c r="CP51" s="173"/>
      <c r="CQ51" s="177"/>
      <c r="CR51" s="173"/>
      <c r="CS51" s="173"/>
      <c r="CT51" s="177"/>
      <c r="CU51" s="173"/>
      <c r="CV51" s="173"/>
      <c r="CW51" s="177"/>
      <c r="CX51" s="173"/>
      <c r="CY51" s="173"/>
      <c r="CZ51" s="177"/>
      <c r="DA51" s="17"/>
      <c r="DB51" s="17"/>
      <c r="DC51" s="17"/>
      <c r="DD51" s="85"/>
      <c r="DE51" s="85"/>
      <c r="DF51" s="85"/>
      <c r="DG51" s="85"/>
      <c r="DH51" s="85"/>
    </row>
    <row r="52" spans="1:112" s="150" customFormat="1" ht="15.75" customHeight="1">
      <c r="A52" s="15" t="s">
        <v>45</v>
      </c>
      <c r="B52" s="173">
        <f t="shared" si="182"/>
        <v>227</v>
      </c>
      <c r="C52" s="173">
        <f t="shared" si="183"/>
        <v>49.131430000000002</v>
      </c>
      <c r="D52" s="173">
        <f t="shared" si="1"/>
        <v>21.643801762114538</v>
      </c>
      <c r="E52" s="173"/>
      <c r="F52" s="173"/>
      <c r="G52" s="177"/>
      <c r="H52" s="173"/>
      <c r="I52" s="173"/>
      <c r="J52" s="177"/>
      <c r="K52" s="173">
        <v>227</v>
      </c>
      <c r="L52" s="173">
        <v>49.131430000000002</v>
      </c>
      <c r="M52" s="177">
        <f t="shared" si="151"/>
        <v>21.643801762114538</v>
      </c>
      <c r="N52" s="173"/>
      <c r="O52" s="173"/>
      <c r="P52" s="177"/>
      <c r="Q52" s="173"/>
      <c r="R52" s="173"/>
      <c r="S52" s="177"/>
      <c r="T52" s="173"/>
      <c r="U52" s="173"/>
      <c r="V52" s="177"/>
      <c r="W52" s="173"/>
      <c r="X52" s="173"/>
      <c r="Y52" s="177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7"/>
      <c r="AL52" s="173"/>
      <c r="AM52" s="173"/>
      <c r="AN52" s="177"/>
      <c r="AO52" s="173"/>
      <c r="AP52" s="173"/>
      <c r="AQ52" s="177"/>
      <c r="AR52" s="173"/>
      <c r="AS52" s="173"/>
      <c r="AT52" s="177"/>
      <c r="AU52" s="173"/>
      <c r="AV52" s="173"/>
      <c r="AW52" s="177"/>
      <c r="AX52" s="173"/>
      <c r="AY52" s="173"/>
      <c r="AZ52" s="177"/>
      <c r="BA52" s="171"/>
      <c r="BB52" s="173"/>
      <c r="BC52" s="177"/>
      <c r="BD52" s="173"/>
      <c r="BE52" s="173"/>
      <c r="BF52" s="177"/>
      <c r="BG52" s="173"/>
      <c r="BH52" s="173"/>
      <c r="BI52" s="177"/>
      <c r="BJ52" s="173"/>
      <c r="BK52" s="173"/>
      <c r="BL52" s="177"/>
      <c r="BM52" s="173"/>
      <c r="BN52" s="173"/>
      <c r="BO52" s="177"/>
      <c r="BP52" s="173"/>
      <c r="BQ52" s="173"/>
      <c r="BR52" s="177"/>
      <c r="BS52" s="173"/>
      <c r="BT52" s="173"/>
      <c r="BU52" s="177"/>
      <c r="BV52" s="173"/>
      <c r="BW52" s="173"/>
      <c r="BX52" s="177"/>
      <c r="BY52" s="173"/>
      <c r="BZ52" s="173"/>
      <c r="CA52" s="177"/>
      <c r="CB52" s="173"/>
      <c r="CC52" s="173"/>
      <c r="CD52" s="177"/>
      <c r="CE52" s="193"/>
      <c r="CF52" s="173"/>
      <c r="CG52" s="173"/>
      <c r="CH52" s="177"/>
      <c r="CI52" s="173"/>
      <c r="CJ52" s="173"/>
      <c r="CK52" s="177"/>
      <c r="CL52" s="173"/>
      <c r="CM52" s="173"/>
      <c r="CN52" s="177"/>
      <c r="CO52" s="173"/>
      <c r="CP52" s="173"/>
      <c r="CQ52" s="177"/>
      <c r="CR52" s="173"/>
      <c r="CS52" s="173"/>
      <c r="CT52" s="177"/>
      <c r="CU52" s="173"/>
      <c r="CV52" s="173"/>
      <c r="CW52" s="177"/>
      <c r="CX52" s="173"/>
      <c r="CY52" s="173"/>
      <c r="CZ52" s="177"/>
      <c r="DA52" s="17"/>
      <c r="DB52" s="17"/>
      <c r="DC52" s="17"/>
      <c r="DD52" s="85"/>
      <c r="DE52" s="85"/>
      <c r="DF52" s="85"/>
      <c r="DG52" s="85"/>
      <c r="DH52" s="85"/>
    </row>
    <row r="53" spans="1:112" s="150" customFormat="1" ht="15.75" customHeight="1">
      <c r="A53" s="15" t="s">
        <v>109</v>
      </c>
      <c r="B53" s="173">
        <f t="shared" si="182"/>
        <v>111.4</v>
      </c>
      <c r="C53" s="173">
        <f t="shared" si="183"/>
        <v>31.80631</v>
      </c>
      <c r="D53" s="173">
        <f t="shared" si="1"/>
        <v>28.551445242369837</v>
      </c>
      <c r="E53" s="173"/>
      <c r="F53" s="173"/>
      <c r="G53" s="177"/>
      <c r="H53" s="173"/>
      <c r="I53" s="173"/>
      <c r="J53" s="177"/>
      <c r="K53" s="173">
        <v>111.4</v>
      </c>
      <c r="L53" s="173">
        <v>31.80631</v>
      </c>
      <c r="M53" s="177">
        <f t="shared" si="151"/>
        <v>28.551445242369837</v>
      </c>
      <c r="N53" s="173"/>
      <c r="O53" s="173"/>
      <c r="P53" s="177"/>
      <c r="Q53" s="173"/>
      <c r="R53" s="173"/>
      <c r="S53" s="177"/>
      <c r="T53" s="173"/>
      <c r="U53" s="173"/>
      <c r="V53" s="177"/>
      <c r="W53" s="173"/>
      <c r="X53" s="173"/>
      <c r="Y53" s="177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7"/>
      <c r="AL53" s="173"/>
      <c r="AM53" s="173"/>
      <c r="AN53" s="177"/>
      <c r="AO53" s="173"/>
      <c r="AP53" s="173"/>
      <c r="AQ53" s="177"/>
      <c r="AR53" s="173"/>
      <c r="AS53" s="173"/>
      <c r="AT53" s="177"/>
      <c r="AU53" s="173"/>
      <c r="AV53" s="173"/>
      <c r="AW53" s="177"/>
      <c r="AX53" s="173"/>
      <c r="AY53" s="173"/>
      <c r="AZ53" s="177"/>
      <c r="BA53" s="171"/>
      <c r="BB53" s="173"/>
      <c r="BC53" s="177"/>
      <c r="BD53" s="173"/>
      <c r="BE53" s="173"/>
      <c r="BF53" s="177"/>
      <c r="BG53" s="173"/>
      <c r="BH53" s="173"/>
      <c r="BI53" s="177"/>
      <c r="BJ53" s="173"/>
      <c r="BK53" s="173"/>
      <c r="BL53" s="177"/>
      <c r="BM53" s="173"/>
      <c r="BN53" s="173"/>
      <c r="BO53" s="177"/>
      <c r="BP53" s="173"/>
      <c r="BQ53" s="173"/>
      <c r="BR53" s="177"/>
      <c r="BS53" s="173"/>
      <c r="BT53" s="173"/>
      <c r="BU53" s="177"/>
      <c r="BV53" s="173"/>
      <c r="BW53" s="173"/>
      <c r="BX53" s="177"/>
      <c r="BY53" s="173"/>
      <c r="BZ53" s="173"/>
      <c r="CA53" s="177"/>
      <c r="CB53" s="173"/>
      <c r="CC53" s="173"/>
      <c r="CD53" s="177"/>
      <c r="CE53" s="193"/>
      <c r="CF53" s="173"/>
      <c r="CG53" s="173"/>
      <c r="CH53" s="177"/>
      <c r="CI53" s="173"/>
      <c r="CJ53" s="173"/>
      <c r="CK53" s="177"/>
      <c r="CL53" s="173"/>
      <c r="CM53" s="173"/>
      <c r="CN53" s="177"/>
      <c r="CO53" s="173"/>
      <c r="CP53" s="173"/>
      <c r="CQ53" s="177"/>
      <c r="CR53" s="173"/>
      <c r="CS53" s="173"/>
      <c r="CT53" s="177"/>
      <c r="CU53" s="173"/>
      <c r="CV53" s="173"/>
      <c r="CW53" s="177"/>
      <c r="CX53" s="173"/>
      <c r="CY53" s="173"/>
      <c r="CZ53" s="177"/>
      <c r="DA53" s="17"/>
      <c r="DB53" s="17"/>
      <c r="DC53" s="17"/>
      <c r="DD53" s="85"/>
      <c r="DE53" s="85"/>
      <c r="DF53" s="85"/>
      <c r="DG53" s="85"/>
      <c r="DH53" s="85"/>
    </row>
    <row r="54" spans="1:112" s="150" customFormat="1" ht="15.75" customHeight="1">
      <c r="A54" s="15" t="s">
        <v>111</v>
      </c>
      <c r="B54" s="173">
        <f t="shared" si="182"/>
        <v>111.4</v>
      </c>
      <c r="C54" s="173">
        <f t="shared" si="183"/>
        <v>27.16703</v>
      </c>
      <c r="D54" s="173">
        <f t="shared" si="1"/>
        <v>24.386921005385993</v>
      </c>
      <c r="E54" s="173"/>
      <c r="F54" s="173"/>
      <c r="G54" s="177"/>
      <c r="H54" s="173"/>
      <c r="I54" s="173"/>
      <c r="J54" s="177"/>
      <c r="K54" s="173">
        <v>111.4</v>
      </c>
      <c r="L54" s="173">
        <v>27.16703</v>
      </c>
      <c r="M54" s="177">
        <f t="shared" si="151"/>
        <v>24.386921005385993</v>
      </c>
      <c r="N54" s="173"/>
      <c r="O54" s="173"/>
      <c r="P54" s="177"/>
      <c r="Q54" s="173"/>
      <c r="R54" s="173"/>
      <c r="S54" s="177"/>
      <c r="T54" s="173"/>
      <c r="U54" s="173"/>
      <c r="V54" s="177"/>
      <c r="W54" s="173"/>
      <c r="X54" s="173"/>
      <c r="Y54" s="177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7"/>
      <c r="AL54" s="173"/>
      <c r="AM54" s="173"/>
      <c r="AN54" s="177"/>
      <c r="AO54" s="173"/>
      <c r="AP54" s="173"/>
      <c r="AQ54" s="177"/>
      <c r="AR54" s="173"/>
      <c r="AS54" s="173"/>
      <c r="AT54" s="177"/>
      <c r="AU54" s="173"/>
      <c r="AV54" s="173"/>
      <c r="AW54" s="177"/>
      <c r="AX54" s="173"/>
      <c r="AY54" s="173"/>
      <c r="AZ54" s="177"/>
      <c r="BA54" s="171"/>
      <c r="BB54" s="173"/>
      <c r="BC54" s="177"/>
      <c r="BD54" s="173"/>
      <c r="BE54" s="173"/>
      <c r="BF54" s="177"/>
      <c r="BG54" s="173"/>
      <c r="BH54" s="173"/>
      <c r="BI54" s="177"/>
      <c r="BJ54" s="173"/>
      <c r="BK54" s="173"/>
      <c r="BL54" s="177"/>
      <c r="BM54" s="173"/>
      <c r="BN54" s="173"/>
      <c r="BO54" s="177"/>
      <c r="BP54" s="173"/>
      <c r="BQ54" s="173"/>
      <c r="BR54" s="177"/>
      <c r="BS54" s="173"/>
      <c r="BT54" s="173"/>
      <c r="BU54" s="177"/>
      <c r="BV54" s="173"/>
      <c r="BW54" s="173"/>
      <c r="BX54" s="177"/>
      <c r="BY54" s="173"/>
      <c r="BZ54" s="173"/>
      <c r="CA54" s="177"/>
      <c r="CB54" s="173"/>
      <c r="CC54" s="173"/>
      <c r="CD54" s="177"/>
      <c r="CE54" s="193"/>
      <c r="CF54" s="173"/>
      <c r="CG54" s="173"/>
      <c r="CH54" s="177"/>
      <c r="CI54" s="173"/>
      <c r="CJ54" s="173"/>
      <c r="CK54" s="177"/>
      <c r="CL54" s="173"/>
      <c r="CM54" s="173"/>
      <c r="CN54" s="177"/>
      <c r="CO54" s="173"/>
      <c r="CP54" s="173"/>
      <c r="CQ54" s="177"/>
      <c r="CR54" s="173"/>
      <c r="CS54" s="173"/>
      <c r="CT54" s="177"/>
      <c r="CU54" s="173"/>
      <c r="CV54" s="173"/>
      <c r="CW54" s="177"/>
      <c r="CX54" s="173"/>
      <c r="CY54" s="173"/>
      <c r="CZ54" s="177"/>
      <c r="DA54" s="17"/>
      <c r="DB54" s="17"/>
      <c r="DC54" s="17"/>
      <c r="DD54" s="85"/>
      <c r="DE54" s="85"/>
      <c r="DF54" s="85"/>
      <c r="DG54" s="85"/>
      <c r="DH54" s="85"/>
    </row>
    <row r="55" spans="1:112" s="150" customFormat="1" ht="15.75" customHeight="1">
      <c r="A55" s="15" t="s">
        <v>114</v>
      </c>
      <c r="B55" s="173">
        <f t="shared" si="182"/>
        <v>111.4</v>
      </c>
      <c r="C55" s="173">
        <f t="shared" si="183"/>
        <v>27.167020000000001</v>
      </c>
      <c r="D55" s="173">
        <f t="shared" si="1"/>
        <v>24.386912028725312</v>
      </c>
      <c r="E55" s="173"/>
      <c r="F55" s="173"/>
      <c r="G55" s="177"/>
      <c r="H55" s="173"/>
      <c r="I55" s="173"/>
      <c r="J55" s="177"/>
      <c r="K55" s="173">
        <v>111.4</v>
      </c>
      <c r="L55" s="173">
        <v>27.167020000000001</v>
      </c>
      <c r="M55" s="177">
        <f t="shared" si="151"/>
        <v>24.386912028725312</v>
      </c>
      <c r="N55" s="173"/>
      <c r="O55" s="173"/>
      <c r="P55" s="177"/>
      <c r="Q55" s="173"/>
      <c r="R55" s="173"/>
      <c r="S55" s="177"/>
      <c r="T55" s="173"/>
      <c r="U55" s="173"/>
      <c r="V55" s="177"/>
      <c r="W55" s="173"/>
      <c r="X55" s="173"/>
      <c r="Y55" s="177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7"/>
      <c r="AL55" s="173"/>
      <c r="AM55" s="173"/>
      <c r="AN55" s="177"/>
      <c r="AO55" s="173"/>
      <c r="AP55" s="173"/>
      <c r="AQ55" s="177"/>
      <c r="AR55" s="173"/>
      <c r="AS55" s="173"/>
      <c r="AT55" s="177"/>
      <c r="AU55" s="173"/>
      <c r="AV55" s="173"/>
      <c r="AW55" s="177"/>
      <c r="AX55" s="173"/>
      <c r="AY55" s="173"/>
      <c r="AZ55" s="177"/>
      <c r="BA55" s="171"/>
      <c r="BB55" s="173"/>
      <c r="BC55" s="177"/>
      <c r="BD55" s="173"/>
      <c r="BE55" s="173"/>
      <c r="BF55" s="177"/>
      <c r="BG55" s="173"/>
      <c r="BH55" s="173"/>
      <c r="BI55" s="177"/>
      <c r="BJ55" s="173"/>
      <c r="BK55" s="173"/>
      <c r="BL55" s="177"/>
      <c r="BM55" s="173"/>
      <c r="BN55" s="173"/>
      <c r="BO55" s="177"/>
      <c r="BP55" s="173"/>
      <c r="BQ55" s="173"/>
      <c r="BR55" s="177"/>
      <c r="BS55" s="173"/>
      <c r="BT55" s="173"/>
      <c r="BU55" s="177"/>
      <c r="BV55" s="173"/>
      <c r="BW55" s="173"/>
      <c r="BX55" s="177"/>
      <c r="BY55" s="173"/>
      <c r="BZ55" s="173"/>
      <c r="CA55" s="177"/>
      <c r="CB55" s="173"/>
      <c r="CC55" s="173"/>
      <c r="CD55" s="177"/>
      <c r="CE55" s="193"/>
      <c r="CF55" s="173"/>
      <c r="CG55" s="173"/>
      <c r="CH55" s="177"/>
      <c r="CI55" s="173"/>
      <c r="CJ55" s="173"/>
      <c r="CK55" s="177"/>
      <c r="CL55" s="173"/>
      <c r="CM55" s="173"/>
      <c r="CN55" s="177"/>
      <c r="CO55" s="173"/>
      <c r="CP55" s="173"/>
      <c r="CQ55" s="177"/>
      <c r="CR55" s="173"/>
      <c r="CS55" s="173"/>
      <c r="CT55" s="177"/>
      <c r="CU55" s="173"/>
      <c r="CV55" s="173"/>
      <c r="CW55" s="177"/>
      <c r="CX55" s="173"/>
      <c r="CY55" s="173"/>
      <c r="CZ55" s="177"/>
      <c r="DA55" s="17"/>
      <c r="DB55" s="17"/>
      <c r="DC55" s="17"/>
      <c r="DD55" s="85"/>
      <c r="DE55" s="85"/>
      <c r="DF55" s="85"/>
      <c r="DG55" s="88"/>
      <c r="DH55" s="86"/>
    </row>
    <row r="56" spans="1:112" s="150" customFormat="1" ht="15.75" customHeight="1">
      <c r="A56" s="15" t="s">
        <v>83</v>
      </c>
      <c r="B56" s="173">
        <f t="shared" si="182"/>
        <v>111.4</v>
      </c>
      <c r="C56" s="173">
        <f t="shared" si="183"/>
        <v>18.111350000000002</v>
      </c>
      <c r="D56" s="173">
        <f t="shared" si="1"/>
        <v>16.25794434470377</v>
      </c>
      <c r="E56" s="173"/>
      <c r="F56" s="173"/>
      <c r="G56" s="177"/>
      <c r="H56" s="173"/>
      <c r="I56" s="173"/>
      <c r="J56" s="177"/>
      <c r="K56" s="173">
        <v>111.4</v>
      </c>
      <c r="L56" s="173">
        <v>18.111350000000002</v>
      </c>
      <c r="M56" s="177">
        <f t="shared" si="151"/>
        <v>16.25794434470377</v>
      </c>
      <c r="N56" s="173"/>
      <c r="O56" s="173"/>
      <c r="P56" s="177"/>
      <c r="Q56" s="173"/>
      <c r="R56" s="173"/>
      <c r="S56" s="177"/>
      <c r="T56" s="173"/>
      <c r="U56" s="173"/>
      <c r="V56" s="177"/>
      <c r="W56" s="173"/>
      <c r="X56" s="173"/>
      <c r="Y56" s="177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7"/>
      <c r="AL56" s="173"/>
      <c r="AM56" s="173"/>
      <c r="AN56" s="177"/>
      <c r="AO56" s="173"/>
      <c r="AP56" s="173"/>
      <c r="AQ56" s="177"/>
      <c r="AR56" s="173"/>
      <c r="AS56" s="173"/>
      <c r="AT56" s="177"/>
      <c r="AU56" s="173"/>
      <c r="AV56" s="173"/>
      <c r="AW56" s="177"/>
      <c r="AX56" s="173"/>
      <c r="AY56" s="173"/>
      <c r="AZ56" s="177"/>
      <c r="BA56" s="171"/>
      <c r="BB56" s="173"/>
      <c r="BC56" s="177"/>
      <c r="BD56" s="173"/>
      <c r="BE56" s="173"/>
      <c r="BF56" s="177"/>
      <c r="BG56" s="173"/>
      <c r="BH56" s="173"/>
      <c r="BI56" s="177"/>
      <c r="BJ56" s="173"/>
      <c r="BK56" s="173"/>
      <c r="BL56" s="177"/>
      <c r="BM56" s="173"/>
      <c r="BN56" s="173"/>
      <c r="BO56" s="177"/>
      <c r="BP56" s="173"/>
      <c r="BQ56" s="173"/>
      <c r="BR56" s="177"/>
      <c r="BS56" s="173"/>
      <c r="BT56" s="173"/>
      <c r="BU56" s="177"/>
      <c r="BV56" s="173"/>
      <c r="BW56" s="173"/>
      <c r="BX56" s="177"/>
      <c r="BY56" s="173"/>
      <c r="BZ56" s="173"/>
      <c r="CA56" s="177"/>
      <c r="CB56" s="173"/>
      <c r="CC56" s="173"/>
      <c r="CD56" s="177"/>
      <c r="CE56" s="193"/>
      <c r="CF56" s="173"/>
      <c r="CG56" s="173"/>
      <c r="CH56" s="177"/>
      <c r="CI56" s="173"/>
      <c r="CJ56" s="173"/>
      <c r="CK56" s="177"/>
      <c r="CL56" s="173"/>
      <c r="CM56" s="173"/>
      <c r="CN56" s="177"/>
      <c r="CO56" s="173"/>
      <c r="CP56" s="173"/>
      <c r="CQ56" s="177"/>
      <c r="CR56" s="173"/>
      <c r="CS56" s="173"/>
      <c r="CT56" s="177"/>
      <c r="CU56" s="173"/>
      <c r="CV56" s="173"/>
      <c r="CW56" s="177"/>
      <c r="CX56" s="173"/>
      <c r="CY56" s="173"/>
      <c r="CZ56" s="177"/>
      <c r="DA56" s="17"/>
      <c r="DB56" s="17"/>
      <c r="DC56" s="17"/>
      <c r="DD56" s="85"/>
      <c r="DE56" s="85"/>
      <c r="DF56" s="85"/>
      <c r="DG56" s="86"/>
      <c r="DH56" s="86"/>
    </row>
    <row r="57" spans="1:112" s="150" customFormat="1" ht="15.75" customHeight="1">
      <c r="A57" s="15" t="s">
        <v>124</v>
      </c>
      <c r="B57" s="173">
        <f t="shared" si="182"/>
        <v>111.4</v>
      </c>
      <c r="C57" s="173">
        <f t="shared" si="183"/>
        <v>26.058070000000001</v>
      </c>
      <c r="D57" s="173">
        <f t="shared" si="1"/>
        <v>23.391445242369837</v>
      </c>
      <c r="E57" s="173"/>
      <c r="F57" s="173"/>
      <c r="G57" s="177"/>
      <c r="H57" s="173"/>
      <c r="I57" s="173"/>
      <c r="J57" s="177"/>
      <c r="K57" s="173">
        <v>111.4</v>
      </c>
      <c r="L57" s="173">
        <v>26.058070000000001</v>
      </c>
      <c r="M57" s="177">
        <f t="shared" si="151"/>
        <v>23.391445242369837</v>
      </c>
      <c r="N57" s="173"/>
      <c r="O57" s="173"/>
      <c r="P57" s="177"/>
      <c r="Q57" s="173"/>
      <c r="R57" s="173"/>
      <c r="S57" s="177"/>
      <c r="T57" s="173"/>
      <c r="U57" s="173"/>
      <c r="V57" s="177"/>
      <c r="W57" s="173"/>
      <c r="X57" s="173"/>
      <c r="Y57" s="177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7"/>
      <c r="AL57" s="173"/>
      <c r="AM57" s="173"/>
      <c r="AN57" s="177"/>
      <c r="AO57" s="173"/>
      <c r="AP57" s="173"/>
      <c r="AQ57" s="177"/>
      <c r="AR57" s="173"/>
      <c r="AS57" s="173"/>
      <c r="AT57" s="177"/>
      <c r="AU57" s="173"/>
      <c r="AV57" s="173"/>
      <c r="AW57" s="177"/>
      <c r="AX57" s="173"/>
      <c r="AY57" s="173"/>
      <c r="AZ57" s="177"/>
      <c r="BA57" s="171"/>
      <c r="BB57" s="173"/>
      <c r="BC57" s="177"/>
      <c r="BD57" s="173"/>
      <c r="BE57" s="173"/>
      <c r="BF57" s="177"/>
      <c r="BG57" s="173"/>
      <c r="BH57" s="173"/>
      <c r="BI57" s="177"/>
      <c r="BJ57" s="173"/>
      <c r="BK57" s="173"/>
      <c r="BL57" s="177"/>
      <c r="BM57" s="173"/>
      <c r="BN57" s="173"/>
      <c r="BO57" s="177"/>
      <c r="BP57" s="173"/>
      <c r="BQ57" s="173"/>
      <c r="BR57" s="177"/>
      <c r="BS57" s="173"/>
      <c r="BT57" s="173"/>
      <c r="BU57" s="177"/>
      <c r="BV57" s="173"/>
      <c r="BW57" s="173"/>
      <c r="BX57" s="177"/>
      <c r="BY57" s="173"/>
      <c r="BZ57" s="173"/>
      <c r="CA57" s="177"/>
      <c r="CB57" s="173"/>
      <c r="CC57" s="173"/>
      <c r="CD57" s="177"/>
      <c r="CE57" s="193"/>
      <c r="CF57" s="173"/>
      <c r="CG57" s="173"/>
      <c r="CH57" s="177"/>
      <c r="CI57" s="173"/>
      <c r="CJ57" s="173"/>
      <c r="CK57" s="177"/>
      <c r="CL57" s="173"/>
      <c r="CM57" s="173"/>
      <c r="CN57" s="177"/>
      <c r="CO57" s="173"/>
      <c r="CP57" s="173"/>
      <c r="CQ57" s="177"/>
      <c r="CR57" s="173"/>
      <c r="CS57" s="173"/>
      <c r="CT57" s="177"/>
      <c r="CU57" s="173"/>
      <c r="CV57" s="173"/>
      <c r="CW57" s="177"/>
      <c r="CX57" s="173"/>
      <c r="CY57" s="173"/>
      <c r="CZ57" s="177"/>
      <c r="DA57" s="17"/>
      <c r="DB57" s="17"/>
      <c r="DC57" s="17"/>
      <c r="DD57" s="85"/>
      <c r="DE57" s="85"/>
      <c r="DF57" s="85"/>
      <c r="DG57" s="88"/>
      <c r="DH57" s="85"/>
    </row>
    <row r="58" spans="1:112" s="40" customFormat="1" ht="15.75" customHeight="1">
      <c r="A58" s="19" t="s">
        <v>184</v>
      </c>
      <c r="B58" s="191">
        <f>B59+B60</f>
        <v>195135.53573999993</v>
      </c>
      <c r="C58" s="191">
        <f t="shared" ref="C58:BN58" si="184">C59+C60</f>
        <v>54074.60235999999</v>
      </c>
      <c r="D58" s="191">
        <f t="shared" si="1"/>
        <v>27.711304429988292</v>
      </c>
      <c r="E58" s="191">
        <f t="shared" si="184"/>
        <v>1079</v>
      </c>
      <c r="F58" s="191">
        <f t="shared" si="184"/>
        <v>289.48784000000001</v>
      </c>
      <c r="G58" s="176">
        <f t="shared" ref="G58:G59" si="185">F58/E58*100</f>
        <v>26.829271547729377</v>
      </c>
      <c r="H58" s="191">
        <f t="shared" si="184"/>
        <v>23.8</v>
      </c>
      <c r="I58" s="191">
        <f t="shared" si="184"/>
        <v>8.0000199999999992</v>
      </c>
      <c r="J58" s="176">
        <f t="shared" ref="J58:J59" si="186">I58/H58*100</f>
        <v>33.613529411764702</v>
      </c>
      <c r="K58" s="191">
        <f t="shared" si="184"/>
        <v>1006.8</v>
      </c>
      <c r="L58" s="191">
        <f t="shared" si="184"/>
        <v>147.25760999999997</v>
      </c>
      <c r="M58" s="176">
        <f t="shared" si="151"/>
        <v>14.626302145411202</v>
      </c>
      <c r="N58" s="191"/>
      <c r="O58" s="191"/>
      <c r="P58" s="176"/>
      <c r="Q58" s="191">
        <f t="shared" si="184"/>
        <v>97611.9</v>
      </c>
      <c r="R58" s="191">
        <f t="shared" si="184"/>
        <v>24298.5</v>
      </c>
      <c r="S58" s="176">
        <f t="shared" ref="S58:S59" si="187">R58/Q58*100</f>
        <v>24.892968992510138</v>
      </c>
      <c r="T58" s="191">
        <f t="shared" si="184"/>
        <v>34175.199999999997</v>
      </c>
      <c r="U58" s="191">
        <f t="shared" si="184"/>
        <v>8266.7999999999993</v>
      </c>
      <c r="V58" s="176">
        <f t="shared" ref="V58:V59" si="188">U58/T58*100</f>
        <v>24.189470727311033</v>
      </c>
      <c r="W58" s="191">
        <f t="shared" si="184"/>
        <v>5.0999999999999996</v>
      </c>
      <c r="X58" s="191">
        <f t="shared" si="184"/>
        <v>0</v>
      </c>
      <c r="Y58" s="176">
        <f t="shared" ref="Y58:Y59" si="189">X58/W58*100</f>
        <v>0</v>
      </c>
      <c r="Z58" s="191">
        <f t="shared" si="184"/>
        <v>133.9</v>
      </c>
      <c r="AA58" s="191">
        <f t="shared" si="184"/>
        <v>25.858270000000001</v>
      </c>
      <c r="AB58" s="191">
        <f t="shared" ref="AB58:AB59" si="190">AA58/Z58*100</f>
        <v>19.311628080657208</v>
      </c>
      <c r="AC58" s="191">
        <f t="shared" si="184"/>
        <v>12178.8</v>
      </c>
      <c r="AD58" s="191">
        <f t="shared" si="184"/>
        <v>4694.0204100000001</v>
      </c>
      <c r="AE58" s="191">
        <f t="shared" ref="AE58:AE59" si="191">AD58/AC58*100</f>
        <v>38.54255271455316</v>
      </c>
      <c r="AF58" s="191">
        <f t="shared" si="184"/>
        <v>4046</v>
      </c>
      <c r="AG58" s="191">
        <f t="shared" si="184"/>
        <v>1480.8520000000001</v>
      </c>
      <c r="AH58" s="191">
        <f t="shared" ref="AH58:AH59" si="192">AG58/AF58*100</f>
        <v>36.600395452298571</v>
      </c>
      <c r="AI58" s="191">
        <f t="shared" si="184"/>
        <v>26032.12</v>
      </c>
      <c r="AJ58" s="191">
        <f t="shared" si="184"/>
        <v>10300.78152</v>
      </c>
      <c r="AK58" s="176">
        <f t="shared" ref="AK58:AK59" si="193">AJ58/AI58*100</f>
        <v>39.569506901474028</v>
      </c>
      <c r="AL58" s="191">
        <f t="shared" si="184"/>
        <v>128.30000000000001</v>
      </c>
      <c r="AM58" s="191">
        <f t="shared" si="184"/>
        <v>26.117450000000002</v>
      </c>
      <c r="AN58" s="176">
        <f t="shared" ref="AN58:AN59" si="194">AM58/AL58*100</f>
        <v>20.356547155105222</v>
      </c>
      <c r="AO58" s="191">
        <f t="shared" si="184"/>
        <v>0</v>
      </c>
      <c r="AP58" s="191">
        <f t="shared" si="184"/>
        <v>0</v>
      </c>
      <c r="AQ58" s="176"/>
      <c r="AR58" s="191">
        <f t="shared" si="184"/>
        <v>396</v>
      </c>
      <c r="AS58" s="191">
        <f t="shared" si="184"/>
        <v>73.117170000000002</v>
      </c>
      <c r="AT58" s="176">
        <f t="shared" ref="AT58:AT59" si="195">AS58/AR58*100</f>
        <v>18.46393181818182</v>
      </c>
      <c r="AU58" s="191">
        <f t="shared" si="184"/>
        <v>3</v>
      </c>
      <c r="AV58" s="191">
        <f t="shared" si="184"/>
        <v>0.71799999999999997</v>
      </c>
      <c r="AW58" s="176">
        <f t="shared" ref="AW58:AW59" si="196">AV58/AU58*100</f>
        <v>23.93333333333333</v>
      </c>
      <c r="AX58" s="191">
        <f t="shared" si="184"/>
        <v>262.2</v>
      </c>
      <c r="AY58" s="191">
        <f t="shared" si="184"/>
        <v>0</v>
      </c>
      <c r="AZ58" s="176">
        <f t="shared" ref="AZ58:AZ59" si="197">AY58/AX58*100</f>
        <v>0</v>
      </c>
      <c r="BA58" s="170">
        <f t="shared" si="184"/>
        <v>393</v>
      </c>
      <c r="BB58" s="191">
        <f t="shared" si="184"/>
        <v>71.696399999999997</v>
      </c>
      <c r="BC58" s="176">
        <f t="shared" ref="BC58:BC59" si="198">BB58/BA58*100</f>
        <v>18.243358778625954</v>
      </c>
      <c r="BD58" s="191">
        <f t="shared" si="184"/>
        <v>20</v>
      </c>
      <c r="BE58" s="191">
        <f t="shared" si="184"/>
        <v>0</v>
      </c>
      <c r="BF58" s="176">
        <f t="shared" ref="BF58:BF59" si="199">BE58/BD58*100</f>
        <v>0</v>
      </c>
      <c r="BG58" s="191">
        <f t="shared" si="184"/>
        <v>0</v>
      </c>
      <c r="BH58" s="191">
        <f t="shared" si="184"/>
        <v>0</v>
      </c>
      <c r="BI58" s="176"/>
      <c r="BJ58" s="191">
        <f t="shared" si="184"/>
        <v>175.4</v>
      </c>
      <c r="BK58" s="191">
        <f t="shared" si="184"/>
        <v>0</v>
      </c>
      <c r="BL58" s="176">
        <f t="shared" ref="BL58:BL59" si="200">BK58/BJ58*100</f>
        <v>0</v>
      </c>
      <c r="BM58" s="191">
        <f t="shared" si="184"/>
        <v>0</v>
      </c>
      <c r="BN58" s="191">
        <f t="shared" si="184"/>
        <v>0</v>
      </c>
      <c r="BO58" s="177"/>
      <c r="BP58" s="191">
        <f t="shared" ref="BP58:CM58" si="201">BP59+BP60</f>
        <v>7183.4</v>
      </c>
      <c r="BQ58" s="191">
        <f t="shared" si="201"/>
        <v>1865.4069999999999</v>
      </c>
      <c r="BR58" s="176">
        <f t="shared" ref="BR58:BR59" si="202">BQ58/BP58*100</f>
        <v>25.968301918311663</v>
      </c>
      <c r="BS58" s="191">
        <f t="shared" si="201"/>
        <v>99</v>
      </c>
      <c r="BT58" s="191">
        <f t="shared" si="201"/>
        <v>0</v>
      </c>
      <c r="BU58" s="176">
        <f t="shared" ref="BU58:BU59" si="203">BT58/BS58*100</f>
        <v>0</v>
      </c>
      <c r="BV58" s="191">
        <f t="shared" si="201"/>
        <v>0</v>
      </c>
      <c r="BW58" s="191">
        <f t="shared" si="201"/>
        <v>0</v>
      </c>
      <c r="BX58" s="177"/>
      <c r="BY58" s="191">
        <f t="shared" si="201"/>
        <v>1700</v>
      </c>
      <c r="BZ58" s="191">
        <f t="shared" si="201"/>
        <v>0</v>
      </c>
      <c r="CA58" s="177"/>
      <c r="CB58" s="191"/>
      <c r="CC58" s="191"/>
      <c r="CD58" s="176"/>
      <c r="CE58" s="192">
        <f t="shared" si="201"/>
        <v>844.68574000000001</v>
      </c>
      <c r="CF58" s="191">
        <f t="shared" si="201"/>
        <v>3646.35</v>
      </c>
      <c r="CG58" s="191">
        <f t="shared" si="201"/>
        <v>735.45</v>
      </c>
      <c r="CH58" s="176">
        <f t="shared" ref="CH58:CH59" si="204">CG58/CF58*100</f>
        <v>20.1694845530462</v>
      </c>
      <c r="CI58" s="191">
        <f t="shared" si="201"/>
        <v>3609.8865000000001</v>
      </c>
      <c r="CJ58" s="191">
        <f t="shared" si="201"/>
        <v>728.09550000000002</v>
      </c>
      <c r="CK58" s="176">
        <f t="shared" ref="CK58:CK59" si="205">CJ58/CI58*100</f>
        <v>20.169484553046196</v>
      </c>
      <c r="CL58" s="191">
        <f t="shared" si="201"/>
        <v>36.463500000000003</v>
      </c>
      <c r="CM58" s="191">
        <f t="shared" si="201"/>
        <v>7.3544999999999998</v>
      </c>
      <c r="CN58" s="176">
        <f t="shared" ref="CN58:CN59" si="206">CM58/CL58*100</f>
        <v>20.169484553046193</v>
      </c>
      <c r="CO58" s="191"/>
      <c r="CP58" s="191"/>
      <c r="CQ58" s="176"/>
      <c r="CR58" s="191">
        <f t="shared" ref="CR58:CS58" si="207">CR59+CR60</f>
        <v>60.33</v>
      </c>
      <c r="CS58" s="191">
        <f t="shared" si="207"/>
        <v>0</v>
      </c>
      <c r="CT58" s="176">
        <f>CS58/CR58*100</f>
        <v>0</v>
      </c>
      <c r="CU58" s="191">
        <f t="shared" ref="CU58:CV58" si="208">CU59+CU60</f>
        <v>7577.6</v>
      </c>
      <c r="CV58" s="191">
        <f t="shared" si="208"/>
        <v>1790.5386699999999</v>
      </c>
      <c r="CW58" s="176">
        <f t="shared" ref="CW58:CW59" si="209">CV58/CU58*100</f>
        <v>23.629363782728039</v>
      </c>
      <c r="CX58" s="191">
        <f t="shared" ref="CX58:CY58" si="210">CX59+CX60</f>
        <v>0</v>
      </c>
      <c r="CY58" s="191">
        <f t="shared" si="210"/>
        <v>0</v>
      </c>
      <c r="CZ58" s="176"/>
      <c r="DA58" s="75"/>
      <c r="DB58" s="154"/>
      <c r="DC58" s="75"/>
      <c r="DD58" s="154"/>
      <c r="DE58" s="85"/>
      <c r="DF58" s="85"/>
      <c r="DG58" s="88"/>
      <c r="DH58" s="85"/>
    </row>
    <row r="59" spans="1:112" s="150" customFormat="1" ht="15.75" customHeight="1">
      <c r="A59" s="15" t="s">
        <v>185</v>
      </c>
      <c r="B59" s="173">
        <f>E59+H59+K59+N59+Q59+T59+W59+Z59+AC59+AF59+AI59+AL59+AO59+AR59+AU59+AX59+BA59+BD59+BG59+BJ59+BM59+BP59+BS59+BV59+BY59+CB59+CE59+CO59+CR59+CU59+CX59</f>
        <v>194128.73573999995</v>
      </c>
      <c r="C59" s="173">
        <f>F59+I59+L59+R59+U59+X59+AA59+AD59+AG59+AJ59+AM59+AP59+AS59+AV59+AY59+BB59+BE59+BH59+BK59+BN59+BQ59+BT59+BW59+BZ59+CG59+CS59+CV59+CY59</f>
        <v>53927.344749999989</v>
      </c>
      <c r="D59" s="173">
        <f t="shared" si="1"/>
        <v>27.779166512589786</v>
      </c>
      <c r="E59" s="173">
        <v>1079</v>
      </c>
      <c r="F59" s="173">
        <v>289.48784000000001</v>
      </c>
      <c r="G59" s="177">
        <f t="shared" si="185"/>
        <v>26.829271547729377</v>
      </c>
      <c r="H59" s="173">
        <v>23.8</v>
      </c>
      <c r="I59" s="173">
        <v>8.0000199999999992</v>
      </c>
      <c r="J59" s="177">
        <f t="shared" si="186"/>
        <v>33.613529411764702</v>
      </c>
      <c r="K59" s="173"/>
      <c r="L59" s="173"/>
      <c r="M59" s="177"/>
      <c r="N59" s="173"/>
      <c r="O59" s="173"/>
      <c r="P59" s="177"/>
      <c r="Q59" s="173">
        <v>97611.9</v>
      </c>
      <c r="R59" s="173">
        <v>24298.5</v>
      </c>
      <c r="S59" s="177">
        <f t="shared" si="187"/>
        <v>24.892968992510138</v>
      </c>
      <c r="T59" s="173">
        <v>34175.199999999997</v>
      </c>
      <c r="U59" s="173">
        <v>8266.7999999999993</v>
      </c>
      <c r="V59" s="177">
        <f t="shared" si="188"/>
        <v>24.189470727311033</v>
      </c>
      <c r="W59" s="173">
        <v>5.0999999999999996</v>
      </c>
      <c r="X59" s="173"/>
      <c r="Y59" s="177">
        <f t="shared" si="189"/>
        <v>0</v>
      </c>
      <c r="Z59" s="173">
        <v>133.9</v>
      </c>
      <c r="AA59" s="173">
        <v>25.858270000000001</v>
      </c>
      <c r="AB59" s="177">
        <f t="shared" si="190"/>
        <v>19.311628080657208</v>
      </c>
      <c r="AC59" s="173">
        <v>12178.8</v>
      </c>
      <c r="AD59" s="173">
        <v>4694.0204100000001</v>
      </c>
      <c r="AE59" s="177">
        <f t="shared" si="191"/>
        <v>38.54255271455316</v>
      </c>
      <c r="AF59" s="173">
        <v>4046</v>
      </c>
      <c r="AG59" s="173">
        <v>1480.8520000000001</v>
      </c>
      <c r="AH59" s="177">
        <f t="shared" si="192"/>
        <v>36.600395452298571</v>
      </c>
      <c r="AI59" s="173">
        <v>26032.12</v>
      </c>
      <c r="AJ59" s="173">
        <v>10300.78152</v>
      </c>
      <c r="AK59" s="177">
        <f t="shared" si="193"/>
        <v>39.569506901474028</v>
      </c>
      <c r="AL59" s="173">
        <v>128.30000000000001</v>
      </c>
      <c r="AM59" s="173">
        <v>26.117450000000002</v>
      </c>
      <c r="AN59" s="177">
        <f t="shared" si="194"/>
        <v>20.356547155105222</v>
      </c>
      <c r="AO59" s="173"/>
      <c r="AP59" s="173"/>
      <c r="AQ59" s="177"/>
      <c r="AR59" s="173">
        <v>396</v>
      </c>
      <c r="AS59" s="173">
        <v>73.117170000000002</v>
      </c>
      <c r="AT59" s="177">
        <f t="shared" si="195"/>
        <v>18.46393181818182</v>
      </c>
      <c r="AU59" s="173">
        <v>3</v>
      </c>
      <c r="AV59" s="173">
        <v>0.71799999999999997</v>
      </c>
      <c r="AW59" s="177">
        <f t="shared" si="196"/>
        <v>23.93333333333333</v>
      </c>
      <c r="AX59" s="173">
        <v>262.2</v>
      </c>
      <c r="AY59" s="173"/>
      <c r="AZ59" s="177">
        <f t="shared" si="197"/>
        <v>0</v>
      </c>
      <c r="BA59" s="178">
        <v>393</v>
      </c>
      <c r="BB59" s="173">
        <v>71.696399999999997</v>
      </c>
      <c r="BC59" s="177">
        <f t="shared" si="198"/>
        <v>18.243358778625954</v>
      </c>
      <c r="BD59" s="177">
        <v>20</v>
      </c>
      <c r="BE59" s="173"/>
      <c r="BF59" s="177">
        <f t="shared" si="199"/>
        <v>0</v>
      </c>
      <c r="BG59" s="173"/>
      <c r="BH59" s="173"/>
      <c r="BI59" s="177"/>
      <c r="BJ59" s="173">
        <v>175.4</v>
      </c>
      <c r="BK59" s="173"/>
      <c r="BL59" s="177">
        <f t="shared" si="200"/>
        <v>0</v>
      </c>
      <c r="BM59" s="173"/>
      <c r="BN59" s="173"/>
      <c r="BO59" s="177"/>
      <c r="BP59" s="173">
        <v>7183.4</v>
      </c>
      <c r="BQ59" s="173">
        <v>1865.4069999999999</v>
      </c>
      <c r="BR59" s="177">
        <f t="shared" si="202"/>
        <v>25.968301918311663</v>
      </c>
      <c r="BS59" s="173">
        <v>99</v>
      </c>
      <c r="BT59" s="173"/>
      <c r="BU59" s="177">
        <f t="shared" si="203"/>
        <v>0</v>
      </c>
      <c r="BV59" s="173"/>
      <c r="BW59" s="173"/>
      <c r="BX59" s="177"/>
      <c r="BY59" s="173">
        <v>1700</v>
      </c>
      <c r="BZ59" s="173"/>
      <c r="CA59" s="177"/>
      <c r="CB59" s="173"/>
      <c r="CC59" s="173"/>
      <c r="CD59" s="177"/>
      <c r="CE59" s="193">
        <v>844.68574000000001</v>
      </c>
      <c r="CF59" s="173">
        <f>SUM(CI59+CL59)</f>
        <v>3646.35</v>
      </c>
      <c r="CG59" s="173">
        <f>SUM(CJ59+CM59)</f>
        <v>735.45</v>
      </c>
      <c r="CH59" s="177">
        <f t="shared" si="204"/>
        <v>20.1694845530462</v>
      </c>
      <c r="CI59" s="173">
        <v>3609.8865000000001</v>
      </c>
      <c r="CJ59" s="173">
        <v>728.09550000000002</v>
      </c>
      <c r="CK59" s="177">
        <f t="shared" si="205"/>
        <v>20.169484553046196</v>
      </c>
      <c r="CL59" s="173">
        <v>36.463500000000003</v>
      </c>
      <c r="CM59" s="173">
        <v>7.3544999999999998</v>
      </c>
      <c r="CN59" s="177">
        <f t="shared" si="206"/>
        <v>20.169484553046193</v>
      </c>
      <c r="CO59" s="173"/>
      <c r="CP59" s="173"/>
      <c r="CQ59" s="177"/>
      <c r="CR59" s="173">
        <v>60.33</v>
      </c>
      <c r="CS59" s="173"/>
      <c r="CT59" s="177">
        <f>CS59/CR59*100</f>
        <v>0</v>
      </c>
      <c r="CU59" s="173">
        <v>7577.6</v>
      </c>
      <c r="CV59" s="173">
        <v>1790.5386699999999</v>
      </c>
      <c r="CW59" s="177">
        <f t="shared" si="209"/>
        <v>23.629363782728039</v>
      </c>
      <c r="CX59" s="173"/>
      <c r="CY59" s="173"/>
      <c r="CZ59" s="177"/>
      <c r="DA59" s="17"/>
      <c r="DB59" s="17"/>
      <c r="DC59" s="17"/>
      <c r="DD59" s="85"/>
      <c r="DE59" s="85"/>
      <c r="DF59" s="85"/>
      <c r="DG59" s="86"/>
      <c r="DH59" s="86"/>
    </row>
    <row r="60" spans="1:112" s="40" customFormat="1" ht="15.75" customHeight="1">
      <c r="A60" s="19" t="s">
        <v>194</v>
      </c>
      <c r="B60" s="191">
        <f>SUM(B61:B68)</f>
        <v>1006.8</v>
      </c>
      <c r="C60" s="191">
        <f t="shared" ref="C60" si="211">SUM(C61:C68)</f>
        <v>147.25760999999997</v>
      </c>
      <c r="D60" s="191">
        <f t="shared" si="1"/>
        <v>14.626302145411202</v>
      </c>
      <c r="E60" s="191">
        <f t="shared" ref="E60:BN60" si="212">SUM(E61:E68)</f>
        <v>0</v>
      </c>
      <c r="F60" s="191">
        <f t="shared" si="212"/>
        <v>0</v>
      </c>
      <c r="G60" s="176"/>
      <c r="H60" s="191">
        <f t="shared" si="212"/>
        <v>0</v>
      </c>
      <c r="I60" s="191">
        <f t="shared" si="212"/>
        <v>0</v>
      </c>
      <c r="J60" s="176"/>
      <c r="K60" s="191">
        <f t="shared" si="212"/>
        <v>1006.8</v>
      </c>
      <c r="L60" s="191">
        <f t="shared" si="212"/>
        <v>147.25760999999997</v>
      </c>
      <c r="M60" s="176">
        <f t="shared" si="151"/>
        <v>14.626302145411202</v>
      </c>
      <c r="N60" s="191"/>
      <c r="O60" s="191"/>
      <c r="P60" s="176"/>
      <c r="Q60" s="191">
        <f t="shared" si="212"/>
        <v>0</v>
      </c>
      <c r="R60" s="191">
        <f t="shared" si="212"/>
        <v>0</v>
      </c>
      <c r="S60" s="176"/>
      <c r="T60" s="191">
        <f t="shared" si="212"/>
        <v>0</v>
      </c>
      <c r="U60" s="191">
        <f t="shared" si="212"/>
        <v>0</v>
      </c>
      <c r="V60" s="176"/>
      <c r="W60" s="191">
        <f t="shared" si="212"/>
        <v>0</v>
      </c>
      <c r="X60" s="191">
        <f t="shared" si="212"/>
        <v>0</v>
      </c>
      <c r="Y60" s="176"/>
      <c r="Z60" s="191">
        <f t="shared" si="212"/>
        <v>0</v>
      </c>
      <c r="AA60" s="191">
        <f t="shared" si="212"/>
        <v>0</v>
      </c>
      <c r="AB60" s="191"/>
      <c r="AC60" s="191">
        <f t="shared" si="212"/>
        <v>0</v>
      </c>
      <c r="AD60" s="191">
        <f t="shared" si="212"/>
        <v>0</v>
      </c>
      <c r="AE60" s="191"/>
      <c r="AF60" s="191">
        <f t="shared" si="212"/>
        <v>0</v>
      </c>
      <c r="AG60" s="191">
        <f t="shared" si="212"/>
        <v>0</v>
      </c>
      <c r="AH60" s="191"/>
      <c r="AI60" s="191">
        <f t="shared" si="212"/>
        <v>0</v>
      </c>
      <c r="AJ60" s="191">
        <f t="shared" si="212"/>
        <v>0</v>
      </c>
      <c r="AK60" s="176"/>
      <c r="AL60" s="191">
        <f t="shared" si="212"/>
        <v>0</v>
      </c>
      <c r="AM60" s="191">
        <f t="shared" si="212"/>
        <v>0</v>
      </c>
      <c r="AN60" s="176"/>
      <c r="AO60" s="191">
        <f t="shared" si="212"/>
        <v>0</v>
      </c>
      <c r="AP60" s="191">
        <f t="shared" si="212"/>
        <v>0</v>
      </c>
      <c r="AQ60" s="176"/>
      <c r="AR60" s="191">
        <f t="shared" si="212"/>
        <v>0</v>
      </c>
      <c r="AS60" s="191">
        <f t="shared" si="212"/>
        <v>0</v>
      </c>
      <c r="AT60" s="176"/>
      <c r="AU60" s="191">
        <f t="shared" si="212"/>
        <v>0</v>
      </c>
      <c r="AV60" s="191">
        <f t="shared" si="212"/>
        <v>0</v>
      </c>
      <c r="AW60" s="176"/>
      <c r="AX60" s="191">
        <f t="shared" si="212"/>
        <v>0</v>
      </c>
      <c r="AY60" s="191">
        <f t="shared" si="212"/>
        <v>0</v>
      </c>
      <c r="AZ60" s="176"/>
      <c r="BA60" s="170">
        <f t="shared" si="212"/>
        <v>0</v>
      </c>
      <c r="BB60" s="191">
        <f t="shared" si="212"/>
        <v>0</v>
      </c>
      <c r="BC60" s="176"/>
      <c r="BD60" s="191">
        <f t="shared" si="212"/>
        <v>0</v>
      </c>
      <c r="BE60" s="191">
        <f t="shared" si="212"/>
        <v>0</v>
      </c>
      <c r="BF60" s="177"/>
      <c r="BG60" s="191">
        <f t="shared" si="212"/>
        <v>0</v>
      </c>
      <c r="BH60" s="191">
        <f t="shared" si="212"/>
        <v>0</v>
      </c>
      <c r="BI60" s="176"/>
      <c r="BJ60" s="191">
        <f t="shared" si="212"/>
        <v>0</v>
      </c>
      <c r="BK60" s="191">
        <f t="shared" si="212"/>
        <v>0</v>
      </c>
      <c r="BL60" s="176"/>
      <c r="BM60" s="191">
        <f t="shared" si="212"/>
        <v>0</v>
      </c>
      <c r="BN60" s="191">
        <f t="shared" si="212"/>
        <v>0</v>
      </c>
      <c r="BO60" s="177"/>
      <c r="BP60" s="191">
        <f t="shared" ref="BP60:CM60" si="213">SUM(BP61:BP68)</f>
        <v>0</v>
      </c>
      <c r="BQ60" s="191">
        <f t="shared" si="213"/>
        <v>0</v>
      </c>
      <c r="BR60" s="176"/>
      <c r="BS60" s="191">
        <f t="shared" si="213"/>
        <v>0</v>
      </c>
      <c r="BT60" s="191">
        <f t="shared" si="213"/>
        <v>0</v>
      </c>
      <c r="BU60" s="176"/>
      <c r="BV60" s="191">
        <f t="shared" si="213"/>
        <v>0</v>
      </c>
      <c r="BW60" s="191">
        <f t="shared" si="213"/>
        <v>0</v>
      </c>
      <c r="BX60" s="177"/>
      <c r="BY60" s="191">
        <f t="shared" si="213"/>
        <v>0</v>
      </c>
      <c r="BZ60" s="191">
        <f t="shared" si="213"/>
        <v>0</v>
      </c>
      <c r="CA60" s="177"/>
      <c r="CB60" s="191"/>
      <c r="CC60" s="191"/>
      <c r="CD60" s="177"/>
      <c r="CE60" s="192">
        <f t="shared" si="213"/>
        <v>0</v>
      </c>
      <c r="CF60" s="191">
        <f t="shared" si="213"/>
        <v>0</v>
      </c>
      <c r="CG60" s="191">
        <f t="shared" si="213"/>
        <v>0</v>
      </c>
      <c r="CH60" s="176"/>
      <c r="CI60" s="191">
        <f t="shared" si="213"/>
        <v>0</v>
      </c>
      <c r="CJ60" s="191">
        <f t="shared" si="213"/>
        <v>0</v>
      </c>
      <c r="CK60" s="177"/>
      <c r="CL60" s="191">
        <f t="shared" si="213"/>
        <v>0</v>
      </c>
      <c r="CM60" s="191">
        <f t="shared" si="213"/>
        <v>0</v>
      </c>
      <c r="CN60" s="177"/>
      <c r="CO60" s="191"/>
      <c r="CP60" s="191"/>
      <c r="CQ60" s="176"/>
      <c r="CR60" s="191">
        <f t="shared" ref="CR60:CS60" si="214">SUM(CR61:CR68)</f>
        <v>0</v>
      </c>
      <c r="CS60" s="191">
        <f t="shared" si="214"/>
        <v>0</v>
      </c>
      <c r="CT60" s="176"/>
      <c r="CU60" s="191">
        <f t="shared" ref="CU60:CV60" si="215">SUM(CU61:CU68)</f>
        <v>0</v>
      </c>
      <c r="CV60" s="191">
        <f t="shared" si="215"/>
        <v>0</v>
      </c>
      <c r="CW60" s="177"/>
      <c r="CX60" s="191">
        <f t="shared" ref="CX60:CY60" si="216">SUM(CX61:CX68)</f>
        <v>0</v>
      </c>
      <c r="CY60" s="191">
        <f t="shared" si="216"/>
        <v>0</v>
      </c>
      <c r="CZ60" s="176"/>
      <c r="DA60" s="75"/>
      <c r="DB60" s="75"/>
      <c r="DC60" s="17"/>
      <c r="DD60" s="85"/>
      <c r="DE60" s="85"/>
      <c r="DF60" s="85"/>
      <c r="DG60" s="86"/>
      <c r="DH60" s="86"/>
    </row>
    <row r="61" spans="1:112" s="150" customFormat="1" ht="15.75" customHeight="1">
      <c r="A61" s="15" t="s">
        <v>134</v>
      </c>
      <c r="B61" s="173">
        <f t="shared" ref="B61:B68" si="217">E61+H61+K61+N61+Q61+T61+W61+Z61+AC61+AF61+AI61+AL61+AO61+AR61+AU61+AX61+BA61+BD61+BG61+BJ61+BM61+BP61+BS61+BV61+BY61+CB61+CE61+CO61+CR61</f>
        <v>111.4</v>
      </c>
      <c r="C61" s="173">
        <f t="shared" ref="C61:C68" si="218">F61+I61+L61+R61+U61+X61+AA61+AD61+AG61+AJ61+AM61+AP61+AS61+AV61+AY61+BB61+BE61+BH61+BK61+BN61+BQ61+BT61+BW61+BZ61+CG61+CS61+CV61</f>
        <v>18.084769999999999</v>
      </c>
      <c r="D61" s="173">
        <f t="shared" si="1"/>
        <v>16.234084380610412</v>
      </c>
      <c r="E61" s="173"/>
      <c r="F61" s="173"/>
      <c r="G61" s="177"/>
      <c r="H61" s="173"/>
      <c r="I61" s="173"/>
      <c r="J61" s="177"/>
      <c r="K61" s="173">
        <v>111.4</v>
      </c>
      <c r="L61" s="173">
        <v>18.084769999999999</v>
      </c>
      <c r="M61" s="177">
        <f t="shared" si="151"/>
        <v>16.234084380610412</v>
      </c>
      <c r="N61" s="173"/>
      <c r="O61" s="173"/>
      <c r="P61" s="177"/>
      <c r="Q61" s="173"/>
      <c r="R61" s="173"/>
      <c r="S61" s="177"/>
      <c r="T61" s="173"/>
      <c r="U61" s="173"/>
      <c r="V61" s="177"/>
      <c r="W61" s="173"/>
      <c r="X61" s="173"/>
      <c r="Y61" s="177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7"/>
      <c r="AL61" s="173"/>
      <c r="AM61" s="173"/>
      <c r="AN61" s="177"/>
      <c r="AO61" s="173"/>
      <c r="AP61" s="173"/>
      <c r="AQ61" s="177"/>
      <c r="AR61" s="173"/>
      <c r="AS61" s="173"/>
      <c r="AT61" s="177"/>
      <c r="AU61" s="173"/>
      <c r="AV61" s="173"/>
      <c r="AW61" s="177"/>
      <c r="AX61" s="173"/>
      <c r="AY61" s="173"/>
      <c r="AZ61" s="177"/>
      <c r="BA61" s="171"/>
      <c r="BB61" s="173"/>
      <c r="BC61" s="177"/>
      <c r="BD61" s="173"/>
      <c r="BE61" s="173"/>
      <c r="BF61" s="177"/>
      <c r="BG61" s="173"/>
      <c r="BH61" s="173"/>
      <c r="BI61" s="177"/>
      <c r="BJ61" s="173"/>
      <c r="BK61" s="173"/>
      <c r="BL61" s="177"/>
      <c r="BM61" s="173"/>
      <c r="BN61" s="173"/>
      <c r="BO61" s="177"/>
      <c r="BP61" s="173"/>
      <c r="BQ61" s="173"/>
      <c r="BR61" s="177"/>
      <c r="BS61" s="173"/>
      <c r="BT61" s="173"/>
      <c r="BU61" s="177"/>
      <c r="BV61" s="173"/>
      <c r="BW61" s="173"/>
      <c r="BX61" s="177"/>
      <c r="BY61" s="173"/>
      <c r="BZ61" s="173"/>
      <c r="CA61" s="177"/>
      <c r="CB61" s="173"/>
      <c r="CC61" s="173"/>
      <c r="CD61" s="177"/>
      <c r="CE61" s="193"/>
      <c r="CF61" s="173"/>
      <c r="CG61" s="173"/>
      <c r="CH61" s="177"/>
      <c r="CI61" s="173"/>
      <c r="CJ61" s="173"/>
      <c r="CK61" s="177"/>
      <c r="CL61" s="173"/>
      <c r="CM61" s="173"/>
      <c r="CN61" s="177"/>
      <c r="CO61" s="173"/>
      <c r="CP61" s="173"/>
      <c r="CQ61" s="177"/>
      <c r="CR61" s="173"/>
      <c r="CS61" s="173"/>
      <c r="CT61" s="177"/>
      <c r="CU61" s="173"/>
      <c r="CV61" s="173"/>
      <c r="CW61" s="177"/>
      <c r="CX61" s="173"/>
      <c r="CY61" s="173"/>
      <c r="CZ61" s="177"/>
      <c r="DA61" s="17"/>
      <c r="DB61" s="17"/>
      <c r="DC61" s="17"/>
      <c r="DD61" s="85"/>
      <c r="DE61" s="85"/>
      <c r="DF61" s="85"/>
      <c r="DG61" s="86"/>
      <c r="DH61" s="86"/>
    </row>
    <row r="62" spans="1:112" s="150" customFormat="1" ht="15.75" customHeight="1">
      <c r="A62" s="15" t="s">
        <v>149</v>
      </c>
      <c r="B62" s="173">
        <f t="shared" si="217"/>
        <v>111.4</v>
      </c>
      <c r="C62" s="173">
        <f t="shared" si="218"/>
        <v>9.0423899999999993</v>
      </c>
      <c r="D62" s="173">
        <f t="shared" si="1"/>
        <v>8.1170466786355462</v>
      </c>
      <c r="E62" s="173"/>
      <c r="F62" s="173"/>
      <c r="G62" s="177"/>
      <c r="H62" s="173"/>
      <c r="I62" s="173"/>
      <c r="J62" s="177"/>
      <c r="K62" s="173">
        <v>111.4</v>
      </c>
      <c r="L62" s="173">
        <v>9.0423899999999993</v>
      </c>
      <c r="M62" s="177">
        <f t="shared" si="151"/>
        <v>8.1170466786355462</v>
      </c>
      <c r="N62" s="173"/>
      <c r="O62" s="173"/>
      <c r="P62" s="177"/>
      <c r="Q62" s="173"/>
      <c r="R62" s="173"/>
      <c r="S62" s="177"/>
      <c r="T62" s="173"/>
      <c r="U62" s="173"/>
      <c r="V62" s="177"/>
      <c r="W62" s="173"/>
      <c r="X62" s="173"/>
      <c r="Y62" s="177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7"/>
      <c r="AL62" s="173"/>
      <c r="AM62" s="173"/>
      <c r="AN62" s="177"/>
      <c r="AO62" s="173"/>
      <c r="AP62" s="173"/>
      <c r="AQ62" s="177"/>
      <c r="AR62" s="173"/>
      <c r="AS62" s="173"/>
      <c r="AT62" s="177"/>
      <c r="AU62" s="173"/>
      <c r="AV62" s="173"/>
      <c r="AW62" s="177"/>
      <c r="AX62" s="173"/>
      <c r="AY62" s="173"/>
      <c r="AZ62" s="177"/>
      <c r="BA62" s="171"/>
      <c r="BB62" s="173"/>
      <c r="BC62" s="177"/>
      <c r="BD62" s="173"/>
      <c r="BE62" s="173"/>
      <c r="BF62" s="177"/>
      <c r="BG62" s="173"/>
      <c r="BH62" s="173"/>
      <c r="BI62" s="177"/>
      <c r="BJ62" s="173"/>
      <c r="BK62" s="173"/>
      <c r="BL62" s="177"/>
      <c r="BM62" s="173"/>
      <c r="BN62" s="173"/>
      <c r="BO62" s="177"/>
      <c r="BP62" s="173"/>
      <c r="BQ62" s="173"/>
      <c r="BR62" s="177"/>
      <c r="BS62" s="173"/>
      <c r="BT62" s="173"/>
      <c r="BU62" s="177"/>
      <c r="BV62" s="173"/>
      <c r="BW62" s="173"/>
      <c r="BX62" s="177"/>
      <c r="BY62" s="173"/>
      <c r="BZ62" s="173"/>
      <c r="CA62" s="177"/>
      <c r="CB62" s="173"/>
      <c r="CC62" s="173"/>
      <c r="CD62" s="177"/>
      <c r="CE62" s="193"/>
      <c r="CF62" s="173"/>
      <c r="CG62" s="173"/>
      <c r="CH62" s="177"/>
      <c r="CI62" s="173"/>
      <c r="CJ62" s="173"/>
      <c r="CK62" s="177"/>
      <c r="CL62" s="173"/>
      <c r="CM62" s="173"/>
      <c r="CN62" s="177"/>
      <c r="CO62" s="173"/>
      <c r="CP62" s="173"/>
      <c r="CQ62" s="177"/>
      <c r="CR62" s="173"/>
      <c r="CS62" s="173"/>
      <c r="CT62" s="177"/>
      <c r="CU62" s="173"/>
      <c r="CV62" s="173"/>
      <c r="CW62" s="177"/>
      <c r="CX62" s="173"/>
      <c r="CY62" s="173"/>
      <c r="CZ62" s="177"/>
      <c r="DA62" s="17"/>
      <c r="DB62" s="17"/>
      <c r="DC62" s="17"/>
      <c r="DD62" s="85"/>
      <c r="DE62" s="85"/>
      <c r="DF62" s="85"/>
      <c r="DG62" s="85"/>
      <c r="DH62" s="85"/>
    </row>
    <row r="63" spans="1:112" s="150" customFormat="1" ht="15.75" customHeight="1">
      <c r="A63" s="15" t="s">
        <v>150</v>
      </c>
      <c r="B63" s="173">
        <f t="shared" si="217"/>
        <v>111.4</v>
      </c>
      <c r="C63" s="173">
        <f t="shared" si="218"/>
        <v>9.0423799999999996</v>
      </c>
      <c r="D63" s="173">
        <f t="shared" si="1"/>
        <v>8.1170377019748656</v>
      </c>
      <c r="E63" s="173"/>
      <c r="F63" s="173"/>
      <c r="G63" s="177"/>
      <c r="H63" s="173"/>
      <c r="I63" s="173"/>
      <c r="J63" s="177"/>
      <c r="K63" s="173">
        <v>111.4</v>
      </c>
      <c r="L63" s="173">
        <v>9.0423799999999996</v>
      </c>
      <c r="M63" s="177">
        <f t="shared" si="151"/>
        <v>8.1170377019748656</v>
      </c>
      <c r="N63" s="173"/>
      <c r="O63" s="173"/>
      <c r="P63" s="177"/>
      <c r="Q63" s="173"/>
      <c r="R63" s="173"/>
      <c r="S63" s="177"/>
      <c r="T63" s="173"/>
      <c r="U63" s="173"/>
      <c r="V63" s="177"/>
      <c r="W63" s="173"/>
      <c r="X63" s="173"/>
      <c r="Y63" s="177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7"/>
      <c r="AL63" s="173"/>
      <c r="AM63" s="173"/>
      <c r="AN63" s="177"/>
      <c r="AO63" s="173"/>
      <c r="AP63" s="173"/>
      <c r="AQ63" s="177"/>
      <c r="AR63" s="173"/>
      <c r="AS63" s="173"/>
      <c r="AT63" s="177"/>
      <c r="AU63" s="173"/>
      <c r="AV63" s="173"/>
      <c r="AW63" s="177"/>
      <c r="AX63" s="173"/>
      <c r="AY63" s="173"/>
      <c r="AZ63" s="177"/>
      <c r="BA63" s="171"/>
      <c r="BB63" s="173"/>
      <c r="BC63" s="177"/>
      <c r="BD63" s="173"/>
      <c r="BE63" s="173"/>
      <c r="BF63" s="177"/>
      <c r="BG63" s="173"/>
      <c r="BH63" s="173"/>
      <c r="BI63" s="177"/>
      <c r="BJ63" s="173"/>
      <c r="BK63" s="173"/>
      <c r="BL63" s="177"/>
      <c r="BM63" s="173"/>
      <c r="BN63" s="173"/>
      <c r="BO63" s="177"/>
      <c r="BP63" s="173"/>
      <c r="BQ63" s="173"/>
      <c r="BR63" s="177"/>
      <c r="BS63" s="173"/>
      <c r="BT63" s="173"/>
      <c r="BU63" s="177"/>
      <c r="BV63" s="173"/>
      <c r="BW63" s="173"/>
      <c r="BX63" s="177"/>
      <c r="BY63" s="173"/>
      <c r="BZ63" s="173"/>
      <c r="CA63" s="177"/>
      <c r="CB63" s="173"/>
      <c r="CC63" s="173"/>
      <c r="CD63" s="177"/>
      <c r="CE63" s="193"/>
      <c r="CF63" s="173"/>
      <c r="CG63" s="173"/>
      <c r="CH63" s="177"/>
      <c r="CI63" s="173"/>
      <c r="CJ63" s="173"/>
      <c r="CK63" s="177"/>
      <c r="CL63" s="173"/>
      <c r="CM63" s="173"/>
      <c r="CN63" s="177"/>
      <c r="CO63" s="173"/>
      <c r="CP63" s="173"/>
      <c r="CQ63" s="177"/>
      <c r="CR63" s="173"/>
      <c r="CS63" s="173"/>
      <c r="CT63" s="177"/>
      <c r="CU63" s="173"/>
      <c r="CV63" s="173"/>
      <c r="CW63" s="177"/>
      <c r="CX63" s="173"/>
      <c r="CY63" s="173"/>
      <c r="CZ63" s="177"/>
      <c r="DA63" s="17"/>
      <c r="DB63" s="17"/>
      <c r="DC63" s="17"/>
      <c r="DD63" s="85"/>
      <c r="DE63" s="85"/>
      <c r="DF63" s="85"/>
      <c r="DG63" s="87"/>
      <c r="DH63" s="85"/>
    </row>
    <row r="64" spans="1:112" s="150" customFormat="1" ht="15.75" customHeight="1">
      <c r="A64" s="15" t="s">
        <v>92</v>
      </c>
      <c r="B64" s="173">
        <f t="shared" si="217"/>
        <v>111.4</v>
      </c>
      <c r="C64" s="173">
        <f t="shared" si="218"/>
        <v>18.084779999999999</v>
      </c>
      <c r="D64" s="173">
        <f t="shared" si="1"/>
        <v>16.234093357271092</v>
      </c>
      <c r="E64" s="173"/>
      <c r="F64" s="173"/>
      <c r="G64" s="177"/>
      <c r="H64" s="173"/>
      <c r="I64" s="173"/>
      <c r="J64" s="177"/>
      <c r="K64" s="173">
        <v>111.4</v>
      </c>
      <c r="L64" s="173">
        <v>18.084779999999999</v>
      </c>
      <c r="M64" s="177">
        <f t="shared" si="151"/>
        <v>16.234093357271092</v>
      </c>
      <c r="N64" s="173"/>
      <c r="O64" s="173"/>
      <c r="P64" s="177"/>
      <c r="Q64" s="173"/>
      <c r="R64" s="173"/>
      <c r="S64" s="177"/>
      <c r="T64" s="173"/>
      <c r="U64" s="173"/>
      <c r="V64" s="177"/>
      <c r="W64" s="173"/>
      <c r="X64" s="173"/>
      <c r="Y64" s="177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7"/>
      <c r="AL64" s="173"/>
      <c r="AM64" s="173"/>
      <c r="AN64" s="177"/>
      <c r="AO64" s="173"/>
      <c r="AP64" s="173"/>
      <c r="AQ64" s="177"/>
      <c r="AR64" s="173"/>
      <c r="AS64" s="173"/>
      <c r="AT64" s="177"/>
      <c r="AU64" s="173"/>
      <c r="AV64" s="173"/>
      <c r="AW64" s="177"/>
      <c r="AX64" s="173"/>
      <c r="AY64" s="173"/>
      <c r="AZ64" s="177"/>
      <c r="BA64" s="171"/>
      <c r="BB64" s="173"/>
      <c r="BC64" s="177"/>
      <c r="BD64" s="173"/>
      <c r="BE64" s="173"/>
      <c r="BF64" s="177"/>
      <c r="BG64" s="173"/>
      <c r="BH64" s="173"/>
      <c r="BI64" s="177"/>
      <c r="BJ64" s="173"/>
      <c r="BK64" s="173"/>
      <c r="BL64" s="177"/>
      <c r="BM64" s="173"/>
      <c r="BN64" s="173"/>
      <c r="BO64" s="177"/>
      <c r="BP64" s="173"/>
      <c r="BQ64" s="173"/>
      <c r="BR64" s="177"/>
      <c r="BS64" s="173"/>
      <c r="BT64" s="173"/>
      <c r="BU64" s="177"/>
      <c r="BV64" s="173"/>
      <c r="BW64" s="173"/>
      <c r="BX64" s="177"/>
      <c r="BY64" s="173"/>
      <c r="BZ64" s="173"/>
      <c r="CA64" s="177"/>
      <c r="CB64" s="173"/>
      <c r="CC64" s="173"/>
      <c r="CD64" s="177"/>
      <c r="CE64" s="193"/>
      <c r="CF64" s="173"/>
      <c r="CG64" s="173"/>
      <c r="CH64" s="177"/>
      <c r="CI64" s="173"/>
      <c r="CJ64" s="173"/>
      <c r="CK64" s="177"/>
      <c r="CL64" s="173"/>
      <c r="CM64" s="173"/>
      <c r="CN64" s="177"/>
      <c r="CO64" s="173"/>
      <c r="CP64" s="173"/>
      <c r="CQ64" s="177"/>
      <c r="CR64" s="173"/>
      <c r="CS64" s="173"/>
      <c r="CT64" s="177"/>
      <c r="CU64" s="173"/>
      <c r="CV64" s="173"/>
      <c r="CW64" s="177"/>
      <c r="CX64" s="173"/>
      <c r="CY64" s="173"/>
      <c r="CZ64" s="177"/>
      <c r="DA64" s="17"/>
      <c r="DB64" s="17"/>
      <c r="DC64" s="17"/>
      <c r="DD64" s="85"/>
      <c r="DE64" s="85"/>
      <c r="DF64" s="85"/>
      <c r="DG64" s="87"/>
      <c r="DH64" s="85"/>
    </row>
    <row r="65" spans="1:131" s="150" customFormat="1" ht="15.75" customHeight="1">
      <c r="A65" s="15" t="s">
        <v>158</v>
      </c>
      <c r="B65" s="173">
        <f t="shared" si="217"/>
        <v>111.4</v>
      </c>
      <c r="C65" s="173">
        <f t="shared" si="218"/>
        <v>18.084779999999999</v>
      </c>
      <c r="D65" s="173">
        <f t="shared" si="1"/>
        <v>16.234093357271092</v>
      </c>
      <c r="E65" s="173"/>
      <c r="F65" s="173"/>
      <c r="G65" s="177"/>
      <c r="H65" s="173"/>
      <c r="I65" s="173"/>
      <c r="J65" s="177"/>
      <c r="K65" s="173">
        <v>111.4</v>
      </c>
      <c r="L65" s="173">
        <v>18.084779999999999</v>
      </c>
      <c r="M65" s="177">
        <f t="shared" si="151"/>
        <v>16.234093357271092</v>
      </c>
      <c r="N65" s="173"/>
      <c r="O65" s="173"/>
      <c r="P65" s="177"/>
      <c r="Q65" s="173"/>
      <c r="R65" s="173"/>
      <c r="S65" s="177"/>
      <c r="T65" s="173"/>
      <c r="U65" s="173"/>
      <c r="V65" s="177"/>
      <c r="W65" s="173"/>
      <c r="X65" s="173"/>
      <c r="Y65" s="177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7"/>
      <c r="AL65" s="173"/>
      <c r="AM65" s="173"/>
      <c r="AN65" s="177"/>
      <c r="AO65" s="173"/>
      <c r="AP65" s="173"/>
      <c r="AQ65" s="177"/>
      <c r="AR65" s="173"/>
      <c r="AS65" s="173"/>
      <c r="AT65" s="177"/>
      <c r="AU65" s="173"/>
      <c r="AV65" s="173"/>
      <c r="AW65" s="177"/>
      <c r="AX65" s="173"/>
      <c r="AY65" s="173"/>
      <c r="AZ65" s="177"/>
      <c r="BA65" s="171"/>
      <c r="BB65" s="173"/>
      <c r="BC65" s="177"/>
      <c r="BD65" s="173"/>
      <c r="BE65" s="173"/>
      <c r="BF65" s="177"/>
      <c r="BG65" s="173"/>
      <c r="BH65" s="173"/>
      <c r="BI65" s="177"/>
      <c r="BJ65" s="173"/>
      <c r="BK65" s="173"/>
      <c r="BL65" s="177"/>
      <c r="BM65" s="173"/>
      <c r="BN65" s="173"/>
      <c r="BO65" s="177"/>
      <c r="BP65" s="173"/>
      <c r="BQ65" s="173"/>
      <c r="BR65" s="177"/>
      <c r="BS65" s="173"/>
      <c r="BT65" s="173"/>
      <c r="BU65" s="177"/>
      <c r="BV65" s="173"/>
      <c r="BW65" s="173"/>
      <c r="BX65" s="177"/>
      <c r="BY65" s="173"/>
      <c r="BZ65" s="173"/>
      <c r="CA65" s="177"/>
      <c r="CB65" s="173"/>
      <c r="CC65" s="173"/>
      <c r="CD65" s="177"/>
      <c r="CE65" s="193"/>
      <c r="CF65" s="173"/>
      <c r="CG65" s="173"/>
      <c r="CH65" s="177"/>
      <c r="CI65" s="173"/>
      <c r="CJ65" s="173"/>
      <c r="CK65" s="177"/>
      <c r="CL65" s="173"/>
      <c r="CM65" s="173"/>
      <c r="CN65" s="177"/>
      <c r="CO65" s="173"/>
      <c r="CP65" s="173"/>
      <c r="CQ65" s="177"/>
      <c r="CR65" s="173"/>
      <c r="CS65" s="173"/>
      <c r="CT65" s="177"/>
      <c r="CU65" s="173"/>
      <c r="CV65" s="173"/>
      <c r="CW65" s="177"/>
      <c r="CX65" s="173"/>
      <c r="CY65" s="173"/>
      <c r="CZ65" s="177"/>
      <c r="DA65" s="17"/>
      <c r="DB65" s="17"/>
      <c r="DC65" s="17"/>
      <c r="DD65" s="85"/>
      <c r="DE65" s="85"/>
      <c r="DF65" s="85"/>
      <c r="DG65" s="87"/>
      <c r="DH65" s="85"/>
    </row>
    <row r="66" spans="1:131" s="150" customFormat="1" ht="15.75" customHeight="1">
      <c r="A66" s="15" t="s">
        <v>100</v>
      </c>
      <c r="B66" s="173">
        <f t="shared" si="217"/>
        <v>111.4</v>
      </c>
      <c r="C66" s="173">
        <f t="shared" si="218"/>
        <v>14.66417</v>
      </c>
      <c r="D66" s="173">
        <f t="shared" si="1"/>
        <v>13.163527827648114</v>
      </c>
      <c r="E66" s="173"/>
      <c r="F66" s="173"/>
      <c r="G66" s="177"/>
      <c r="H66" s="173"/>
      <c r="I66" s="173"/>
      <c r="J66" s="177"/>
      <c r="K66" s="173">
        <v>111.4</v>
      </c>
      <c r="L66" s="173">
        <v>14.66417</v>
      </c>
      <c r="M66" s="177">
        <f t="shared" si="151"/>
        <v>13.163527827648114</v>
      </c>
      <c r="N66" s="173"/>
      <c r="O66" s="173"/>
      <c r="P66" s="177"/>
      <c r="Q66" s="173"/>
      <c r="R66" s="173"/>
      <c r="S66" s="177"/>
      <c r="T66" s="173"/>
      <c r="U66" s="173"/>
      <c r="V66" s="177"/>
      <c r="W66" s="173"/>
      <c r="X66" s="173"/>
      <c r="Y66" s="177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7"/>
      <c r="AL66" s="173"/>
      <c r="AM66" s="173"/>
      <c r="AN66" s="177"/>
      <c r="AO66" s="173"/>
      <c r="AP66" s="173"/>
      <c r="AQ66" s="177"/>
      <c r="AR66" s="173"/>
      <c r="AS66" s="173"/>
      <c r="AT66" s="177"/>
      <c r="AU66" s="173"/>
      <c r="AV66" s="173"/>
      <c r="AW66" s="177"/>
      <c r="AX66" s="173"/>
      <c r="AY66" s="173"/>
      <c r="AZ66" s="177"/>
      <c r="BA66" s="171"/>
      <c r="BB66" s="173"/>
      <c r="BC66" s="177"/>
      <c r="BD66" s="173"/>
      <c r="BE66" s="173"/>
      <c r="BF66" s="177"/>
      <c r="BG66" s="173"/>
      <c r="BH66" s="173"/>
      <c r="BI66" s="177"/>
      <c r="BJ66" s="173"/>
      <c r="BK66" s="173"/>
      <c r="BL66" s="177"/>
      <c r="BM66" s="173"/>
      <c r="BN66" s="173"/>
      <c r="BO66" s="177"/>
      <c r="BP66" s="173"/>
      <c r="BQ66" s="173"/>
      <c r="BR66" s="177"/>
      <c r="BS66" s="173"/>
      <c r="BT66" s="173"/>
      <c r="BU66" s="177"/>
      <c r="BV66" s="173"/>
      <c r="BW66" s="173"/>
      <c r="BX66" s="177"/>
      <c r="BY66" s="173"/>
      <c r="BZ66" s="173"/>
      <c r="CA66" s="177"/>
      <c r="CB66" s="173"/>
      <c r="CC66" s="173"/>
      <c r="CD66" s="177"/>
      <c r="CE66" s="193"/>
      <c r="CF66" s="173"/>
      <c r="CG66" s="173"/>
      <c r="CH66" s="177"/>
      <c r="CI66" s="173"/>
      <c r="CJ66" s="173"/>
      <c r="CK66" s="177"/>
      <c r="CL66" s="173"/>
      <c r="CM66" s="173"/>
      <c r="CN66" s="177"/>
      <c r="CO66" s="173"/>
      <c r="CP66" s="173"/>
      <c r="CQ66" s="177"/>
      <c r="CR66" s="173"/>
      <c r="CS66" s="173"/>
      <c r="CT66" s="177"/>
      <c r="CU66" s="173"/>
      <c r="CV66" s="173"/>
      <c r="CW66" s="177"/>
      <c r="CX66" s="173"/>
      <c r="CY66" s="173"/>
      <c r="CZ66" s="177"/>
      <c r="DA66" s="17"/>
      <c r="DB66" s="17"/>
      <c r="DC66" s="17"/>
      <c r="DD66" s="85"/>
      <c r="DE66" s="85"/>
      <c r="DF66" s="85"/>
      <c r="DG66" s="87"/>
      <c r="DH66" s="85"/>
    </row>
    <row r="67" spans="1:131" s="150" customFormat="1" ht="15.75" customHeight="1">
      <c r="A67" s="15" t="s">
        <v>161</v>
      </c>
      <c r="B67" s="173">
        <f t="shared" si="217"/>
        <v>111.4</v>
      </c>
      <c r="C67" s="173">
        <f t="shared" si="218"/>
        <v>18.084779999999999</v>
      </c>
      <c r="D67" s="173">
        <f t="shared" si="1"/>
        <v>16.234093357271092</v>
      </c>
      <c r="E67" s="173"/>
      <c r="F67" s="173"/>
      <c r="G67" s="177"/>
      <c r="H67" s="173"/>
      <c r="I67" s="173"/>
      <c r="J67" s="177"/>
      <c r="K67" s="173">
        <v>111.4</v>
      </c>
      <c r="L67" s="173">
        <v>18.084779999999999</v>
      </c>
      <c r="M67" s="177">
        <f t="shared" si="151"/>
        <v>16.234093357271092</v>
      </c>
      <c r="N67" s="173"/>
      <c r="O67" s="173"/>
      <c r="P67" s="177"/>
      <c r="Q67" s="173"/>
      <c r="R67" s="173"/>
      <c r="S67" s="177"/>
      <c r="T67" s="173"/>
      <c r="U67" s="173"/>
      <c r="V67" s="177"/>
      <c r="W67" s="173"/>
      <c r="X67" s="173"/>
      <c r="Y67" s="177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7"/>
      <c r="AL67" s="173"/>
      <c r="AM67" s="173"/>
      <c r="AN67" s="177"/>
      <c r="AO67" s="173"/>
      <c r="AP67" s="173"/>
      <c r="AQ67" s="177"/>
      <c r="AR67" s="173"/>
      <c r="AS67" s="173"/>
      <c r="AT67" s="177"/>
      <c r="AU67" s="173"/>
      <c r="AV67" s="173"/>
      <c r="AW67" s="177"/>
      <c r="AX67" s="173"/>
      <c r="AY67" s="173"/>
      <c r="AZ67" s="177"/>
      <c r="BA67" s="171"/>
      <c r="BB67" s="173"/>
      <c r="BC67" s="177"/>
      <c r="BD67" s="173"/>
      <c r="BE67" s="173"/>
      <c r="BF67" s="177"/>
      <c r="BG67" s="173"/>
      <c r="BH67" s="173"/>
      <c r="BI67" s="177"/>
      <c r="BJ67" s="173"/>
      <c r="BK67" s="173"/>
      <c r="BL67" s="177"/>
      <c r="BM67" s="173"/>
      <c r="BN67" s="173"/>
      <c r="BO67" s="177"/>
      <c r="BP67" s="173"/>
      <c r="BQ67" s="173"/>
      <c r="BR67" s="177"/>
      <c r="BS67" s="173"/>
      <c r="BT67" s="173"/>
      <c r="BU67" s="177"/>
      <c r="BV67" s="173"/>
      <c r="BW67" s="173"/>
      <c r="BX67" s="177"/>
      <c r="BY67" s="173"/>
      <c r="BZ67" s="173"/>
      <c r="CA67" s="177"/>
      <c r="CB67" s="173"/>
      <c r="CC67" s="173"/>
      <c r="CD67" s="177"/>
      <c r="CE67" s="193"/>
      <c r="CF67" s="173"/>
      <c r="CG67" s="173"/>
      <c r="CH67" s="177"/>
      <c r="CI67" s="173"/>
      <c r="CJ67" s="173"/>
      <c r="CK67" s="177"/>
      <c r="CL67" s="173"/>
      <c r="CM67" s="173"/>
      <c r="CN67" s="177"/>
      <c r="CO67" s="173"/>
      <c r="CP67" s="173"/>
      <c r="CQ67" s="177"/>
      <c r="CR67" s="173"/>
      <c r="CS67" s="173"/>
      <c r="CT67" s="177"/>
      <c r="CU67" s="173"/>
      <c r="CV67" s="173"/>
      <c r="CW67" s="177"/>
      <c r="CX67" s="173"/>
      <c r="CY67" s="173"/>
      <c r="CZ67" s="177"/>
      <c r="DA67" s="17"/>
      <c r="DB67" s="17"/>
      <c r="DC67" s="17"/>
      <c r="DD67" s="85"/>
      <c r="DE67" s="85"/>
      <c r="DF67" s="85"/>
      <c r="DG67" s="87"/>
      <c r="DH67" s="88"/>
    </row>
    <row r="68" spans="1:131" s="150" customFormat="1" ht="15.75" customHeight="1">
      <c r="A68" s="15" t="s">
        <v>162</v>
      </c>
      <c r="B68" s="173">
        <f t="shared" si="217"/>
        <v>227</v>
      </c>
      <c r="C68" s="173">
        <f t="shared" si="218"/>
        <v>42.169559999999997</v>
      </c>
      <c r="D68" s="173">
        <f t="shared" si="1"/>
        <v>18.576898678414093</v>
      </c>
      <c r="E68" s="173"/>
      <c r="F68" s="173"/>
      <c r="G68" s="177"/>
      <c r="H68" s="173"/>
      <c r="I68" s="173"/>
      <c r="J68" s="177"/>
      <c r="K68" s="173">
        <v>227</v>
      </c>
      <c r="L68" s="173">
        <v>42.169559999999997</v>
      </c>
      <c r="M68" s="177">
        <f t="shared" si="151"/>
        <v>18.576898678414093</v>
      </c>
      <c r="N68" s="173"/>
      <c r="O68" s="173"/>
      <c r="P68" s="177"/>
      <c r="Q68" s="173"/>
      <c r="R68" s="173"/>
      <c r="S68" s="177"/>
      <c r="T68" s="173"/>
      <c r="U68" s="173"/>
      <c r="V68" s="177"/>
      <c r="W68" s="173"/>
      <c r="X68" s="173"/>
      <c r="Y68" s="177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7"/>
      <c r="AL68" s="173"/>
      <c r="AM68" s="173"/>
      <c r="AN68" s="177"/>
      <c r="AO68" s="173"/>
      <c r="AP68" s="173"/>
      <c r="AQ68" s="177"/>
      <c r="AR68" s="173"/>
      <c r="AS68" s="173"/>
      <c r="AT68" s="177"/>
      <c r="AU68" s="173"/>
      <c r="AV68" s="173"/>
      <c r="AW68" s="177"/>
      <c r="AX68" s="173"/>
      <c r="AY68" s="173"/>
      <c r="AZ68" s="177"/>
      <c r="BA68" s="171"/>
      <c r="BB68" s="173"/>
      <c r="BC68" s="177"/>
      <c r="BD68" s="173"/>
      <c r="BE68" s="173"/>
      <c r="BF68" s="177"/>
      <c r="BG68" s="173"/>
      <c r="BH68" s="173"/>
      <c r="BI68" s="177"/>
      <c r="BJ68" s="173"/>
      <c r="BK68" s="173"/>
      <c r="BL68" s="177"/>
      <c r="BM68" s="173"/>
      <c r="BN68" s="173"/>
      <c r="BO68" s="177"/>
      <c r="BP68" s="173"/>
      <c r="BQ68" s="173"/>
      <c r="BR68" s="177"/>
      <c r="BS68" s="173"/>
      <c r="BT68" s="173"/>
      <c r="BU68" s="177"/>
      <c r="BV68" s="173"/>
      <c r="BW68" s="173"/>
      <c r="BX68" s="177"/>
      <c r="BY68" s="173"/>
      <c r="BZ68" s="173"/>
      <c r="CA68" s="177"/>
      <c r="CB68" s="173"/>
      <c r="CC68" s="173"/>
      <c r="CD68" s="177"/>
      <c r="CE68" s="193"/>
      <c r="CF68" s="173"/>
      <c r="CG68" s="173"/>
      <c r="CH68" s="177"/>
      <c r="CI68" s="173"/>
      <c r="CJ68" s="173"/>
      <c r="CK68" s="177"/>
      <c r="CL68" s="173"/>
      <c r="CM68" s="173"/>
      <c r="CN68" s="177"/>
      <c r="CO68" s="173"/>
      <c r="CP68" s="173"/>
      <c r="CQ68" s="177"/>
      <c r="CR68" s="173"/>
      <c r="CS68" s="173"/>
      <c r="CT68" s="177"/>
      <c r="CU68" s="173"/>
      <c r="CV68" s="173"/>
      <c r="CW68" s="177"/>
      <c r="CX68" s="173"/>
      <c r="CY68" s="173"/>
      <c r="CZ68" s="177"/>
      <c r="DA68" s="17"/>
      <c r="DB68" s="17"/>
      <c r="DC68" s="17"/>
      <c r="DD68" s="85"/>
      <c r="DE68" s="85"/>
      <c r="DF68" s="85"/>
      <c r="DG68" s="87"/>
      <c r="DH68" s="85"/>
    </row>
    <row r="69" spans="1:131" s="161" customFormat="1" ht="15.75" customHeight="1">
      <c r="A69" s="159" t="s">
        <v>181</v>
      </c>
      <c r="B69" s="194">
        <f>B70+B71</f>
        <v>295393.92099999997</v>
      </c>
      <c r="C69" s="194">
        <f>C70+C71</f>
        <v>94450.145309999993</v>
      </c>
      <c r="D69" s="194">
        <f t="shared" si="1"/>
        <v>31.974302311387103</v>
      </c>
      <c r="E69" s="195">
        <f>E70+E71</f>
        <v>1053</v>
      </c>
      <c r="F69" s="195">
        <f>F70+F71</f>
        <v>322.2</v>
      </c>
      <c r="G69" s="196">
        <f>F69/E69*100</f>
        <v>30.598290598290596</v>
      </c>
      <c r="H69" s="195">
        <f>H70+H71</f>
        <v>44.9</v>
      </c>
      <c r="I69" s="195">
        <f>I70+I71</f>
        <v>11.629</v>
      </c>
      <c r="J69" s="196">
        <f>I69/H69*100</f>
        <v>25.899777282850778</v>
      </c>
      <c r="K69" s="195">
        <f>K70+K71</f>
        <v>1135</v>
      </c>
      <c r="L69" s="195">
        <f>L70+L71</f>
        <v>248.42930000000001</v>
      </c>
      <c r="M69" s="196">
        <f t="shared" si="151"/>
        <v>21.888044052863435</v>
      </c>
      <c r="N69" s="195"/>
      <c r="O69" s="195"/>
      <c r="P69" s="196"/>
      <c r="Q69" s="195">
        <f>Q70+Q71</f>
        <v>141111.6</v>
      </c>
      <c r="R69" s="195">
        <f>R70+R71</f>
        <v>43152.4</v>
      </c>
      <c r="S69" s="196">
        <f>R69/Q69*100</f>
        <v>30.580334997264575</v>
      </c>
      <c r="T69" s="195">
        <f>T70+T71</f>
        <v>55922.7</v>
      </c>
      <c r="U69" s="195">
        <f>U70+U71</f>
        <v>16037.9</v>
      </c>
      <c r="V69" s="196">
        <f>U69/T69*100</f>
        <v>28.678693982944313</v>
      </c>
      <c r="W69" s="195">
        <f>W70+W71</f>
        <v>5.0999999999999996</v>
      </c>
      <c r="X69" s="195">
        <f>X70+X71</f>
        <v>0</v>
      </c>
      <c r="Y69" s="196">
        <f>X69/W69*100</f>
        <v>0</v>
      </c>
      <c r="Z69" s="195">
        <f>Z70+Z71</f>
        <v>133.9</v>
      </c>
      <c r="AA69" s="195">
        <f>AA70+AA71</f>
        <v>32.5</v>
      </c>
      <c r="AB69" s="195">
        <f>AA69/Z69*100</f>
        <v>24.271844660194176</v>
      </c>
      <c r="AC69" s="195">
        <f>AC70+AC71</f>
        <v>16821.3</v>
      </c>
      <c r="AD69" s="195">
        <f>AD70+AD71</f>
        <v>6613.2</v>
      </c>
      <c r="AE69" s="195">
        <f>AD69/AC69*100</f>
        <v>39.314440619928305</v>
      </c>
      <c r="AF69" s="195">
        <f>AF70+AF71</f>
        <v>4794</v>
      </c>
      <c r="AG69" s="195">
        <f>AG70+AG71</f>
        <v>1804.9</v>
      </c>
      <c r="AH69" s="195">
        <f>AG69/AF69*100</f>
        <v>37.649144764288692</v>
      </c>
      <c r="AI69" s="195">
        <f>AI70+AI71</f>
        <v>48431.3</v>
      </c>
      <c r="AJ69" s="195">
        <f>AJ70+AJ71</f>
        <v>20104.184010000001</v>
      </c>
      <c r="AK69" s="196">
        <f>AJ69/AI69*100</f>
        <v>41.510725522544305</v>
      </c>
      <c r="AL69" s="195">
        <f>AL70+AL71</f>
        <v>156</v>
      </c>
      <c r="AM69" s="195">
        <f>AM70+AM71</f>
        <v>37</v>
      </c>
      <c r="AN69" s="196">
        <f>AM69/AL69*100</f>
        <v>23.717948717948715</v>
      </c>
      <c r="AO69" s="195">
        <f>AO70+AO71</f>
        <v>10</v>
      </c>
      <c r="AP69" s="195">
        <f>AP70+AP71</f>
        <v>0</v>
      </c>
      <c r="AQ69" s="196">
        <f>AP69/AO69*100</f>
        <v>0</v>
      </c>
      <c r="AR69" s="195">
        <f>AR70+AR71</f>
        <v>446</v>
      </c>
      <c r="AS69" s="195">
        <f>AS70+AS71</f>
        <v>51.83081</v>
      </c>
      <c r="AT69" s="196">
        <f>AS69/AR69*100</f>
        <v>11.621257847533633</v>
      </c>
      <c r="AU69" s="195">
        <f>AU70+AU71</f>
        <v>3</v>
      </c>
      <c r="AV69" s="195">
        <f>AV70+AV71</f>
        <v>0</v>
      </c>
      <c r="AW69" s="196">
        <f>AV69/AU69*100</f>
        <v>0</v>
      </c>
      <c r="AX69" s="195">
        <f>AX70+AX71</f>
        <v>371.6</v>
      </c>
      <c r="AY69" s="195">
        <f>AY70+AY71</f>
        <v>0</v>
      </c>
      <c r="AZ69" s="196">
        <f>AY69/AX69*100</f>
        <v>0</v>
      </c>
      <c r="BA69" s="197">
        <f>BA70+BA71</f>
        <v>362</v>
      </c>
      <c r="BB69" s="195">
        <f>BB70+BB71</f>
        <v>82.636189999999999</v>
      </c>
      <c r="BC69" s="196">
        <f>BB69/BA69*100</f>
        <v>22.827676795580111</v>
      </c>
      <c r="BD69" s="195">
        <f>BD70+BD71</f>
        <v>23</v>
      </c>
      <c r="BE69" s="195">
        <f>BE70+BE71</f>
        <v>0</v>
      </c>
      <c r="BF69" s="196">
        <f>BE69/BD69*100</f>
        <v>0</v>
      </c>
      <c r="BG69" s="195">
        <f>BG70+BG71</f>
        <v>0</v>
      </c>
      <c r="BH69" s="195">
        <f>BH70+BH71</f>
        <v>0</v>
      </c>
      <c r="BI69" s="188"/>
      <c r="BJ69" s="195">
        <f>BJ70+BJ71</f>
        <v>163</v>
      </c>
      <c r="BK69" s="195">
        <f>BK70+BK71</f>
        <v>51.807000000000002</v>
      </c>
      <c r="BL69" s="196">
        <f>BK69/BJ69*100</f>
        <v>31.78343558282209</v>
      </c>
      <c r="BM69" s="195">
        <f>BM70+BM71</f>
        <v>0.83</v>
      </c>
      <c r="BN69" s="195">
        <f>BN70+BN71</f>
        <v>0.83</v>
      </c>
      <c r="BO69" s="196">
        <f>BN69/BM69*100</f>
        <v>100</v>
      </c>
      <c r="BP69" s="195">
        <f>BP70+BP71</f>
        <v>11736</v>
      </c>
      <c r="BQ69" s="195">
        <f>BQ70+BQ71</f>
        <v>3203.5590000000002</v>
      </c>
      <c r="BR69" s="196">
        <f>BQ69/BP69*100</f>
        <v>27.296855828220863</v>
      </c>
      <c r="BS69" s="195">
        <f>BS70+BS71</f>
        <v>99</v>
      </c>
      <c r="BT69" s="195">
        <f>BT70+BT71</f>
        <v>0</v>
      </c>
      <c r="BU69" s="196">
        <f>BT69/BS69*100</f>
        <v>0</v>
      </c>
      <c r="BV69" s="195">
        <f>BV70+BV71</f>
        <v>0</v>
      </c>
      <c r="BW69" s="195">
        <f>BW70+BW71</f>
        <v>0</v>
      </c>
      <c r="BX69" s="188"/>
      <c r="BY69" s="195">
        <f>BY70+BY71</f>
        <v>1582.9110000000001</v>
      </c>
      <c r="BZ69" s="195">
        <f>BZ70+BZ71</f>
        <v>0</v>
      </c>
      <c r="CA69" s="188"/>
      <c r="CB69" s="195"/>
      <c r="CC69" s="195"/>
      <c r="CD69" s="196"/>
      <c r="CE69" s="198">
        <f>CE70+CE71</f>
        <v>0</v>
      </c>
      <c r="CF69" s="195">
        <f>CF70+CF71</f>
        <v>0</v>
      </c>
      <c r="CG69" s="195">
        <f>CG70+CG71</f>
        <v>0</v>
      </c>
      <c r="CH69" s="196" t="e">
        <f>CG69/CF69*100</f>
        <v>#DIV/0!</v>
      </c>
      <c r="CI69" s="195">
        <f>CI70+CI71</f>
        <v>0</v>
      </c>
      <c r="CJ69" s="195">
        <f>CJ70+CJ71</f>
        <v>0</v>
      </c>
      <c r="CK69" s="196" t="e">
        <f>CJ69/CI69*100</f>
        <v>#DIV/0!</v>
      </c>
      <c r="CL69" s="195">
        <f>CL70+CL71</f>
        <v>0</v>
      </c>
      <c r="CM69" s="195">
        <f>CM70+CM71</f>
        <v>0</v>
      </c>
      <c r="CN69" s="196"/>
      <c r="CO69" s="195"/>
      <c r="CP69" s="195"/>
      <c r="CQ69" s="196"/>
      <c r="CR69" s="195">
        <f>CR70+CR71</f>
        <v>50.98</v>
      </c>
      <c r="CS69" s="195">
        <f>CS70+CS71</f>
        <v>0</v>
      </c>
      <c r="CT69" s="196">
        <f>CS69/CR69*100</f>
        <v>0</v>
      </c>
      <c r="CU69" s="195">
        <f>CU70+CU71</f>
        <v>10936.8</v>
      </c>
      <c r="CV69" s="195">
        <f>CV70+CV71</f>
        <v>2695.14</v>
      </c>
      <c r="CW69" s="196">
        <f>CV69/CU69*100</f>
        <v>24.642857142857146</v>
      </c>
      <c r="CX69" s="195">
        <f>CX70+CX71</f>
        <v>0</v>
      </c>
      <c r="CY69" s="195">
        <f>CY70+CY71</f>
        <v>0</v>
      </c>
      <c r="CZ69" s="196"/>
      <c r="DA69" s="104"/>
      <c r="DB69" s="104"/>
      <c r="DC69" s="100"/>
      <c r="DD69" s="154"/>
      <c r="DE69" s="137"/>
      <c r="DF69" s="160"/>
      <c r="DG69" s="154"/>
      <c r="DH69" s="85"/>
      <c r="DI69" s="107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</row>
    <row r="70" spans="1:131" s="163" customFormat="1" ht="15.75" customHeight="1">
      <c r="A70" s="162" t="s">
        <v>186</v>
      </c>
      <c r="B70" s="199">
        <f>E70+H70+K70+N70+Q70+T70+W70+Z70+AC70+AF70+AI70+AL70+AO70+AR70+AU70+AX70+BA70+BD70+BG70+BJ70+BM70+BP70+BS70+BV70+BY70+CB70+CE70+CO70+CR70+CU70+CX70</f>
        <v>294258.92099999997</v>
      </c>
      <c r="C70" s="199">
        <f>F70+I70+L70+R70+U70+X70+AA70+AD70+AG70+AJ70+AM70+AP70+AS70+AV70+AY70+BB70+BE70+BH70+BK70+BN70+BQ70+BT70+BW70+BZ70+CG70+CS70+CV70+CY70</f>
        <v>94201.716009999989</v>
      </c>
      <c r="D70" s="200">
        <f t="shared" si="1"/>
        <v>32.01320649510572</v>
      </c>
      <c r="E70" s="201">
        <v>1053</v>
      </c>
      <c r="F70" s="201">
        <v>322.2</v>
      </c>
      <c r="G70" s="188">
        <f>F70/E70*100</f>
        <v>30.598290598290596</v>
      </c>
      <c r="H70" s="201">
        <v>44.9</v>
      </c>
      <c r="I70" s="201">
        <v>11.629</v>
      </c>
      <c r="J70" s="188">
        <f>I70/H70*100</f>
        <v>25.899777282850778</v>
      </c>
      <c r="K70" s="201"/>
      <c r="L70" s="201"/>
      <c r="M70" s="188"/>
      <c r="N70" s="201"/>
      <c r="O70" s="201"/>
      <c r="P70" s="188"/>
      <c r="Q70" s="201">
        <v>141111.6</v>
      </c>
      <c r="R70" s="201">
        <v>43152.4</v>
      </c>
      <c r="S70" s="188">
        <f>R70/Q70*100</f>
        <v>30.580334997264575</v>
      </c>
      <c r="T70" s="201">
        <v>55922.7</v>
      </c>
      <c r="U70" s="201">
        <v>16037.9</v>
      </c>
      <c r="V70" s="188">
        <f>U70/T70*100</f>
        <v>28.678693982944313</v>
      </c>
      <c r="W70" s="201">
        <v>5.0999999999999996</v>
      </c>
      <c r="X70" s="201"/>
      <c r="Y70" s="188">
        <f>X70/W70*100</f>
        <v>0</v>
      </c>
      <c r="Z70" s="201">
        <v>133.9</v>
      </c>
      <c r="AA70" s="201">
        <v>32.5</v>
      </c>
      <c r="AB70" s="188">
        <f>AA70/Z70*100</f>
        <v>24.271844660194176</v>
      </c>
      <c r="AC70" s="201">
        <v>16821.3</v>
      </c>
      <c r="AD70" s="201">
        <v>6613.2</v>
      </c>
      <c r="AE70" s="201">
        <f>AD70/AC70*100</f>
        <v>39.314440619928305</v>
      </c>
      <c r="AF70" s="201">
        <v>4794</v>
      </c>
      <c r="AG70" s="201">
        <v>1804.9</v>
      </c>
      <c r="AH70" s="201">
        <f>AG70/AF70*100</f>
        <v>37.649144764288692</v>
      </c>
      <c r="AI70" s="201">
        <v>48431.3</v>
      </c>
      <c r="AJ70" s="201">
        <v>20104.184010000001</v>
      </c>
      <c r="AK70" s="188">
        <f>AJ70/AI70*100</f>
        <v>41.510725522544305</v>
      </c>
      <c r="AL70" s="201">
        <v>156</v>
      </c>
      <c r="AM70" s="201">
        <v>37</v>
      </c>
      <c r="AN70" s="188">
        <f>AM70/AL70*100</f>
        <v>23.717948717948715</v>
      </c>
      <c r="AO70" s="201">
        <v>10</v>
      </c>
      <c r="AP70" s="201"/>
      <c r="AQ70" s="188">
        <f>AP70/AO70*100</f>
        <v>0</v>
      </c>
      <c r="AR70" s="201">
        <v>446</v>
      </c>
      <c r="AS70" s="201">
        <v>51.83081</v>
      </c>
      <c r="AT70" s="188">
        <f>AS70/AR70*100</f>
        <v>11.621257847533633</v>
      </c>
      <c r="AU70" s="201">
        <v>3</v>
      </c>
      <c r="AV70" s="201"/>
      <c r="AW70" s="188">
        <f>AV70/AU70*100</f>
        <v>0</v>
      </c>
      <c r="AX70" s="201">
        <v>371.6</v>
      </c>
      <c r="AY70" s="201"/>
      <c r="AZ70" s="188">
        <f>AY70/AX70*100</f>
        <v>0</v>
      </c>
      <c r="BA70" s="202">
        <v>362</v>
      </c>
      <c r="BB70" s="201">
        <v>82.636189999999999</v>
      </c>
      <c r="BC70" s="188">
        <f>BB70/BA70*100</f>
        <v>22.827676795580111</v>
      </c>
      <c r="BD70" s="201">
        <v>23</v>
      </c>
      <c r="BE70" s="201"/>
      <c r="BF70" s="188">
        <f>BE70/BD70*100</f>
        <v>0</v>
      </c>
      <c r="BG70" s="201"/>
      <c r="BH70" s="201"/>
      <c r="BI70" s="188"/>
      <c r="BJ70" s="201">
        <v>163</v>
      </c>
      <c r="BK70" s="201">
        <v>51.807000000000002</v>
      </c>
      <c r="BL70" s="188">
        <f>BK70/BJ70*100</f>
        <v>31.78343558282209</v>
      </c>
      <c r="BM70" s="201">
        <v>0.83</v>
      </c>
      <c r="BN70" s="201">
        <v>0.83</v>
      </c>
      <c r="BO70" s="188">
        <f>BN70/BM70*100</f>
        <v>100</v>
      </c>
      <c r="BP70" s="201">
        <v>11736</v>
      </c>
      <c r="BQ70" s="201">
        <v>3203.5590000000002</v>
      </c>
      <c r="BR70" s="188">
        <f>BQ70/BP70*100</f>
        <v>27.296855828220863</v>
      </c>
      <c r="BS70" s="201">
        <v>99</v>
      </c>
      <c r="BT70" s="201"/>
      <c r="BU70" s="188">
        <f>BT70/BS70*100</f>
        <v>0</v>
      </c>
      <c r="BV70" s="201"/>
      <c r="BW70" s="201"/>
      <c r="BX70" s="188"/>
      <c r="BY70" s="201">
        <v>1582.9110000000001</v>
      </c>
      <c r="BZ70" s="201"/>
      <c r="CA70" s="188"/>
      <c r="CB70" s="201"/>
      <c r="CC70" s="201"/>
      <c r="CD70" s="188"/>
      <c r="CE70" s="203"/>
      <c r="CF70" s="201"/>
      <c r="CG70" s="201">
        <f>CJ70+CM70</f>
        <v>0</v>
      </c>
      <c r="CH70" s="188" t="e">
        <f>CG70/CF70*100</f>
        <v>#DIV/0!</v>
      </c>
      <c r="CI70" s="201"/>
      <c r="CJ70" s="201"/>
      <c r="CK70" s="188" t="e">
        <f>CJ70/CI70*100</f>
        <v>#DIV/0!</v>
      </c>
      <c r="CL70" s="201"/>
      <c r="CM70" s="201"/>
      <c r="CN70" s="188"/>
      <c r="CO70" s="201"/>
      <c r="CP70" s="201"/>
      <c r="CQ70" s="188"/>
      <c r="CR70" s="201">
        <v>50.98</v>
      </c>
      <c r="CS70" s="201"/>
      <c r="CT70" s="188">
        <f>CS70/CR70*100</f>
        <v>0</v>
      </c>
      <c r="CU70" s="201">
        <v>10936.8</v>
      </c>
      <c r="CV70" s="201">
        <v>2695.14</v>
      </c>
      <c r="CW70" s="188">
        <f>CV70/CU70*100</f>
        <v>24.642857142857146</v>
      </c>
      <c r="CX70" s="201"/>
      <c r="CY70" s="201"/>
      <c r="CZ70" s="188"/>
      <c r="DA70" s="104"/>
      <c r="DB70" s="104"/>
      <c r="DC70" s="100"/>
      <c r="DD70" s="160"/>
      <c r="DE70" s="160"/>
      <c r="DF70" s="160"/>
      <c r="DG70" s="108"/>
      <c r="DH70" s="86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</row>
    <row r="71" spans="1:131" s="161" customFormat="1" ht="15.75" customHeight="1">
      <c r="A71" s="159" t="s">
        <v>194</v>
      </c>
      <c r="B71" s="194">
        <f>SUM(B72:B76)</f>
        <v>1135</v>
      </c>
      <c r="C71" s="194">
        <f>SUM(C72:C76)</f>
        <v>248.42930000000001</v>
      </c>
      <c r="D71" s="194">
        <f t="shared" ref="D71:D96" si="219">C71/B71*100</f>
        <v>21.888044052863435</v>
      </c>
      <c r="E71" s="195">
        <f>SUM(E72:E76)</f>
        <v>0</v>
      </c>
      <c r="F71" s="195">
        <f>SUM(F72:F76)</f>
        <v>0</v>
      </c>
      <c r="G71" s="196"/>
      <c r="H71" s="195">
        <f>SUM(H72:H76)</f>
        <v>0</v>
      </c>
      <c r="I71" s="195">
        <f>SUM(I72:I76)</f>
        <v>0</v>
      </c>
      <c r="J71" s="196"/>
      <c r="K71" s="195">
        <f>SUM(K72:K76)</f>
        <v>1135</v>
      </c>
      <c r="L71" s="195">
        <f>SUM(L72:L76)</f>
        <v>248.42930000000001</v>
      </c>
      <c r="M71" s="196">
        <f t="shared" ref="M71:M96" si="220">L71/K71*100</f>
        <v>21.888044052863435</v>
      </c>
      <c r="N71" s="195"/>
      <c r="O71" s="195"/>
      <c r="P71" s="196"/>
      <c r="Q71" s="195">
        <f>SUM(Q72:Q76)</f>
        <v>0</v>
      </c>
      <c r="R71" s="195">
        <f>SUM(R72:R76)</f>
        <v>0</v>
      </c>
      <c r="S71" s="196"/>
      <c r="T71" s="195">
        <f>SUM(T72:T76)</f>
        <v>0</v>
      </c>
      <c r="U71" s="195">
        <f>SUM(U72:U76)</f>
        <v>0</v>
      </c>
      <c r="V71" s="196"/>
      <c r="W71" s="195">
        <f>SUM(W72:W76)</f>
        <v>0</v>
      </c>
      <c r="X71" s="195">
        <f>SUM(X72:X76)</f>
        <v>0</v>
      </c>
      <c r="Y71" s="196"/>
      <c r="Z71" s="195">
        <f>SUM(Z72:Z76)</f>
        <v>0</v>
      </c>
      <c r="AA71" s="195">
        <f>SUM(AA72:AA76)</f>
        <v>0</v>
      </c>
      <c r="AB71" s="195"/>
      <c r="AC71" s="195">
        <f>SUM(AC72:AC76)</f>
        <v>0</v>
      </c>
      <c r="AD71" s="195">
        <f>SUM(AD72:AD76)</f>
        <v>0</v>
      </c>
      <c r="AE71" s="195"/>
      <c r="AF71" s="195">
        <f>SUM(AF72:AF76)</f>
        <v>0</v>
      </c>
      <c r="AG71" s="195">
        <f>SUM(AG72:AG76)</f>
        <v>0</v>
      </c>
      <c r="AH71" s="195"/>
      <c r="AI71" s="195">
        <f>SUM(AI72:AI76)</f>
        <v>0</v>
      </c>
      <c r="AJ71" s="195">
        <f>SUM(AJ72:AJ76)</f>
        <v>0</v>
      </c>
      <c r="AK71" s="196"/>
      <c r="AL71" s="195">
        <f>SUM(AL72:AL76)</f>
        <v>0</v>
      </c>
      <c r="AM71" s="195">
        <f>SUM(AM72:AM76)</f>
        <v>0</v>
      </c>
      <c r="AN71" s="196"/>
      <c r="AO71" s="195">
        <f>SUM(AO72:AO76)</f>
        <v>0</v>
      </c>
      <c r="AP71" s="195">
        <f>SUM(AP72:AP76)</f>
        <v>0</v>
      </c>
      <c r="AQ71" s="196"/>
      <c r="AR71" s="195">
        <f>SUM(AR72:AR76)</f>
        <v>0</v>
      </c>
      <c r="AS71" s="195">
        <f>SUM(AS72:AS76)</f>
        <v>0</v>
      </c>
      <c r="AT71" s="196"/>
      <c r="AU71" s="195">
        <f>SUM(AU72:AU76)</f>
        <v>0</v>
      </c>
      <c r="AV71" s="195">
        <f>SUM(AV72:AV76)</f>
        <v>0</v>
      </c>
      <c r="AW71" s="196"/>
      <c r="AX71" s="195">
        <f>SUM(AX72:AX76)</f>
        <v>0</v>
      </c>
      <c r="AY71" s="195">
        <f>SUM(AY72:AY76)</f>
        <v>0</v>
      </c>
      <c r="AZ71" s="196"/>
      <c r="BA71" s="197">
        <f>SUM(BA72:BA76)</f>
        <v>0</v>
      </c>
      <c r="BB71" s="195">
        <f>SUM(BB72:BB76)</f>
        <v>0</v>
      </c>
      <c r="BC71" s="196"/>
      <c r="BD71" s="195">
        <f>SUM(BD72:BD76)</f>
        <v>0</v>
      </c>
      <c r="BE71" s="195">
        <f>SUM(BE72:BE76)</f>
        <v>0</v>
      </c>
      <c r="BF71" s="196"/>
      <c r="BG71" s="195">
        <f>SUM(BG72:BG76)</f>
        <v>0</v>
      </c>
      <c r="BH71" s="195">
        <f>SUM(BH72:BH76)</f>
        <v>0</v>
      </c>
      <c r="BI71" s="188"/>
      <c r="BJ71" s="195">
        <f>SUM(BJ72:BJ76)</f>
        <v>0</v>
      </c>
      <c r="BK71" s="195">
        <f>SUM(BK72:BK76)</f>
        <v>0</v>
      </c>
      <c r="BL71" s="196"/>
      <c r="BM71" s="195">
        <f>SUM(BM72:BM76)</f>
        <v>0</v>
      </c>
      <c r="BN71" s="195">
        <f>SUM(BN72:BN76)</f>
        <v>0</v>
      </c>
      <c r="BO71" s="188"/>
      <c r="BP71" s="195">
        <f>SUM(BP72:BP76)</f>
        <v>0</v>
      </c>
      <c r="BQ71" s="195">
        <f>SUM(BQ72:BQ76)</f>
        <v>0</v>
      </c>
      <c r="BR71" s="196"/>
      <c r="BS71" s="195">
        <f>SUM(BS72:BS76)</f>
        <v>0</v>
      </c>
      <c r="BT71" s="195">
        <f>SUM(BT72:BT76)</f>
        <v>0</v>
      </c>
      <c r="BU71" s="196"/>
      <c r="BV71" s="195">
        <f>SUM(BV72:BV76)</f>
        <v>0</v>
      </c>
      <c r="BW71" s="195">
        <f>SUM(BW72:BW76)</f>
        <v>0</v>
      </c>
      <c r="BX71" s="188"/>
      <c r="BY71" s="195">
        <f>SUM(BY72:BY76)</f>
        <v>0</v>
      </c>
      <c r="BZ71" s="195">
        <f>SUM(BZ72:BZ76)</f>
        <v>0</v>
      </c>
      <c r="CA71" s="188"/>
      <c r="CB71" s="195"/>
      <c r="CC71" s="195"/>
      <c r="CD71" s="188"/>
      <c r="CE71" s="198">
        <f>SUM(CE72:CE76)</f>
        <v>0</v>
      </c>
      <c r="CF71" s="195">
        <f>SUM(CF72:CF76)</f>
        <v>0</v>
      </c>
      <c r="CG71" s="195">
        <f>SUM(CG72:CG76)</f>
        <v>0</v>
      </c>
      <c r="CH71" s="196"/>
      <c r="CI71" s="195">
        <f>SUM(CI72:CI76)</f>
        <v>0</v>
      </c>
      <c r="CJ71" s="195">
        <f>SUM(CJ72:CJ76)</f>
        <v>0</v>
      </c>
      <c r="CK71" s="188"/>
      <c r="CL71" s="195">
        <f>SUM(CL72:CL76)</f>
        <v>0</v>
      </c>
      <c r="CM71" s="195">
        <f>SUM(CM72:CM76)</f>
        <v>0</v>
      </c>
      <c r="CN71" s="188"/>
      <c r="CO71" s="195"/>
      <c r="CP71" s="195"/>
      <c r="CQ71" s="196"/>
      <c r="CR71" s="195">
        <f>SUM(CR72:CR76)</f>
        <v>0</v>
      </c>
      <c r="CS71" s="195">
        <f>SUM(CS72:CS76)</f>
        <v>0</v>
      </c>
      <c r="CT71" s="188"/>
      <c r="CU71" s="195">
        <f>SUM(CU72:CU76)</f>
        <v>0</v>
      </c>
      <c r="CV71" s="195">
        <f>SUM(CV72:CV76)</f>
        <v>0</v>
      </c>
      <c r="CW71" s="188"/>
      <c r="CX71" s="195">
        <f>SUM(CX72:CX76)</f>
        <v>0</v>
      </c>
      <c r="CY71" s="195">
        <f>SUM(CY72:CY76)</f>
        <v>0</v>
      </c>
      <c r="CZ71" s="188"/>
      <c r="DA71" s="104"/>
      <c r="DB71" s="104"/>
      <c r="DC71" s="100"/>
      <c r="DD71" s="160"/>
      <c r="DE71" s="160"/>
      <c r="DF71" s="160"/>
      <c r="DG71" s="110"/>
      <c r="DH71" s="111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</row>
    <row r="72" spans="1:131" s="163" customFormat="1" ht="15.75" customHeight="1">
      <c r="A72" s="162" t="s">
        <v>82</v>
      </c>
      <c r="B72" s="200">
        <f>E72+H72+K72+N72+Q72+T72+W72+Z72+AC72+AF72+AI72+AL72+AO72+AR72+AU72+AX72+BA72+BD72+BG72+BJ72+BM72+BP72+BS72+BV72+BY72+CB72+CE72+CO72+CR72</f>
        <v>227</v>
      </c>
      <c r="C72" s="199">
        <f>F72+I72+L72+R72+U72+X72+AA72+AD72+AG72+AJ72+AM72+AP72+AS72+AV72+AY72+BB72+BE72+BH72+BK72+BN72+BQ72+BT72+BW72+BZ72+CG72+CS72+CV72</f>
        <v>51.935229999999997</v>
      </c>
      <c r="D72" s="200">
        <f t="shared" si="219"/>
        <v>22.878955947136561</v>
      </c>
      <c r="E72" s="201"/>
      <c r="F72" s="201"/>
      <c r="G72" s="188"/>
      <c r="H72" s="201"/>
      <c r="I72" s="201"/>
      <c r="J72" s="188"/>
      <c r="K72" s="201">
        <v>227</v>
      </c>
      <c r="L72" s="201">
        <v>51.935229999999997</v>
      </c>
      <c r="M72" s="188">
        <f t="shared" si="220"/>
        <v>22.878955947136561</v>
      </c>
      <c r="N72" s="201"/>
      <c r="O72" s="201"/>
      <c r="P72" s="188"/>
      <c r="Q72" s="201"/>
      <c r="R72" s="201"/>
      <c r="S72" s="188"/>
      <c r="T72" s="201"/>
      <c r="U72" s="201"/>
      <c r="V72" s="188"/>
      <c r="W72" s="201"/>
      <c r="X72" s="201"/>
      <c r="Y72" s="188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188"/>
      <c r="AL72" s="201"/>
      <c r="AM72" s="201"/>
      <c r="AN72" s="188"/>
      <c r="AO72" s="201"/>
      <c r="AP72" s="201"/>
      <c r="AQ72" s="188"/>
      <c r="AR72" s="201"/>
      <c r="AS72" s="201"/>
      <c r="AT72" s="188"/>
      <c r="AU72" s="201"/>
      <c r="AV72" s="201"/>
      <c r="AW72" s="188"/>
      <c r="AX72" s="201"/>
      <c r="AY72" s="201"/>
      <c r="AZ72" s="188"/>
      <c r="BA72" s="202"/>
      <c r="BB72" s="201"/>
      <c r="BC72" s="188"/>
      <c r="BD72" s="201"/>
      <c r="BE72" s="201"/>
      <c r="BF72" s="188"/>
      <c r="BG72" s="201"/>
      <c r="BH72" s="201"/>
      <c r="BI72" s="188"/>
      <c r="BJ72" s="201"/>
      <c r="BK72" s="201"/>
      <c r="BL72" s="188"/>
      <c r="BM72" s="201"/>
      <c r="BN72" s="201"/>
      <c r="BO72" s="188"/>
      <c r="BP72" s="201"/>
      <c r="BQ72" s="201"/>
      <c r="BR72" s="188"/>
      <c r="BS72" s="201"/>
      <c r="BT72" s="201"/>
      <c r="BU72" s="188"/>
      <c r="BV72" s="201"/>
      <c r="BW72" s="201"/>
      <c r="BX72" s="188"/>
      <c r="BY72" s="201"/>
      <c r="BZ72" s="201"/>
      <c r="CA72" s="188"/>
      <c r="CB72" s="201"/>
      <c r="CC72" s="201"/>
      <c r="CD72" s="188"/>
      <c r="CE72" s="203"/>
      <c r="CF72" s="201"/>
      <c r="CG72" s="201"/>
      <c r="CH72" s="188"/>
      <c r="CI72" s="201"/>
      <c r="CJ72" s="201"/>
      <c r="CK72" s="188"/>
      <c r="CL72" s="201"/>
      <c r="CM72" s="201"/>
      <c r="CN72" s="188"/>
      <c r="CO72" s="201"/>
      <c r="CP72" s="201"/>
      <c r="CQ72" s="188"/>
      <c r="CR72" s="201"/>
      <c r="CS72" s="201"/>
      <c r="CT72" s="188"/>
      <c r="CU72" s="201"/>
      <c r="CV72" s="201"/>
      <c r="CW72" s="188"/>
      <c r="CX72" s="201"/>
      <c r="CY72" s="201"/>
      <c r="CZ72" s="188"/>
      <c r="DA72" s="104"/>
      <c r="DB72" s="104"/>
      <c r="DC72" s="100"/>
      <c r="DD72" s="160"/>
      <c r="DE72" s="160"/>
      <c r="DF72" s="160"/>
      <c r="DG72" s="110"/>
      <c r="DH72" s="111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</row>
    <row r="73" spans="1:131" s="163" customFormat="1" ht="15.75" customHeight="1">
      <c r="A73" s="162" t="s">
        <v>101</v>
      </c>
      <c r="B73" s="200">
        <f>E73+H73+K73+N73+Q73+T73+W73+Z73+AC73+AF73+AI73+AL73+AO73+AR73+AU73+AX73+BA73+BD73+BG73+BJ73+BM73+BP73+BS73+BV73+BY73+CB73+CE73+CO73+CR73</f>
        <v>227</v>
      </c>
      <c r="C73" s="199">
        <f>F73+I73+L73+R73+U73+X73+AA73+AD73+AG73+AJ73+AM73+AP73+AS73+AV73+AY73+BB73+BE73+BH73+BK73+BN73+BQ73+BT73+BW73+BZ73+CG73+CS73+CV73</f>
        <v>45.056089999999998</v>
      </c>
      <c r="D73" s="200">
        <f t="shared" si="219"/>
        <v>19.848497797356828</v>
      </c>
      <c r="E73" s="201"/>
      <c r="F73" s="201"/>
      <c r="G73" s="188"/>
      <c r="H73" s="201"/>
      <c r="I73" s="201"/>
      <c r="J73" s="188"/>
      <c r="K73" s="201">
        <v>227</v>
      </c>
      <c r="L73" s="201">
        <v>45.056089999999998</v>
      </c>
      <c r="M73" s="188">
        <f t="shared" si="220"/>
        <v>19.848497797356828</v>
      </c>
      <c r="N73" s="201"/>
      <c r="O73" s="201"/>
      <c r="P73" s="188"/>
      <c r="Q73" s="201"/>
      <c r="R73" s="201"/>
      <c r="S73" s="188"/>
      <c r="T73" s="201"/>
      <c r="U73" s="201"/>
      <c r="V73" s="188"/>
      <c r="W73" s="201"/>
      <c r="X73" s="201"/>
      <c r="Y73" s="188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188"/>
      <c r="AL73" s="201"/>
      <c r="AM73" s="201"/>
      <c r="AN73" s="188"/>
      <c r="AO73" s="201"/>
      <c r="AP73" s="201"/>
      <c r="AQ73" s="188"/>
      <c r="AR73" s="201"/>
      <c r="AS73" s="201"/>
      <c r="AT73" s="188"/>
      <c r="AU73" s="201"/>
      <c r="AV73" s="201"/>
      <c r="AW73" s="188"/>
      <c r="AX73" s="201"/>
      <c r="AY73" s="201"/>
      <c r="AZ73" s="188"/>
      <c r="BA73" s="202"/>
      <c r="BB73" s="201"/>
      <c r="BC73" s="188"/>
      <c r="BD73" s="201"/>
      <c r="BE73" s="201"/>
      <c r="BF73" s="188"/>
      <c r="BG73" s="201"/>
      <c r="BH73" s="201"/>
      <c r="BI73" s="188"/>
      <c r="BJ73" s="201"/>
      <c r="BK73" s="201"/>
      <c r="BL73" s="188"/>
      <c r="BM73" s="201"/>
      <c r="BN73" s="201"/>
      <c r="BO73" s="188"/>
      <c r="BP73" s="201"/>
      <c r="BQ73" s="201"/>
      <c r="BR73" s="188"/>
      <c r="BS73" s="201"/>
      <c r="BT73" s="201"/>
      <c r="BU73" s="188"/>
      <c r="BV73" s="201"/>
      <c r="BW73" s="201"/>
      <c r="BX73" s="188"/>
      <c r="BY73" s="201"/>
      <c r="BZ73" s="201"/>
      <c r="CA73" s="188"/>
      <c r="CB73" s="201"/>
      <c r="CC73" s="201"/>
      <c r="CD73" s="188"/>
      <c r="CE73" s="203"/>
      <c r="CF73" s="201"/>
      <c r="CG73" s="201"/>
      <c r="CH73" s="188"/>
      <c r="CI73" s="201"/>
      <c r="CJ73" s="201"/>
      <c r="CK73" s="188"/>
      <c r="CL73" s="201"/>
      <c r="CM73" s="201"/>
      <c r="CN73" s="188"/>
      <c r="CO73" s="201"/>
      <c r="CP73" s="201"/>
      <c r="CQ73" s="188"/>
      <c r="CR73" s="201"/>
      <c r="CS73" s="201"/>
      <c r="CT73" s="188"/>
      <c r="CU73" s="201"/>
      <c r="CV73" s="201"/>
      <c r="CW73" s="188"/>
      <c r="CX73" s="201"/>
      <c r="CY73" s="201"/>
      <c r="CZ73" s="188"/>
      <c r="DA73" s="104"/>
      <c r="DB73" s="104"/>
      <c r="DC73" s="100"/>
      <c r="DD73" s="160"/>
      <c r="DE73" s="160"/>
      <c r="DF73" s="160"/>
      <c r="DG73" s="110"/>
      <c r="DH73" s="111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</row>
    <row r="74" spans="1:131" s="163" customFormat="1" ht="15.75" customHeight="1">
      <c r="A74" s="162" t="s">
        <v>51</v>
      </c>
      <c r="B74" s="200">
        <f>E74+H74+K74+N74+Q74+T74+W74+Z74+AC74+AF74+AI74+AL74+AO74+AR74+AU74+AX74+BA74+BD74+BG74+BJ74+BM74+BP74+BS74+BV74+BY74+CB74+CE74+CO74+CR74</f>
        <v>227</v>
      </c>
      <c r="C74" s="199">
        <f>F74+I74+L74+R74+U74+X74+AA74+AD74+AG74+AJ74+AM74+AP74+AS74+AV74+AY74+BB74+BE74+BH74+BK74+BN74+BQ74+BT74+BW74+BZ74+CG74+CS74+CV74</f>
        <v>48.13561</v>
      </c>
      <c r="D74" s="200">
        <f t="shared" si="219"/>
        <v>21.205114537444931</v>
      </c>
      <c r="E74" s="201"/>
      <c r="F74" s="201"/>
      <c r="G74" s="188"/>
      <c r="H74" s="201"/>
      <c r="I74" s="201"/>
      <c r="J74" s="188"/>
      <c r="K74" s="201">
        <v>227</v>
      </c>
      <c r="L74" s="201">
        <v>48.13561</v>
      </c>
      <c r="M74" s="188">
        <f t="shared" si="220"/>
        <v>21.205114537444931</v>
      </c>
      <c r="N74" s="201"/>
      <c r="O74" s="201"/>
      <c r="P74" s="188"/>
      <c r="Q74" s="201"/>
      <c r="R74" s="201"/>
      <c r="S74" s="188"/>
      <c r="T74" s="201"/>
      <c r="U74" s="201"/>
      <c r="V74" s="188"/>
      <c r="W74" s="201"/>
      <c r="X74" s="201"/>
      <c r="Y74" s="188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188"/>
      <c r="AL74" s="201"/>
      <c r="AM74" s="201"/>
      <c r="AN74" s="188"/>
      <c r="AO74" s="201"/>
      <c r="AP74" s="201"/>
      <c r="AQ74" s="188"/>
      <c r="AR74" s="201"/>
      <c r="AS74" s="201"/>
      <c r="AT74" s="188"/>
      <c r="AU74" s="201"/>
      <c r="AV74" s="201"/>
      <c r="AW74" s="188"/>
      <c r="AX74" s="201"/>
      <c r="AY74" s="201"/>
      <c r="AZ74" s="188"/>
      <c r="BA74" s="202"/>
      <c r="BB74" s="201"/>
      <c r="BC74" s="188"/>
      <c r="BD74" s="201"/>
      <c r="BE74" s="201"/>
      <c r="BF74" s="188"/>
      <c r="BG74" s="201"/>
      <c r="BH74" s="201"/>
      <c r="BI74" s="188"/>
      <c r="BJ74" s="201"/>
      <c r="BK74" s="201"/>
      <c r="BL74" s="188"/>
      <c r="BM74" s="201"/>
      <c r="BN74" s="201"/>
      <c r="BO74" s="188"/>
      <c r="BP74" s="201"/>
      <c r="BQ74" s="201"/>
      <c r="BR74" s="188"/>
      <c r="BS74" s="201"/>
      <c r="BT74" s="201"/>
      <c r="BU74" s="188"/>
      <c r="BV74" s="201"/>
      <c r="BW74" s="201"/>
      <c r="BX74" s="188"/>
      <c r="BY74" s="201"/>
      <c r="BZ74" s="201"/>
      <c r="CA74" s="188"/>
      <c r="CB74" s="201"/>
      <c r="CC74" s="201"/>
      <c r="CD74" s="188"/>
      <c r="CE74" s="203"/>
      <c r="CF74" s="201"/>
      <c r="CG74" s="201"/>
      <c r="CH74" s="188"/>
      <c r="CI74" s="201"/>
      <c r="CJ74" s="201"/>
      <c r="CK74" s="188"/>
      <c r="CL74" s="201"/>
      <c r="CM74" s="201"/>
      <c r="CN74" s="188"/>
      <c r="CO74" s="201"/>
      <c r="CP74" s="201"/>
      <c r="CQ74" s="188"/>
      <c r="CR74" s="201"/>
      <c r="CS74" s="201"/>
      <c r="CT74" s="188"/>
      <c r="CU74" s="201"/>
      <c r="CV74" s="201"/>
      <c r="CW74" s="188"/>
      <c r="CX74" s="201"/>
      <c r="CY74" s="201"/>
      <c r="CZ74" s="188"/>
      <c r="DA74" s="104"/>
      <c r="DB74" s="104"/>
      <c r="DC74" s="100"/>
      <c r="DD74" s="160"/>
      <c r="DE74" s="160"/>
      <c r="DF74" s="160"/>
      <c r="DG74" s="110"/>
      <c r="DH74" s="111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</row>
    <row r="75" spans="1:131" s="163" customFormat="1" ht="15.75" customHeight="1">
      <c r="A75" s="162" t="s">
        <v>138</v>
      </c>
      <c r="B75" s="200">
        <f>E75+H75+K75+N75+Q75+T75+W75+Z75+AC75+AF75+AI75+AL75+AO75+AR75+AU75+AX75+BA75+BD75+BG75+BJ75+BM75+BP75+BS75+BV75+BY75+CB75+CE75+CO75+CR75</f>
        <v>227</v>
      </c>
      <c r="C75" s="199">
        <f>F75+I75+L75+R75+U75+X75+AA75+AD75+AG75+AJ75+AM75+AP75+AS75+AV75+AY75+BB75+BE75+BH75+BK75+BN75+BQ75+BT75+BW75+BZ75+CG75+CS75+CV75</f>
        <v>49.048029999999997</v>
      </c>
      <c r="D75" s="200">
        <f t="shared" si="219"/>
        <v>21.607061674008811</v>
      </c>
      <c r="E75" s="201"/>
      <c r="F75" s="201"/>
      <c r="G75" s="188"/>
      <c r="H75" s="201"/>
      <c r="I75" s="201"/>
      <c r="J75" s="188"/>
      <c r="K75" s="201">
        <v>227</v>
      </c>
      <c r="L75" s="201">
        <v>49.048029999999997</v>
      </c>
      <c r="M75" s="188">
        <f t="shared" si="220"/>
        <v>21.607061674008811</v>
      </c>
      <c r="N75" s="201"/>
      <c r="O75" s="201"/>
      <c r="P75" s="188"/>
      <c r="Q75" s="201"/>
      <c r="R75" s="201"/>
      <c r="S75" s="188"/>
      <c r="T75" s="201"/>
      <c r="U75" s="201"/>
      <c r="V75" s="188"/>
      <c r="W75" s="201"/>
      <c r="X75" s="201"/>
      <c r="Y75" s="188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188"/>
      <c r="AL75" s="201"/>
      <c r="AM75" s="201"/>
      <c r="AN75" s="188"/>
      <c r="AO75" s="201"/>
      <c r="AP75" s="201"/>
      <c r="AQ75" s="188"/>
      <c r="AR75" s="201"/>
      <c r="AS75" s="201"/>
      <c r="AT75" s="188"/>
      <c r="AU75" s="201"/>
      <c r="AV75" s="201"/>
      <c r="AW75" s="188"/>
      <c r="AX75" s="201"/>
      <c r="AY75" s="201"/>
      <c r="AZ75" s="188"/>
      <c r="BA75" s="202"/>
      <c r="BB75" s="201"/>
      <c r="BC75" s="188"/>
      <c r="BD75" s="201"/>
      <c r="BE75" s="201"/>
      <c r="BF75" s="188"/>
      <c r="BG75" s="201"/>
      <c r="BH75" s="201"/>
      <c r="BI75" s="188"/>
      <c r="BJ75" s="201"/>
      <c r="BK75" s="201"/>
      <c r="BL75" s="188"/>
      <c r="BM75" s="201"/>
      <c r="BN75" s="201"/>
      <c r="BO75" s="188"/>
      <c r="BP75" s="201"/>
      <c r="BQ75" s="201"/>
      <c r="BR75" s="188"/>
      <c r="BS75" s="201"/>
      <c r="BT75" s="201"/>
      <c r="BU75" s="188"/>
      <c r="BV75" s="201"/>
      <c r="BW75" s="201"/>
      <c r="BX75" s="188"/>
      <c r="BY75" s="201"/>
      <c r="BZ75" s="201"/>
      <c r="CA75" s="188"/>
      <c r="CB75" s="201"/>
      <c r="CC75" s="201"/>
      <c r="CD75" s="188"/>
      <c r="CE75" s="203"/>
      <c r="CF75" s="201"/>
      <c r="CG75" s="201"/>
      <c r="CH75" s="188"/>
      <c r="CI75" s="201"/>
      <c r="CJ75" s="201"/>
      <c r="CK75" s="188"/>
      <c r="CL75" s="201"/>
      <c r="CM75" s="201"/>
      <c r="CN75" s="188"/>
      <c r="CO75" s="201"/>
      <c r="CP75" s="201"/>
      <c r="CQ75" s="188"/>
      <c r="CR75" s="201"/>
      <c r="CS75" s="201"/>
      <c r="CT75" s="188"/>
      <c r="CU75" s="201"/>
      <c r="CV75" s="201"/>
      <c r="CW75" s="188"/>
      <c r="CX75" s="201"/>
      <c r="CY75" s="201"/>
      <c r="CZ75" s="188"/>
      <c r="DA75" s="168"/>
      <c r="DB75" s="168"/>
      <c r="DC75" s="168"/>
      <c r="DD75" s="160"/>
      <c r="DE75" s="160"/>
      <c r="DF75" s="160"/>
      <c r="DG75" s="110"/>
      <c r="DH75" s="111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</row>
    <row r="76" spans="1:131" s="163" customFormat="1" ht="15.75" customHeight="1">
      <c r="A76" s="162" t="s">
        <v>102</v>
      </c>
      <c r="B76" s="200">
        <f>E76+H76+K76+N76+Q76+T76+W76+Z76+AC76+AF76+AI76+AL76+AO76+AR76+AU76+AX76+BA76+BD76+BG76+BJ76+BM76+BP76+BS76+BV76+BY76+CB76+CE76+CO76+CR76</f>
        <v>227</v>
      </c>
      <c r="C76" s="199">
        <f>F76+I76+L76+R76+U76+X76+AA76+AD76+AG76+AJ76+AM76+AP76+AS76+AV76+AY76+BB76+BE76+BH76+BK76+BN76+BQ76+BT76+BW76+BZ76+CG76+CS76+CV76</f>
        <v>54.254339999999999</v>
      </c>
      <c r="D76" s="200">
        <f t="shared" si="219"/>
        <v>23.900590308370042</v>
      </c>
      <c r="E76" s="201"/>
      <c r="F76" s="201"/>
      <c r="G76" s="188"/>
      <c r="H76" s="201"/>
      <c r="I76" s="201"/>
      <c r="J76" s="188"/>
      <c r="K76" s="201">
        <v>227</v>
      </c>
      <c r="L76" s="201">
        <v>54.254339999999999</v>
      </c>
      <c r="M76" s="188">
        <f t="shared" si="220"/>
        <v>23.900590308370042</v>
      </c>
      <c r="N76" s="201"/>
      <c r="O76" s="201"/>
      <c r="P76" s="188"/>
      <c r="Q76" s="201"/>
      <c r="R76" s="201"/>
      <c r="S76" s="188"/>
      <c r="T76" s="201"/>
      <c r="U76" s="201"/>
      <c r="V76" s="188"/>
      <c r="W76" s="201"/>
      <c r="X76" s="201"/>
      <c r="Y76" s="188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188"/>
      <c r="AL76" s="201"/>
      <c r="AM76" s="201"/>
      <c r="AN76" s="188"/>
      <c r="AO76" s="201"/>
      <c r="AP76" s="201"/>
      <c r="AQ76" s="188"/>
      <c r="AR76" s="201"/>
      <c r="AS76" s="201"/>
      <c r="AT76" s="188"/>
      <c r="AU76" s="201"/>
      <c r="AV76" s="201"/>
      <c r="AW76" s="188"/>
      <c r="AX76" s="201"/>
      <c r="AY76" s="201"/>
      <c r="AZ76" s="188"/>
      <c r="BA76" s="202"/>
      <c r="BB76" s="201"/>
      <c r="BC76" s="188"/>
      <c r="BD76" s="201"/>
      <c r="BE76" s="201"/>
      <c r="BF76" s="188"/>
      <c r="BG76" s="201"/>
      <c r="BH76" s="201"/>
      <c r="BI76" s="188"/>
      <c r="BJ76" s="201"/>
      <c r="BK76" s="201"/>
      <c r="BL76" s="188"/>
      <c r="BM76" s="201"/>
      <c r="BN76" s="201"/>
      <c r="BO76" s="188"/>
      <c r="BP76" s="201"/>
      <c r="BQ76" s="201"/>
      <c r="BR76" s="188"/>
      <c r="BS76" s="201"/>
      <c r="BT76" s="201"/>
      <c r="BU76" s="188"/>
      <c r="BV76" s="201"/>
      <c r="BW76" s="201"/>
      <c r="BX76" s="188"/>
      <c r="BY76" s="201"/>
      <c r="BZ76" s="201"/>
      <c r="CA76" s="188"/>
      <c r="CB76" s="201"/>
      <c r="CC76" s="201"/>
      <c r="CD76" s="188"/>
      <c r="CE76" s="203"/>
      <c r="CF76" s="201"/>
      <c r="CG76" s="201"/>
      <c r="CH76" s="188"/>
      <c r="CI76" s="201"/>
      <c r="CJ76" s="201"/>
      <c r="CK76" s="188"/>
      <c r="CL76" s="201"/>
      <c r="CM76" s="201"/>
      <c r="CN76" s="188"/>
      <c r="CO76" s="201"/>
      <c r="CP76" s="201"/>
      <c r="CQ76" s="188"/>
      <c r="CR76" s="201"/>
      <c r="CS76" s="201"/>
      <c r="CT76" s="188"/>
      <c r="CU76" s="201"/>
      <c r="CV76" s="201"/>
      <c r="CW76" s="188"/>
      <c r="CX76" s="201"/>
      <c r="CY76" s="201"/>
      <c r="CZ76" s="188"/>
      <c r="DA76" s="169"/>
      <c r="DB76" s="169"/>
      <c r="DC76" s="169"/>
      <c r="DD76" s="160"/>
      <c r="DE76" s="160"/>
      <c r="DF76" s="160"/>
      <c r="DG76" s="108"/>
      <c r="DH76" s="86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</row>
    <row r="77" spans="1:131" s="40" customFormat="1" ht="15.95" customHeight="1">
      <c r="A77" s="19" t="s">
        <v>182</v>
      </c>
      <c r="B77" s="191">
        <f>B78+B79</f>
        <v>905656.84</v>
      </c>
      <c r="C77" s="191">
        <f t="shared" ref="C77:BN77" si="221">C78+C79</f>
        <v>271780.02030999999</v>
      </c>
      <c r="D77" s="191">
        <f t="shared" si="219"/>
        <v>30.009161120010972</v>
      </c>
      <c r="E77" s="191">
        <f t="shared" si="221"/>
        <v>2357</v>
      </c>
      <c r="F77" s="191">
        <f t="shared" si="221"/>
        <v>609.79182000000003</v>
      </c>
      <c r="G77" s="176">
        <f t="shared" ref="G77:G78" si="222">F77/E77*100</f>
        <v>25.871523971149767</v>
      </c>
      <c r="H77" s="191">
        <f t="shared" si="221"/>
        <v>176</v>
      </c>
      <c r="I77" s="191">
        <f t="shared" si="221"/>
        <v>91.227999999999994</v>
      </c>
      <c r="J77" s="176">
        <f t="shared" ref="J77:J78" si="223">I77/H77*100</f>
        <v>51.834090909090904</v>
      </c>
      <c r="K77" s="191">
        <f t="shared" si="221"/>
        <v>3281</v>
      </c>
      <c r="L77" s="191">
        <f t="shared" si="221"/>
        <v>742.98154</v>
      </c>
      <c r="M77" s="176">
        <f t="shared" si="220"/>
        <v>22.644972264553491</v>
      </c>
      <c r="N77" s="191"/>
      <c r="O77" s="191"/>
      <c r="P77" s="176"/>
      <c r="Q77" s="191">
        <f t="shared" si="221"/>
        <v>432739.1</v>
      </c>
      <c r="R77" s="191">
        <f t="shared" si="221"/>
        <v>128944.548</v>
      </c>
      <c r="S77" s="176">
        <f t="shared" ref="S77:S78" si="224">R77/Q77*100</f>
        <v>29.79729541425769</v>
      </c>
      <c r="T77" s="191">
        <f t="shared" si="221"/>
        <v>236968.1</v>
      </c>
      <c r="U77" s="191">
        <f t="shared" si="221"/>
        <v>71510.457999999999</v>
      </c>
      <c r="V77" s="176">
        <f t="shared" ref="V77:V78" si="225">U77/T77*100</f>
        <v>30.177250862035859</v>
      </c>
      <c r="W77" s="191">
        <f t="shared" si="221"/>
        <v>460.3</v>
      </c>
      <c r="X77" s="191">
        <f t="shared" si="221"/>
        <v>0</v>
      </c>
      <c r="Y77" s="176">
        <f t="shared" ref="Y77:Y78" si="226">X77/W77*100</f>
        <v>0</v>
      </c>
      <c r="Z77" s="191">
        <f t="shared" si="221"/>
        <v>140.69999999999999</v>
      </c>
      <c r="AA77" s="191">
        <f t="shared" si="221"/>
        <v>28.649799999999999</v>
      </c>
      <c r="AB77" s="191">
        <f t="shared" ref="AB77:AB78" si="227">AA77/Z77*100</f>
        <v>20.36233120113717</v>
      </c>
      <c r="AC77" s="191">
        <f t="shared" si="221"/>
        <v>42473.1</v>
      </c>
      <c r="AD77" s="191">
        <f t="shared" si="221"/>
        <v>16045.9</v>
      </c>
      <c r="AE77" s="191">
        <f t="shared" ref="AE77:AE78" si="228">AD77/AC77*100</f>
        <v>37.77897068968359</v>
      </c>
      <c r="AF77" s="191">
        <f t="shared" si="221"/>
        <v>15937.5</v>
      </c>
      <c r="AG77" s="191">
        <f t="shared" si="221"/>
        <v>6967.8990000000003</v>
      </c>
      <c r="AH77" s="191">
        <f t="shared" ref="AH77:AH78" si="229">AG77/AF77*100</f>
        <v>43.720150588235299</v>
      </c>
      <c r="AI77" s="191">
        <f t="shared" si="221"/>
        <v>77583.05</v>
      </c>
      <c r="AJ77" s="191">
        <f t="shared" si="221"/>
        <v>26444.665239999998</v>
      </c>
      <c r="AK77" s="176">
        <f t="shared" ref="AK77:AK78" si="230">AJ77/AI77*100</f>
        <v>34.085622104312726</v>
      </c>
      <c r="AL77" s="191">
        <f t="shared" si="221"/>
        <v>244.2</v>
      </c>
      <c r="AM77" s="191">
        <f t="shared" si="221"/>
        <v>90.527559999999994</v>
      </c>
      <c r="AN77" s="176">
        <f t="shared" ref="AN77:AN78" si="231">AM77/AL77*100</f>
        <v>37.071072891072895</v>
      </c>
      <c r="AO77" s="191">
        <f t="shared" si="221"/>
        <v>0</v>
      </c>
      <c r="AP77" s="191">
        <f t="shared" si="221"/>
        <v>0</v>
      </c>
      <c r="AQ77" s="176"/>
      <c r="AR77" s="191">
        <f t="shared" si="221"/>
        <v>851</v>
      </c>
      <c r="AS77" s="191">
        <f t="shared" si="221"/>
        <v>212.65141</v>
      </c>
      <c r="AT77" s="176">
        <f t="shared" ref="AT77:AT78" si="232">AS77/AR77*100</f>
        <v>24.988414806110459</v>
      </c>
      <c r="AU77" s="191">
        <f t="shared" si="221"/>
        <v>403</v>
      </c>
      <c r="AV77" s="191">
        <f t="shared" si="221"/>
        <v>105.94331</v>
      </c>
      <c r="AW77" s="176">
        <f t="shared" ref="AW77:AW78" si="233">AV77/AU77*100</f>
        <v>26.288662531017369</v>
      </c>
      <c r="AX77" s="191">
        <f t="shared" si="221"/>
        <v>1232.5</v>
      </c>
      <c r="AY77" s="191">
        <f t="shared" si="221"/>
        <v>0</v>
      </c>
      <c r="AZ77" s="176">
        <f t="shared" ref="AZ77:AZ78" si="234">AY77/AX77*100</f>
        <v>0</v>
      </c>
      <c r="BA77" s="170">
        <f t="shared" si="221"/>
        <v>758</v>
      </c>
      <c r="BB77" s="191">
        <f t="shared" si="221"/>
        <v>231.25063</v>
      </c>
      <c r="BC77" s="176">
        <f t="shared" ref="BC77:BC78" si="235">BB77/BA77*100</f>
        <v>30.507998680738783</v>
      </c>
      <c r="BD77" s="191">
        <f t="shared" si="221"/>
        <v>13</v>
      </c>
      <c r="BE77" s="191">
        <f t="shared" si="221"/>
        <v>0</v>
      </c>
      <c r="BF77" s="176">
        <f t="shared" ref="BF77:BF78" si="236">BE77/BD77*100</f>
        <v>0</v>
      </c>
      <c r="BG77" s="191">
        <f t="shared" si="221"/>
        <v>104.03400000000001</v>
      </c>
      <c r="BH77" s="191">
        <f t="shared" si="221"/>
        <v>104.03400000000001</v>
      </c>
      <c r="BI77" s="176">
        <f t="shared" ref="BI77:BI78" si="237">BH77/BG77*100</f>
        <v>100</v>
      </c>
      <c r="BJ77" s="191">
        <f t="shared" si="221"/>
        <v>879.8</v>
      </c>
      <c r="BK77" s="191">
        <f t="shared" si="221"/>
        <v>56.222000000000001</v>
      </c>
      <c r="BL77" s="176">
        <f t="shared" ref="BL77:BL78" si="238">BK77/BJ77*100</f>
        <v>6.3903159809047514</v>
      </c>
      <c r="BM77" s="191">
        <f t="shared" si="221"/>
        <v>0.83</v>
      </c>
      <c r="BN77" s="191">
        <f t="shared" si="221"/>
        <v>0</v>
      </c>
      <c r="BO77" s="176">
        <f t="shared" ref="BO77:BO78" si="239">BN77/BM77*100</f>
        <v>0</v>
      </c>
      <c r="BP77" s="191">
        <f t="shared" ref="BP77:CM77" si="240">BP78+BP79</f>
        <v>25463.200000000001</v>
      </c>
      <c r="BQ77" s="191">
        <f t="shared" si="240"/>
        <v>7376.7736699999996</v>
      </c>
      <c r="BR77" s="176">
        <f t="shared" ref="BR77:BR78" si="241">BQ77/BP77*100</f>
        <v>28.97033236199692</v>
      </c>
      <c r="BS77" s="191">
        <f t="shared" si="240"/>
        <v>0</v>
      </c>
      <c r="BT77" s="191">
        <f t="shared" si="240"/>
        <v>0</v>
      </c>
      <c r="BU77" s="176"/>
      <c r="BV77" s="191">
        <f t="shared" si="240"/>
        <v>0</v>
      </c>
      <c r="BW77" s="191">
        <f t="shared" si="240"/>
        <v>0</v>
      </c>
      <c r="BX77" s="177"/>
      <c r="BY77" s="191">
        <f t="shared" si="240"/>
        <v>19613.682000000001</v>
      </c>
      <c r="BZ77" s="191">
        <f t="shared" si="240"/>
        <v>0</v>
      </c>
      <c r="CA77" s="176">
        <f t="shared" ref="CA77:CA78" si="242">BZ77/BY77*100</f>
        <v>0</v>
      </c>
      <c r="CB77" s="191"/>
      <c r="CC77" s="191"/>
      <c r="CD77" s="176"/>
      <c r="CE77" s="192">
        <f t="shared" si="240"/>
        <v>4941.4115899999997</v>
      </c>
      <c r="CF77" s="191">
        <f t="shared" si="240"/>
        <v>4941.4115900000006</v>
      </c>
      <c r="CG77" s="191">
        <f t="shared" si="240"/>
        <v>2307.4920000000002</v>
      </c>
      <c r="CH77" s="176">
        <f t="shared" ref="CH77:CH78" si="243">CG77/CF77*100</f>
        <v>46.697020840557016</v>
      </c>
      <c r="CI77" s="191">
        <f t="shared" si="240"/>
        <v>4891.9974700000002</v>
      </c>
      <c r="CJ77" s="191">
        <f t="shared" si="240"/>
        <v>2284.4170800000002</v>
      </c>
      <c r="CK77" s="176">
        <f t="shared" ref="CK77:CK78" si="244">CJ77/CI77*100</f>
        <v>46.697020879693959</v>
      </c>
      <c r="CL77" s="191">
        <f t="shared" si="240"/>
        <v>49.414119999999997</v>
      </c>
      <c r="CM77" s="191">
        <f t="shared" si="240"/>
        <v>23.074919999999999</v>
      </c>
      <c r="CN77" s="176">
        <f t="shared" ref="CN77:CN78" si="245">CM77/CL77*100</f>
        <v>46.69701696600081</v>
      </c>
      <c r="CO77" s="191"/>
      <c r="CP77" s="191"/>
      <c r="CQ77" s="176"/>
      <c r="CR77" s="191">
        <f t="shared" ref="CR77:CS77" si="246">CR78+CR79</f>
        <v>148.5</v>
      </c>
      <c r="CS77" s="191">
        <f t="shared" si="246"/>
        <v>1.8685400000000001</v>
      </c>
      <c r="CT77" s="176">
        <f>CS77/CR77*100</f>
        <v>1.2582760942760944</v>
      </c>
      <c r="CU77" s="191">
        <f t="shared" ref="CU77:CV77" si="247">CU78+CU79</f>
        <v>37497.599999999999</v>
      </c>
      <c r="CV77" s="191">
        <f t="shared" si="247"/>
        <v>9048.8057900000003</v>
      </c>
      <c r="CW77" s="176">
        <f t="shared" ref="CW77:CW78" si="248">CV77/CU77*100</f>
        <v>24.131693201698244</v>
      </c>
      <c r="CX77" s="191">
        <f t="shared" ref="CX77:CY77" si="249">CX78+CX79</f>
        <v>1390.2324100000001</v>
      </c>
      <c r="CY77" s="191">
        <f t="shared" si="249"/>
        <v>858.33</v>
      </c>
      <c r="CZ77" s="176">
        <f>CY77/CX77*100</f>
        <v>61.740036689261188</v>
      </c>
      <c r="DA77" s="75"/>
      <c r="DB77" s="154"/>
      <c r="DC77" s="75"/>
      <c r="DD77" s="154"/>
      <c r="DE77" s="85"/>
      <c r="DF77" s="85"/>
      <c r="DG77" s="154"/>
      <c r="DH77" s="85"/>
    </row>
    <row r="78" spans="1:131" s="150" customFormat="1" ht="15.95" customHeight="1">
      <c r="A78" s="15" t="s">
        <v>187</v>
      </c>
      <c r="B78" s="173">
        <f>E78+H78+K78+N78+Q78+T78+W78+Z78+AC78+AF78+AI78+AL78+AO78+AR78+AU78+AX78+BA78+BD78+BG78+BJ78+BM78+BP78+BS78+BV78+BY78+CB78+CE78+CO78+CR78+CU78+CX78</f>
        <v>902375.84</v>
      </c>
      <c r="C78" s="173">
        <f>F78+I78+L78+R78+U78+X78+AA78+AD78+AG78+AJ78+AM78+AP78+AS78+AV78+AY78+BB78+BE78+BH78+BK78+BN78+BQ78+BT78+BW78+BZ78+CG78+CS78+CV78+CY78</f>
        <v>271037.03876999998</v>
      </c>
      <c r="D78" s="173">
        <f t="shared" si="219"/>
        <v>30.035936996052552</v>
      </c>
      <c r="E78" s="173">
        <v>2357</v>
      </c>
      <c r="F78" s="173">
        <v>609.79182000000003</v>
      </c>
      <c r="G78" s="177">
        <f t="shared" si="222"/>
        <v>25.871523971149767</v>
      </c>
      <c r="H78" s="173">
        <v>176</v>
      </c>
      <c r="I78" s="173">
        <v>91.227999999999994</v>
      </c>
      <c r="J78" s="177">
        <f t="shared" si="223"/>
        <v>51.834090909090904</v>
      </c>
      <c r="K78" s="173"/>
      <c r="L78" s="173"/>
      <c r="M78" s="177"/>
      <c r="N78" s="173"/>
      <c r="O78" s="173"/>
      <c r="P78" s="177"/>
      <c r="Q78" s="173">
        <v>432739.1</v>
      </c>
      <c r="R78" s="173">
        <v>128944.548</v>
      </c>
      <c r="S78" s="177">
        <f t="shared" si="224"/>
        <v>29.79729541425769</v>
      </c>
      <c r="T78" s="173">
        <v>236968.1</v>
      </c>
      <c r="U78" s="173">
        <v>71510.457999999999</v>
      </c>
      <c r="V78" s="177">
        <f t="shared" si="225"/>
        <v>30.177250862035859</v>
      </c>
      <c r="W78" s="173">
        <v>460.3</v>
      </c>
      <c r="X78" s="173"/>
      <c r="Y78" s="177">
        <f t="shared" si="226"/>
        <v>0</v>
      </c>
      <c r="Z78" s="173">
        <v>140.69999999999999</v>
      </c>
      <c r="AA78" s="173">
        <v>28.649799999999999</v>
      </c>
      <c r="AB78" s="177">
        <f t="shared" si="227"/>
        <v>20.36233120113717</v>
      </c>
      <c r="AC78" s="173">
        <v>42473.1</v>
      </c>
      <c r="AD78" s="173">
        <v>16045.9</v>
      </c>
      <c r="AE78" s="177">
        <f t="shared" si="228"/>
        <v>37.77897068968359</v>
      </c>
      <c r="AF78" s="173">
        <v>15937.5</v>
      </c>
      <c r="AG78" s="173">
        <v>6967.8990000000003</v>
      </c>
      <c r="AH78" s="177">
        <f t="shared" si="229"/>
        <v>43.720150588235299</v>
      </c>
      <c r="AI78" s="173">
        <v>77583.05</v>
      </c>
      <c r="AJ78" s="173">
        <v>26444.665239999998</v>
      </c>
      <c r="AK78" s="177">
        <f t="shared" si="230"/>
        <v>34.085622104312726</v>
      </c>
      <c r="AL78" s="173">
        <v>244.2</v>
      </c>
      <c r="AM78" s="173">
        <v>90.527559999999994</v>
      </c>
      <c r="AN78" s="177">
        <f t="shared" si="231"/>
        <v>37.071072891072895</v>
      </c>
      <c r="AO78" s="173"/>
      <c r="AP78" s="173"/>
      <c r="AQ78" s="177"/>
      <c r="AR78" s="173">
        <v>851</v>
      </c>
      <c r="AS78" s="173">
        <v>212.65141</v>
      </c>
      <c r="AT78" s="177">
        <f t="shared" si="232"/>
        <v>24.988414806110459</v>
      </c>
      <c r="AU78" s="173">
        <v>403</v>
      </c>
      <c r="AV78" s="173">
        <v>105.94331</v>
      </c>
      <c r="AW78" s="177">
        <f t="shared" si="233"/>
        <v>26.288662531017369</v>
      </c>
      <c r="AX78" s="173">
        <v>1232.5</v>
      </c>
      <c r="AY78" s="173"/>
      <c r="AZ78" s="177">
        <f t="shared" si="234"/>
        <v>0</v>
      </c>
      <c r="BA78" s="171">
        <v>758</v>
      </c>
      <c r="BB78" s="173">
        <v>231.25063</v>
      </c>
      <c r="BC78" s="177">
        <f t="shared" si="235"/>
        <v>30.507998680738783</v>
      </c>
      <c r="BD78" s="173">
        <v>13</v>
      </c>
      <c r="BE78" s="173"/>
      <c r="BF78" s="177">
        <f t="shared" si="236"/>
        <v>0</v>
      </c>
      <c r="BG78" s="173">
        <f>75.7+28.334</f>
        <v>104.03400000000001</v>
      </c>
      <c r="BH78" s="173">
        <v>104.03400000000001</v>
      </c>
      <c r="BI78" s="177">
        <f t="shared" si="237"/>
        <v>100</v>
      </c>
      <c r="BJ78" s="173">
        <v>879.8</v>
      </c>
      <c r="BK78" s="173">
        <v>56.222000000000001</v>
      </c>
      <c r="BL78" s="177">
        <f t="shared" si="238"/>
        <v>6.3903159809047514</v>
      </c>
      <c r="BM78" s="173">
        <v>0.83</v>
      </c>
      <c r="BN78" s="173"/>
      <c r="BO78" s="177">
        <f t="shared" si="239"/>
        <v>0</v>
      </c>
      <c r="BP78" s="173">
        <v>25463.200000000001</v>
      </c>
      <c r="BQ78" s="173">
        <v>7376.7736699999996</v>
      </c>
      <c r="BR78" s="177">
        <f t="shared" si="241"/>
        <v>28.97033236199692</v>
      </c>
      <c r="BS78" s="173"/>
      <c r="BT78" s="173"/>
      <c r="BU78" s="177"/>
      <c r="BV78" s="173"/>
      <c r="BW78" s="173"/>
      <c r="BX78" s="177"/>
      <c r="BY78" s="173">
        <v>19613.682000000001</v>
      </c>
      <c r="BZ78" s="173"/>
      <c r="CA78" s="177">
        <f t="shared" si="242"/>
        <v>0</v>
      </c>
      <c r="CB78" s="173"/>
      <c r="CC78" s="173"/>
      <c r="CD78" s="177"/>
      <c r="CE78" s="193">
        <v>4941.4115899999997</v>
      </c>
      <c r="CF78" s="173">
        <f>CI78+CL78</f>
        <v>4941.4115900000006</v>
      </c>
      <c r="CG78" s="173">
        <f>CJ78+CM78</f>
        <v>2307.4920000000002</v>
      </c>
      <c r="CH78" s="177">
        <f t="shared" si="243"/>
        <v>46.697020840557016</v>
      </c>
      <c r="CI78" s="173">
        <v>4891.9974700000002</v>
      </c>
      <c r="CJ78" s="173">
        <v>2284.4170800000002</v>
      </c>
      <c r="CK78" s="177">
        <f t="shared" si="244"/>
        <v>46.697020879693959</v>
      </c>
      <c r="CL78" s="173">
        <v>49.414119999999997</v>
      </c>
      <c r="CM78" s="173">
        <v>23.074919999999999</v>
      </c>
      <c r="CN78" s="177">
        <f t="shared" si="245"/>
        <v>46.69701696600081</v>
      </c>
      <c r="CO78" s="173"/>
      <c r="CP78" s="173"/>
      <c r="CQ78" s="177"/>
      <c r="CR78" s="173">
        <v>148.5</v>
      </c>
      <c r="CS78" s="173">
        <v>1.8685400000000001</v>
      </c>
      <c r="CT78" s="177">
        <f>CS78/CR78*100</f>
        <v>1.2582760942760944</v>
      </c>
      <c r="CU78" s="173">
        <v>37497.599999999999</v>
      </c>
      <c r="CV78" s="173">
        <v>9048.8057900000003</v>
      </c>
      <c r="CW78" s="177">
        <f t="shared" si="248"/>
        <v>24.131693201698244</v>
      </c>
      <c r="CX78" s="173">
        <v>1390.2324100000001</v>
      </c>
      <c r="CY78" s="173">
        <v>858.33</v>
      </c>
      <c r="CZ78" s="177">
        <f>CY78/CX78*100</f>
        <v>61.740036689261188</v>
      </c>
      <c r="DA78" s="17"/>
      <c r="DB78" s="17"/>
      <c r="DC78" s="17"/>
      <c r="DD78" s="85"/>
      <c r="DE78" s="85"/>
      <c r="DF78" s="85"/>
      <c r="DG78" s="85"/>
      <c r="DH78" s="85"/>
    </row>
    <row r="79" spans="1:131" s="40" customFormat="1" ht="15.95" customHeight="1">
      <c r="A79" s="19" t="s">
        <v>194</v>
      </c>
      <c r="B79" s="191">
        <f>SUM(B80:B96)</f>
        <v>3281</v>
      </c>
      <c r="C79" s="191">
        <f t="shared" ref="C79" si="250">SUM(C80:C96)</f>
        <v>742.98154</v>
      </c>
      <c r="D79" s="191">
        <f t="shared" si="219"/>
        <v>22.644972264553491</v>
      </c>
      <c r="E79" s="191">
        <f t="shared" ref="E79:BN79" si="251">SUM(E80:E96)</f>
        <v>0</v>
      </c>
      <c r="F79" s="191">
        <f t="shared" si="251"/>
        <v>0</v>
      </c>
      <c r="G79" s="176"/>
      <c r="H79" s="191">
        <f t="shared" si="251"/>
        <v>0</v>
      </c>
      <c r="I79" s="191">
        <f t="shared" si="251"/>
        <v>0</v>
      </c>
      <c r="J79" s="176"/>
      <c r="K79" s="191">
        <f t="shared" si="251"/>
        <v>3281</v>
      </c>
      <c r="L79" s="191">
        <f t="shared" si="251"/>
        <v>742.98154</v>
      </c>
      <c r="M79" s="176">
        <f t="shared" si="220"/>
        <v>22.644972264553491</v>
      </c>
      <c r="N79" s="191"/>
      <c r="O79" s="191"/>
      <c r="P79" s="176"/>
      <c r="Q79" s="191">
        <f t="shared" si="251"/>
        <v>0</v>
      </c>
      <c r="R79" s="191">
        <f t="shared" si="251"/>
        <v>0</v>
      </c>
      <c r="S79" s="176"/>
      <c r="T79" s="191">
        <f t="shared" si="251"/>
        <v>0</v>
      </c>
      <c r="U79" s="191">
        <f t="shared" si="251"/>
        <v>0</v>
      </c>
      <c r="V79" s="176"/>
      <c r="W79" s="191">
        <f t="shared" si="251"/>
        <v>0</v>
      </c>
      <c r="X79" s="191">
        <f t="shared" si="251"/>
        <v>0</v>
      </c>
      <c r="Y79" s="176"/>
      <c r="Z79" s="191">
        <f t="shared" si="251"/>
        <v>0</v>
      </c>
      <c r="AA79" s="191">
        <f t="shared" si="251"/>
        <v>0</v>
      </c>
      <c r="AB79" s="191"/>
      <c r="AC79" s="191">
        <f t="shared" si="251"/>
        <v>0</v>
      </c>
      <c r="AD79" s="191">
        <f t="shared" si="251"/>
        <v>0</v>
      </c>
      <c r="AE79" s="191"/>
      <c r="AF79" s="191">
        <f t="shared" si="251"/>
        <v>0</v>
      </c>
      <c r="AG79" s="191">
        <f t="shared" si="251"/>
        <v>0</v>
      </c>
      <c r="AH79" s="191"/>
      <c r="AI79" s="191">
        <f t="shared" si="251"/>
        <v>0</v>
      </c>
      <c r="AJ79" s="191">
        <f t="shared" si="251"/>
        <v>0</v>
      </c>
      <c r="AK79" s="176"/>
      <c r="AL79" s="191">
        <f t="shared" si="251"/>
        <v>0</v>
      </c>
      <c r="AM79" s="191">
        <f t="shared" si="251"/>
        <v>0</v>
      </c>
      <c r="AN79" s="176"/>
      <c r="AO79" s="191">
        <f t="shared" si="251"/>
        <v>0</v>
      </c>
      <c r="AP79" s="191">
        <f t="shared" si="251"/>
        <v>0</v>
      </c>
      <c r="AQ79" s="176"/>
      <c r="AR79" s="191">
        <f t="shared" si="251"/>
        <v>0</v>
      </c>
      <c r="AS79" s="191">
        <f t="shared" si="251"/>
        <v>0</v>
      </c>
      <c r="AT79" s="176"/>
      <c r="AU79" s="191">
        <f t="shared" si="251"/>
        <v>0</v>
      </c>
      <c r="AV79" s="191">
        <f t="shared" si="251"/>
        <v>0</v>
      </c>
      <c r="AW79" s="176"/>
      <c r="AX79" s="191">
        <f t="shared" si="251"/>
        <v>0</v>
      </c>
      <c r="AY79" s="191">
        <f t="shared" si="251"/>
        <v>0</v>
      </c>
      <c r="AZ79" s="176"/>
      <c r="BA79" s="170">
        <f t="shared" si="251"/>
        <v>0</v>
      </c>
      <c r="BB79" s="191">
        <f t="shared" si="251"/>
        <v>0</v>
      </c>
      <c r="BC79" s="176"/>
      <c r="BD79" s="191">
        <f t="shared" si="251"/>
        <v>0</v>
      </c>
      <c r="BE79" s="191">
        <f t="shared" si="251"/>
        <v>0</v>
      </c>
      <c r="BF79" s="176"/>
      <c r="BG79" s="191">
        <f t="shared" si="251"/>
        <v>0</v>
      </c>
      <c r="BH79" s="191">
        <f t="shared" si="251"/>
        <v>0</v>
      </c>
      <c r="BI79" s="177"/>
      <c r="BJ79" s="191">
        <f t="shared" si="251"/>
        <v>0</v>
      </c>
      <c r="BK79" s="191">
        <f t="shared" si="251"/>
        <v>0</v>
      </c>
      <c r="BL79" s="176"/>
      <c r="BM79" s="191">
        <f t="shared" si="251"/>
        <v>0</v>
      </c>
      <c r="BN79" s="191">
        <f t="shared" si="251"/>
        <v>0</v>
      </c>
      <c r="BO79" s="177"/>
      <c r="BP79" s="191">
        <f t="shared" ref="BP79:CM79" si="252">SUM(BP80:BP96)</f>
        <v>0</v>
      </c>
      <c r="BQ79" s="191">
        <f t="shared" si="252"/>
        <v>0</v>
      </c>
      <c r="BR79" s="176"/>
      <c r="BS79" s="191">
        <f t="shared" si="252"/>
        <v>0</v>
      </c>
      <c r="BT79" s="191">
        <f t="shared" si="252"/>
        <v>0</v>
      </c>
      <c r="BU79" s="176"/>
      <c r="BV79" s="191">
        <f t="shared" si="252"/>
        <v>0</v>
      </c>
      <c r="BW79" s="191">
        <f t="shared" si="252"/>
        <v>0</v>
      </c>
      <c r="BX79" s="177"/>
      <c r="BY79" s="191">
        <f t="shared" si="252"/>
        <v>0</v>
      </c>
      <c r="BZ79" s="191">
        <f t="shared" si="252"/>
        <v>0</v>
      </c>
      <c r="CA79" s="177"/>
      <c r="CB79" s="191"/>
      <c r="CC79" s="191"/>
      <c r="CD79" s="177"/>
      <c r="CE79" s="192">
        <f t="shared" si="252"/>
        <v>0</v>
      </c>
      <c r="CF79" s="191">
        <f t="shared" si="252"/>
        <v>0</v>
      </c>
      <c r="CG79" s="191">
        <f t="shared" si="252"/>
        <v>0</v>
      </c>
      <c r="CH79" s="176"/>
      <c r="CI79" s="191">
        <f t="shared" si="252"/>
        <v>0</v>
      </c>
      <c r="CJ79" s="191">
        <f t="shared" si="252"/>
        <v>0</v>
      </c>
      <c r="CK79" s="177"/>
      <c r="CL79" s="191">
        <f t="shared" si="252"/>
        <v>0</v>
      </c>
      <c r="CM79" s="191">
        <f t="shared" si="252"/>
        <v>0</v>
      </c>
      <c r="CN79" s="177"/>
      <c r="CO79" s="191"/>
      <c r="CP79" s="191"/>
      <c r="CQ79" s="176"/>
      <c r="CR79" s="191">
        <f t="shared" ref="CR79:CS79" si="253">SUM(CR80:CR96)</f>
        <v>0</v>
      </c>
      <c r="CS79" s="191">
        <f t="shared" si="253"/>
        <v>0</v>
      </c>
      <c r="CT79" s="177"/>
      <c r="CU79" s="191">
        <f t="shared" ref="CU79:CV79" si="254">SUM(CU80:CU96)</f>
        <v>0</v>
      </c>
      <c r="CV79" s="191">
        <f t="shared" si="254"/>
        <v>0</v>
      </c>
      <c r="CW79" s="177"/>
      <c r="CX79" s="191">
        <f t="shared" ref="CX79:CY79" si="255">SUM(CX80:CX96)</f>
        <v>0</v>
      </c>
      <c r="CY79" s="191">
        <f t="shared" si="255"/>
        <v>0</v>
      </c>
      <c r="CZ79" s="177"/>
      <c r="DA79" s="75"/>
      <c r="DB79" s="75"/>
      <c r="DC79" s="17"/>
      <c r="DD79" s="85"/>
      <c r="DE79" s="85"/>
      <c r="DF79" s="85"/>
      <c r="DG79" s="88"/>
      <c r="DH79" s="85"/>
    </row>
    <row r="80" spans="1:131" s="150" customFormat="1" ht="15.95" customHeight="1">
      <c r="A80" s="15" t="s">
        <v>42</v>
      </c>
      <c r="B80" s="173">
        <f t="shared" ref="B80:B96" si="256">E80+H80+K80+N80+Q80+T80+W80+Z80+AC80+AF80+AI80+AL80+AO80+AR80+AU80+AX80+BA80+BD80+BG80+BJ80+BM80+BP80+BS80+BV80+BY80+CB80+CE80+CO80+CR80</f>
        <v>227</v>
      </c>
      <c r="C80" s="173">
        <f t="shared" ref="C80:C96" si="257">F80+I80+L80+O80+R80+U80+X80+AA80+AD80+AG80+AJ80+AM80+AP80+AS80+AV80+AY80+BB80+BE80+BH80+BK80+BN80+BQ80+BT80+BW80+BZ80+CC80+CG80+CP80+CS80</f>
        <v>55.141680000000001</v>
      </c>
      <c r="D80" s="173">
        <f t="shared" si="219"/>
        <v>24.291488986784142</v>
      </c>
      <c r="E80" s="173"/>
      <c r="F80" s="173"/>
      <c r="G80" s="177"/>
      <c r="H80" s="173"/>
      <c r="I80" s="173"/>
      <c r="J80" s="177"/>
      <c r="K80" s="173">
        <v>227</v>
      </c>
      <c r="L80" s="204">
        <v>55.141680000000001</v>
      </c>
      <c r="M80" s="177">
        <f t="shared" si="220"/>
        <v>24.291488986784142</v>
      </c>
      <c r="N80" s="173"/>
      <c r="O80" s="173"/>
      <c r="P80" s="177"/>
      <c r="Q80" s="173"/>
      <c r="R80" s="173"/>
      <c r="S80" s="177"/>
      <c r="T80" s="173"/>
      <c r="U80" s="173"/>
      <c r="V80" s="177"/>
      <c r="W80" s="173"/>
      <c r="X80" s="173"/>
      <c r="Y80" s="177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7"/>
      <c r="AL80" s="173"/>
      <c r="AM80" s="173"/>
      <c r="AN80" s="177"/>
      <c r="AO80" s="173"/>
      <c r="AP80" s="173"/>
      <c r="AQ80" s="177"/>
      <c r="AR80" s="173"/>
      <c r="AS80" s="173"/>
      <c r="AT80" s="177"/>
      <c r="AU80" s="173"/>
      <c r="AV80" s="173"/>
      <c r="AW80" s="177"/>
      <c r="AX80" s="173"/>
      <c r="AY80" s="173"/>
      <c r="AZ80" s="177"/>
      <c r="BA80" s="171"/>
      <c r="BB80" s="173"/>
      <c r="BC80" s="177"/>
      <c r="BD80" s="173"/>
      <c r="BE80" s="173"/>
      <c r="BF80" s="177"/>
      <c r="BG80" s="173"/>
      <c r="BH80" s="173"/>
      <c r="BI80" s="177"/>
      <c r="BJ80" s="173"/>
      <c r="BK80" s="173"/>
      <c r="BL80" s="177"/>
      <c r="BM80" s="173"/>
      <c r="BN80" s="173"/>
      <c r="BO80" s="177"/>
      <c r="BP80" s="173"/>
      <c r="BQ80" s="173"/>
      <c r="BR80" s="177"/>
      <c r="BS80" s="173"/>
      <c r="BT80" s="173"/>
      <c r="BU80" s="177"/>
      <c r="BV80" s="173"/>
      <c r="BW80" s="173"/>
      <c r="BX80" s="177"/>
      <c r="BY80" s="173"/>
      <c r="BZ80" s="173"/>
      <c r="CA80" s="177"/>
      <c r="CB80" s="173"/>
      <c r="CC80" s="173"/>
      <c r="CD80" s="177"/>
      <c r="CE80" s="193"/>
      <c r="CF80" s="173"/>
      <c r="CG80" s="173"/>
      <c r="CH80" s="177"/>
      <c r="CI80" s="173"/>
      <c r="CJ80" s="173"/>
      <c r="CK80" s="177"/>
      <c r="CL80" s="173"/>
      <c r="CM80" s="173"/>
      <c r="CN80" s="177"/>
      <c r="CO80" s="173"/>
      <c r="CP80" s="173"/>
      <c r="CQ80" s="177"/>
      <c r="CR80" s="173"/>
      <c r="CS80" s="173"/>
      <c r="CT80" s="177"/>
      <c r="CU80" s="173"/>
      <c r="CV80" s="173"/>
      <c r="CW80" s="177"/>
      <c r="CX80" s="173"/>
      <c r="CY80" s="173"/>
      <c r="CZ80" s="177"/>
      <c r="DA80" s="17"/>
      <c r="DB80" s="17"/>
      <c r="DC80" s="17"/>
      <c r="DD80" s="85"/>
      <c r="DE80" s="85"/>
      <c r="DF80" s="85"/>
      <c r="DG80" s="85"/>
      <c r="DH80" s="85"/>
    </row>
    <row r="81" spans="1:112" s="150" customFormat="1" ht="16.5" customHeight="1">
      <c r="A81" s="15" t="s">
        <v>103</v>
      </c>
      <c r="B81" s="173">
        <f t="shared" si="256"/>
        <v>111.4</v>
      </c>
      <c r="C81" s="173">
        <f t="shared" si="257"/>
        <v>25.93291</v>
      </c>
      <c r="D81" s="173">
        <f t="shared" si="219"/>
        <v>23.279093357271094</v>
      </c>
      <c r="E81" s="173"/>
      <c r="F81" s="173"/>
      <c r="G81" s="177"/>
      <c r="H81" s="173"/>
      <c r="I81" s="173"/>
      <c r="J81" s="177"/>
      <c r="K81" s="173">
        <v>111.4</v>
      </c>
      <c r="L81" s="204">
        <v>25.93291</v>
      </c>
      <c r="M81" s="177">
        <f t="shared" si="220"/>
        <v>23.279093357271094</v>
      </c>
      <c r="N81" s="173"/>
      <c r="O81" s="173"/>
      <c r="P81" s="177"/>
      <c r="Q81" s="173"/>
      <c r="R81" s="173"/>
      <c r="S81" s="177"/>
      <c r="T81" s="173"/>
      <c r="U81" s="173"/>
      <c r="V81" s="177"/>
      <c r="W81" s="173"/>
      <c r="X81" s="173"/>
      <c r="Y81" s="177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7"/>
      <c r="AL81" s="173"/>
      <c r="AM81" s="173"/>
      <c r="AN81" s="177"/>
      <c r="AO81" s="173"/>
      <c r="AP81" s="173"/>
      <c r="AQ81" s="177"/>
      <c r="AR81" s="173"/>
      <c r="AS81" s="173"/>
      <c r="AT81" s="177"/>
      <c r="AU81" s="173"/>
      <c r="AV81" s="173"/>
      <c r="AW81" s="177"/>
      <c r="AX81" s="173"/>
      <c r="AY81" s="173"/>
      <c r="AZ81" s="177"/>
      <c r="BA81" s="171"/>
      <c r="BB81" s="173"/>
      <c r="BC81" s="177"/>
      <c r="BD81" s="173"/>
      <c r="BE81" s="173"/>
      <c r="BF81" s="177"/>
      <c r="BG81" s="173"/>
      <c r="BH81" s="173"/>
      <c r="BI81" s="177"/>
      <c r="BJ81" s="173"/>
      <c r="BK81" s="173"/>
      <c r="BL81" s="177"/>
      <c r="BM81" s="173"/>
      <c r="BN81" s="173"/>
      <c r="BO81" s="177"/>
      <c r="BP81" s="173"/>
      <c r="BQ81" s="173"/>
      <c r="BR81" s="177"/>
      <c r="BS81" s="173"/>
      <c r="BT81" s="173"/>
      <c r="BU81" s="177"/>
      <c r="BV81" s="173"/>
      <c r="BW81" s="173"/>
      <c r="BX81" s="177"/>
      <c r="BY81" s="173"/>
      <c r="BZ81" s="173"/>
      <c r="CA81" s="177"/>
      <c r="CB81" s="173"/>
      <c r="CC81" s="173"/>
      <c r="CD81" s="177"/>
      <c r="CE81" s="193"/>
      <c r="CF81" s="173"/>
      <c r="CG81" s="173"/>
      <c r="CH81" s="177"/>
      <c r="CI81" s="173"/>
      <c r="CJ81" s="173"/>
      <c r="CK81" s="177"/>
      <c r="CL81" s="173"/>
      <c r="CM81" s="173"/>
      <c r="CN81" s="177"/>
      <c r="CO81" s="173"/>
      <c r="CP81" s="173"/>
      <c r="CQ81" s="177"/>
      <c r="CR81" s="173"/>
      <c r="CS81" s="173"/>
      <c r="CT81" s="177"/>
      <c r="CU81" s="173"/>
      <c r="CV81" s="173"/>
      <c r="CW81" s="177"/>
      <c r="CX81" s="173"/>
      <c r="CY81" s="173"/>
      <c r="CZ81" s="177"/>
      <c r="DA81" s="17"/>
      <c r="DB81" s="17"/>
      <c r="DC81" s="17"/>
      <c r="DD81" s="85"/>
      <c r="DE81" s="85"/>
      <c r="DF81" s="85"/>
      <c r="DG81" s="85"/>
      <c r="DH81" s="85"/>
    </row>
    <row r="82" spans="1:112" s="150" customFormat="1" ht="14.25" customHeight="1">
      <c r="A82" s="15" t="s">
        <v>49</v>
      </c>
      <c r="B82" s="173">
        <f t="shared" si="256"/>
        <v>111.4</v>
      </c>
      <c r="C82" s="173">
        <f t="shared" si="257"/>
        <v>22.751830000000002</v>
      </c>
      <c r="D82" s="173">
        <f t="shared" si="219"/>
        <v>20.42354578096948</v>
      </c>
      <c r="E82" s="173"/>
      <c r="F82" s="173"/>
      <c r="G82" s="177"/>
      <c r="H82" s="173"/>
      <c r="I82" s="173"/>
      <c r="J82" s="177"/>
      <c r="K82" s="173">
        <v>111.4</v>
      </c>
      <c r="L82" s="205">
        <v>22.751830000000002</v>
      </c>
      <c r="M82" s="177">
        <f t="shared" si="220"/>
        <v>20.42354578096948</v>
      </c>
      <c r="N82" s="173"/>
      <c r="O82" s="173"/>
      <c r="P82" s="177"/>
      <c r="Q82" s="173"/>
      <c r="R82" s="173"/>
      <c r="S82" s="177"/>
      <c r="T82" s="173"/>
      <c r="U82" s="173"/>
      <c r="V82" s="177"/>
      <c r="W82" s="173"/>
      <c r="X82" s="173"/>
      <c r="Y82" s="177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7"/>
      <c r="AL82" s="173"/>
      <c r="AM82" s="173"/>
      <c r="AN82" s="177"/>
      <c r="AO82" s="173"/>
      <c r="AP82" s="173"/>
      <c r="AQ82" s="177"/>
      <c r="AR82" s="173"/>
      <c r="AS82" s="173"/>
      <c r="AT82" s="177"/>
      <c r="AU82" s="173"/>
      <c r="AV82" s="173"/>
      <c r="AW82" s="177"/>
      <c r="AX82" s="173"/>
      <c r="AY82" s="173"/>
      <c r="AZ82" s="177"/>
      <c r="BA82" s="171"/>
      <c r="BB82" s="173"/>
      <c r="BC82" s="177"/>
      <c r="BD82" s="173"/>
      <c r="BE82" s="173"/>
      <c r="BF82" s="177"/>
      <c r="BG82" s="173"/>
      <c r="BH82" s="173"/>
      <c r="BI82" s="177"/>
      <c r="BJ82" s="173"/>
      <c r="BK82" s="173"/>
      <c r="BL82" s="177"/>
      <c r="BM82" s="173"/>
      <c r="BN82" s="173"/>
      <c r="BO82" s="177"/>
      <c r="BP82" s="173"/>
      <c r="BQ82" s="173"/>
      <c r="BR82" s="177"/>
      <c r="BS82" s="173"/>
      <c r="BT82" s="173"/>
      <c r="BU82" s="177"/>
      <c r="BV82" s="173"/>
      <c r="BW82" s="173"/>
      <c r="BX82" s="177"/>
      <c r="BY82" s="173"/>
      <c r="BZ82" s="173"/>
      <c r="CA82" s="177"/>
      <c r="CB82" s="173"/>
      <c r="CC82" s="173"/>
      <c r="CD82" s="177"/>
      <c r="CE82" s="193"/>
      <c r="CF82" s="173"/>
      <c r="CG82" s="173"/>
      <c r="CH82" s="177"/>
      <c r="CI82" s="173"/>
      <c r="CJ82" s="173"/>
      <c r="CK82" s="177"/>
      <c r="CL82" s="173"/>
      <c r="CM82" s="173"/>
      <c r="CN82" s="177"/>
      <c r="CO82" s="173"/>
      <c r="CP82" s="173"/>
      <c r="CQ82" s="177"/>
      <c r="CR82" s="173"/>
      <c r="CS82" s="173"/>
      <c r="CT82" s="177"/>
      <c r="CU82" s="173"/>
      <c r="CV82" s="173"/>
      <c r="CW82" s="177"/>
      <c r="CX82" s="173"/>
      <c r="CY82" s="173"/>
      <c r="CZ82" s="177"/>
      <c r="DA82" s="17"/>
      <c r="DB82" s="17"/>
      <c r="DC82" s="17"/>
      <c r="DD82" s="85"/>
      <c r="DE82" s="85"/>
      <c r="DF82" s="85"/>
      <c r="DG82" s="88"/>
      <c r="DH82" s="85"/>
    </row>
    <row r="83" spans="1:112" s="150" customFormat="1" ht="15.95" customHeight="1">
      <c r="A83" s="15" t="s">
        <v>50</v>
      </c>
      <c r="B83" s="173">
        <f t="shared" si="256"/>
        <v>227</v>
      </c>
      <c r="C83" s="173">
        <f t="shared" si="257"/>
        <v>54.334020000000002</v>
      </c>
      <c r="D83" s="173">
        <f t="shared" si="219"/>
        <v>23.935691629955951</v>
      </c>
      <c r="E83" s="173"/>
      <c r="F83" s="173"/>
      <c r="G83" s="177"/>
      <c r="H83" s="173"/>
      <c r="I83" s="173"/>
      <c r="J83" s="177"/>
      <c r="K83" s="173">
        <v>227</v>
      </c>
      <c r="L83" s="204">
        <v>54.334020000000002</v>
      </c>
      <c r="M83" s="177">
        <f t="shared" si="220"/>
        <v>23.935691629955951</v>
      </c>
      <c r="N83" s="173"/>
      <c r="O83" s="173"/>
      <c r="P83" s="177"/>
      <c r="Q83" s="173"/>
      <c r="R83" s="173"/>
      <c r="S83" s="177"/>
      <c r="T83" s="173"/>
      <c r="U83" s="173"/>
      <c r="V83" s="177"/>
      <c r="W83" s="173"/>
      <c r="X83" s="173"/>
      <c r="Y83" s="177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7"/>
      <c r="AL83" s="173"/>
      <c r="AM83" s="173"/>
      <c r="AN83" s="177"/>
      <c r="AO83" s="173"/>
      <c r="AP83" s="173"/>
      <c r="AQ83" s="177"/>
      <c r="AR83" s="173"/>
      <c r="AS83" s="173"/>
      <c r="AT83" s="177"/>
      <c r="AU83" s="173"/>
      <c r="AV83" s="173"/>
      <c r="AW83" s="177"/>
      <c r="AX83" s="173"/>
      <c r="AY83" s="173"/>
      <c r="AZ83" s="177"/>
      <c r="BA83" s="171"/>
      <c r="BB83" s="173"/>
      <c r="BC83" s="177"/>
      <c r="BD83" s="173"/>
      <c r="BE83" s="173"/>
      <c r="BF83" s="177"/>
      <c r="BG83" s="173"/>
      <c r="BH83" s="173"/>
      <c r="BI83" s="177"/>
      <c r="BJ83" s="173"/>
      <c r="BK83" s="173"/>
      <c r="BL83" s="177"/>
      <c r="BM83" s="173"/>
      <c r="BN83" s="173"/>
      <c r="BO83" s="177"/>
      <c r="BP83" s="173"/>
      <c r="BQ83" s="173"/>
      <c r="BR83" s="177"/>
      <c r="BS83" s="173"/>
      <c r="BT83" s="173"/>
      <c r="BU83" s="177"/>
      <c r="BV83" s="173"/>
      <c r="BW83" s="173"/>
      <c r="BX83" s="177"/>
      <c r="BY83" s="173"/>
      <c r="BZ83" s="173"/>
      <c r="CA83" s="177"/>
      <c r="CB83" s="173"/>
      <c r="CC83" s="173"/>
      <c r="CD83" s="177"/>
      <c r="CE83" s="193"/>
      <c r="CF83" s="173"/>
      <c r="CG83" s="173"/>
      <c r="CH83" s="177"/>
      <c r="CI83" s="173"/>
      <c r="CJ83" s="173"/>
      <c r="CK83" s="177"/>
      <c r="CL83" s="173"/>
      <c r="CM83" s="173"/>
      <c r="CN83" s="177"/>
      <c r="CO83" s="173"/>
      <c r="CP83" s="173"/>
      <c r="CQ83" s="177"/>
      <c r="CR83" s="173"/>
      <c r="CS83" s="173"/>
      <c r="CT83" s="177"/>
      <c r="CU83" s="173"/>
      <c r="CV83" s="173"/>
      <c r="CW83" s="177"/>
      <c r="CX83" s="173"/>
      <c r="CY83" s="173"/>
      <c r="CZ83" s="177"/>
      <c r="DA83" s="17"/>
      <c r="DB83" s="17"/>
      <c r="DC83" s="17"/>
      <c r="DD83" s="85"/>
      <c r="DE83" s="85"/>
      <c r="DF83" s="85"/>
      <c r="DG83" s="85"/>
      <c r="DH83" s="85"/>
    </row>
    <row r="84" spans="1:112" s="150" customFormat="1" ht="15.95" customHeight="1">
      <c r="A84" s="15" t="s">
        <v>110</v>
      </c>
      <c r="B84" s="173">
        <f t="shared" si="256"/>
        <v>227</v>
      </c>
      <c r="C84" s="173">
        <f t="shared" si="257"/>
        <v>54.334009999999999</v>
      </c>
      <c r="D84" s="173">
        <f t="shared" si="219"/>
        <v>23.935687224669604</v>
      </c>
      <c r="E84" s="173"/>
      <c r="F84" s="173"/>
      <c r="G84" s="177"/>
      <c r="H84" s="173"/>
      <c r="I84" s="173"/>
      <c r="J84" s="177"/>
      <c r="K84" s="173">
        <v>227</v>
      </c>
      <c r="L84" s="204">
        <v>54.334009999999999</v>
      </c>
      <c r="M84" s="177">
        <f t="shared" si="220"/>
        <v>23.935687224669604</v>
      </c>
      <c r="N84" s="173"/>
      <c r="O84" s="173"/>
      <c r="P84" s="177"/>
      <c r="Q84" s="173"/>
      <c r="R84" s="173"/>
      <c r="S84" s="177"/>
      <c r="T84" s="173"/>
      <c r="U84" s="173"/>
      <c r="V84" s="177"/>
      <c r="W84" s="173"/>
      <c r="X84" s="173"/>
      <c r="Y84" s="177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7"/>
      <c r="AL84" s="173"/>
      <c r="AM84" s="173"/>
      <c r="AN84" s="177"/>
      <c r="AO84" s="173"/>
      <c r="AP84" s="173"/>
      <c r="AQ84" s="177"/>
      <c r="AR84" s="173"/>
      <c r="AS84" s="173"/>
      <c r="AT84" s="177"/>
      <c r="AU84" s="173"/>
      <c r="AV84" s="173"/>
      <c r="AW84" s="177"/>
      <c r="AX84" s="173"/>
      <c r="AY84" s="173"/>
      <c r="AZ84" s="177"/>
      <c r="BA84" s="171"/>
      <c r="BB84" s="173"/>
      <c r="BC84" s="177"/>
      <c r="BD84" s="173"/>
      <c r="BE84" s="173"/>
      <c r="BF84" s="177"/>
      <c r="BG84" s="173"/>
      <c r="BH84" s="173"/>
      <c r="BI84" s="177"/>
      <c r="BJ84" s="173"/>
      <c r="BK84" s="173"/>
      <c r="BL84" s="177"/>
      <c r="BM84" s="173"/>
      <c r="BN84" s="173"/>
      <c r="BO84" s="177"/>
      <c r="BP84" s="173"/>
      <c r="BQ84" s="173"/>
      <c r="BR84" s="177"/>
      <c r="BS84" s="173"/>
      <c r="BT84" s="173"/>
      <c r="BU84" s="177"/>
      <c r="BV84" s="173"/>
      <c r="BW84" s="173"/>
      <c r="BX84" s="177"/>
      <c r="BY84" s="173"/>
      <c r="BZ84" s="173"/>
      <c r="CA84" s="177"/>
      <c r="CB84" s="173"/>
      <c r="CC84" s="173"/>
      <c r="CD84" s="177"/>
      <c r="CE84" s="193"/>
      <c r="CF84" s="173"/>
      <c r="CG84" s="173"/>
      <c r="CH84" s="177"/>
      <c r="CI84" s="173"/>
      <c r="CJ84" s="173"/>
      <c r="CK84" s="177"/>
      <c r="CL84" s="173"/>
      <c r="CM84" s="173"/>
      <c r="CN84" s="177"/>
      <c r="CO84" s="173"/>
      <c r="CP84" s="173"/>
      <c r="CQ84" s="177"/>
      <c r="CR84" s="173"/>
      <c r="CS84" s="173"/>
      <c r="CT84" s="177"/>
      <c r="CU84" s="173"/>
      <c r="CV84" s="173"/>
      <c r="CW84" s="177"/>
      <c r="CX84" s="173"/>
      <c r="CY84" s="173"/>
      <c r="CZ84" s="177"/>
      <c r="DA84" s="17"/>
      <c r="DB84" s="17"/>
      <c r="DC84" s="17"/>
      <c r="DD84" s="85"/>
      <c r="DE84" s="85"/>
      <c r="DF84" s="85"/>
      <c r="DG84" s="85"/>
      <c r="DH84" s="85"/>
    </row>
    <row r="85" spans="1:112" s="150" customFormat="1" ht="15.95" customHeight="1">
      <c r="A85" s="15" t="s">
        <v>53</v>
      </c>
      <c r="B85" s="173">
        <f t="shared" si="256"/>
        <v>227</v>
      </c>
      <c r="C85" s="173">
        <f t="shared" si="257"/>
        <v>54.334020000000002</v>
      </c>
      <c r="D85" s="173">
        <f t="shared" si="219"/>
        <v>23.935691629955951</v>
      </c>
      <c r="E85" s="173"/>
      <c r="F85" s="173"/>
      <c r="G85" s="177"/>
      <c r="H85" s="173"/>
      <c r="I85" s="173"/>
      <c r="J85" s="177"/>
      <c r="K85" s="173">
        <v>227</v>
      </c>
      <c r="L85" s="204">
        <v>54.334020000000002</v>
      </c>
      <c r="M85" s="177">
        <f t="shared" si="220"/>
        <v>23.935691629955951</v>
      </c>
      <c r="N85" s="173"/>
      <c r="O85" s="173"/>
      <c r="P85" s="177"/>
      <c r="Q85" s="173"/>
      <c r="R85" s="173"/>
      <c r="S85" s="177"/>
      <c r="T85" s="173"/>
      <c r="U85" s="173"/>
      <c r="V85" s="177"/>
      <c r="W85" s="173"/>
      <c r="X85" s="173"/>
      <c r="Y85" s="177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7"/>
      <c r="AL85" s="173"/>
      <c r="AM85" s="173"/>
      <c r="AN85" s="177"/>
      <c r="AO85" s="173"/>
      <c r="AP85" s="173"/>
      <c r="AQ85" s="177"/>
      <c r="AR85" s="173"/>
      <c r="AS85" s="173"/>
      <c r="AT85" s="177"/>
      <c r="AU85" s="173"/>
      <c r="AV85" s="173"/>
      <c r="AW85" s="177"/>
      <c r="AX85" s="173"/>
      <c r="AY85" s="173"/>
      <c r="AZ85" s="177"/>
      <c r="BA85" s="171"/>
      <c r="BB85" s="173"/>
      <c r="BC85" s="177"/>
      <c r="BD85" s="173"/>
      <c r="BE85" s="173"/>
      <c r="BF85" s="177"/>
      <c r="BG85" s="173"/>
      <c r="BH85" s="173"/>
      <c r="BI85" s="177"/>
      <c r="BJ85" s="173"/>
      <c r="BK85" s="173"/>
      <c r="BL85" s="177"/>
      <c r="BM85" s="173"/>
      <c r="BN85" s="173"/>
      <c r="BO85" s="177"/>
      <c r="BP85" s="173"/>
      <c r="BQ85" s="173"/>
      <c r="BR85" s="177"/>
      <c r="BS85" s="173"/>
      <c r="BT85" s="173"/>
      <c r="BU85" s="177"/>
      <c r="BV85" s="173"/>
      <c r="BW85" s="173"/>
      <c r="BX85" s="177"/>
      <c r="BY85" s="173"/>
      <c r="BZ85" s="173"/>
      <c r="CA85" s="177"/>
      <c r="CB85" s="173"/>
      <c r="CC85" s="173"/>
      <c r="CD85" s="177"/>
      <c r="CE85" s="193"/>
      <c r="CF85" s="173"/>
      <c r="CG85" s="173"/>
      <c r="CH85" s="177"/>
      <c r="CI85" s="173"/>
      <c r="CJ85" s="173"/>
      <c r="CK85" s="177"/>
      <c r="CL85" s="173"/>
      <c r="CM85" s="173"/>
      <c r="CN85" s="177"/>
      <c r="CO85" s="173"/>
      <c r="CP85" s="173"/>
      <c r="CQ85" s="177"/>
      <c r="CR85" s="173"/>
      <c r="CS85" s="173"/>
      <c r="CT85" s="177"/>
      <c r="CU85" s="173"/>
      <c r="CV85" s="173"/>
      <c r="CW85" s="177"/>
      <c r="CX85" s="173"/>
      <c r="CY85" s="173"/>
      <c r="CZ85" s="177"/>
      <c r="DA85" s="17"/>
      <c r="DB85" s="17"/>
      <c r="DC85" s="17"/>
      <c r="DD85" s="85"/>
      <c r="DE85" s="85"/>
      <c r="DF85" s="85"/>
      <c r="DG85" s="85"/>
      <c r="DH85" s="85"/>
    </row>
    <row r="86" spans="1:112" s="150" customFormat="1" ht="15.95" customHeight="1">
      <c r="A86" s="15" t="s">
        <v>54</v>
      </c>
      <c r="B86" s="173">
        <f t="shared" si="256"/>
        <v>227</v>
      </c>
      <c r="C86" s="173">
        <f t="shared" si="257"/>
        <v>54.288339999999998</v>
      </c>
      <c r="D86" s="173">
        <f t="shared" si="219"/>
        <v>23.915568281938327</v>
      </c>
      <c r="E86" s="173"/>
      <c r="F86" s="173"/>
      <c r="G86" s="177"/>
      <c r="H86" s="173"/>
      <c r="I86" s="173"/>
      <c r="J86" s="177"/>
      <c r="K86" s="173">
        <v>227</v>
      </c>
      <c r="L86" s="204">
        <v>54.288339999999998</v>
      </c>
      <c r="M86" s="177">
        <f t="shared" si="220"/>
        <v>23.915568281938327</v>
      </c>
      <c r="N86" s="173"/>
      <c r="O86" s="173"/>
      <c r="P86" s="177"/>
      <c r="Q86" s="173"/>
      <c r="R86" s="173"/>
      <c r="S86" s="177"/>
      <c r="T86" s="173"/>
      <c r="U86" s="173"/>
      <c r="V86" s="177"/>
      <c r="W86" s="173"/>
      <c r="X86" s="173"/>
      <c r="Y86" s="177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7"/>
      <c r="AL86" s="173"/>
      <c r="AM86" s="173"/>
      <c r="AN86" s="177"/>
      <c r="AO86" s="173"/>
      <c r="AP86" s="173"/>
      <c r="AQ86" s="177"/>
      <c r="AR86" s="173"/>
      <c r="AS86" s="173"/>
      <c r="AT86" s="177"/>
      <c r="AU86" s="173"/>
      <c r="AV86" s="173"/>
      <c r="AW86" s="177"/>
      <c r="AX86" s="173"/>
      <c r="AY86" s="173"/>
      <c r="AZ86" s="177"/>
      <c r="BA86" s="171"/>
      <c r="BB86" s="173"/>
      <c r="BC86" s="177"/>
      <c r="BD86" s="173"/>
      <c r="BE86" s="173"/>
      <c r="BF86" s="177"/>
      <c r="BG86" s="173"/>
      <c r="BH86" s="173"/>
      <c r="BI86" s="177"/>
      <c r="BJ86" s="173"/>
      <c r="BK86" s="173"/>
      <c r="BL86" s="177"/>
      <c r="BM86" s="173"/>
      <c r="BN86" s="173"/>
      <c r="BO86" s="177"/>
      <c r="BP86" s="173"/>
      <c r="BQ86" s="173"/>
      <c r="BR86" s="177"/>
      <c r="BS86" s="173"/>
      <c r="BT86" s="173"/>
      <c r="BU86" s="177"/>
      <c r="BV86" s="173"/>
      <c r="BW86" s="173"/>
      <c r="BX86" s="177"/>
      <c r="BY86" s="173"/>
      <c r="BZ86" s="173"/>
      <c r="CA86" s="177"/>
      <c r="CB86" s="173"/>
      <c r="CC86" s="173"/>
      <c r="CD86" s="177"/>
      <c r="CE86" s="193"/>
      <c r="CF86" s="173"/>
      <c r="CG86" s="173"/>
      <c r="CH86" s="177"/>
      <c r="CI86" s="173"/>
      <c r="CJ86" s="173"/>
      <c r="CK86" s="177"/>
      <c r="CL86" s="173"/>
      <c r="CM86" s="173"/>
      <c r="CN86" s="177"/>
      <c r="CO86" s="173"/>
      <c r="CP86" s="173"/>
      <c r="CQ86" s="177"/>
      <c r="CR86" s="173"/>
      <c r="CS86" s="173"/>
      <c r="CT86" s="177"/>
      <c r="CU86" s="173"/>
      <c r="CV86" s="173"/>
      <c r="CW86" s="177"/>
      <c r="CX86" s="173"/>
      <c r="CY86" s="173"/>
      <c r="CZ86" s="177"/>
      <c r="DA86" s="17"/>
      <c r="DB86" s="17"/>
      <c r="DC86" s="17"/>
      <c r="DD86" s="85"/>
      <c r="DE86" s="85"/>
      <c r="DF86" s="85"/>
      <c r="DG86" s="85"/>
      <c r="DH86" s="85"/>
    </row>
    <row r="87" spans="1:112" s="150" customFormat="1" ht="15.95" customHeight="1">
      <c r="A87" s="15" t="s">
        <v>55</v>
      </c>
      <c r="B87" s="173">
        <f t="shared" si="256"/>
        <v>227</v>
      </c>
      <c r="C87" s="173">
        <f t="shared" si="257"/>
        <v>70.370459999999994</v>
      </c>
      <c r="D87" s="173">
        <f t="shared" si="219"/>
        <v>31.000202643171804</v>
      </c>
      <c r="E87" s="173"/>
      <c r="F87" s="173"/>
      <c r="G87" s="177"/>
      <c r="H87" s="173"/>
      <c r="I87" s="173"/>
      <c r="J87" s="177"/>
      <c r="K87" s="173">
        <v>227</v>
      </c>
      <c r="L87" s="204">
        <v>70.370459999999994</v>
      </c>
      <c r="M87" s="177">
        <f t="shared" si="220"/>
        <v>31.000202643171804</v>
      </c>
      <c r="N87" s="173"/>
      <c r="O87" s="173"/>
      <c r="P87" s="177"/>
      <c r="Q87" s="173"/>
      <c r="R87" s="173"/>
      <c r="S87" s="177"/>
      <c r="T87" s="173"/>
      <c r="U87" s="173"/>
      <c r="V87" s="177"/>
      <c r="W87" s="173"/>
      <c r="X87" s="173"/>
      <c r="Y87" s="177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7"/>
      <c r="AL87" s="173"/>
      <c r="AM87" s="173"/>
      <c r="AN87" s="177"/>
      <c r="AO87" s="173"/>
      <c r="AP87" s="173"/>
      <c r="AQ87" s="177"/>
      <c r="AR87" s="173"/>
      <c r="AS87" s="173"/>
      <c r="AT87" s="177"/>
      <c r="AU87" s="173"/>
      <c r="AV87" s="173"/>
      <c r="AW87" s="177"/>
      <c r="AX87" s="173"/>
      <c r="AY87" s="173"/>
      <c r="AZ87" s="177"/>
      <c r="BA87" s="171"/>
      <c r="BB87" s="173"/>
      <c r="BC87" s="177"/>
      <c r="BD87" s="173"/>
      <c r="BE87" s="173"/>
      <c r="BF87" s="177"/>
      <c r="BG87" s="173"/>
      <c r="BH87" s="173"/>
      <c r="BI87" s="177"/>
      <c r="BJ87" s="173"/>
      <c r="BK87" s="173"/>
      <c r="BL87" s="177"/>
      <c r="BM87" s="173"/>
      <c r="BN87" s="173"/>
      <c r="BO87" s="177"/>
      <c r="BP87" s="173"/>
      <c r="BQ87" s="173"/>
      <c r="BR87" s="177"/>
      <c r="BS87" s="173"/>
      <c r="BT87" s="173"/>
      <c r="BU87" s="177"/>
      <c r="BV87" s="173"/>
      <c r="BW87" s="173"/>
      <c r="BX87" s="177"/>
      <c r="BY87" s="173"/>
      <c r="BZ87" s="173"/>
      <c r="CA87" s="177"/>
      <c r="CB87" s="173"/>
      <c r="CC87" s="173"/>
      <c r="CD87" s="177"/>
      <c r="CE87" s="193"/>
      <c r="CF87" s="173"/>
      <c r="CG87" s="173"/>
      <c r="CH87" s="177"/>
      <c r="CI87" s="173"/>
      <c r="CJ87" s="173"/>
      <c r="CK87" s="177"/>
      <c r="CL87" s="173"/>
      <c r="CM87" s="173"/>
      <c r="CN87" s="177"/>
      <c r="CO87" s="173"/>
      <c r="CP87" s="173"/>
      <c r="CQ87" s="177"/>
      <c r="CR87" s="173"/>
      <c r="CS87" s="173"/>
      <c r="CT87" s="177"/>
      <c r="CU87" s="173"/>
      <c r="CV87" s="173"/>
      <c r="CW87" s="177"/>
      <c r="CX87" s="173"/>
      <c r="CY87" s="173"/>
      <c r="CZ87" s="177"/>
      <c r="DA87" s="17"/>
      <c r="DB87" s="17"/>
      <c r="DC87" s="17"/>
      <c r="DD87" s="85"/>
      <c r="DE87" s="85"/>
      <c r="DF87" s="85"/>
      <c r="DG87" s="88"/>
      <c r="DH87" s="85"/>
    </row>
    <row r="88" spans="1:112" s="150" customFormat="1" ht="15" customHeight="1">
      <c r="A88" s="15" t="s">
        <v>56</v>
      </c>
      <c r="B88" s="173">
        <f t="shared" si="256"/>
        <v>227</v>
      </c>
      <c r="C88" s="173">
        <f t="shared" si="257"/>
        <v>54.696019999999997</v>
      </c>
      <c r="D88" s="173">
        <f t="shared" si="219"/>
        <v>24.095162995594713</v>
      </c>
      <c r="E88" s="173"/>
      <c r="F88" s="173"/>
      <c r="G88" s="177"/>
      <c r="H88" s="173"/>
      <c r="I88" s="173"/>
      <c r="J88" s="177"/>
      <c r="K88" s="173">
        <v>227</v>
      </c>
      <c r="L88" s="204">
        <v>54.696019999999997</v>
      </c>
      <c r="M88" s="177">
        <f t="shared" si="220"/>
        <v>24.095162995594713</v>
      </c>
      <c r="N88" s="173"/>
      <c r="O88" s="173"/>
      <c r="P88" s="177"/>
      <c r="Q88" s="173"/>
      <c r="R88" s="173"/>
      <c r="S88" s="177"/>
      <c r="T88" s="173"/>
      <c r="U88" s="173"/>
      <c r="V88" s="177"/>
      <c r="W88" s="173"/>
      <c r="X88" s="173"/>
      <c r="Y88" s="177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7"/>
      <c r="AL88" s="173"/>
      <c r="AM88" s="173"/>
      <c r="AN88" s="177"/>
      <c r="AO88" s="173"/>
      <c r="AP88" s="173"/>
      <c r="AQ88" s="177"/>
      <c r="AR88" s="173"/>
      <c r="AS88" s="173"/>
      <c r="AT88" s="177"/>
      <c r="AU88" s="173"/>
      <c r="AV88" s="173"/>
      <c r="AW88" s="177"/>
      <c r="AX88" s="173"/>
      <c r="AY88" s="173"/>
      <c r="AZ88" s="177"/>
      <c r="BA88" s="171"/>
      <c r="BB88" s="173"/>
      <c r="BC88" s="177"/>
      <c r="BD88" s="173"/>
      <c r="BE88" s="173"/>
      <c r="BF88" s="177"/>
      <c r="BG88" s="173"/>
      <c r="BH88" s="173"/>
      <c r="BI88" s="177"/>
      <c r="BJ88" s="173"/>
      <c r="BK88" s="173"/>
      <c r="BL88" s="177"/>
      <c r="BM88" s="173"/>
      <c r="BN88" s="173"/>
      <c r="BO88" s="177"/>
      <c r="BP88" s="173"/>
      <c r="BQ88" s="173"/>
      <c r="BR88" s="177"/>
      <c r="BS88" s="173"/>
      <c r="BT88" s="173"/>
      <c r="BU88" s="177"/>
      <c r="BV88" s="173"/>
      <c r="BW88" s="173"/>
      <c r="BX88" s="177"/>
      <c r="BY88" s="173"/>
      <c r="BZ88" s="173"/>
      <c r="CA88" s="177"/>
      <c r="CB88" s="173"/>
      <c r="CC88" s="173"/>
      <c r="CD88" s="177"/>
      <c r="CE88" s="193"/>
      <c r="CF88" s="173"/>
      <c r="CG88" s="173"/>
      <c r="CH88" s="177"/>
      <c r="CI88" s="173"/>
      <c r="CJ88" s="173"/>
      <c r="CK88" s="177"/>
      <c r="CL88" s="173"/>
      <c r="CM88" s="173"/>
      <c r="CN88" s="177"/>
      <c r="CO88" s="173"/>
      <c r="CP88" s="173"/>
      <c r="CQ88" s="177"/>
      <c r="CR88" s="173"/>
      <c r="CS88" s="173"/>
      <c r="CT88" s="177"/>
      <c r="CU88" s="173"/>
      <c r="CV88" s="173"/>
      <c r="CW88" s="177"/>
      <c r="CX88" s="173"/>
      <c r="CY88" s="173"/>
      <c r="CZ88" s="177"/>
      <c r="DA88" s="17"/>
      <c r="DB88" s="17"/>
      <c r="DC88" s="17"/>
      <c r="DD88" s="85"/>
      <c r="DE88" s="85"/>
      <c r="DF88" s="85"/>
      <c r="DG88" s="85"/>
      <c r="DH88" s="85"/>
    </row>
    <row r="89" spans="1:112" s="150" customFormat="1" ht="15.95" customHeight="1">
      <c r="A89" s="15" t="s">
        <v>57</v>
      </c>
      <c r="B89" s="173">
        <f t="shared" si="256"/>
        <v>227</v>
      </c>
      <c r="C89" s="173">
        <f t="shared" si="257"/>
        <v>54.334020000000002</v>
      </c>
      <c r="D89" s="173">
        <f t="shared" si="219"/>
        <v>23.935691629955951</v>
      </c>
      <c r="E89" s="173"/>
      <c r="F89" s="173"/>
      <c r="G89" s="177"/>
      <c r="H89" s="173"/>
      <c r="I89" s="173"/>
      <c r="J89" s="177"/>
      <c r="K89" s="173">
        <v>227</v>
      </c>
      <c r="L89" s="204">
        <v>54.334020000000002</v>
      </c>
      <c r="M89" s="177">
        <f t="shared" si="220"/>
        <v>23.935691629955951</v>
      </c>
      <c r="N89" s="173"/>
      <c r="O89" s="173"/>
      <c r="P89" s="177"/>
      <c r="Q89" s="173"/>
      <c r="R89" s="173"/>
      <c r="S89" s="177"/>
      <c r="T89" s="173"/>
      <c r="U89" s="173"/>
      <c r="V89" s="177"/>
      <c r="W89" s="173"/>
      <c r="X89" s="173"/>
      <c r="Y89" s="177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7"/>
      <c r="AL89" s="173"/>
      <c r="AM89" s="173"/>
      <c r="AN89" s="177"/>
      <c r="AO89" s="173"/>
      <c r="AP89" s="173"/>
      <c r="AQ89" s="177"/>
      <c r="AR89" s="173"/>
      <c r="AS89" s="173"/>
      <c r="AT89" s="177"/>
      <c r="AU89" s="173"/>
      <c r="AV89" s="173"/>
      <c r="AW89" s="177"/>
      <c r="AX89" s="173"/>
      <c r="AY89" s="173"/>
      <c r="AZ89" s="177"/>
      <c r="BA89" s="171"/>
      <c r="BB89" s="173"/>
      <c r="BC89" s="177"/>
      <c r="BD89" s="173"/>
      <c r="BE89" s="173"/>
      <c r="BF89" s="177"/>
      <c r="BG89" s="173"/>
      <c r="BH89" s="173"/>
      <c r="BI89" s="177"/>
      <c r="BJ89" s="173"/>
      <c r="BK89" s="173"/>
      <c r="BL89" s="177"/>
      <c r="BM89" s="173"/>
      <c r="BN89" s="173"/>
      <c r="BO89" s="177"/>
      <c r="BP89" s="173"/>
      <c r="BQ89" s="173"/>
      <c r="BR89" s="177"/>
      <c r="BS89" s="173"/>
      <c r="BT89" s="173"/>
      <c r="BU89" s="177"/>
      <c r="BV89" s="173"/>
      <c r="BW89" s="173"/>
      <c r="BX89" s="177"/>
      <c r="BY89" s="173"/>
      <c r="BZ89" s="173"/>
      <c r="CA89" s="177"/>
      <c r="CB89" s="173"/>
      <c r="CC89" s="173"/>
      <c r="CD89" s="177"/>
      <c r="CE89" s="193"/>
      <c r="CF89" s="173"/>
      <c r="CG89" s="173"/>
      <c r="CH89" s="177"/>
      <c r="CI89" s="173"/>
      <c r="CJ89" s="173"/>
      <c r="CK89" s="177"/>
      <c r="CL89" s="173"/>
      <c r="CM89" s="173"/>
      <c r="CN89" s="177"/>
      <c r="CO89" s="173"/>
      <c r="CP89" s="173"/>
      <c r="CQ89" s="177"/>
      <c r="CR89" s="173"/>
      <c r="CS89" s="173"/>
      <c r="CT89" s="177"/>
      <c r="CU89" s="173"/>
      <c r="CV89" s="173"/>
      <c r="CW89" s="177"/>
      <c r="CX89" s="173"/>
      <c r="CY89" s="173"/>
      <c r="CZ89" s="177"/>
      <c r="DA89" s="17"/>
      <c r="DB89" s="17"/>
      <c r="DC89" s="17"/>
      <c r="DD89" s="85"/>
      <c r="DE89" s="85"/>
      <c r="DF89" s="85"/>
      <c r="DG89" s="85"/>
      <c r="DH89" s="85"/>
    </row>
    <row r="90" spans="1:112" s="150" customFormat="1" ht="15.95" customHeight="1">
      <c r="A90" s="15" t="s">
        <v>116</v>
      </c>
      <c r="B90" s="173">
        <f t="shared" si="256"/>
        <v>111.4</v>
      </c>
      <c r="C90" s="173">
        <f t="shared" si="257"/>
        <v>25.53059</v>
      </c>
      <c r="D90" s="173">
        <f t="shared" si="219"/>
        <v>22.91794434470377</v>
      </c>
      <c r="E90" s="173"/>
      <c r="F90" s="173"/>
      <c r="G90" s="177"/>
      <c r="H90" s="173"/>
      <c r="I90" s="173"/>
      <c r="J90" s="177"/>
      <c r="K90" s="173">
        <v>111.4</v>
      </c>
      <c r="L90" s="204">
        <v>25.53059</v>
      </c>
      <c r="M90" s="177">
        <f t="shared" si="220"/>
        <v>22.91794434470377</v>
      </c>
      <c r="N90" s="173"/>
      <c r="O90" s="173"/>
      <c r="P90" s="177"/>
      <c r="Q90" s="173"/>
      <c r="R90" s="173"/>
      <c r="S90" s="177"/>
      <c r="T90" s="173"/>
      <c r="U90" s="173"/>
      <c r="V90" s="177"/>
      <c r="W90" s="173"/>
      <c r="X90" s="173"/>
      <c r="Y90" s="177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7"/>
      <c r="AL90" s="173"/>
      <c r="AM90" s="173"/>
      <c r="AN90" s="177"/>
      <c r="AO90" s="173"/>
      <c r="AP90" s="173"/>
      <c r="AQ90" s="177"/>
      <c r="AR90" s="173"/>
      <c r="AS90" s="173"/>
      <c r="AT90" s="177"/>
      <c r="AU90" s="173"/>
      <c r="AV90" s="173"/>
      <c r="AW90" s="177"/>
      <c r="AX90" s="173"/>
      <c r="AY90" s="173"/>
      <c r="AZ90" s="177"/>
      <c r="BA90" s="171"/>
      <c r="BB90" s="173"/>
      <c r="BC90" s="177"/>
      <c r="BD90" s="173"/>
      <c r="BE90" s="173"/>
      <c r="BF90" s="177"/>
      <c r="BG90" s="173"/>
      <c r="BH90" s="173"/>
      <c r="BI90" s="177"/>
      <c r="BJ90" s="173"/>
      <c r="BK90" s="173"/>
      <c r="BL90" s="177"/>
      <c r="BM90" s="173"/>
      <c r="BN90" s="173"/>
      <c r="BO90" s="177"/>
      <c r="BP90" s="173"/>
      <c r="BQ90" s="173"/>
      <c r="BR90" s="177"/>
      <c r="BS90" s="173"/>
      <c r="BT90" s="173"/>
      <c r="BU90" s="177"/>
      <c r="BV90" s="173"/>
      <c r="BW90" s="173"/>
      <c r="BX90" s="177"/>
      <c r="BY90" s="173"/>
      <c r="BZ90" s="173"/>
      <c r="CA90" s="177"/>
      <c r="CB90" s="173"/>
      <c r="CC90" s="173"/>
      <c r="CD90" s="177"/>
      <c r="CE90" s="193"/>
      <c r="CF90" s="173"/>
      <c r="CG90" s="173"/>
      <c r="CH90" s="177"/>
      <c r="CI90" s="173"/>
      <c r="CJ90" s="173"/>
      <c r="CK90" s="177"/>
      <c r="CL90" s="173"/>
      <c r="CM90" s="173"/>
      <c r="CN90" s="177"/>
      <c r="CO90" s="173"/>
      <c r="CP90" s="173"/>
      <c r="CQ90" s="177"/>
      <c r="CR90" s="173"/>
      <c r="CS90" s="173"/>
      <c r="CT90" s="177"/>
      <c r="CU90" s="173"/>
      <c r="CV90" s="173"/>
      <c r="CW90" s="177"/>
      <c r="CX90" s="173"/>
      <c r="CY90" s="173"/>
      <c r="CZ90" s="177"/>
      <c r="DA90" s="17"/>
      <c r="DB90" s="17"/>
      <c r="DC90" s="17"/>
      <c r="DD90" s="85"/>
      <c r="DE90" s="85"/>
      <c r="DF90" s="85"/>
      <c r="DG90" s="85"/>
      <c r="DH90" s="85"/>
    </row>
    <row r="91" spans="1:112" s="150" customFormat="1" ht="15.95" customHeight="1">
      <c r="A91" s="15" t="s">
        <v>58</v>
      </c>
      <c r="B91" s="173">
        <f t="shared" si="256"/>
        <v>227</v>
      </c>
      <c r="C91" s="173">
        <f t="shared" si="257"/>
        <v>54.254339999999999</v>
      </c>
      <c r="D91" s="173">
        <f t="shared" si="219"/>
        <v>23.900590308370042</v>
      </c>
      <c r="E91" s="173"/>
      <c r="F91" s="173"/>
      <c r="G91" s="177"/>
      <c r="H91" s="173"/>
      <c r="I91" s="173"/>
      <c r="J91" s="177"/>
      <c r="K91" s="173">
        <v>227</v>
      </c>
      <c r="L91" s="204">
        <v>54.254339999999999</v>
      </c>
      <c r="M91" s="177">
        <f t="shared" si="220"/>
        <v>23.900590308370042</v>
      </c>
      <c r="N91" s="173"/>
      <c r="O91" s="173"/>
      <c r="P91" s="177"/>
      <c r="Q91" s="173"/>
      <c r="R91" s="173"/>
      <c r="S91" s="177"/>
      <c r="T91" s="173"/>
      <c r="U91" s="173"/>
      <c r="V91" s="177"/>
      <c r="W91" s="173"/>
      <c r="X91" s="173"/>
      <c r="Y91" s="177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7"/>
      <c r="AL91" s="173"/>
      <c r="AM91" s="173"/>
      <c r="AN91" s="177"/>
      <c r="AO91" s="173"/>
      <c r="AP91" s="173"/>
      <c r="AQ91" s="177"/>
      <c r="AR91" s="173"/>
      <c r="AS91" s="173"/>
      <c r="AT91" s="177"/>
      <c r="AU91" s="173"/>
      <c r="AV91" s="173"/>
      <c r="AW91" s="177"/>
      <c r="AX91" s="173"/>
      <c r="AY91" s="173"/>
      <c r="AZ91" s="177"/>
      <c r="BA91" s="171"/>
      <c r="BB91" s="173"/>
      <c r="BC91" s="177"/>
      <c r="BD91" s="173"/>
      <c r="BE91" s="173"/>
      <c r="BF91" s="177"/>
      <c r="BG91" s="173"/>
      <c r="BH91" s="173"/>
      <c r="BI91" s="177"/>
      <c r="BJ91" s="173"/>
      <c r="BK91" s="173"/>
      <c r="BL91" s="177"/>
      <c r="BM91" s="173"/>
      <c r="BN91" s="173"/>
      <c r="BO91" s="177"/>
      <c r="BP91" s="173"/>
      <c r="BQ91" s="173"/>
      <c r="BR91" s="177"/>
      <c r="BS91" s="173"/>
      <c r="BT91" s="173"/>
      <c r="BU91" s="177"/>
      <c r="BV91" s="173"/>
      <c r="BW91" s="173"/>
      <c r="BX91" s="177"/>
      <c r="BY91" s="173"/>
      <c r="BZ91" s="173"/>
      <c r="CA91" s="177"/>
      <c r="CB91" s="173"/>
      <c r="CC91" s="173"/>
      <c r="CD91" s="177"/>
      <c r="CE91" s="193"/>
      <c r="CF91" s="173"/>
      <c r="CG91" s="173"/>
      <c r="CH91" s="177"/>
      <c r="CI91" s="173"/>
      <c r="CJ91" s="173"/>
      <c r="CK91" s="177"/>
      <c r="CL91" s="173"/>
      <c r="CM91" s="173"/>
      <c r="CN91" s="177"/>
      <c r="CO91" s="173"/>
      <c r="CP91" s="173"/>
      <c r="CQ91" s="177"/>
      <c r="CR91" s="173"/>
      <c r="CS91" s="173"/>
      <c r="CT91" s="177"/>
      <c r="CU91" s="173"/>
      <c r="CV91" s="173"/>
      <c r="CW91" s="177"/>
      <c r="CX91" s="173"/>
      <c r="CY91" s="173"/>
      <c r="CZ91" s="177"/>
      <c r="DA91" s="17"/>
      <c r="DB91" s="17"/>
      <c r="DC91" s="17"/>
      <c r="DD91" s="85"/>
      <c r="DE91" s="85"/>
      <c r="DF91" s="85"/>
      <c r="DG91" s="85"/>
      <c r="DH91" s="85"/>
    </row>
    <row r="92" spans="1:112" s="150" customFormat="1" ht="15.95" customHeight="1">
      <c r="A92" s="15" t="s">
        <v>118</v>
      </c>
      <c r="B92" s="173">
        <f t="shared" si="256"/>
        <v>111.4</v>
      </c>
      <c r="C92" s="173">
        <f t="shared" si="257"/>
        <v>27.167010000000001</v>
      </c>
      <c r="D92" s="173">
        <f t="shared" si="219"/>
        <v>24.386903052064632</v>
      </c>
      <c r="E92" s="173"/>
      <c r="F92" s="173"/>
      <c r="G92" s="177"/>
      <c r="H92" s="173"/>
      <c r="I92" s="173"/>
      <c r="J92" s="177"/>
      <c r="K92" s="173">
        <v>111.4</v>
      </c>
      <c r="L92" s="204">
        <v>27.167010000000001</v>
      </c>
      <c r="M92" s="177">
        <f t="shared" si="220"/>
        <v>24.386903052064632</v>
      </c>
      <c r="N92" s="173"/>
      <c r="O92" s="173"/>
      <c r="P92" s="177"/>
      <c r="Q92" s="173"/>
      <c r="R92" s="173"/>
      <c r="S92" s="177"/>
      <c r="T92" s="173"/>
      <c r="U92" s="173"/>
      <c r="V92" s="177"/>
      <c r="W92" s="173"/>
      <c r="X92" s="173"/>
      <c r="Y92" s="177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7"/>
      <c r="AL92" s="173"/>
      <c r="AM92" s="173"/>
      <c r="AN92" s="177"/>
      <c r="AO92" s="173"/>
      <c r="AP92" s="173"/>
      <c r="AQ92" s="177"/>
      <c r="AR92" s="173"/>
      <c r="AS92" s="173"/>
      <c r="AT92" s="177"/>
      <c r="AU92" s="173"/>
      <c r="AV92" s="173"/>
      <c r="AW92" s="177"/>
      <c r="AX92" s="173"/>
      <c r="AY92" s="173"/>
      <c r="AZ92" s="177"/>
      <c r="BA92" s="171"/>
      <c r="BB92" s="173"/>
      <c r="BC92" s="177"/>
      <c r="BD92" s="173"/>
      <c r="BE92" s="173"/>
      <c r="BF92" s="177"/>
      <c r="BG92" s="173"/>
      <c r="BH92" s="173"/>
      <c r="BI92" s="177"/>
      <c r="BJ92" s="173"/>
      <c r="BK92" s="173"/>
      <c r="BL92" s="177"/>
      <c r="BM92" s="173"/>
      <c r="BN92" s="173"/>
      <c r="BO92" s="177"/>
      <c r="BP92" s="173"/>
      <c r="BQ92" s="173"/>
      <c r="BR92" s="177"/>
      <c r="BS92" s="173"/>
      <c r="BT92" s="173"/>
      <c r="BU92" s="177"/>
      <c r="BV92" s="173"/>
      <c r="BW92" s="173"/>
      <c r="BX92" s="177"/>
      <c r="BY92" s="173"/>
      <c r="BZ92" s="173"/>
      <c r="CA92" s="177"/>
      <c r="CB92" s="173"/>
      <c r="CC92" s="173"/>
      <c r="CD92" s="177"/>
      <c r="CE92" s="193"/>
      <c r="CF92" s="173"/>
      <c r="CG92" s="173"/>
      <c r="CH92" s="177"/>
      <c r="CI92" s="173"/>
      <c r="CJ92" s="173"/>
      <c r="CK92" s="177"/>
      <c r="CL92" s="173"/>
      <c r="CM92" s="173"/>
      <c r="CN92" s="177"/>
      <c r="CO92" s="173"/>
      <c r="CP92" s="173"/>
      <c r="CQ92" s="177"/>
      <c r="CR92" s="173"/>
      <c r="CS92" s="173"/>
      <c r="CT92" s="177"/>
      <c r="CU92" s="173"/>
      <c r="CV92" s="173"/>
      <c r="CW92" s="177"/>
      <c r="CX92" s="173"/>
      <c r="CY92" s="173"/>
      <c r="CZ92" s="177"/>
      <c r="DA92" s="17"/>
      <c r="DB92" s="17"/>
      <c r="DC92" s="17"/>
      <c r="DD92" s="85"/>
      <c r="DE92" s="85"/>
      <c r="DF92" s="85"/>
      <c r="DG92" s="85"/>
      <c r="DH92" s="85"/>
    </row>
    <row r="93" spans="1:112" s="150" customFormat="1" ht="15.95" customHeight="1">
      <c r="A93" s="15" t="s">
        <v>119</v>
      </c>
      <c r="B93" s="173">
        <f t="shared" si="256"/>
        <v>227</v>
      </c>
      <c r="C93" s="173">
        <f t="shared" si="257"/>
        <v>32.36224</v>
      </c>
      <c r="D93" s="173">
        <f t="shared" si="219"/>
        <v>14.256493392070485</v>
      </c>
      <c r="E93" s="173"/>
      <c r="F93" s="173"/>
      <c r="G93" s="177"/>
      <c r="H93" s="173"/>
      <c r="I93" s="173"/>
      <c r="J93" s="177"/>
      <c r="K93" s="173">
        <v>227</v>
      </c>
      <c r="L93" s="204">
        <v>32.36224</v>
      </c>
      <c r="M93" s="177">
        <f t="shared" si="220"/>
        <v>14.256493392070485</v>
      </c>
      <c r="N93" s="173"/>
      <c r="O93" s="173"/>
      <c r="P93" s="177"/>
      <c r="Q93" s="173"/>
      <c r="R93" s="173"/>
      <c r="S93" s="177"/>
      <c r="T93" s="173"/>
      <c r="U93" s="173"/>
      <c r="V93" s="177"/>
      <c r="W93" s="173"/>
      <c r="X93" s="173"/>
      <c r="Y93" s="177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7"/>
      <c r="AL93" s="173"/>
      <c r="AM93" s="173"/>
      <c r="AN93" s="177"/>
      <c r="AO93" s="173"/>
      <c r="AP93" s="173"/>
      <c r="AQ93" s="177"/>
      <c r="AR93" s="173"/>
      <c r="AS93" s="173"/>
      <c r="AT93" s="177"/>
      <c r="AU93" s="173"/>
      <c r="AV93" s="173"/>
      <c r="AW93" s="177"/>
      <c r="AX93" s="173"/>
      <c r="AY93" s="173"/>
      <c r="AZ93" s="177"/>
      <c r="BA93" s="171"/>
      <c r="BB93" s="173"/>
      <c r="BC93" s="177"/>
      <c r="BD93" s="173"/>
      <c r="BE93" s="173"/>
      <c r="BF93" s="177"/>
      <c r="BG93" s="173"/>
      <c r="BH93" s="173"/>
      <c r="BI93" s="177"/>
      <c r="BJ93" s="173"/>
      <c r="BK93" s="173"/>
      <c r="BL93" s="177"/>
      <c r="BM93" s="173"/>
      <c r="BN93" s="173"/>
      <c r="BO93" s="177"/>
      <c r="BP93" s="173"/>
      <c r="BQ93" s="173"/>
      <c r="BR93" s="177"/>
      <c r="BS93" s="173"/>
      <c r="BT93" s="173"/>
      <c r="BU93" s="177"/>
      <c r="BV93" s="173"/>
      <c r="BW93" s="173"/>
      <c r="BX93" s="177"/>
      <c r="BY93" s="173"/>
      <c r="BZ93" s="173"/>
      <c r="CA93" s="177"/>
      <c r="CB93" s="173"/>
      <c r="CC93" s="173"/>
      <c r="CD93" s="177"/>
      <c r="CE93" s="193"/>
      <c r="CF93" s="173"/>
      <c r="CG93" s="173"/>
      <c r="CH93" s="177"/>
      <c r="CI93" s="173"/>
      <c r="CJ93" s="173"/>
      <c r="CK93" s="177"/>
      <c r="CL93" s="173"/>
      <c r="CM93" s="173"/>
      <c r="CN93" s="177"/>
      <c r="CO93" s="173"/>
      <c r="CP93" s="173"/>
      <c r="CQ93" s="177"/>
      <c r="CR93" s="173"/>
      <c r="CS93" s="173"/>
      <c r="CT93" s="177"/>
      <c r="CU93" s="173"/>
      <c r="CV93" s="173"/>
      <c r="CW93" s="177"/>
      <c r="CX93" s="173"/>
      <c r="CY93" s="173"/>
      <c r="CZ93" s="177"/>
      <c r="DA93" s="17"/>
      <c r="DB93" s="17"/>
      <c r="DC93" s="17"/>
      <c r="DD93" s="85"/>
      <c r="DE93" s="85"/>
      <c r="DF93" s="85"/>
      <c r="DG93" s="85"/>
      <c r="DH93" s="85"/>
    </row>
    <row r="94" spans="1:112" s="150" customFormat="1" ht="15.95" customHeight="1">
      <c r="A94" s="15" t="s">
        <v>123</v>
      </c>
      <c r="B94" s="173">
        <f t="shared" si="256"/>
        <v>227</v>
      </c>
      <c r="C94" s="173">
        <f t="shared" si="257"/>
        <v>55.072519999999997</v>
      </c>
      <c r="D94" s="173">
        <f t="shared" si="219"/>
        <v>24.261022026431718</v>
      </c>
      <c r="E94" s="173"/>
      <c r="F94" s="173"/>
      <c r="G94" s="177"/>
      <c r="H94" s="173"/>
      <c r="I94" s="173"/>
      <c r="J94" s="177"/>
      <c r="K94" s="173">
        <v>227</v>
      </c>
      <c r="L94" s="204">
        <v>55.072519999999997</v>
      </c>
      <c r="M94" s="177">
        <f t="shared" si="220"/>
        <v>24.261022026431718</v>
      </c>
      <c r="N94" s="173"/>
      <c r="O94" s="173"/>
      <c r="P94" s="177"/>
      <c r="Q94" s="173"/>
      <c r="R94" s="173"/>
      <c r="S94" s="177"/>
      <c r="T94" s="173"/>
      <c r="U94" s="173"/>
      <c r="V94" s="177"/>
      <c r="W94" s="173"/>
      <c r="X94" s="173"/>
      <c r="Y94" s="177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7"/>
      <c r="AL94" s="173"/>
      <c r="AM94" s="173"/>
      <c r="AN94" s="177"/>
      <c r="AO94" s="173"/>
      <c r="AP94" s="173"/>
      <c r="AQ94" s="177"/>
      <c r="AR94" s="173"/>
      <c r="AS94" s="173"/>
      <c r="AT94" s="177"/>
      <c r="AU94" s="173"/>
      <c r="AV94" s="173"/>
      <c r="AW94" s="177"/>
      <c r="AX94" s="173"/>
      <c r="AY94" s="173"/>
      <c r="AZ94" s="177"/>
      <c r="BA94" s="171"/>
      <c r="BB94" s="173"/>
      <c r="BC94" s="177"/>
      <c r="BD94" s="173"/>
      <c r="BE94" s="173"/>
      <c r="BF94" s="177"/>
      <c r="BG94" s="173"/>
      <c r="BH94" s="173"/>
      <c r="BI94" s="177"/>
      <c r="BJ94" s="173"/>
      <c r="BK94" s="173"/>
      <c r="BL94" s="177"/>
      <c r="BM94" s="173"/>
      <c r="BN94" s="173"/>
      <c r="BO94" s="177"/>
      <c r="BP94" s="173"/>
      <c r="BQ94" s="173"/>
      <c r="BR94" s="177"/>
      <c r="BS94" s="173"/>
      <c r="BT94" s="173"/>
      <c r="BU94" s="177"/>
      <c r="BV94" s="173"/>
      <c r="BW94" s="173"/>
      <c r="BX94" s="177"/>
      <c r="BY94" s="173"/>
      <c r="BZ94" s="173"/>
      <c r="CA94" s="177"/>
      <c r="CB94" s="173"/>
      <c r="CC94" s="173"/>
      <c r="CD94" s="177"/>
      <c r="CE94" s="193"/>
      <c r="CF94" s="173"/>
      <c r="CG94" s="173"/>
      <c r="CH94" s="177"/>
      <c r="CI94" s="173"/>
      <c r="CJ94" s="173"/>
      <c r="CK94" s="177"/>
      <c r="CL94" s="173"/>
      <c r="CM94" s="173"/>
      <c r="CN94" s="177"/>
      <c r="CO94" s="173"/>
      <c r="CP94" s="173"/>
      <c r="CQ94" s="177"/>
      <c r="CR94" s="173"/>
      <c r="CS94" s="173"/>
      <c r="CT94" s="177"/>
      <c r="CU94" s="173"/>
      <c r="CV94" s="173"/>
      <c r="CW94" s="177"/>
      <c r="CX94" s="173"/>
      <c r="CY94" s="173"/>
      <c r="CZ94" s="177"/>
      <c r="DA94" s="17"/>
      <c r="DB94" s="17"/>
      <c r="DC94" s="17"/>
      <c r="DD94" s="85"/>
      <c r="DE94" s="85"/>
      <c r="DF94" s="85"/>
      <c r="DG94" s="88"/>
      <c r="DH94" s="85"/>
    </row>
    <row r="95" spans="1:112" s="150" customFormat="1" ht="15.95" customHeight="1">
      <c r="A95" s="15" t="s">
        <v>60</v>
      </c>
      <c r="B95" s="173">
        <f t="shared" si="256"/>
        <v>111.4</v>
      </c>
      <c r="C95" s="173">
        <f t="shared" si="257"/>
        <v>20.910520000000002</v>
      </c>
      <c r="D95" s="173">
        <f t="shared" si="219"/>
        <v>18.770664272890485</v>
      </c>
      <c r="E95" s="173"/>
      <c r="F95" s="173"/>
      <c r="G95" s="177"/>
      <c r="H95" s="173"/>
      <c r="I95" s="173"/>
      <c r="J95" s="177"/>
      <c r="K95" s="173">
        <v>111.4</v>
      </c>
      <c r="L95" s="204">
        <v>20.910520000000002</v>
      </c>
      <c r="M95" s="177">
        <f t="shared" si="220"/>
        <v>18.770664272890485</v>
      </c>
      <c r="N95" s="173"/>
      <c r="O95" s="173"/>
      <c r="P95" s="177"/>
      <c r="Q95" s="173"/>
      <c r="R95" s="173"/>
      <c r="S95" s="177"/>
      <c r="T95" s="173"/>
      <c r="U95" s="173"/>
      <c r="V95" s="177"/>
      <c r="W95" s="173"/>
      <c r="X95" s="173"/>
      <c r="Y95" s="177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7"/>
      <c r="AL95" s="173"/>
      <c r="AM95" s="173"/>
      <c r="AN95" s="177"/>
      <c r="AO95" s="173"/>
      <c r="AP95" s="173"/>
      <c r="AQ95" s="177"/>
      <c r="AR95" s="173"/>
      <c r="AS95" s="173"/>
      <c r="AT95" s="177"/>
      <c r="AU95" s="173"/>
      <c r="AV95" s="173"/>
      <c r="AW95" s="177"/>
      <c r="AX95" s="173"/>
      <c r="AY95" s="173"/>
      <c r="AZ95" s="177"/>
      <c r="BA95" s="171"/>
      <c r="BB95" s="173"/>
      <c r="BC95" s="177"/>
      <c r="BD95" s="173"/>
      <c r="BE95" s="173"/>
      <c r="BF95" s="177"/>
      <c r="BG95" s="173"/>
      <c r="BH95" s="173"/>
      <c r="BI95" s="177"/>
      <c r="BJ95" s="173"/>
      <c r="BK95" s="173"/>
      <c r="BL95" s="177"/>
      <c r="BM95" s="173"/>
      <c r="BN95" s="173"/>
      <c r="BO95" s="177"/>
      <c r="BP95" s="173"/>
      <c r="BQ95" s="173"/>
      <c r="BR95" s="177"/>
      <c r="BS95" s="173"/>
      <c r="BT95" s="173"/>
      <c r="BU95" s="177"/>
      <c r="BV95" s="173"/>
      <c r="BW95" s="173"/>
      <c r="BX95" s="177"/>
      <c r="BY95" s="173"/>
      <c r="BZ95" s="173"/>
      <c r="CA95" s="177"/>
      <c r="CB95" s="173"/>
      <c r="CC95" s="173"/>
      <c r="CD95" s="177"/>
      <c r="CE95" s="193"/>
      <c r="CF95" s="173"/>
      <c r="CG95" s="173"/>
      <c r="CH95" s="177"/>
      <c r="CI95" s="173"/>
      <c r="CJ95" s="173"/>
      <c r="CK95" s="177"/>
      <c r="CL95" s="173"/>
      <c r="CM95" s="173"/>
      <c r="CN95" s="177"/>
      <c r="CO95" s="173"/>
      <c r="CP95" s="173"/>
      <c r="CQ95" s="177"/>
      <c r="CR95" s="173"/>
      <c r="CS95" s="173"/>
      <c r="CT95" s="177"/>
      <c r="CU95" s="173"/>
      <c r="CV95" s="173"/>
      <c r="CW95" s="177"/>
      <c r="CX95" s="173"/>
      <c r="CY95" s="173"/>
      <c r="CZ95" s="177"/>
      <c r="DA95" s="17"/>
      <c r="DB95" s="17"/>
      <c r="DC95" s="17"/>
      <c r="DD95" s="85"/>
      <c r="DE95" s="85"/>
      <c r="DF95" s="85"/>
      <c r="DG95" s="85"/>
      <c r="DH95" s="85"/>
    </row>
    <row r="96" spans="1:112" s="150" customFormat="1" ht="15.95" customHeight="1">
      <c r="A96" s="15" t="s">
        <v>152</v>
      </c>
      <c r="B96" s="173">
        <f t="shared" si="256"/>
        <v>227</v>
      </c>
      <c r="C96" s="173">
        <f t="shared" si="257"/>
        <v>27.167010000000001</v>
      </c>
      <c r="D96" s="173">
        <f t="shared" si="219"/>
        <v>11.967845814977975</v>
      </c>
      <c r="E96" s="173"/>
      <c r="F96" s="173"/>
      <c r="G96" s="177"/>
      <c r="H96" s="173"/>
      <c r="I96" s="173"/>
      <c r="J96" s="177"/>
      <c r="K96" s="173">
        <v>227</v>
      </c>
      <c r="L96" s="204">
        <v>27.167010000000001</v>
      </c>
      <c r="M96" s="177">
        <f t="shared" si="220"/>
        <v>11.967845814977975</v>
      </c>
      <c r="N96" s="173"/>
      <c r="O96" s="173"/>
      <c r="P96" s="177"/>
      <c r="Q96" s="173"/>
      <c r="R96" s="173"/>
      <c r="S96" s="177"/>
      <c r="T96" s="173"/>
      <c r="U96" s="173"/>
      <c r="V96" s="177"/>
      <c r="W96" s="173"/>
      <c r="X96" s="173"/>
      <c r="Y96" s="177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7"/>
      <c r="AL96" s="173"/>
      <c r="AM96" s="173"/>
      <c r="AN96" s="177"/>
      <c r="AO96" s="173"/>
      <c r="AP96" s="173"/>
      <c r="AQ96" s="177"/>
      <c r="AR96" s="173"/>
      <c r="AS96" s="173"/>
      <c r="AT96" s="177"/>
      <c r="AU96" s="173"/>
      <c r="AV96" s="173"/>
      <c r="AW96" s="177"/>
      <c r="AX96" s="173"/>
      <c r="AY96" s="173"/>
      <c r="AZ96" s="177"/>
      <c r="BA96" s="171"/>
      <c r="BB96" s="173"/>
      <c r="BC96" s="177"/>
      <c r="BD96" s="173"/>
      <c r="BE96" s="173"/>
      <c r="BF96" s="177"/>
      <c r="BG96" s="173"/>
      <c r="BH96" s="173"/>
      <c r="BI96" s="177"/>
      <c r="BJ96" s="173"/>
      <c r="BK96" s="173"/>
      <c r="BL96" s="177"/>
      <c r="BM96" s="173"/>
      <c r="BN96" s="173"/>
      <c r="BO96" s="177"/>
      <c r="BP96" s="173"/>
      <c r="BQ96" s="173"/>
      <c r="BR96" s="177"/>
      <c r="BS96" s="173"/>
      <c r="BT96" s="173"/>
      <c r="BU96" s="177"/>
      <c r="BV96" s="173"/>
      <c r="BW96" s="173"/>
      <c r="BX96" s="177"/>
      <c r="BY96" s="173"/>
      <c r="BZ96" s="173"/>
      <c r="CA96" s="177"/>
      <c r="CB96" s="173"/>
      <c r="CC96" s="173"/>
      <c r="CD96" s="177"/>
      <c r="CE96" s="193"/>
      <c r="CF96" s="173"/>
      <c r="CG96" s="173"/>
      <c r="CH96" s="177"/>
      <c r="CI96" s="173"/>
      <c r="CJ96" s="173"/>
      <c r="CK96" s="177"/>
      <c r="CL96" s="173"/>
      <c r="CM96" s="173"/>
      <c r="CN96" s="177"/>
      <c r="CO96" s="173"/>
      <c r="CP96" s="173"/>
      <c r="CQ96" s="177"/>
      <c r="CR96" s="173"/>
      <c r="CS96" s="173"/>
      <c r="CT96" s="177"/>
      <c r="CU96" s="173"/>
      <c r="CV96" s="173"/>
      <c r="CW96" s="177"/>
      <c r="CX96" s="173"/>
      <c r="CY96" s="173"/>
      <c r="CZ96" s="177"/>
      <c r="DA96" s="17"/>
      <c r="DB96" s="17"/>
      <c r="DC96" s="17"/>
      <c r="DD96" s="85"/>
      <c r="DE96" s="85"/>
      <c r="DF96" s="85"/>
      <c r="DG96" s="85"/>
      <c r="DH96" s="85"/>
    </row>
    <row r="97" spans="1:112" s="14" customFormat="1" ht="15.75" customHeight="1">
      <c r="A97" s="13" t="s">
        <v>183</v>
      </c>
      <c r="B97" s="170">
        <f>B98+B99</f>
        <v>342762.80099999998</v>
      </c>
      <c r="C97" s="170">
        <f t="shared" ref="C97:BN97" si="258">C98+C99</f>
        <v>102477.27774999999</v>
      </c>
      <c r="D97" s="170">
        <f t="shared" ref="D97:D121" si="259">C97/B97*100</f>
        <v>29.897432700113804</v>
      </c>
      <c r="E97" s="170">
        <f t="shared" si="258"/>
        <v>1309</v>
      </c>
      <c r="F97" s="170">
        <f t="shared" si="258"/>
        <v>306.90420999999998</v>
      </c>
      <c r="G97" s="174">
        <f t="shared" ref="G97" si="260">F97/E97*100</f>
        <v>23.445699770817416</v>
      </c>
      <c r="H97" s="170">
        <f t="shared" si="258"/>
        <v>119</v>
      </c>
      <c r="I97" s="170">
        <f t="shared" si="258"/>
        <v>119</v>
      </c>
      <c r="J97" s="174">
        <f t="shared" ref="J97" si="261">I97/H97*100</f>
        <v>100</v>
      </c>
      <c r="K97" s="170">
        <f t="shared" si="258"/>
        <v>1580.6</v>
      </c>
      <c r="L97" s="170">
        <f t="shared" si="258"/>
        <v>255.12207000000004</v>
      </c>
      <c r="M97" s="174">
        <f t="shared" ref="M97:M108" si="262">L97/K97*100</f>
        <v>16.140837023914973</v>
      </c>
      <c r="N97" s="170"/>
      <c r="O97" s="170"/>
      <c r="P97" s="174"/>
      <c r="Q97" s="170">
        <f t="shared" si="258"/>
        <v>208474.2</v>
      </c>
      <c r="R97" s="170">
        <f t="shared" si="258"/>
        <v>61832.339</v>
      </c>
      <c r="S97" s="174">
        <f t="shared" ref="S97" si="263">R97/Q97*100</f>
        <v>29.659468173999464</v>
      </c>
      <c r="T97" s="170">
        <f t="shared" si="258"/>
        <v>31634.3</v>
      </c>
      <c r="U97" s="170">
        <f t="shared" si="258"/>
        <v>9241.5990000000002</v>
      </c>
      <c r="V97" s="174">
        <f t="shared" ref="V97" si="264">U97/T97*100</f>
        <v>29.213856478569149</v>
      </c>
      <c r="W97" s="170">
        <f t="shared" si="258"/>
        <v>5.0999999999999996</v>
      </c>
      <c r="X97" s="170">
        <f t="shared" si="258"/>
        <v>0</v>
      </c>
      <c r="Y97" s="174">
        <f t="shared" ref="Y97" si="265">X97/W97*100</f>
        <v>0</v>
      </c>
      <c r="Z97" s="170">
        <f t="shared" si="258"/>
        <v>133.9</v>
      </c>
      <c r="AA97" s="170">
        <f t="shared" si="258"/>
        <v>28.368790000000001</v>
      </c>
      <c r="AB97" s="170">
        <f t="shared" ref="AB97" si="266">AA97/Z97*100</f>
        <v>21.186549663928304</v>
      </c>
      <c r="AC97" s="170">
        <f t="shared" si="258"/>
        <v>25998.9</v>
      </c>
      <c r="AD97" s="170">
        <f t="shared" si="258"/>
        <v>9838</v>
      </c>
      <c r="AE97" s="170">
        <f t="shared" ref="AE97" si="267">AD97/AC97*100</f>
        <v>37.840062464181173</v>
      </c>
      <c r="AF97" s="170">
        <f t="shared" si="258"/>
        <v>10778</v>
      </c>
      <c r="AG97" s="170">
        <f t="shared" si="258"/>
        <v>4427</v>
      </c>
      <c r="AH97" s="170">
        <f t="shared" ref="AH97" si="268">AG97/AF97*100</f>
        <v>41.07441083688996</v>
      </c>
      <c r="AI97" s="170">
        <f t="shared" si="258"/>
        <v>17764.990000000002</v>
      </c>
      <c r="AJ97" s="170">
        <f t="shared" si="258"/>
        <v>6585.5245699999996</v>
      </c>
      <c r="AK97" s="174">
        <f t="shared" ref="AK97" si="269">AJ97/AI97*100</f>
        <v>37.070240793831005</v>
      </c>
      <c r="AL97" s="170">
        <f t="shared" si="258"/>
        <v>161</v>
      </c>
      <c r="AM97" s="170">
        <f t="shared" si="258"/>
        <v>63.5</v>
      </c>
      <c r="AN97" s="174">
        <f t="shared" ref="AN97" si="270">AM97/AL97*100</f>
        <v>39.440993788819881</v>
      </c>
      <c r="AO97" s="170">
        <f t="shared" si="258"/>
        <v>4.7089999999999996</v>
      </c>
      <c r="AP97" s="170">
        <f t="shared" si="258"/>
        <v>4.70871</v>
      </c>
      <c r="AQ97" s="174"/>
      <c r="AR97" s="170">
        <f t="shared" si="258"/>
        <v>418</v>
      </c>
      <c r="AS97" s="170">
        <f t="shared" si="258"/>
        <v>115.37533000000001</v>
      </c>
      <c r="AT97" s="174">
        <f t="shared" ref="AT97" si="271">AS97/AR97*100</f>
        <v>27.601753588516747</v>
      </c>
      <c r="AU97" s="170">
        <f t="shared" si="258"/>
        <v>3</v>
      </c>
      <c r="AV97" s="170">
        <f t="shared" si="258"/>
        <v>0.75</v>
      </c>
      <c r="AW97" s="174">
        <f t="shared" ref="AW97:AW98" si="272">AV97/AU97*100</f>
        <v>25</v>
      </c>
      <c r="AX97" s="170">
        <f t="shared" si="258"/>
        <v>470</v>
      </c>
      <c r="AY97" s="170">
        <f t="shared" si="258"/>
        <v>0</v>
      </c>
      <c r="AZ97" s="174">
        <f t="shared" ref="AZ97" si="273">AY97/AX97*100</f>
        <v>0</v>
      </c>
      <c r="BA97" s="170">
        <f t="shared" si="258"/>
        <v>698</v>
      </c>
      <c r="BB97" s="170">
        <f t="shared" si="258"/>
        <v>176.17087000000001</v>
      </c>
      <c r="BC97" s="174">
        <f t="shared" ref="BC97:BC98" si="274">BB97/BA97*100</f>
        <v>25.239379656160459</v>
      </c>
      <c r="BD97" s="170">
        <f t="shared" si="258"/>
        <v>27</v>
      </c>
      <c r="BE97" s="170">
        <f t="shared" si="258"/>
        <v>6.8</v>
      </c>
      <c r="BF97" s="174">
        <f t="shared" ref="BF97" si="275">BE97/BD97*100</f>
        <v>25.185185185185183</v>
      </c>
      <c r="BG97" s="170">
        <f t="shared" si="258"/>
        <v>0</v>
      </c>
      <c r="BH97" s="170">
        <f t="shared" si="258"/>
        <v>0</v>
      </c>
      <c r="BI97" s="177"/>
      <c r="BJ97" s="170">
        <f t="shared" si="258"/>
        <v>344.7</v>
      </c>
      <c r="BK97" s="170">
        <f t="shared" si="258"/>
        <v>48.055</v>
      </c>
      <c r="BL97" s="174">
        <f t="shared" ref="BL97" si="276">BK97/BJ97*100</f>
        <v>13.941108210037715</v>
      </c>
      <c r="BM97" s="170">
        <f t="shared" si="258"/>
        <v>0</v>
      </c>
      <c r="BN97" s="170">
        <f t="shared" si="258"/>
        <v>0</v>
      </c>
      <c r="BO97" s="177"/>
      <c r="BP97" s="170">
        <f t="shared" ref="BP97:CM97" si="277">BP98+BP99</f>
        <v>21215.8</v>
      </c>
      <c r="BQ97" s="170">
        <f t="shared" si="277"/>
        <v>5098.7009600000001</v>
      </c>
      <c r="BR97" s="174">
        <f t="shared" ref="BR97" si="278">BQ97/BP97*100</f>
        <v>24.032565163698756</v>
      </c>
      <c r="BS97" s="170">
        <f t="shared" si="277"/>
        <v>0</v>
      </c>
      <c r="BT97" s="170">
        <f t="shared" si="277"/>
        <v>0</v>
      </c>
      <c r="BU97" s="174"/>
      <c r="BV97" s="170">
        <f t="shared" si="277"/>
        <v>0</v>
      </c>
      <c r="BW97" s="170">
        <f t="shared" si="277"/>
        <v>0</v>
      </c>
      <c r="BX97" s="177"/>
      <c r="BY97" s="170">
        <f t="shared" si="277"/>
        <v>0</v>
      </c>
      <c r="BZ97" s="170">
        <f t="shared" si="277"/>
        <v>0</v>
      </c>
      <c r="CA97" s="176"/>
      <c r="CB97" s="170"/>
      <c r="CC97" s="170"/>
      <c r="CD97" s="174"/>
      <c r="CE97" s="192">
        <f t="shared" si="277"/>
        <v>2111.7143500000002</v>
      </c>
      <c r="CF97" s="170">
        <f t="shared" si="277"/>
        <v>2111.7143499999997</v>
      </c>
      <c r="CG97" s="170">
        <f t="shared" si="277"/>
        <v>0</v>
      </c>
      <c r="CH97" s="174">
        <f t="shared" ref="CH97" si="279">CG97/CF97*100</f>
        <v>0</v>
      </c>
      <c r="CI97" s="170">
        <f t="shared" si="277"/>
        <v>2090.5972099999999</v>
      </c>
      <c r="CJ97" s="170">
        <f t="shared" si="277"/>
        <v>0</v>
      </c>
      <c r="CK97" s="174">
        <f t="shared" ref="CK97:CK98" si="280">CJ97/CI97*100</f>
        <v>0</v>
      </c>
      <c r="CL97" s="170">
        <f t="shared" si="277"/>
        <v>21.117139999999999</v>
      </c>
      <c r="CM97" s="170">
        <f t="shared" si="277"/>
        <v>0</v>
      </c>
      <c r="CN97" s="174">
        <f t="shared" ref="CN97:CN98" si="281">CM97/CL97*100</f>
        <v>0</v>
      </c>
      <c r="CO97" s="170"/>
      <c r="CP97" s="170"/>
      <c r="CQ97" s="174"/>
      <c r="CR97" s="170">
        <f t="shared" ref="CR97:CS97" si="282">CR98+CR99</f>
        <v>20.48</v>
      </c>
      <c r="CS97" s="170">
        <f t="shared" si="282"/>
        <v>0</v>
      </c>
      <c r="CT97" s="174">
        <f>CS97/CR97*100</f>
        <v>0</v>
      </c>
      <c r="CU97" s="170">
        <f t="shared" ref="CU97:CV97" si="283">CU98+CU99</f>
        <v>18436.3</v>
      </c>
      <c r="CV97" s="170">
        <f t="shared" si="283"/>
        <v>4329.3592399999998</v>
      </c>
      <c r="CW97" s="176">
        <f t="shared" ref="CW97:CW98" si="284">CV97/CU97*100</f>
        <v>23.482798826228692</v>
      </c>
      <c r="CX97" s="170">
        <f t="shared" ref="CX97:CY97" si="285">CX98+CX99</f>
        <v>1054.1076499999999</v>
      </c>
      <c r="CY97" s="170">
        <f t="shared" si="285"/>
        <v>0</v>
      </c>
      <c r="CZ97" s="174">
        <f>CY97/CX97*100</f>
        <v>0</v>
      </c>
      <c r="DA97" s="96"/>
      <c r="DB97" s="154"/>
      <c r="DC97" s="75"/>
      <c r="DD97" s="154"/>
      <c r="DE97" s="87"/>
      <c r="DF97" s="87"/>
      <c r="DG97" s="154"/>
      <c r="DH97" s="85"/>
    </row>
    <row r="98" spans="1:112" s="16" customFormat="1" ht="15.75" customHeight="1">
      <c r="A98" s="11" t="s">
        <v>188</v>
      </c>
      <c r="B98" s="173">
        <f>E98+H98+K98+N98+Q98+T98+W98+Z98+AC98+AF98+AI98+AL98+AO98+AR98+AU98+AX98+BA98+BD98+BG98+BJ98+BM98+BP98+BS98+BV98+BY98+CB98+CE98+CO98+CR98+CU98+CX98</f>
        <v>341182.201</v>
      </c>
      <c r="C98" s="173">
        <f>F98+I98+L98+R98+U98+X98+AA98+AD98+AG98+AJ98+AM98+AP98+AS98+AV98+AY98+BB98+BE98+BH98+BK98+BN98+BQ98+BT98+BW98+BZ98+CG98+CS98+CV98+CY98</f>
        <v>102222.15568</v>
      </c>
      <c r="D98" s="171">
        <f t="shared" si="259"/>
        <v>29.961163091271576</v>
      </c>
      <c r="E98" s="171">
        <v>1309</v>
      </c>
      <c r="F98" s="171">
        <v>306.90420999999998</v>
      </c>
      <c r="G98" s="178">
        <f>F98/E98*100</f>
        <v>23.445699770817416</v>
      </c>
      <c r="H98" s="171">
        <v>119</v>
      </c>
      <c r="I98" s="171">
        <v>119</v>
      </c>
      <c r="J98" s="178">
        <f>I98/H98*100</f>
        <v>100</v>
      </c>
      <c r="K98" s="171"/>
      <c r="L98" s="171"/>
      <c r="M98" s="178"/>
      <c r="N98" s="171"/>
      <c r="O98" s="171"/>
      <c r="P98" s="178"/>
      <c r="Q98" s="171">
        <v>208474.2</v>
      </c>
      <c r="R98" s="171">
        <v>61832.339</v>
      </c>
      <c r="S98" s="178">
        <f>R98/Q98*100</f>
        <v>29.659468173999464</v>
      </c>
      <c r="T98" s="171">
        <v>31634.3</v>
      </c>
      <c r="U98" s="171">
        <v>9241.5990000000002</v>
      </c>
      <c r="V98" s="178">
        <f>U98/T98*100</f>
        <v>29.213856478569149</v>
      </c>
      <c r="W98" s="171">
        <v>5.0999999999999996</v>
      </c>
      <c r="X98" s="171"/>
      <c r="Y98" s="178">
        <f>X98/W98*100</f>
        <v>0</v>
      </c>
      <c r="Z98" s="171">
        <v>133.9</v>
      </c>
      <c r="AA98" s="171">
        <v>28.368790000000001</v>
      </c>
      <c r="AB98" s="178">
        <f>AA98/Z98*100</f>
        <v>21.186549663928304</v>
      </c>
      <c r="AC98" s="171">
        <v>25998.9</v>
      </c>
      <c r="AD98" s="171">
        <v>9838</v>
      </c>
      <c r="AE98" s="178">
        <f>AD98/AC98*100</f>
        <v>37.840062464181173</v>
      </c>
      <c r="AF98" s="171">
        <v>10778</v>
      </c>
      <c r="AG98" s="171">
        <v>4427</v>
      </c>
      <c r="AH98" s="178">
        <f>AG98/AF98*100</f>
        <v>41.07441083688996</v>
      </c>
      <c r="AI98" s="171">
        <v>17764.990000000002</v>
      </c>
      <c r="AJ98" s="171">
        <v>6585.5245699999996</v>
      </c>
      <c r="AK98" s="178">
        <f>AJ98/AI98*100</f>
        <v>37.070240793831005</v>
      </c>
      <c r="AL98" s="171">
        <v>161</v>
      </c>
      <c r="AM98" s="171">
        <v>63.5</v>
      </c>
      <c r="AN98" s="178">
        <f>AM98/AL98*100</f>
        <v>39.440993788819881</v>
      </c>
      <c r="AO98" s="171">
        <v>4.7089999999999996</v>
      </c>
      <c r="AP98" s="171">
        <v>4.70871</v>
      </c>
      <c r="AQ98" s="178"/>
      <c r="AR98" s="171">
        <v>418</v>
      </c>
      <c r="AS98" s="171">
        <v>115.37533000000001</v>
      </c>
      <c r="AT98" s="178">
        <f>AS98/AR98*100</f>
        <v>27.601753588516747</v>
      </c>
      <c r="AU98" s="171">
        <v>3</v>
      </c>
      <c r="AV98" s="171">
        <v>0.75</v>
      </c>
      <c r="AW98" s="177">
        <f t="shared" si="272"/>
        <v>25</v>
      </c>
      <c r="AX98" s="171">
        <v>470</v>
      </c>
      <c r="AY98" s="171"/>
      <c r="AZ98" s="178">
        <f>AY98/AX98*100</f>
        <v>0</v>
      </c>
      <c r="BA98" s="171">
        <v>698</v>
      </c>
      <c r="BB98" s="171">
        <v>176.17087000000001</v>
      </c>
      <c r="BC98" s="177">
        <f t="shared" si="274"/>
        <v>25.239379656160459</v>
      </c>
      <c r="BD98" s="171">
        <v>27</v>
      </c>
      <c r="BE98" s="171">
        <v>6.8</v>
      </c>
      <c r="BF98" s="178">
        <f>BE98/BD98*100</f>
        <v>25.185185185185183</v>
      </c>
      <c r="BG98" s="171"/>
      <c r="BH98" s="171"/>
      <c r="BI98" s="178"/>
      <c r="BJ98" s="171">
        <v>344.7</v>
      </c>
      <c r="BK98" s="171">
        <v>48.055</v>
      </c>
      <c r="BL98" s="178">
        <f>BK98/BJ98*100</f>
        <v>13.941108210037715</v>
      </c>
      <c r="BM98" s="171"/>
      <c r="BN98" s="171"/>
      <c r="BO98" s="177"/>
      <c r="BP98" s="171">
        <v>21215.8</v>
      </c>
      <c r="BQ98" s="171">
        <v>5098.7009600000001</v>
      </c>
      <c r="BR98" s="178">
        <f>BQ98/BP98*100</f>
        <v>24.032565163698756</v>
      </c>
      <c r="BS98" s="171"/>
      <c r="BT98" s="171"/>
      <c r="BU98" s="178"/>
      <c r="BV98" s="171"/>
      <c r="BW98" s="171"/>
      <c r="BX98" s="178"/>
      <c r="BY98" s="171">
        <v>0</v>
      </c>
      <c r="BZ98" s="171"/>
      <c r="CA98" s="178"/>
      <c r="CB98" s="171"/>
      <c r="CC98" s="171"/>
      <c r="CD98" s="178"/>
      <c r="CE98" s="193">
        <v>2111.7143500000002</v>
      </c>
      <c r="CF98" s="171">
        <f>CI98+CL98</f>
        <v>2111.7143499999997</v>
      </c>
      <c r="CG98" s="171">
        <f>CJ98+CM98</f>
        <v>0</v>
      </c>
      <c r="CH98" s="178">
        <f>CG98/CF98*100</f>
        <v>0</v>
      </c>
      <c r="CI98" s="171">
        <v>2090.5972099999999</v>
      </c>
      <c r="CJ98" s="171"/>
      <c r="CK98" s="177">
        <f t="shared" si="280"/>
        <v>0</v>
      </c>
      <c r="CL98" s="171">
        <v>21.117139999999999</v>
      </c>
      <c r="CM98" s="171"/>
      <c r="CN98" s="177">
        <f t="shared" si="281"/>
        <v>0</v>
      </c>
      <c r="CO98" s="171"/>
      <c r="CP98" s="171"/>
      <c r="CQ98" s="178"/>
      <c r="CR98" s="171">
        <v>20.48</v>
      </c>
      <c r="CS98" s="171"/>
      <c r="CT98" s="178">
        <f>CS98/CR98*100</f>
        <v>0</v>
      </c>
      <c r="CU98" s="171">
        <v>18436.3</v>
      </c>
      <c r="CV98" s="171">
        <v>4329.3592399999998</v>
      </c>
      <c r="CW98" s="177">
        <f t="shared" si="284"/>
        <v>23.482798826228692</v>
      </c>
      <c r="CX98" s="171">
        <v>1054.1076499999999</v>
      </c>
      <c r="CY98" s="171"/>
      <c r="CZ98" s="178">
        <f>CY98/CX98*100</f>
        <v>0</v>
      </c>
      <c r="DA98" s="30"/>
      <c r="DB98" s="30"/>
      <c r="DC98" s="17"/>
      <c r="DD98" s="87"/>
      <c r="DE98" s="87"/>
      <c r="DF98" s="87"/>
      <c r="DG98" s="85"/>
      <c r="DH98" s="85"/>
    </row>
    <row r="99" spans="1:112" s="14" customFormat="1" ht="15.75" customHeight="1">
      <c r="A99" s="13" t="s">
        <v>194</v>
      </c>
      <c r="B99" s="170">
        <f>SUM(B100:B108)</f>
        <v>1580.6</v>
      </c>
      <c r="C99" s="170">
        <f t="shared" ref="C99" si="286">SUM(C100:C108)</f>
        <v>255.12207000000004</v>
      </c>
      <c r="D99" s="170">
        <f t="shared" si="259"/>
        <v>16.140837023914973</v>
      </c>
      <c r="E99" s="170">
        <f t="shared" ref="E99:BN99" si="287">SUM(E100:E108)</f>
        <v>0</v>
      </c>
      <c r="F99" s="170">
        <f t="shared" si="287"/>
        <v>0</v>
      </c>
      <c r="G99" s="174"/>
      <c r="H99" s="170">
        <f t="shared" si="287"/>
        <v>0</v>
      </c>
      <c r="I99" s="170">
        <f t="shared" si="287"/>
        <v>0</v>
      </c>
      <c r="J99" s="174"/>
      <c r="K99" s="170">
        <f t="shared" si="287"/>
        <v>1580.6</v>
      </c>
      <c r="L99" s="170">
        <f t="shared" si="287"/>
        <v>255.12207000000004</v>
      </c>
      <c r="M99" s="174">
        <f t="shared" si="262"/>
        <v>16.140837023914973</v>
      </c>
      <c r="N99" s="170"/>
      <c r="O99" s="170"/>
      <c r="P99" s="174"/>
      <c r="Q99" s="170">
        <f t="shared" si="287"/>
        <v>0</v>
      </c>
      <c r="R99" s="170">
        <f t="shared" si="287"/>
        <v>0</v>
      </c>
      <c r="S99" s="174"/>
      <c r="T99" s="170">
        <f t="shared" si="287"/>
        <v>0</v>
      </c>
      <c r="U99" s="170">
        <f t="shared" si="287"/>
        <v>0</v>
      </c>
      <c r="V99" s="174"/>
      <c r="W99" s="170">
        <f t="shared" si="287"/>
        <v>0</v>
      </c>
      <c r="X99" s="170">
        <f t="shared" si="287"/>
        <v>0</v>
      </c>
      <c r="Y99" s="174"/>
      <c r="Z99" s="170">
        <f t="shared" si="287"/>
        <v>0</v>
      </c>
      <c r="AA99" s="170">
        <f t="shared" si="287"/>
        <v>0</v>
      </c>
      <c r="AB99" s="170"/>
      <c r="AC99" s="170">
        <f t="shared" si="287"/>
        <v>0</v>
      </c>
      <c r="AD99" s="170">
        <f t="shared" si="287"/>
        <v>0</v>
      </c>
      <c r="AE99" s="170"/>
      <c r="AF99" s="170">
        <f t="shared" si="287"/>
        <v>0</v>
      </c>
      <c r="AG99" s="170">
        <f t="shared" si="287"/>
        <v>0</v>
      </c>
      <c r="AH99" s="170"/>
      <c r="AI99" s="170">
        <f t="shared" si="287"/>
        <v>0</v>
      </c>
      <c r="AJ99" s="170">
        <f t="shared" si="287"/>
        <v>0</v>
      </c>
      <c r="AK99" s="174"/>
      <c r="AL99" s="170">
        <f t="shared" si="287"/>
        <v>0</v>
      </c>
      <c r="AM99" s="170">
        <f t="shared" si="287"/>
        <v>0</v>
      </c>
      <c r="AN99" s="174"/>
      <c r="AO99" s="170">
        <f t="shared" si="287"/>
        <v>0</v>
      </c>
      <c r="AP99" s="170">
        <f t="shared" si="287"/>
        <v>0</v>
      </c>
      <c r="AQ99" s="174"/>
      <c r="AR99" s="170">
        <f t="shared" si="287"/>
        <v>0</v>
      </c>
      <c r="AS99" s="170">
        <f t="shared" si="287"/>
        <v>0</v>
      </c>
      <c r="AT99" s="174"/>
      <c r="AU99" s="170">
        <f t="shared" si="287"/>
        <v>0</v>
      </c>
      <c r="AV99" s="170">
        <f t="shared" si="287"/>
        <v>0</v>
      </c>
      <c r="AW99" s="174"/>
      <c r="AX99" s="170">
        <f t="shared" si="287"/>
        <v>0</v>
      </c>
      <c r="AY99" s="170">
        <f t="shared" si="287"/>
        <v>0</v>
      </c>
      <c r="AZ99" s="174"/>
      <c r="BA99" s="170">
        <f t="shared" si="287"/>
        <v>0</v>
      </c>
      <c r="BB99" s="170">
        <f t="shared" si="287"/>
        <v>0</v>
      </c>
      <c r="BC99" s="174"/>
      <c r="BD99" s="170">
        <f t="shared" si="287"/>
        <v>0</v>
      </c>
      <c r="BE99" s="170">
        <f t="shared" si="287"/>
        <v>0</v>
      </c>
      <c r="BF99" s="174"/>
      <c r="BG99" s="170">
        <f t="shared" si="287"/>
        <v>0</v>
      </c>
      <c r="BH99" s="170">
        <f t="shared" si="287"/>
        <v>0</v>
      </c>
      <c r="BI99" s="177"/>
      <c r="BJ99" s="170">
        <f t="shared" si="287"/>
        <v>0</v>
      </c>
      <c r="BK99" s="170">
        <f t="shared" si="287"/>
        <v>0</v>
      </c>
      <c r="BL99" s="174"/>
      <c r="BM99" s="170">
        <f t="shared" si="287"/>
        <v>0</v>
      </c>
      <c r="BN99" s="170">
        <f t="shared" si="287"/>
        <v>0</v>
      </c>
      <c r="BO99" s="177"/>
      <c r="BP99" s="170">
        <f t="shared" ref="BP99:CM99" si="288">SUM(BP100:BP108)</f>
        <v>0</v>
      </c>
      <c r="BQ99" s="170">
        <f t="shared" si="288"/>
        <v>0</v>
      </c>
      <c r="BR99" s="174"/>
      <c r="BS99" s="170">
        <f t="shared" si="288"/>
        <v>0</v>
      </c>
      <c r="BT99" s="170">
        <f t="shared" si="288"/>
        <v>0</v>
      </c>
      <c r="BU99" s="174"/>
      <c r="BV99" s="170">
        <f t="shared" si="288"/>
        <v>0</v>
      </c>
      <c r="BW99" s="170">
        <f t="shared" si="288"/>
        <v>0</v>
      </c>
      <c r="BX99" s="177"/>
      <c r="BY99" s="170">
        <f t="shared" si="288"/>
        <v>0</v>
      </c>
      <c r="BZ99" s="170">
        <f t="shared" si="288"/>
        <v>0</v>
      </c>
      <c r="CA99" s="177"/>
      <c r="CB99" s="170"/>
      <c r="CC99" s="170"/>
      <c r="CD99" s="177"/>
      <c r="CE99" s="192">
        <f t="shared" si="288"/>
        <v>0</v>
      </c>
      <c r="CF99" s="170">
        <f t="shared" si="288"/>
        <v>0</v>
      </c>
      <c r="CG99" s="170">
        <f t="shared" si="288"/>
        <v>0</v>
      </c>
      <c r="CH99" s="174"/>
      <c r="CI99" s="170">
        <f t="shared" si="288"/>
        <v>0</v>
      </c>
      <c r="CJ99" s="170">
        <f t="shared" si="288"/>
        <v>0</v>
      </c>
      <c r="CK99" s="177"/>
      <c r="CL99" s="170">
        <f t="shared" si="288"/>
        <v>0</v>
      </c>
      <c r="CM99" s="170">
        <f t="shared" si="288"/>
        <v>0</v>
      </c>
      <c r="CN99" s="177"/>
      <c r="CO99" s="170"/>
      <c r="CP99" s="170"/>
      <c r="CQ99" s="178"/>
      <c r="CR99" s="170">
        <f t="shared" ref="CR99:CS99" si="289">SUM(CR100:CR108)</f>
        <v>0</v>
      </c>
      <c r="CS99" s="170">
        <f t="shared" si="289"/>
        <v>0</v>
      </c>
      <c r="CT99" s="178"/>
      <c r="CU99" s="170">
        <f t="shared" ref="CU99:CV99" si="290">SUM(CU100:CU108)</f>
        <v>0</v>
      </c>
      <c r="CV99" s="170">
        <f t="shared" si="290"/>
        <v>0</v>
      </c>
      <c r="CW99" s="177"/>
      <c r="CX99" s="170">
        <f t="shared" ref="CX99:CY99" si="291">SUM(CX100:CX108)</f>
        <v>0</v>
      </c>
      <c r="CY99" s="170">
        <f t="shared" si="291"/>
        <v>0</v>
      </c>
      <c r="CZ99" s="178"/>
      <c r="DA99" s="96"/>
      <c r="DB99" s="96"/>
      <c r="DC99" s="17"/>
      <c r="DD99" s="87"/>
      <c r="DE99" s="87"/>
      <c r="DF99" s="87"/>
      <c r="DG99" s="85"/>
      <c r="DH99" s="85"/>
    </row>
    <row r="100" spans="1:112" s="16" customFormat="1" ht="15.75" customHeight="1">
      <c r="A100" s="11" t="s">
        <v>141</v>
      </c>
      <c r="B100" s="173">
        <f t="shared" ref="B100:B108" si="292">E100+H100+K100+N100+Q100+T100+W100+Z100+AC100+AF100+AI100+AL100+AO100+AR100+AU100+AX100+BA100+BD100+BG100+BJ100+BM100+BP100+BS100+BV100+BY100+CB100+CE100+CO100+CR100</f>
        <v>111.4</v>
      </c>
      <c r="C100" s="173">
        <f t="shared" ref="C100:C108" si="293">F100+I100+L100+R100+U100+X100+AA100+AD100+AG100+AJ100+AM100+AP100+AS100+AV100+AY100+BB100+BE100+BH100+BK100+BN100+BQ100+BT100+BW100+BZ100+CG100+CS100+CV100</f>
        <v>23.32141</v>
      </c>
      <c r="D100" s="171">
        <f t="shared" si="259"/>
        <v>20.934838420107717</v>
      </c>
      <c r="E100" s="171"/>
      <c r="F100" s="171"/>
      <c r="G100" s="178"/>
      <c r="H100" s="171"/>
      <c r="I100" s="171"/>
      <c r="J100" s="178"/>
      <c r="K100" s="171">
        <v>111.4</v>
      </c>
      <c r="L100" s="171">
        <v>23.32141</v>
      </c>
      <c r="M100" s="178">
        <f t="shared" si="262"/>
        <v>20.934838420107717</v>
      </c>
      <c r="N100" s="171"/>
      <c r="O100" s="171"/>
      <c r="P100" s="178"/>
      <c r="Q100" s="171"/>
      <c r="R100" s="171"/>
      <c r="S100" s="178"/>
      <c r="T100" s="171"/>
      <c r="U100" s="171"/>
      <c r="V100" s="178"/>
      <c r="W100" s="171"/>
      <c r="X100" s="171"/>
      <c r="Y100" s="178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8"/>
      <c r="AL100" s="171"/>
      <c r="AM100" s="171"/>
      <c r="AN100" s="178"/>
      <c r="AO100" s="171"/>
      <c r="AP100" s="171"/>
      <c r="AQ100" s="178"/>
      <c r="AR100" s="171"/>
      <c r="AS100" s="171"/>
      <c r="AT100" s="178"/>
      <c r="AU100" s="171"/>
      <c r="AV100" s="171"/>
      <c r="AW100" s="178"/>
      <c r="AX100" s="171"/>
      <c r="AY100" s="171"/>
      <c r="AZ100" s="178"/>
      <c r="BA100" s="171"/>
      <c r="BB100" s="171"/>
      <c r="BC100" s="178"/>
      <c r="BD100" s="171"/>
      <c r="BE100" s="171"/>
      <c r="BF100" s="178"/>
      <c r="BG100" s="171"/>
      <c r="BH100" s="171"/>
      <c r="BI100" s="178"/>
      <c r="BJ100" s="171"/>
      <c r="BK100" s="171"/>
      <c r="BL100" s="178"/>
      <c r="BM100" s="171"/>
      <c r="BN100" s="171"/>
      <c r="BO100" s="178"/>
      <c r="BP100" s="171"/>
      <c r="BQ100" s="171"/>
      <c r="BR100" s="178"/>
      <c r="BS100" s="171"/>
      <c r="BT100" s="171"/>
      <c r="BU100" s="178"/>
      <c r="BV100" s="171"/>
      <c r="BW100" s="171"/>
      <c r="BX100" s="178"/>
      <c r="BY100" s="171"/>
      <c r="BZ100" s="171"/>
      <c r="CA100" s="178"/>
      <c r="CB100" s="171"/>
      <c r="CC100" s="171"/>
      <c r="CD100" s="178"/>
      <c r="CE100" s="193"/>
      <c r="CF100" s="171"/>
      <c r="CG100" s="171"/>
      <c r="CH100" s="178"/>
      <c r="CI100" s="171"/>
      <c r="CJ100" s="171"/>
      <c r="CK100" s="178"/>
      <c r="CL100" s="171"/>
      <c r="CM100" s="171"/>
      <c r="CN100" s="178"/>
      <c r="CO100" s="171"/>
      <c r="CP100" s="171"/>
      <c r="CQ100" s="178"/>
      <c r="CR100" s="171"/>
      <c r="CS100" s="171"/>
      <c r="CT100" s="178"/>
      <c r="CU100" s="171"/>
      <c r="CV100" s="171"/>
      <c r="CW100" s="178"/>
      <c r="CX100" s="171"/>
      <c r="CY100" s="171"/>
      <c r="CZ100" s="178"/>
      <c r="DA100" s="30"/>
      <c r="DB100" s="30"/>
      <c r="DC100" s="17"/>
      <c r="DD100" s="87"/>
      <c r="DE100" s="87"/>
      <c r="DF100" s="87"/>
      <c r="DG100" s="88"/>
      <c r="DH100" s="85"/>
    </row>
    <row r="101" spans="1:112" s="16" customFormat="1" ht="15.75" customHeight="1">
      <c r="A101" s="11" t="s">
        <v>88</v>
      </c>
      <c r="B101" s="173">
        <f t="shared" si="292"/>
        <v>227</v>
      </c>
      <c r="C101" s="173">
        <f t="shared" si="293"/>
        <v>47.571249999999999</v>
      </c>
      <c r="D101" s="171">
        <f t="shared" si="259"/>
        <v>20.956497797356828</v>
      </c>
      <c r="E101" s="171"/>
      <c r="F101" s="171"/>
      <c r="G101" s="178"/>
      <c r="H101" s="171"/>
      <c r="I101" s="171"/>
      <c r="J101" s="178"/>
      <c r="K101" s="171">
        <v>227</v>
      </c>
      <c r="L101" s="171">
        <v>47.571249999999999</v>
      </c>
      <c r="M101" s="178">
        <f t="shared" si="262"/>
        <v>20.956497797356828</v>
      </c>
      <c r="N101" s="171"/>
      <c r="O101" s="171"/>
      <c r="P101" s="178"/>
      <c r="Q101" s="171"/>
      <c r="R101" s="171"/>
      <c r="S101" s="178"/>
      <c r="T101" s="171"/>
      <c r="U101" s="171"/>
      <c r="V101" s="178"/>
      <c r="W101" s="171"/>
      <c r="X101" s="171"/>
      <c r="Y101" s="178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8"/>
      <c r="AL101" s="171"/>
      <c r="AM101" s="171"/>
      <c r="AN101" s="178"/>
      <c r="AO101" s="171"/>
      <c r="AP101" s="171"/>
      <c r="AQ101" s="178"/>
      <c r="AR101" s="171"/>
      <c r="AS101" s="171"/>
      <c r="AT101" s="178"/>
      <c r="AU101" s="171"/>
      <c r="AV101" s="171"/>
      <c r="AW101" s="178"/>
      <c r="AX101" s="171"/>
      <c r="AY101" s="171"/>
      <c r="AZ101" s="178"/>
      <c r="BA101" s="171"/>
      <c r="BB101" s="171"/>
      <c r="BC101" s="178"/>
      <c r="BD101" s="171"/>
      <c r="BE101" s="171"/>
      <c r="BF101" s="178"/>
      <c r="BG101" s="171"/>
      <c r="BH101" s="171"/>
      <c r="BI101" s="178"/>
      <c r="BJ101" s="171"/>
      <c r="BK101" s="171"/>
      <c r="BL101" s="178"/>
      <c r="BM101" s="171"/>
      <c r="BN101" s="171"/>
      <c r="BO101" s="178"/>
      <c r="BP101" s="171"/>
      <c r="BQ101" s="171"/>
      <c r="BR101" s="178"/>
      <c r="BS101" s="171"/>
      <c r="BT101" s="171"/>
      <c r="BU101" s="178"/>
      <c r="BV101" s="171"/>
      <c r="BW101" s="171"/>
      <c r="BX101" s="178"/>
      <c r="BY101" s="171"/>
      <c r="BZ101" s="171"/>
      <c r="CA101" s="178"/>
      <c r="CB101" s="171"/>
      <c r="CC101" s="171"/>
      <c r="CD101" s="178"/>
      <c r="CE101" s="193"/>
      <c r="CF101" s="171"/>
      <c r="CG101" s="171"/>
      <c r="CH101" s="178"/>
      <c r="CI101" s="171"/>
      <c r="CJ101" s="171"/>
      <c r="CK101" s="178"/>
      <c r="CL101" s="171"/>
      <c r="CM101" s="171"/>
      <c r="CN101" s="178"/>
      <c r="CO101" s="171"/>
      <c r="CP101" s="171"/>
      <c r="CQ101" s="178"/>
      <c r="CR101" s="171"/>
      <c r="CS101" s="171"/>
      <c r="CT101" s="178"/>
      <c r="CU101" s="171"/>
      <c r="CV101" s="171"/>
      <c r="CW101" s="178"/>
      <c r="CX101" s="171"/>
      <c r="CY101" s="171"/>
      <c r="CZ101" s="178"/>
      <c r="DA101" s="30"/>
      <c r="DB101" s="30"/>
      <c r="DC101" s="17"/>
      <c r="DD101" s="87"/>
      <c r="DE101" s="87"/>
      <c r="DF101" s="87"/>
      <c r="DG101" s="85"/>
      <c r="DH101" s="85"/>
    </row>
    <row r="102" spans="1:112" s="16" customFormat="1" ht="15.75" customHeight="1">
      <c r="A102" s="11" t="s">
        <v>37</v>
      </c>
      <c r="B102" s="173">
        <f t="shared" si="292"/>
        <v>111.4</v>
      </c>
      <c r="C102" s="173">
        <f t="shared" si="293"/>
        <v>4.6410400000000003</v>
      </c>
      <c r="D102" s="171">
        <f t="shared" si="259"/>
        <v>4.166104129263914</v>
      </c>
      <c r="E102" s="171"/>
      <c r="F102" s="171"/>
      <c r="G102" s="178"/>
      <c r="H102" s="171"/>
      <c r="I102" s="171"/>
      <c r="J102" s="178"/>
      <c r="K102" s="171">
        <v>111.4</v>
      </c>
      <c r="L102" s="171">
        <v>4.6410400000000003</v>
      </c>
      <c r="M102" s="178">
        <f t="shared" si="262"/>
        <v>4.166104129263914</v>
      </c>
      <c r="N102" s="171"/>
      <c r="O102" s="171"/>
      <c r="P102" s="178"/>
      <c r="Q102" s="171"/>
      <c r="R102" s="171"/>
      <c r="S102" s="178"/>
      <c r="T102" s="171"/>
      <c r="U102" s="171"/>
      <c r="V102" s="178"/>
      <c r="W102" s="171"/>
      <c r="X102" s="171"/>
      <c r="Y102" s="178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8"/>
      <c r="AL102" s="171"/>
      <c r="AM102" s="171"/>
      <c r="AN102" s="178"/>
      <c r="AO102" s="171"/>
      <c r="AP102" s="171"/>
      <c r="AQ102" s="178"/>
      <c r="AR102" s="171"/>
      <c r="AS102" s="171"/>
      <c r="AT102" s="178"/>
      <c r="AU102" s="171"/>
      <c r="AV102" s="171"/>
      <c r="AW102" s="178"/>
      <c r="AX102" s="171"/>
      <c r="AY102" s="171"/>
      <c r="AZ102" s="178"/>
      <c r="BA102" s="171"/>
      <c r="BB102" s="171"/>
      <c r="BC102" s="178"/>
      <c r="BD102" s="171"/>
      <c r="BE102" s="171"/>
      <c r="BF102" s="178"/>
      <c r="BG102" s="171"/>
      <c r="BH102" s="171"/>
      <c r="BI102" s="178"/>
      <c r="BJ102" s="171"/>
      <c r="BK102" s="171"/>
      <c r="BL102" s="178"/>
      <c r="BM102" s="171"/>
      <c r="BN102" s="171"/>
      <c r="BO102" s="178"/>
      <c r="BP102" s="171"/>
      <c r="BQ102" s="171"/>
      <c r="BR102" s="178"/>
      <c r="BS102" s="171"/>
      <c r="BT102" s="171"/>
      <c r="BU102" s="178"/>
      <c r="BV102" s="171"/>
      <c r="BW102" s="171"/>
      <c r="BX102" s="178"/>
      <c r="BY102" s="171"/>
      <c r="BZ102" s="171"/>
      <c r="CA102" s="178"/>
      <c r="CB102" s="171"/>
      <c r="CC102" s="171"/>
      <c r="CD102" s="178"/>
      <c r="CE102" s="193"/>
      <c r="CF102" s="171"/>
      <c r="CG102" s="171"/>
      <c r="CH102" s="178"/>
      <c r="CI102" s="171"/>
      <c r="CJ102" s="171"/>
      <c r="CK102" s="178"/>
      <c r="CL102" s="171"/>
      <c r="CM102" s="171"/>
      <c r="CN102" s="178"/>
      <c r="CO102" s="171"/>
      <c r="CP102" s="171"/>
      <c r="CQ102" s="178"/>
      <c r="CR102" s="171"/>
      <c r="CS102" s="171"/>
      <c r="CT102" s="178"/>
      <c r="CU102" s="171"/>
      <c r="CV102" s="171"/>
      <c r="CW102" s="178"/>
      <c r="CX102" s="171"/>
      <c r="CY102" s="171"/>
      <c r="CZ102" s="178"/>
      <c r="DA102" s="30"/>
      <c r="DB102" s="30"/>
      <c r="DC102" s="17"/>
      <c r="DD102" s="87"/>
      <c r="DE102" s="87"/>
      <c r="DF102" s="87"/>
      <c r="DG102" s="85"/>
      <c r="DH102" s="85"/>
    </row>
    <row r="103" spans="1:112" s="16" customFormat="1" ht="15.75" customHeight="1">
      <c r="A103" s="11" t="s">
        <v>142</v>
      </c>
      <c r="B103" s="173">
        <f t="shared" si="292"/>
        <v>111.4</v>
      </c>
      <c r="C103" s="173">
        <f t="shared" si="293"/>
        <v>1.82528</v>
      </c>
      <c r="D103" s="171">
        <f t="shared" si="259"/>
        <v>1.6384919210053861</v>
      </c>
      <c r="E103" s="171"/>
      <c r="F103" s="171"/>
      <c r="G103" s="178"/>
      <c r="H103" s="171"/>
      <c r="I103" s="171"/>
      <c r="J103" s="178"/>
      <c r="K103" s="171">
        <v>111.4</v>
      </c>
      <c r="L103" s="171">
        <v>1.82528</v>
      </c>
      <c r="M103" s="178">
        <f t="shared" si="262"/>
        <v>1.6384919210053861</v>
      </c>
      <c r="N103" s="171"/>
      <c r="O103" s="171"/>
      <c r="P103" s="178"/>
      <c r="Q103" s="171"/>
      <c r="R103" s="171"/>
      <c r="S103" s="178"/>
      <c r="T103" s="171"/>
      <c r="U103" s="171"/>
      <c r="V103" s="178"/>
      <c r="W103" s="171"/>
      <c r="X103" s="171"/>
      <c r="Y103" s="178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8"/>
      <c r="AL103" s="171"/>
      <c r="AM103" s="171"/>
      <c r="AN103" s="178"/>
      <c r="AO103" s="171"/>
      <c r="AP103" s="171"/>
      <c r="AQ103" s="178"/>
      <c r="AR103" s="171"/>
      <c r="AS103" s="171"/>
      <c r="AT103" s="178"/>
      <c r="AU103" s="171"/>
      <c r="AV103" s="171"/>
      <c r="AW103" s="178"/>
      <c r="AX103" s="171"/>
      <c r="AY103" s="171"/>
      <c r="AZ103" s="178"/>
      <c r="BA103" s="171"/>
      <c r="BB103" s="171"/>
      <c r="BC103" s="178"/>
      <c r="BD103" s="171"/>
      <c r="BE103" s="171"/>
      <c r="BF103" s="178"/>
      <c r="BG103" s="171"/>
      <c r="BH103" s="171"/>
      <c r="BI103" s="178"/>
      <c r="BJ103" s="171"/>
      <c r="BK103" s="171"/>
      <c r="BL103" s="178"/>
      <c r="BM103" s="171"/>
      <c r="BN103" s="171"/>
      <c r="BO103" s="178"/>
      <c r="BP103" s="171"/>
      <c r="BQ103" s="171"/>
      <c r="BR103" s="178"/>
      <c r="BS103" s="171"/>
      <c r="BT103" s="171"/>
      <c r="BU103" s="178"/>
      <c r="BV103" s="171"/>
      <c r="BW103" s="171"/>
      <c r="BX103" s="178"/>
      <c r="BY103" s="171"/>
      <c r="BZ103" s="171"/>
      <c r="CA103" s="178"/>
      <c r="CB103" s="171"/>
      <c r="CC103" s="171"/>
      <c r="CD103" s="178"/>
      <c r="CE103" s="193"/>
      <c r="CF103" s="171"/>
      <c r="CG103" s="171"/>
      <c r="CH103" s="178"/>
      <c r="CI103" s="171"/>
      <c r="CJ103" s="171"/>
      <c r="CK103" s="178"/>
      <c r="CL103" s="171"/>
      <c r="CM103" s="171"/>
      <c r="CN103" s="178"/>
      <c r="CO103" s="171"/>
      <c r="CP103" s="171"/>
      <c r="CQ103" s="178"/>
      <c r="CR103" s="171"/>
      <c r="CS103" s="171"/>
      <c r="CT103" s="178"/>
      <c r="CU103" s="171"/>
      <c r="CV103" s="171"/>
      <c r="CW103" s="178"/>
      <c r="CX103" s="171"/>
      <c r="CY103" s="171"/>
      <c r="CZ103" s="178"/>
      <c r="DA103" s="30"/>
      <c r="DB103" s="30"/>
      <c r="DC103" s="17"/>
      <c r="DD103" s="87"/>
      <c r="DE103" s="87"/>
      <c r="DF103" s="87"/>
      <c r="DG103" s="85"/>
      <c r="DH103" s="85"/>
    </row>
    <row r="104" spans="1:112" s="16" customFormat="1" ht="15.75" customHeight="1">
      <c r="A104" s="11" t="s">
        <v>143</v>
      </c>
      <c r="B104" s="173">
        <f t="shared" si="292"/>
        <v>227</v>
      </c>
      <c r="C104" s="173">
        <f t="shared" si="293"/>
        <v>42.12724</v>
      </c>
      <c r="D104" s="171">
        <f t="shared" si="259"/>
        <v>18.558255506607928</v>
      </c>
      <c r="E104" s="171"/>
      <c r="F104" s="171"/>
      <c r="G104" s="178"/>
      <c r="H104" s="171"/>
      <c r="I104" s="171"/>
      <c r="J104" s="178"/>
      <c r="K104" s="171">
        <v>227</v>
      </c>
      <c r="L104" s="171">
        <v>42.12724</v>
      </c>
      <c r="M104" s="178">
        <f t="shared" si="262"/>
        <v>18.558255506607928</v>
      </c>
      <c r="N104" s="171"/>
      <c r="O104" s="171"/>
      <c r="P104" s="178"/>
      <c r="Q104" s="171"/>
      <c r="R104" s="171"/>
      <c r="S104" s="178"/>
      <c r="T104" s="171"/>
      <c r="U104" s="171"/>
      <c r="V104" s="178"/>
      <c r="W104" s="171"/>
      <c r="X104" s="171"/>
      <c r="Y104" s="178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8"/>
      <c r="AL104" s="171"/>
      <c r="AM104" s="171"/>
      <c r="AN104" s="178"/>
      <c r="AO104" s="171"/>
      <c r="AP104" s="171"/>
      <c r="AQ104" s="178"/>
      <c r="AR104" s="171"/>
      <c r="AS104" s="171"/>
      <c r="AT104" s="178"/>
      <c r="AU104" s="171"/>
      <c r="AV104" s="171"/>
      <c r="AW104" s="178"/>
      <c r="AX104" s="171"/>
      <c r="AY104" s="171"/>
      <c r="AZ104" s="178"/>
      <c r="BA104" s="171"/>
      <c r="BB104" s="171"/>
      <c r="BC104" s="178"/>
      <c r="BD104" s="171"/>
      <c r="BE104" s="171"/>
      <c r="BF104" s="178"/>
      <c r="BG104" s="171"/>
      <c r="BH104" s="171"/>
      <c r="BI104" s="178"/>
      <c r="BJ104" s="171"/>
      <c r="BK104" s="171"/>
      <c r="BL104" s="178"/>
      <c r="BM104" s="171"/>
      <c r="BN104" s="171"/>
      <c r="BO104" s="178"/>
      <c r="BP104" s="171"/>
      <c r="BQ104" s="171"/>
      <c r="BR104" s="178"/>
      <c r="BS104" s="171"/>
      <c r="BT104" s="171"/>
      <c r="BU104" s="178"/>
      <c r="BV104" s="171"/>
      <c r="BW104" s="171"/>
      <c r="BX104" s="178"/>
      <c r="BY104" s="171"/>
      <c r="BZ104" s="171"/>
      <c r="CA104" s="178"/>
      <c r="CB104" s="171"/>
      <c r="CC104" s="171"/>
      <c r="CD104" s="178"/>
      <c r="CE104" s="193"/>
      <c r="CF104" s="171"/>
      <c r="CG104" s="171"/>
      <c r="CH104" s="178"/>
      <c r="CI104" s="171"/>
      <c r="CJ104" s="171"/>
      <c r="CK104" s="178"/>
      <c r="CL104" s="171"/>
      <c r="CM104" s="171"/>
      <c r="CN104" s="178"/>
      <c r="CO104" s="171"/>
      <c r="CP104" s="171"/>
      <c r="CQ104" s="178"/>
      <c r="CR104" s="171"/>
      <c r="CS104" s="171"/>
      <c r="CT104" s="178"/>
      <c r="CU104" s="171"/>
      <c r="CV104" s="171"/>
      <c r="CW104" s="178"/>
      <c r="CX104" s="171"/>
      <c r="CY104" s="171"/>
      <c r="CZ104" s="178"/>
      <c r="DA104" s="30"/>
      <c r="DB104" s="30"/>
      <c r="DC104" s="17"/>
      <c r="DD104" s="87"/>
      <c r="DE104" s="87"/>
      <c r="DF104" s="87"/>
      <c r="DG104" s="85"/>
      <c r="DH104" s="85"/>
    </row>
    <row r="105" spans="1:112" s="16" customFormat="1" ht="15.75" customHeight="1">
      <c r="A105" s="11" t="s">
        <v>99</v>
      </c>
      <c r="B105" s="173">
        <f t="shared" si="292"/>
        <v>227</v>
      </c>
      <c r="C105" s="173">
        <f t="shared" si="293"/>
        <v>0</v>
      </c>
      <c r="D105" s="171">
        <f t="shared" si="259"/>
        <v>0</v>
      </c>
      <c r="E105" s="171"/>
      <c r="F105" s="171"/>
      <c r="G105" s="178"/>
      <c r="H105" s="171"/>
      <c r="I105" s="171"/>
      <c r="J105" s="178"/>
      <c r="K105" s="171">
        <v>227</v>
      </c>
      <c r="L105" s="171">
        <v>0</v>
      </c>
      <c r="M105" s="178">
        <f t="shared" si="262"/>
        <v>0</v>
      </c>
      <c r="N105" s="171"/>
      <c r="O105" s="171"/>
      <c r="P105" s="178"/>
      <c r="Q105" s="171"/>
      <c r="R105" s="171"/>
      <c r="S105" s="178"/>
      <c r="T105" s="171"/>
      <c r="U105" s="171"/>
      <c r="V105" s="178"/>
      <c r="W105" s="171"/>
      <c r="X105" s="171"/>
      <c r="Y105" s="178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8"/>
      <c r="AL105" s="171"/>
      <c r="AM105" s="171"/>
      <c r="AN105" s="178"/>
      <c r="AO105" s="171"/>
      <c r="AP105" s="171"/>
      <c r="AQ105" s="178"/>
      <c r="AR105" s="171"/>
      <c r="AS105" s="171"/>
      <c r="AT105" s="178"/>
      <c r="AU105" s="171"/>
      <c r="AV105" s="171"/>
      <c r="AW105" s="178"/>
      <c r="AX105" s="171"/>
      <c r="AY105" s="171"/>
      <c r="AZ105" s="178"/>
      <c r="BA105" s="171"/>
      <c r="BB105" s="171"/>
      <c r="BC105" s="178"/>
      <c r="BD105" s="171"/>
      <c r="BE105" s="171"/>
      <c r="BF105" s="178"/>
      <c r="BG105" s="171"/>
      <c r="BH105" s="171"/>
      <c r="BI105" s="178"/>
      <c r="BJ105" s="171"/>
      <c r="BK105" s="171"/>
      <c r="BL105" s="178"/>
      <c r="BM105" s="171"/>
      <c r="BN105" s="171"/>
      <c r="BO105" s="178"/>
      <c r="BP105" s="171"/>
      <c r="BQ105" s="171"/>
      <c r="BR105" s="178"/>
      <c r="BS105" s="171"/>
      <c r="BT105" s="171"/>
      <c r="BU105" s="178"/>
      <c r="BV105" s="171"/>
      <c r="BW105" s="171"/>
      <c r="BX105" s="178"/>
      <c r="BY105" s="171"/>
      <c r="BZ105" s="171"/>
      <c r="CA105" s="178"/>
      <c r="CB105" s="171"/>
      <c r="CC105" s="171"/>
      <c r="CD105" s="178"/>
      <c r="CE105" s="193"/>
      <c r="CF105" s="171"/>
      <c r="CG105" s="171"/>
      <c r="CH105" s="178"/>
      <c r="CI105" s="171"/>
      <c r="CJ105" s="171"/>
      <c r="CK105" s="178"/>
      <c r="CL105" s="171"/>
      <c r="CM105" s="171"/>
      <c r="CN105" s="178"/>
      <c r="CO105" s="171"/>
      <c r="CP105" s="171"/>
      <c r="CQ105" s="178"/>
      <c r="CR105" s="171"/>
      <c r="CS105" s="171"/>
      <c r="CT105" s="178"/>
      <c r="CU105" s="171"/>
      <c r="CV105" s="171"/>
      <c r="CW105" s="178"/>
      <c r="CX105" s="171"/>
      <c r="CY105" s="171"/>
      <c r="CZ105" s="178"/>
      <c r="DA105" s="30"/>
      <c r="DB105" s="30"/>
      <c r="DC105" s="17"/>
      <c r="DD105" s="87"/>
      <c r="DE105" s="87"/>
      <c r="DF105" s="87"/>
      <c r="DG105" s="88"/>
      <c r="DH105" s="85"/>
    </row>
    <row r="106" spans="1:112" s="16" customFormat="1" ht="15.75" customHeight="1">
      <c r="A106" s="11" t="s">
        <v>144</v>
      </c>
      <c r="B106" s="173">
        <f t="shared" si="292"/>
        <v>227</v>
      </c>
      <c r="C106" s="173">
        <f t="shared" si="293"/>
        <v>54.254339999999999</v>
      </c>
      <c r="D106" s="171">
        <f t="shared" si="259"/>
        <v>23.900590308370042</v>
      </c>
      <c r="E106" s="171"/>
      <c r="F106" s="171"/>
      <c r="G106" s="178"/>
      <c r="H106" s="171"/>
      <c r="I106" s="171"/>
      <c r="J106" s="178"/>
      <c r="K106" s="171">
        <v>227</v>
      </c>
      <c r="L106" s="171">
        <v>54.254339999999999</v>
      </c>
      <c r="M106" s="178">
        <f t="shared" si="262"/>
        <v>23.900590308370042</v>
      </c>
      <c r="N106" s="171"/>
      <c r="O106" s="171"/>
      <c r="P106" s="178"/>
      <c r="Q106" s="171"/>
      <c r="R106" s="171"/>
      <c r="S106" s="178"/>
      <c r="T106" s="171"/>
      <c r="U106" s="171"/>
      <c r="V106" s="178"/>
      <c r="W106" s="171"/>
      <c r="X106" s="171"/>
      <c r="Y106" s="178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8"/>
      <c r="AL106" s="171"/>
      <c r="AM106" s="171"/>
      <c r="AN106" s="178"/>
      <c r="AO106" s="171"/>
      <c r="AP106" s="171"/>
      <c r="AQ106" s="178"/>
      <c r="AR106" s="171"/>
      <c r="AS106" s="171"/>
      <c r="AT106" s="178"/>
      <c r="AU106" s="171"/>
      <c r="AV106" s="171"/>
      <c r="AW106" s="178"/>
      <c r="AX106" s="171"/>
      <c r="AY106" s="171"/>
      <c r="AZ106" s="178"/>
      <c r="BA106" s="171"/>
      <c r="BB106" s="171"/>
      <c r="BC106" s="178"/>
      <c r="BD106" s="171"/>
      <c r="BE106" s="171"/>
      <c r="BF106" s="178"/>
      <c r="BG106" s="171"/>
      <c r="BH106" s="171"/>
      <c r="BI106" s="178"/>
      <c r="BJ106" s="171"/>
      <c r="BK106" s="171"/>
      <c r="BL106" s="178"/>
      <c r="BM106" s="171"/>
      <c r="BN106" s="171"/>
      <c r="BO106" s="178"/>
      <c r="BP106" s="171"/>
      <c r="BQ106" s="171"/>
      <c r="BR106" s="178"/>
      <c r="BS106" s="171"/>
      <c r="BT106" s="171"/>
      <c r="BU106" s="178"/>
      <c r="BV106" s="171"/>
      <c r="BW106" s="171"/>
      <c r="BX106" s="178"/>
      <c r="BY106" s="171"/>
      <c r="BZ106" s="171"/>
      <c r="CA106" s="178"/>
      <c r="CB106" s="171"/>
      <c r="CC106" s="171"/>
      <c r="CD106" s="178"/>
      <c r="CE106" s="193"/>
      <c r="CF106" s="171"/>
      <c r="CG106" s="171"/>
      <c r="CH106" s="178"/>
      <c r="CI106" s="171"/>
      <c r="CJ106" s="171"/>
      <c r="CK106" s="178"/>
      <c r="CL106" s="171"/>
      <c r="CM106" s="171"/>
      <c r="CN106" s="178"/>
      <c r="CO106" s="171"/>
      <c r="CP106" s="171"/>
      <c r="CQ106" s="178"/>
      <c r="CR106" s="171"/>
      <c r="CS106" s="171"/>
      <c r="CT106" s="178"/>
      <c r="CU106" s="171"/>
      <c r="CV106" s="171"/>
      <c r="CW106" s="178"/>
      <c r="CX106" s="171"/>
      <c r="CY106" s="171"/>
      <c r="CZ106" s="178"/>
      <c r="DA106" s="30"/>
      <c r="DB106" s="30"/>
      <c r="DC106" s="17"/>
      <c r="DD106" s="87"/>
      <c r="DE106" s="87"/>
      <c r="DF106" s="87"/>
      <c r="DG106" s="85"/>
      <c r="DH106" s="85"/>
    </row>
    <row r="107" spans="1:112" s="16" customFormat="1" ht="15.75" customHeight="1">
      <c r="A107" s="11" t="s">
        <v>73</v>
      </c>
      <c r="B107" s="173">
        <f t="shared" si="292"/>
        <v>227</v>
      </c>
      <c r="C107" s="173">
        <f t="shared" si="293"/>
        <v>54.254339999999999</v>
      </c>
      <c r="D107" s="171">
        <f t="shared" si="259"/>
        <v>23.900590308370042</v>
      </c>
      <c r="E107" s="171"/>
      <c r="F107" s="171"/>
      <c r="G107" s="178"/>
      <c r="H107" s="171"/>
      <c r="I107" s="171"/>
      <c r="J107" s="178"/>
      <c r="K107" s="171">
        <v>227</v>
      </c>
      <c r="L107" s="171">
        <v>54.254339999999999</v>
      </c>
      <c r="M107" s="178">
        <f t="shared" si="262"/>
        <v>23.900590308370042</v>
      </c>
      <c r="N107" s="171"/>
      <c r="O107" s="171"/>
      <c r="P107" s="178"/>
      <c r="Q107" s="171"/>
      <c r="R107" s="171"/>
      <c r="S107" s="178"/>
      <c r="T107" s="171"/>
      <c r="U107" s="171"/>
      <c r="V107" s="178"/>
      <c r="W107" s="171"/>
      <c r="X107" s="171"/>
      <c r="Y107" s="178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8"/>
      <c r="AL107" s="171"/>
      <c r="AM107" s="171"/>
      <c r="AN107" s="178"/>
      <c r="AO107" s="171"/>
      <c r="AP107" s="171"/>
      <c r="AQ107" s="178"/>
      <c r="AR107" s="171"/>
      <c r="AS107" s="171"/>
      <c r="AT107" s="178"/>
      <c r="AU107" s="171"/>
      <c r="AV107" s="171"/>
      <c r="AW107" s="178"/>
      <c r="AX107" s="171"/>
      <c r="AY107" s="171"/>
      <c r="AZ107" s="178"/>
      <c r="BA107" s="171"/>
      <c r="BB107" s="171"/>
      <c r="BC107" s="178"/>
      <c r="BD107" s="171"/>
      <c r="BE107" s="171"/>
      <c r="BF107" s="178"/>
      <c r="BG107" s="171"/>
      <c r="BH107" s="171"/>
      <c r="BI107" s="178"/>
      <c r="BJ107" s="171"/>
      <c r="BK107" s="171"/>
      <c r="BL107" s="178"/>
      <c r="BM107" s="171"/>
      <c r="BN107" s="171"/>
      <c r="BO107" s="178"/>
      <c r="BP107" s="171"/>
      <c r="BQ107" s="171"/>
      <c r="BR107" s="178"/>
      <c r="BS107" s="171"/>
      <c r="BT107" s="171"/>
      <c r="BU107" s="178"/>
      <c r="BV107" s="171"/>
      <c r="BW107" s="171"/>
      <c r="BX107" s="178"/>
      <c r="BY107" s="171"/>
      <c r="BZ107" s="171"/>
      <c r="CA107" s="178"/>
      <c r="CB107" s="171"/>
      <c r="CC107" s="171"/>
      <c r="CD107" s="178"/>
      <c r="CE107" s="193"/>
      <c r="CF107" s="171"/>
      <c r="CG107" s="171"/>
      <c r="CH107" s="178"/>
      <c r="CI107" s="171"/>
      <c r="CJ107" s="171"/>
      <c r="CK107" s="178"/>
      <c r="CL107" s="171"/>
      <c r="CM107" s="171"/>
      <c r="CN107" s="178"/>
      <c r="CO107" s="171"/>
      <c r="CP107" s="171"/>
      <c r="CQ107" s="178"/>
      <c r="CR107" s="171"/>
      <c r="CS107" s="171"/>
      <c r="CT107" s="178"/>
      <c r="CU107" s="171"/>
      <c r="CV107" s="171"/>
      <c r="CW107" s="178"/>
      <c r="CX107" s="171"/>
      <c r="CY107" s="171"/>
      <c r="CZ107" s="178"/>
      <c r="DA107" s="30"/>
      <c r="DB107" s="30"/>
      <c r="DC107" s="17"/>
      <c r="DD107" s="87"/>
      <c r="DE107" s="87"/>
      <c r="DF107" s="87"/>
      <c r="DG107" s="85"/>
      <c r="DH107" s="85"/>
    </row>
    <row r="108" spans="1:112" s="16" customFormat="1" ht="15.75" customHeight="1">
      <c r="A108" s="11" t="s">
        <v>74</v>
      </c>
      <c r="B108" s="173">
        <f t="shared" si="292"/>
        <v>111.4</v>
      </c>
      <c r="C108" s="173">
        <f t="shared" si="293"/>
        <v>27.12717</v>
      </c>
      <c r="D108" s="171">
        <f t="shared" si="259"/>
        <v>24.351140035906642</v>
      </c>
      <c r="E108" s="171"/>
      <c r="F108" s="171"/>
      <c r="G108" s="178"/>
      <c r="H108" s="171"/>
      <c r="I108" s="171"/>
      <c r="J108" s="178"/>
      <c r="K108" s="171">
        <v>111.4</v>
      </c>
      <c r="L108" s="171">
        <v>27.12717</v>
      </c>
      <c r="M108" s="178">
        <f t="shared" si="262"/>
        <v>24.351140035906642</v>
      </c>
      <c r="N108" s="171"/>
      <c r="O108" s="171"/>
      <c r="P108" s="178"/>
      <c r="Q108" s="171"/>
      <c r="R108" s="171"/>
      <c r="S108" s="178"/>
      <c r="T108" s="171"/>
      <c r="U108" s="171"/>
      <c r="V108" s="178"/>
      <c r="W108" s="171"/>
      <c r="X108" s="171"/>
      <c r="Y108" s="178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8"/>
      <c r="AL108" s="171"/>
      <c r="AM108" s="171"/>
      <c r="AN108" s="178"/>
      <c r="AO108" s="171"/>
      <c r="AP108" s="171"/>
      <c r="AQ108" s="178"/>
      <c r="AR108" s="171"/>
      <c r="AS108" s="171"/>
      <c r="AT108" s="178"/>
      <c r="AU108" s="171"/>
      <c r="AV108" s="171"/>
      <c r="AW108" s="178"/>
      <c r="AX108" s="171"/>
      <c r="AY108" s="171"/>
      <c r="AZ108" s="178"/>
      <c r="BA108" s="171"/>
      <c r="BB108" s="171"/>
      <c r="BC108" s="178"/>
      <c r="BD108" s="171"/>
      <c r="BE108" s="171"/>
      <c r="BF108" s="178"/>
      <c r="BG108" s="171"/>
      <c r="BH108" s="171"/>
      <c r="BI108" s="178"/>
      <c r="BJ108" s="171"/>
      <c r="BK108" s="171"/>
      <c r="BL108" s="178"/>
      <c r="BM108" s="171"/>
      <c r="BN108" s="171"/>
      <c r="BO108" s="178"/>
      <c r="BP108" s="171"/>
      <c r="BQ108" s="171"/>
      <c r="BR108" s="178"/>
      <c r="BS108" s="171"/>
      <c r="BT108" s="171"/>
      <c r="BU108" s="178"/>
      <c r="BV108" s="171"/>
      <c r="BW108" s="171"/>
      <c r="BX108" s="178"/>
      <c r="BY108" s="171"/>
      <c r="BZ108" s="171"/>
      <c r="CA108" s="178"/>
      <c r="CB108" s="171"/>
      <c r="CC108" s="171"/>
      <c r="CD108" s="178"/>
      <c r="CE108" s="193"/>
      <c r="CF108" s="171"/>
      <c r="CG108" s="171"/>
      <c r="CH108" s="178"/>
      <c r="CI108" s="171"/>
      <c r="CJ108" s="171"/>
      <c r="CK108" s="178"/>
      <c r="CL108" s="171"/>
      <c r="CM108" s="171"/>
      <c r="CN108" s="178"/>
      <c r="CO108" s="171"/>
      <c r="CP108" s="171"/>
      <c r="CQ108" s="178"/>
      <c r="CR108" s="171"/>
      <c r="CS108" s="171"/>
      <c r="CT108" s="178"/>
      <c r="CU108" s="171"/>
      <c r="CV108" s="171"/>
      <c r="CW108" s="178"/>
      <c r="CX108" s="171"/>
      <c r="CY108" s="171"/>
      <c r="CZ108" s="178"/>
      <c r="DA108" s="30"/>
      <c r="DB108" s="30"/>
      <c r="DC108" s="17"/>
      <c r="DD108" s="87"/>
      <c r="DE108" s="87"/>
      <c r="DF108" s="87"/>
      <c r="DG108" s="85"/>
      <c r="DH108" s="85"/>
    </row>
    <row r="109" spans="1:112" s="14" customFormat="1" ht="15.75" customHeight="1">
      <c r="A109" s="13" t="s">
        <v>167</v>
      </c>
      <c r="B109" s="170">
        <f>B110+B111</f>
        <v>193228.481</v>
      </c>
      <c r="C109" s="170">
        <f>C110+C111</f>
        <v>54584.289020000004</v>
      </c>
      <c r="D109" s="170">
        <f t="shared" si="259"/>
        <v>28.248573262861804</v>
      </c>
      <c r="E109" s="170">
        <f>E110+E111</f>
        <v>1024</v>
      </c>
      <c r="F109" s="170">
        <f>F110+F111</f>
        <v>187.07189</v>
      </c>
      <c r="G109" s="174">
        <f>F109/E109*100</f>
        <v>18.268739257812499</v>
      </c>
      <c r="H109" s="170">
        <f t="shared" ref="H109:I109" si="294">H110+H111</f>
        <v>31.8</v>
      </c>
      <c r="I109" s="170">
        <f t="shared" si="294"/>
        <v>31.8</v>
      </c>
      <c r="J109" s="174">
        <v>58.17777777777777</v>
      </c>
      <c r="K109" s="170">
        <f t="shared" ref="K109:L109" si="295">K110+K111</f>
        <v>792.4</v>
      </c>
      <c r="L109" s="170">
        <f t="shared" si="295"/>
        <v>89.338380000000001</v>
      </c>
      <c r="M109" s="174">
        <f>L109/K109*100</f>
        <v>11.274404341241798</v>
      </c>
      <c r="N109" s="170"/>
      <c r="O109" s="170"/>
      <c r="P109" s="174"/>
      <c r="Q109" s="170">
        <f t="shared" ref="Q109:R109" si="296">Q110+Q111</f>
        <v>90683.9</v>
      </c>
      <c r="R109" s="170">
        <f t="shared" si="296"/>
        <v>24730.2</v>
      </c>
      <c r="S109" s="174">
        <f>R109/Q109*100</f>
        <v>27.270772430387314</v>
      </c>
      <c r="T109" s="170">
        <f t="shared" ref="T109:U109" si="297">T110+T111</f>
        <v>41985.9</v>
      </c>
      <c r="U109" s="170">
        <f t="shared" si="297"/>
        <v>11261.2</v>
      </c>
      <c r="V109" s="174">
        <f>U109/T109*100</f>
        <v>26.82138527458028</v>
      </c>
      <c r="W109" s="170">
        <f t="shared" ref="W109:X109" si="298">W110+W111</f>
        <v>25</v>
      </c>
      <c r="X109" s="170">
        <f t="shared" si="298"/>
        <v>0</v>
      </c>
      <c r="Y109" s="174">
        <v>0</v>
      </c>
      <c r="Z109" s="170">
        <f t="shared" ref="Z109:AA109" si="299">Z110+Z111</f>
        <v>133.9</v>
      </c>
      <c r="AA109" s="170">
        <f t="shared" si="299"/>
        <v>24.55733</v>
      </c>
      <c r="AB109" s="170">
        <f>AA109/Z109*100</f>
        <v>18.340052277819268</v>
      </c>
      <c r="AC109" s="170">
        <f t="shared" ref="AC109:AD109" si="300">AC110+AC111</f>
        <v>13029.3</v>
      </c>
      <c r="AD109" s="170">
        <f t="shared" si="300"/>
        <v>4542</v>
      </c>
      <c r="AE109" s="170">
        <f>AD109/AC109*100</f>
        <v>34.859892703368558</v>
      </c>
      <c r="AF109" s="170">
        <f t="shared" ref="AF109:AG109" si="301">AF110+AF111</f>
        <v>3519</v>
      </c>
      <c r="AG109" s="170">
        <f t="shared" si="301"/>
        <v>1251.2</v>
      </c>
      <c r="AH109" s="170">
        <f>AG109/AF109*100</f>
        <v>35.555555555555557</v>
      </c>
      <c r="AI109" s="170">
        <f t="shared" ref="AI109:AJ109" si="302">AI110+AI111</f>
        <v>24023.26</v>
      </c>
      <c r="AJ109" s="170">
        <f t="shared" si="302"/>
        <v>8677.8744200000001</v>
      </c>
      <c r="AK109" s="174">
        <f>AJ109/AI109*100</f>
        <v>36.122801068630991</v>
      </c>
      <c r="AL109" s="170">
        <f t="shared" ref="AL109:AM109" si="303">AL110+AL111</f>
        <v>146.4</v>
      </c>
      <c r="AM109" s="170">
        <f t="shared" si="303"/>
        <v>35</v>
      </c>
      <c r="AN109" s="174">
        <f>AM109/AL109*100</f>
        <v>23.907103825136609</v>
      </c>
      <c r="AO109" s="170">
        <f t="shared" ref="AO109:AP109" si="304">AO110+AO111</f>
        <v>0</v>
      </c>
      <c r="AP109" s="170">
        <f t="shared" si="304"/>
        <v>0</v>
      </c>
      <c r="AQ109" s="174"/>
      <c r="AR109" s="170">
        <f t="shared" ref="AR109:AS109" si="305">AR110+AR111</f>
        <v>417</v>
      </c>
      <c r="AS109" s="170">
        <f t="shared" si="305"/>
        <v>57.884709999999998</v>
      </c>
      <c r="AT109" s="174">
        <f>AS109/AR109*100</f>
        <v>13.881225419664267</v>
      </c>
      <c r="AU109" s="170">
        <f t="shared" ref="AU109:AV109" si="306">AU110+AU111</f>
        <v>3</v>
      </c>
      <c r="AV109" s="170">
        <f t="shared" si="306"/>
        <v>0</v>
      </c>
      <c r="AW109" s="174">
        <f>AV109/AU109*100</f>
        <v>0</v>
      </c>
      <c r="AX109" s="170">
        <f t="shared" ref="AX109:AY109" si="307">AX110+AX111</f>
        <v>289.10000000000002</v>
      </c>
      <c r="AY109" s="170">
        <f t="shared" si="307"/>
        <v>289.10000000000002</v>
      </c>
      <c r="AZ109" s="174">
        <f>AY109/AX109*100</f>
        <v>100</v>
      </c>
      <c r="BA109" s="170">
        <f t="shared" ref="BA109:BB109" si="308">BA110+BA111</f>
        <v>350</v>
      </c>
      <c r="BB109" s="170">
        <f t="shared" si="308"/>
        <v>5.5357599999999998</v>
      </c>
      <c r="BC109" s="174">
        <f>BB109/BA109*100</f>
        <v>1.5816457142857141</v>
      </c>
      <c r="BD109" s="170">
        <f t="shared" ref="BD109:BE109" si="309">BD110+BD111</f>
        <v>27</v>
      </c>
      <c r="BE109" s="170">
        <f t="shared" si="309"/>
        <v>0</v>
      </c>
      <c r="BF109" s="174">
        <f>BE109/BD109*100</f>
        <v>0</v>
      </c>
      <c r="BG109" s="170">
        <f t="shared" ref="BG109:BH109" si="310">BG110+BG111</f>
        <v>0</v>
      </c>
      <c r="BH109" s="170">
        <f t="shared" si="310"/>
        <v>0</v>
      </c>
      <c r="BI109" s="177"/>
      <c r="BJ109" s="170">
        <f t="shared" ref="BJ109:BK109" si="311">BJ110+BJ111</f>
        <v>346.7</v>
      </c>
      <c r="BK109" s="170">
        <f t="shared" si="311"/>
        <v>0</v>
      </c>
      <c r="BL109" s="174">
        <f>BK109/BJ109*100</f>
        <v>0</v>
      </c>
      <c r="BM109" s="170">
        <f t="shared" ref="BM109:BN109" si="312">BM110+BM111</f>
        <v>0</v>
      </c>
      <c r="BN109" s="170">
        <f t="shared" si="312"/>
        <v>0</v>
      </c>
      <c r="BO109" s="177"/>
      <c r="BP109" s="170">
        <f t="shared" ref="BP109:BQ109" si="313">BP110+BP111</f>
        <v>7080</v>
      </c>
      <c r="BQ109" s="170">
        <f t="shared" si="313"/>
        <v>1492.7620999999999</v>
      </c>
      <c r="BR109" s="174">
        <f>BQ109/BP109*100</f>
        <v>21.084210451977402</v>
      </c>
      <c r="BS109" s="170">
        <f t="shared" ref="BS109:BT109" si="314">BS110+BS111</f>
        <v>0</v>
      </c>
      <c r="BT109" s="170">
        <f t="shared" si="314"/>
        <v>0</v>
      </c>
      <c r="BU109" s="174"/>
      <c r="BV109" s="170">
        <f t="shared" ref="BV109:BW109" si="315">BV110+BV111</f>
        <v>0</v>
      </c>
      <c r="BW109" s="170">
        <f t="shared" si="315"/>
        <v>0</v>
      </c>
      <c r="BX109" s="177"/>
      <c r="BY109" s="170">
        <f t="shared" ref="BY109:BZ109" si="316">BY110+BY111</f>
        <v>0</v>
      </c>
      <c r="BZ109" s="170">
        <f t="shared" si="316"/>
        <v>0</v>
      </c>
      <c r="CA109" s="177"/>
      <c r="CB109" s="170"/>
      <c r="CC109" s="170"/>
      <c r="CD109" s="174"/>
      <c r="CE109" s="192">
        <f>CE110+CE111</f>
        <v>1309.2628999999999</v>
      </c>
      <c r="CF109" s="170">
        <f t="shared" ref="CF109:CG109" si="317">CF110+CF111</f>
        <v>1309.2629000000002</v>
      </c>
      <c r="CG109" s="170">
        <f t="shared" si="317"/>
        <v>0</v>
      </c>
      <c r="CH109" s="174">
        <f>CG109/CF109*100</f>
        <v>0</v>
      </c>
      <c r="CI109" s="170">
        <f t="shared" ref="CI109:CJ109" si="318">CI110+CI111</f>
        <v>1296.1702700000001</v>
      </c>
      <c r="CJ109" s="170">
        <f t="shared" si="318"/>
        <v>0</v>
      </c>
      <c r="CK109" s="174">
        <f>CJ109/CI109*100</f>
        <v>0</v>
      </c>
      <c r="CL109" s="170">
        <f t="shared" ref="CL109:CM109" si="319">CL110+CL111</f>
        <v>13.09263</v>
      </c>
      <c r="CM109" s="170">
        <f t="shared" si="319"/>
        <v>0</v>
      </c>
      <c r="CN109" s="174">
        <f>CM109/CL109*100</f>
        <v>0</v>
      </c>
      <c r="CO109" s="170"/>
      <c r="CP109" s="170"/>
      <c r="CQ109" s="174"/>
      <c r="CR109" s="170">
        <f t="shared" ref="CR109:CS109" si="320">CR110+CR111</f>
        <v>4.01</v>
      </c>
      <c r="CS109" s="170">
        <f t="shared" si="320"/>
        <v>0</v>
      </c>
      <c r="CT109" s="174">
        <f>CS109/CR109*100</f>
        <v>0</v>
      </c>
      <c r="CU109" s="170">
        <f t="shared" ref="CU109:CV109" si="321">CU110+CU111</f>
        <v>7733.9</v>
      </c>
      <c r="CV109" s="170">
        <f t="shared" si="321"/>
        <v>1908.7644299999999</v>
      </c>
      <c r="CW109" s="176">
        <f t="shared" ref="CW109:CW110" si="322">CV109/CU109*100</f>
        <v>24.680490179598909</v>
      </c>
      <c r="CX109" s="170">
        <f t="shared" ref="CX109:CY109" si="323">CX110+CX111</f>
        <v>273.6481</v>
      </c>
      <c r="CY109" s="170">
        <f t="shared" si="323"/>
        <v>0</v>
      </c>
      <c r="CZ109" s="174">
        <f>CY109/CX109*100</f>
        <v>0</v>
      </c>
      <c r="DA109" s="96"/>
      <c r="DB109" s="154"/>
      <c r="DC109" s="96"/>
      <c r="DD109" s="88"/>
      <c r="DE109" s="87"/>
      <c r="DF109" s="87"/>
      <c r="DG109" s="154"/>
      <c r="DH109" s="85"/>
    </row>
    <row r="110" spans="1:112" s="16" customFormat="1" ht="15.75" customHeight="1">
      <c r="A110" s="11" t="s">
        <v>5</v>
      </c>
      <c r="B110" s="173">
        <f>E110+H110+K110+N110+Q110+T110+W110+Z110+AC110+AF110+AI110+AL110+AO110+AR110+AU110+AX110+BA110+BD110+BG110+BJ110+BM110+BP110+BS110+BV110+BY110+CB110+CE110+CO110+CR110+CU110+CX110</f>
        <v>192436.08100000001</v>
      </c>
      <c r="C110" s="173">
        <f>F110+I110+L110+R110+U110+X110+AA110+AD110+AG110+AJ110+AM110+AP110+AS110+AV110+AY110+BB110+BE110+BH110+BK110+BN110+BQ110+BT110+BW110+BZ110+CG110+CS110+CV110+CY110</f>
        <v>54494.950640000003</v>
      </c>
      <c r="D110" s="171">
        <f t="shared" si="259"/>
        <v>28.318468322996036</v>
      </c>
      <c r="E110" s="171">
        <v>1024</v>
      </c>
      <c r="F110" s="171">
        <v>187.07189</v>
      </c>
      <c r="G110" s="178">
        <f>F110/E110*100</f>
        <v>18.268739257812499</v>
      </c>
      <c r="H110" s="171">
        <v>31.8</v>
      </c>
      <c r="I110" s="171">
        <v>31.8</v>
      </c>
      <c r="J110" s="177">
        <f t="shared" ref="J110" si="324">I110/H110*100</f>
        <v>100</v>
      </c>
      <c r="K110" s="171"/>
      <c r="L110" s="171"/>
      <c r="M110" s="178"/>
      <c r="N110" s="171"/>
      <c r="O110" s="171"/>
      <c r="P110" s="177"/>
      <c r="Q110" s="171">
        <v>90683.9</v>
      </c>
      <c r="R110" s="171">
        <v>24730.2</v>
      </c>
      <c r="S110" s="178">
        <f>R110/Q110*100</f>
        <v>27.270772430387314</v>
      </c>
      <c r="T110" s="171">
        <v>41985.9</v>
      </c>
      <c r="U110" s="171">
        <v>11261.2</v>
      </c>
      <c r="V110" s="178">
        <f>U110/T110*100</f>
        <v>26.82138527458028</v>
      </c>
      <c r="W110" s="171">
        <v>25</v>
      </c>
      <c r="X110" s="171"/>
      <c r="Y110" s="177">
        <f t="shared" ref="Y110" si="325">X110/W110*100</f>
        <v>0</v>
      </c>
      <c r="Z110" s="171">
        <v>133.9</v>
      </c>
      <c r="AA110" s="171">
        <v>24.55733</v>
      </c>
      <c r="AB110" s="171">
        <f>AA110/Z110*100</f>
        <v>18.340052277819268</v>
      </c>
      <c r="AC110" s="171">
        <v>13029.3</v>
      </c>
      <c r="AD110" s="171">
        <v>4542</v>
      </c>
      <c r="AE110" s="171">
        <f>AD110/AC110*100</f>
        <v>34.859892703368558</v>
      </c>
      <c r="AF110" s="171">
        <v>3519</v>
      </c>
      <c r="AG110" s="171">
        <v>1251.2</v>
      </c>
      <c r="AH110" s="177">
        <f t="shared" ref="AH110" si="326">AG110/AF110*100</f>
        <v>35.555555555555557</v>
      </c>
      <c r="AI110" s="171">
        <v>24023.26</v>
      </c>
      <c r="AJ110" s="171">
        <v>8677.8744200000001</v>
      </c>
      <c r="AK110" s="178">
        <f>AJ110/AI110*100</f>
        <v>36.122801068630991</v>
      </c>
      <c r="AL110" s="171">
        <v>146.4</v>
      </c>
      <c r="AM110" s="171">
        <v>35</v>
      </c>
      <c r="AN110" s="178">
        <f>AM110/AL110*100</f>
        <v>23.907103825136609</v>
      </c>
      <c r="AO110" s="171"/>
      <c r="AP110" s="171"/>
      <c r="AQ110" s="178"/>
      <c r="AR110" s="171">
        <v>417</v>
      </c>
      <c r="AS110" s="171">
        <v>57.884709999999998</v>
      </c>
      <c r="AT110" s="178">
        <f>AS110/AR110*100</f>
        <v>13.881225419664267</v>
      </c>
      <c r="AU110" s="171">
        <v>3</v>
      </c>
      <c r="AV110" s="171"/>
      <c r="AW110" s="177">
        <f t="shared" ref="AW110" si="327">AV110/AU110*100</f>
        <v>0</v>
      </c>
      <c r="AX110" s="171">
        <v>289.10000000000002</v>
      </c>
      <c r="AY110" s="171">
        <v>289.10000000000002</v>
      </c>
      <c r="AZ110" s="177">
        <f t="shared" ref="AZ110" si="328">AY110/AX110*100</f>
        <v>100</v>
      </c>
      <c r="BA110" s="171">
        <v>350</v>
      </c>
      <c r="BB110" s="171">
        <v>5.5357599999999998</v>
      </c>
      <c r="BC110" s="177">
        <f t="shared" ref="BC110" si="329">BB110/BA110*100</f>
        <v>1.5816457142857141</v>
      </c>
      <c r="BD110" s="171">
        <v>27</v>
      </c>
      <c r="BE110" s="171"/>
      <c r="BF110" s="178">
        <f>BE110/BD110*100</f>
        <v>0</v>
      </c>
      <c r="BG110" s="171"/>
      <c r="BH110" s="171"/>
      <c r="BI110" s="178"/>
      <c r="BJ110" s="171">
        <v>346.7</v>
      </c>
      <c r="BK110" s="171"/>
      <c r="BL110" s="178">
        <f>BK110/BJ110*100</f>
        <v>0</v>
      </c>
      <c r="BM110" s="171"/>
      <c r="BN110" s="171"/>
      <c r="BO110" s="177"/>
      <c r="BP110" s="171">
        <v>7080</v>
      </c>
      <c r="BQ110" s="171">
        <v>1492.7620999999999</v>
      </c>
      <c r="BR110" s="178">
        <f>BQ110/BP110*100</f>
        <v>21.084210451977402</v>
      </c>
      <c r="BS110" s="171"/>
      <c r="BT110" s="171"/>
      <c r="BU110" s="178"/>
      <c r="BV110" s="171"/>
      <c r="BW110" s="171"/>
      <c r="BX110" s="178"/>
      <c r="BY110" s="171"/>
      <c r="BZ110" s="171"/>
      <c r="CA110" s="178"/>
      <c r="CB110" s="171"/>
      <c r="CC110" s="171"/>
      <c r="CD110" s="178"/>
      <c r="CE110" s="193">
        <v>1309.2628999999999</v>
      </c>
      <c r="CF110" s="171">
        <f>CI110+CL110</f>
        <v>1309.2629000000002</v>
      </c>
      <c r="CG110" s="171">
        <f>CJ110+CM110</f>
        <v>0</v>
      </c>
      <c r="CH110" s="177">
        <f t="shared" ref="CH110" si="330">CG110/CF110*100</f>
        <v>0</v>
      </c>
      <c r="CI110" s="171">
        <v>1296.1702700000001</v>
      </c>
      <c r="CJ110" s="171"/>
      <c r="CK110" s="177">
        <f t="shared" ref="CK110" si="331">CJ110/CI110*100</f>
        <v>0</v>
      </c>
      <c r="CL110" s="171">
        <v>13.09263</v>
      </c>
      <c r="CM110" s="171"/>
      <c r="CN110" s="177">
        <f t="shared" ref="CN110" si="332">CM110/CL110*100</f>
        <v>0</v>
      </c>
      <c r="CO110" s="171"/>
      <c r="CP110" s="171"/>
      <c r="CQ110" s="177"/>
      <c r="CR110" s="171">
        <v>4.01</v>
      </c>
      <c r="CS110" s="171"/>
      <c r="CT110" s="177">
        <f>CS110/CR110*100</f>
        <v>0</v>
      </c>
      <c r="CU110" s="171">
        <v>7733.9</v>
      </c>
      <c r="CV110" s="171">
        <v>1908.7644299999999</v>
      </c>
      <c r="CW110" s="177">
        <f t="shared" si="322"/>
        <v>24.680490179598909</v>
      </c>
      <c r="CX110" s="171">
        <v>273.6481</v>
      </c>
      <c r="CY110" s="171"/>
      <c r="CZ110" s="177">
        <f>CY110/CX110*100</f>
        <v>0</v>
      </c>
      <c r="DA110" s="30"/>
      <c r="DB110" s="30"/>
      <c r="DC110" s="30"/>
      <c r="DD110" s="87"/>
      <c r="DE110" s="87"/>
      <c r="DF110" s="87"/>
      <c r="DG110" s="85"/>
      <c r="DH110" s="85"/>
    </row>
    <row r="111" spans="1:112" s="14" customFormat="1" ht="15.75" customHeight="1">
      <c r="A111" s="13" t="s">
        <v>194</v>
      </c>
      <c r="B111" s="170">
        <f>B112+B113+B114+B115</f>
        <v>792.4</v>
      </c>
      <c r="C111" s="170">
        <f>C112+C113+C114+C115</f>
        <v>89.338380000000001</v>
      </c>
      <c r="D111" s="170">
        <f t="shared" si="259"/>
        <v>11.274404341241798</v>
      </c>
      <c r="E111" s="170">
        <f>E112+E113+E114+E115</f>
        <v>0</v>
      </c>
      <c r="F111" s="170">
        <f>F112+F113+F114+F115</f>
        <v>0</v>
      </c>
      <c r="G111" s="174"/>
      <c r="H111" s="170">
        <f t="shared" ref="H111:I111" si="333">H112+H113+H114+H115</f>
        <v>0</v>
      </c>
      <c r="I111" s="170">
        <f t="shared" si="333"/>
        <v>0</v>
      </c>
      <c r="J111" s="174"/>
      <c r="K111" s="170">
        <f t="shared" ref="K111:L111" si="334">K112+K113+K114+K115</f>
        <v>792.4</v>
      </c>
      <c r="L111" s="170">
        <f t="shared" si="334"/>
        <v>89.338380000000001</v>
      </c>
      <c r="M111" s="174">
        <f>L111/K111*100</f>
        <v>11.274404341241798</v>
      </c>
      <c r="N111" s="170"/>
      <c r="O111" s="170"/>
      <c r="P111" s="174"/>
      <c r="Q111" s="170">
        <f t="shared" ref="Q111:R111" si="335">Q112+Q113+Q114+Q115</f>
        <v>0</v>
      </c>
      <c r="R111" s="170">
        <f t="shared" si="335"/>
        <v>0</v>
      </c>
      <c r="S111" s="174"/>
      <c r="T111" s="170">
        <f t="shared" ref="T111:U111" si="336">T112+T113+T114+T115</f>
        <v>0</v>
      </c>
      <c r="U111" s="170">
        <f t="shared" si="336"/>
        <v>0</v>
      </c>
      <c r="V111" s="174"/>
      <c r="W111" s="170">
        <f t="shared" ref="W111:X111" si="337">W112+W113+W114+W115</f>
        <v>0</v>
      </c>
      <c r="X111" s="170">
        <f t="shared" si="337"/>
        <v>0</v>
      </c>
      <c r="Y111" s="174"/>
      <c r="Z111" s="170">
        <f t="shared" ref="Z111:AA111" si="338">Z112+Z113+Z114+Z115</f>
        <v>0</v>
      </c>
      <c r="AA111" s="170">
        <f t="shared" si="338"/>
        <v>0</v>
      </c>
      <c r="AB111" s="170"/>
      <c r="AC111" s="170">
        <f t="shared" ref="AC111:AD111" si="339">AC112+AC113+AC114+AC115</f>
        <v>0</v>
      </c>
      <c r="AD111" s="170">
        <f t="shared" si="339"/>
        <v>0</v>
      </c>
      <c r="AE111" s="170"/>
      <c r="AF111" s="170">
        <f t="shared" ref="AF111:AG111" si="340">AF112+AF113+AF114+AF115</f>
        <v>0</v>
      </c>
      <c r="AG111" s="170">
        <f t="shared" si="340"/>
        <v>0</v>
      </c>
      <c r="AH111" s="170"/>
      <c r="AI111" s="170">
        <f t="shared" ref="AI111:AJ111" si="341">AI112+AI113+AI114+AI115</f>
        <v>0</v>
      </c>
      <c r="AJ111" s="170">
        <f t="shared" si="341"/>
        <v>0</v>
      </c>
      <c r="AK111" s="174"/>
      <c r="AL111" s="170">
        <f t="shared" ref="AL111:AM111" si="342">AL112+AL113+AL114+AL115</f>
        <v>0</v>
      </c>
      <c r="AM111" s="170">
        <f t="shared" si="342"/>
        <v>0</v>
      </c>
      <c r="AN111" s="174"/>
      <c r="AO111" s="170">
        <f t="shared" ref="AO111:AP111" si="343">AO112+AO113+AO114+AO115</f>
        <v>0</v>
      </c>
      <c r="AP111" s="170">
        <f t="shared" si="343"/>
        <v>0</v>
      </c>
      <c r="AQ111" s="174"/>
      <c r="AR111" s="170">
        <f t="shared" ref="AR111:AS111" si="344">AR112+AR113+AR114+AR115</f>
        <v>0</v>
      </c>
      <c r="AS111" s="170">
        <f t="shared" si="344"/>
        <v>0</v>
      </c>
      <c r="AT111" s="174"/>
      <c r="AU111" s="170">
        <f t="shared" ref="AU111:AV111" si="345">AU112+AU113+AU114+AU115</f>
        <v>0</v>
      </c>
      <c r="AV111" s="170">
        <f t="shared" si="345"/>
        <v>0</v>
      </c>
      <c r="AW111" s="174"/>
      <c r="AX111" s="170">
        <f t="shared" ref="AX111:AY111" si="346">AX112+AX113+AX114+AX115</f>
        <v>0</v>
      </c>
      <c r="AY111" s="170">
        <f t="shared" si="346"/>
        <v>0</v>
      </c>
      <c r="AZ111" s="174"/>
      <c r="BA111" s="170">
        <f t="shared" ref="BA111:BB111" si="347">BA112+BA113+BA114+BA115</f>
        <v>0</v>
      </c>
      <c r="BB111" s="170">
        <f t="shared" si="347"/>
        <v>0</v>
      </c>
      <c r="BC111" s="174"/>
      <c r="BD111" s="170">
        <f t="shared" ref="BD111:BE111" si="348">BD112+BD113+BD114+BD115</f>
        <v>0</v>
      </c>
      <c r="BE111" s="170">
        <f t="shared" si="348"/>
        <v>0</v>
      </c>
      <c r="BF111" s="174"/>
      <c r="BG111" s="170">
        <f t="shared" ref="BG111:BH111" si="349">BG112+BG113+BG114+BG115</f>
        <v>0</v>
      </c>
      <c r="BH111" s="170">
        <f t="shared" si="349"/>
        <v>0</v>
      </c>
      <c r="BI111" s="177"/>
      <c r="BJ111" s="170">
        <f t="shared" ref="BJ111:BK111" si="350">BJ112+BJ113+BJ114+BJ115</f>
        <v>0</v>
      </c>
      <c r="BK111" s="170">
        <f t="shared" si="350"/>
        <v>0</v>
      </c>
      <c r="BL111" s="174"/>
      <c r="BM111" s="170">
        <f t="shared" ref="BM111:BN111" si="351">BM112+BM113+BM114+BM115</f>
        <v>0</v>
      </c>
      <c r="BN111" s="170">
        <f t="shared" si="351"/>
        <v>0</v>
      </c>
      <c r="BO111" s="177"/>
      <c r="BP111" s="170">
        <f t="shared" ref="BP111:BQ111" si="352">BP112+BP113+BP114+BP115</f>
        <v>0</v>
      </c>
      <c r="BQ111" s="170">
        <f t="shared" si="352"/>
        <v>0</v>
      </c>
      <c r="BR111" s="174"/>
      <c r="BS111" s="170">
        <f t="shared" ref="BS111:BT111" si="353">BS112+BS113+BS114+BS115</f>
        <v>0</v>
      </c>
      <c r="BT111" s="170">
        <f t="shared" si="353"/>
        <v>0</v>
      </c>
      <c r="BU111" s="174"/>
      <c r="BV111" s="170">
        <f t="shared" ref="BV111:BW111" si="354">BV112+BV113+BV114+BV115</f>
        <v>0</v>
      </c>
      <c r="BW111" s="170">
        <f t="shared" si="354"/>
        <v>0</v>
      </c>
      <c r="BX111" s="177"/>
      <c r="BY111" s="170">
        <f t="shared" ref="BY111:BZ111" si="355">BY112+BY113+BY114+BY115</f>
        <v>0</v>
      </c>
      <c r="BZ111" s="170">
        <f t="shared" si="355"/>
        <v>0</v>
      </c>
      <c r="CA111" s="177"/>
      <c r="CB111" s="170"/>
      <c r="CC111" s="170"/>
      <c r="CD111" s="177"/>
      <c r="CE111" s="192">
        <v>0</v>
      </c>
      <c r="CF111" s="170">
        <f t="shared" ref="CF111:CG111" si="356">CF112+CF113+CF114+CF115</f>
        <v>0</v>
      </c>
      <c r="CG111" s="170">
        <f t="shared" si="356"/>
        <v>0</v>
      </c>
      <c r="CH111" s="174"/>
      <c r="CI111" s="170">
        <f t="shared" ref="CI111:CJ111" si="357">CI112+CI113+CI114+CI115</f>
        <v>0</v>
      </c>
      <c r="CJ111" s="170">
        <f t="shared" si="357"/>
        <v>0</v>
      </c>
      <c r="CK111" s="177"/>
      <c r="CL111" s="170">
        <f t="shared" ref="CL111:CM111" si="358">CL112+CL113+CL114+CL115</f>
        <v>0</v>
      </c>
      <c r="CM111" s="170">
        <f t="shared" si="358"/>
        <v>0</v>
      </c>
      <c r="CN111" s="177"/>
      <c r="CO111" s="170"/>
      <c r="CP111" s="170"/>
      <c r="CQ111" s="174"/>
      <c r="CR111" s="170">
        <f t="shared" ref="CR111:CS111" si="359">CR112+CR113+CR114+CR115</f>
        <v>0</v>
      </c>
      <c r="CS111" s="170">
        <f t="shared" si="359"/>
        <v>0</v>
      </c>
      <c r="CT111" s="174"/>
      <c r="CU111" s="170">
        <f t="shared" ref="CU111:CV111" si="360">CU112+CU113+CU114+CU115</f>
        <v>0</v>
      </c>
      <c r="CV111" s="170">
        <f t="shared" si="360"/>
        <v>0</v>
      </c>
      <c r="CW111" s="177"/>
      <c r="CX111" s="170">
        <f t="shared" ref="CX111:CY111" si="361">CX112+CX113+CX114+CX115</f>
        <v>0</v>
      </c>
      <c r="CY111" s="170">
        <f t="shared" si="361"/>
        <v>0</v>
      </c>
      <c r="CZ111" s="174"/>
      <c r="DA111" s="96"/>
      <c r="DB111" s="96"/>
      <c r="DC111" s="30"/>
      <c r="DD111" s="87"/>
      <c r="DE111" s="87"/>
      <c r="DF111" s="87"/>
      <c r="DG111" s="85"/>
      <c r="DH111" s="85"/>
    </row>
    <row r="112" spans="1:112" s="16" customFormat="1" ht="15.75" customHeight="1">
      <c r="A112" s="11" t="s">
        <v>113</v>
      </c>
      <c r="B112" s="173">
        <f>E112+H112+K112+N112+Q112+T112+W112+Z112+AC112+AF112+AI112+AL112+AO112+AR112+AU112+AX112+BA112+BD112+BG112+BJ112+BM112+BP112+BS112+BV112+BY112+CB112+CE112+CO112+CR112</f>
        <v>111.4</v>
      </c>
      <c r="C112" s="173">
        <f t="shared" ref="C112:C115" si="362">F112+I112+L112+O112+R112+U112+X112+AA112+AD112+AG112+AJ112+AM112+AP112+AS112+AV112+AY112+BB112+BE112+BH112+BK112+BN112+BQ112+BT112+BW112+BZ112+CC112+CG112+CP112+CS112</f>
        <v>0</v>
      </c>
      <c r="D112" s="171">
        <f t="shared" si="259"/>
        <v>0</v>
      </c>
      <c r="E112" s="171"/>
      <c r="F112" s="171"/>
      <c r="G112" s="178"/>
      <c r="H112" s="171"/>
      <c r="I112" s="171"/>
      <c r="J112" s="178"/>
      <c r="K112" s="171">
        <v>111.4</v>
      </c>
      <c r="L112" s="171"/>
      <c r="M112" s="178">
        <f>L112/K112*100</f>
        <v>0</v>
      </c>
      <c r="N112" s="171"/>
      <c r="O112" s="171"/>
      <c r="P112" s="178"/>
      <c r="Q112" s="171"/>
      <c r="R112" s="171"/>
      <c r="S112" s="178"/>
      <c r="T112" s="171"/>
      <c r="U112" s="171"/>
      <c r="V112" s="178"/>
      <c r="W112" s="171"/>
      <c r="X112" s="171"/>
      <c r="Y112" s="178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8"/>
      <c r="AL112" s="171"/>
      <c r="AM112" s="171"/>
      <c r="AN112" s="178"/>
      <c r="AO112" s="171"/>
      <c r="AP112" s="171"/>
      <c r="AQ112" s="178"/>
      <c r="AR112" s="171"/>
      <c r="AS112" s="171"/>
      <c r="AT112" s="178"/>
      <c r="AU112" s="171"/>
      <c r="AV112" s="171"/>
      <c r="AW112" s="178"/>
      <c r="AX112" s="171"/>
      <c r="AY112" s="171"/>
      <c r="AZ112" s="178"/>
      <c r="BA112" s="171"/>
      <c r="BB112" s="171"/>
      <c r="BC112" s="178"/>
      <c r="BD112" s="171"/>
      <c r="BE112" s="171"/>
      <c r="BF112" s="178"/>
      <c r="BG112" s="171"/>
      <c r="BH112" s="171"/>
      <c r="BI112" s="178"/>
      <c r="BJ112" s="171"/>
      <c r="BK112" s="171"/>
      <c r="BL112" s="178"/>
      <c r="BM112" s="171"/>
      <c r="BN112" s="171"/>
      <c r="BO112" s="178"/>
      <c r="BP112" s="171"/>
      <c r="BQ112" s="171"/>
      <c r="BR112" s="178"/>
      <c r="BS112" s="171"/>
      <c r="BT112" s="171"/>
      <c r="BU112" s="178"/>
      <c r="BV112" s="171"/>
      <c r="BW112" s="171"/>
      <c r="BX112" s="178"/>
      <c r="BY112" s="171"/>
      <c r="BZ112" s="171"/>
      <c r="CA112" s="178"/>
      <c r="CB112" s="171"/>
      <c r="CC112" s="171"/>
      <c r="CD112" s="178"/>
      <c r="CE112" s="171"/>
      <c r="CF112" s="171"/>
      <c r="CG112" s="171"/>
      <c r="CH112" s="178"/>
      <c r="CI112" s="171"/>
      <c r="CJ112" s="171"/>
      <c r="CK112" s="178"/>
      <c r="CL112" s="171"/>
      <c r="CM112" s="171"/>
      <c r="CN112" s="178"/>
      <c r="CO112" s="171"/>
      <c r="CP112" s="171"/>
      <c r="CQ112" s="178"/>
      <c r="CR112" s="171"/>
      <c r="CS112" s="171"/>
      <c r="CT112" s="178"/>
      <c r="CU112" s="171"/>
      <c r="CV112" s="171"/>
      <c r="CW112" s="178"/>
      <c r="CX112" s="171"/>
      <c r="CY112" s="171"/>
      <c r="CZ112" s="178"/>
      <c r="DA112" s="30"/>
      <c r="DB112" s="30"/>
      <c r="DC112" s="30"/>
      <c r="DD112" s="87"/>
      <c r="DE112" s="87"/>
      <c r="DF112" s="87"/>
      <c r="DG112" s="88"/>
      <c r="DH112" s="85"/>
    </row>
    <row r="113" spans="1:166" s="16" customFormat="1" ht="15.75" customHeight="1">
      <c r="A113" s="11" t="s">
        <v>115</v>
      </c>
      <c r="B113" s="173">
        <f>E113+H113+K113+N113+Q113+T113+W113+Z113+AC113+AF113+AI113+AL113+AO113+AR113+AU113+AX113+BA113+BD113+BG113+BJ113+BM113+BP113+BS113+BV113+BY113+CB113+CE113+CO113+CR113</f>
        <v>227</v>
      </c>
      <c r="C113" s="173">
        <f t="shared" si="362"/>
        <v>41.14734</v>
      </c>
      <c r="D113" s="171">
        <f t="shared" si="259"/>
        <v>18.126581497797357</v>
      </c>
      <c r="E113" s="171"/>
      <c r="F113" s="171"/>
      <c r="G113" s="178"/>
      <c r="H113" s="171"/>
      <c r="I113" s="171"/>
      <c r="J113" s="178"/>
      <c r="K113" s="171">
        <v>227</v>
      </c>
      <c r="L113" s="171">
        <v>41.14734</v>
      </c>
      <c r="M113" s="178">
        <f t="shared" ref="M113:M118" si="363">L113/K113*100</f>
        <v>18.126581497797357</v>
      </c>
      <c r="N113" s="171"/>
      <c r="O113" s="171"/>
      <c r="P113" s="178"/>
      <c r="Q113" s="171"/>
      <c r="R113" s="171"/>
      <c r="S113" s="178"/>
      <c r="T113" s="171"/>
      <c r="U113" s="171"/>
      <c r="V113" s="178"/>
      <c r="W113" s="171"/>
      <c r="X113" s="171"/>
      <c r="Y113" s="178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8"/>
      <c r="AL113" s="171"/>
      <c r="AM113" s="171"/>
      <c r="AN113" s="178"/>
      <c r="AO113" s="171"/>
      <c r="AP113" s="171"/>
      <c r="AQ113" s="178"/>
      <c r="AR113" s="171"/>
      <c r="AS113" s="171"/>
      <c r="AT113" s="178"/>
      <c r="AU113" s="171"/>
      <c r="AV113" s="171"/>
      <c r="AW113" s="178"/>
      <c r="AX113" s="171"/>
      <c r="AY113" s="171"/>
      <c r="AZ113" s="178"/>
      <c r="BA113" s="171"/>
      <c r="BB113" s="171"/>
      <c r="BC113" s="178"/>
      <c r="BD113" s="171"/>
      <c r="BE113" s="171"/>
      <c r="BF113" s="178"/>
      <c r="BG113" s="171"/>
      <c r="BH113" s="171"/>
      <c r="BI113" s="178"/>
      <c r="BJ113" s="171"/>
      <c r="BK113" s="171"/>
      <c r="BL113" s="178"/>
      <c r="BM113" s="171"/>
      <c r="BN113" s="171"/>
      <c r="BO113" s="178"/>
      <c r="BP113" s="171"/>
      <c r="BQ113" s="171"/>
      <c r="BR113" s="178"/>
      <c r="BS113" s="171"/>
      <c r="BT113" s="171"/>
      <c r="BU113" s="178"/>
      <c r="BV113" s="171"/>
      <c r="BW113" s="171"/>
      <c r="BX113" s="178"/>
      <c r="BY113" s="171"/>
      <c r="BZ113" s="171"/>
      <c r="CA113" s="178"/>
      <c r="CB113" s="171"/>
      <c r="CC113" s="171"/>
      <c r="CD113" s="178"/>
      <c r="CE113" s="171"/>
      <c r="CF113" s="171"/>
      <c r="CG113" s="171"/>
      <c r="CH113" s="178"/>
      <c r="CI113" s="171"/>
      <c r="CJ113" s="171"/>
      <c r="CK113" s="178"/>
      <c r="CL113" s="171"/>
      <c r="CM113" s="171"/>
      <c r="CN113" s="178"/>
      <c r="CO113" s="171"/>
      <c r="CP113" s="171"/>
      <c r="CQ113" s="178"/>
      <c r="CR113" s="171"/>
      <c r="CS113" s="171"/>
      <c r="CT113" s="178"/>
      <c r="CU113" s="171"/>
      <c r="CV113" s="171"/>
      <c r="CW113" s="178"/>
      <c r="CX113" s="171"/>
      <c r="CY113" s="171"/>
      <c r="CZ113" s="178"/>
      <c r="DA113" s="30"/>
      <c r="DB113" s="30"/>
      <c r="DC113" s="30"/>
      <c r="DD113" s="87"/>
      <c r="DE113" s="87"/>
      <c r="DF113" s="87"/>
      <c r="DG113" s="85"/>
      <c r="DH113" s="85"/>
    </row>
    <row r="114" spans="1:166" s="16" customFormat="1" ht="15.75" customHeight="1">
      <c r="A114" s="11" t="s">
        <v>120</v>
      </c>
      <c r="B114" s="173">
        <f>E114+H114+K114+N114+Q114+T114+W114+Z114+AC114+AF114+AI114+AL114+AO114+AR114+AU114+AX114+BA114+BD114+BG114+BJ114+BM114+BP114+BS114+BV114+BY114+CB114+CE114+CO114+CR114</f>
        <v>227</v>
      </c>
      <c r="C114" s="173">
        <f t="shared" si="362"/>
        <v>41.169559999999997</v>
      </c>
      <c r="D114" s="171">
        <f t="shared" si="259"/>
        <v>18.136370044052864</v>
      </c>
      <c r="E114" s="171"/>
      <c r="F114" s="171"/>
      <c r="G114" s="178"/>
      <c r="H114" s="171"/>
      <c r="I114" s="171"/>
      <c r="J114" s="178"/>
      <c r="K114" s="171">
        <v>227</v>
      </c>
      <c r="L114" s="171">
        <v>41.169559999999997</v>
      </c>
      <c r="M114" s="178">
        <f t="shared" si="363"/>
        <v>18.136370044052864</v>
      </c>
      <c r="N114" s="171"/>
      <c r="O114" s="171"/>
      <c r="P114" s="178"/>
      <c r="Q114" s="171"/>
      <c r="R114" s="171"/>
      <c r="S114" s="178"/>
      <c r="T114" s="171"/>
      <c r="U114" s="171"/>
      <c r="V114" s="178"/>
      <c r="W114" s="171"/>
      <c r="X114" s="171"/>
      <c r="Y114" s="178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8"/>
      <c r="AL114" s="171"/>
      <c r="AM114" s="171"/>
      <c r="AN114" s="178"/>
      <c r="AO114" s="171"/>
      <c r="AP114" s="171"/>
      <c r="AQ114" s="178"/>
      <c r="AR114" s="171"/>
      <c r="AS114" s="171"/>
      <c r="AT114" s="178"/>
      <c r="AU114" s="171"/>
      <c r="AV114" s="171"/>
      <c r="AW114" s="178"/>
      <c r="AX114" s="171"/>
      <c r="AY114" s="171"/>
      <c r="AZ114" s="178"/>
      <c r="BA114" s="171"/>
      <c r="BB114" s="171"/>
      <c r="BC114" s="178"/>
      <c r="BD114" s="171"/>
      <c r="BE114" s="171"/>
      <c r="BF114" s="178"/>
      <c r="BG114" s="171"/>
      <c r="BH114" s="171"/>
      <c r="BI114" s="178"/>
      <c r="BJ114" s="171"/>
      <c r="BK114" s="171"/>
      <c r="BL114" s="178"/>
      <c r="BM114" s="171"/>
      <c r="BN114" s="171"/>
      <c r="BO114" s="178"/>
      <c r="BP114" s="171"/>
      <c r="BQ114" s="171"/>
      <c r="BR114" s="178"/>
      <c r="BS114" s="171"/>
      <c r="BT114" s="171"/>
      <c r="BU114" s="178"/>
      <c r="BV114" s="171"/>
      <c r="BW114" s="171"/>
      <c r="BX114" s="178"/>
      <c r="BY114" s="171"/>
      <c r="BZ114" s="171"/>
      <c r="CA114" s="178"/>
      <c r="CB114" s="171"/>
      <c r="CC114" s="171"/>
      <c r="CD114" s="178"/>
      <c r="CE114" s="171"/>
      <c r="CF114" s="171"/>
      <c r="CG114" s="171"/>
      <c r="CH114" s="178"/>
      <c r="CI114" s="171"/>
      <c r="CJ114" s="171"/>
      <c r="CK114" s="178"/>
      <c r="CL114" s="171"/>
      <c r="CM114" s="171"/>
      <c r="CN114" s="178"/>
      <c r="CO114" s="171"/>
      <c r="CP114" s="171"/>
      <c r="CQ114" s="178"/>
      <c r="CR114" s="171"/>
      <c r="CS114" s="171"/>
      <c r="CT114" s="178"/>
      <c r="CU114" s="171"/>
      <c r="CV114" s="171"/>
      <c r="CW114" s="178"/>
      <c r="CX114" s="171"/>
      <c r="CY114" s="171"/>
      <c r="CZ114" s="178"/>
      <c r="DA114" s="30"/>
      <c r="DB114" s="30"/>
      <c r="DC114" s="30"/>
      <c r="DD114" s="87"/>
      <c r="DE114" s="87"/>
      <c r="DF114" s="87"/>
      <c r="DG114" s="85"/>
      <c r="DH114" s="85"/>
    </row>
    <row r="115" spans="1:166" s="16" customFormat="1" ht="15.75" customHeight="1">
      <c r="A115" s="11" t="s">
        <v>122</v>
      </c>
      <c r="B115" s="173">
        <f>E115+H115+K115+N115+Q115+T115+W115+Z115+AC115+AF115+AI115+AL115+AO115+AR115+AU115+AX115+BA115+BD115+BG115+BJ115+BM115+BP115+BS115+BV115+BY115+CB115+CE115+CO115+CR115</f>
        <v>227</v>
      </c>
      <c r="C115" s="173">
        <f t="shared" si="362"/>
        <v>7.0214800000000004</v>
      </c>
      <c r="D115" s="171">
        <f t="shared" si="259"/>
        <v>3.0931629955947137</v>
      </c>
      <c r="E115" s="171"/>
      <c r="F115" s="171"/>
      <c r="G115" s="178"/>
      <c r="H115" s="171"/>
      <c r="I115" s="171"/>
      <c r="J115" s="178"/>
      <c r="K115" s="171">
        <v>227</v>
      </c>
      <c r="L115" s="171">
        <v>7.0214800000000004</v>
      </c>
      <c r="M115" s="178">
        <f t="shared" si="363"/>
        <v>3.0931629955947137</v>
      </c>
      <c r="N115" s="171"/>
      <c r="O115" s="171"/>
      <c r="P115" s="178"/>
      <c r="Q115" s="171"/>
      <c r="R115" s="171"/>
      <c r="S115" s="178"/>
      <c r="T115" s="171"/>
      <c r="U115" s="171"/>
      <c r="V115" s="178"/>
      <c r="W115" s="171"/>
      <c r="X115" s="171"/>
      <c r="Y115" s="178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8"/>
      <c r="AL115" s="171"/>
      <c r="AM115" s="171"/>
      <c r="AN115" s="178"/>
      <c r="AO115" s="171"/>
      <c r="AP115" s="171"/>
      <c r="AQ115" s="178"/>
      <c r="AR115" s="171"/>
      <c r="AS115" s="171"/>
      <c r="AT115" s="178"/>
      <c r="AU115" s="171"/>
      <c r="AV115" s="171"/>
      <c r="AW115" s="178"/>
      <c r="AX115" s="171"/>
      <c r="AY115" s="171"/>
      <c r="AZ115" s="178"/>
      <c r="BA115" s="171"/>
      <c r="BB115" s="171"/>
      <c r="BC115" s="178"/>
      <c r="BD115" s="171"/>
      <c r="BE115" s="171"/>
      <c r="BF115" s="178"/>
      <c r="BG115" s="171"/>
      <c r="BH115" s="171"/>
      <c r="BI115" s="177"/>
      <c r="BJ115" s="171"/>
      <c r="BK115" s="171"/>
      <c r="BL115" s="178"/>
      <c r="BM115" s="171"/>
      <c r="BN115" s="171"/>
      <c r="BO115" s="178"/>
      <c r="BP115" s="171"/>
      <c r="BQ115" s="171"/>
      <c r="BR115" s="178"/>
      <c r="BS115" s="171"/>
      <c r="BT115" s="171"/>
      <c r="BU115" s="178"/>
      <c r="BV115" s="171"/>
      <c r="BW115" s="171"/>
      <c r="BX115" s="178"/>
      <c r="BY115" s="171"/>
      <c r="BZ115" s="171"/>
      <c r="CA115" s="178"/>
      <c r="CB115" s="171"/>
      <c r="CC115" s="171"/>
      <c r="CD115" s="178"/>
      <c r="CE115" s="171"/>
      <c r="CF115" s="171"/>
      <c r="CG115" s="171"/>
      <c r="CH115" s="178"/>
      <c r="CI115" s="171"/>
      <c r="CJ115" s="171"/>
      <c r="CK115" s="178"/>
      <c r="CL115" s="171"/>
      <c r="CM115" s="171"/>
      <c r="CN115" s="178"/>
      <c r="CO115" s="171"/>
      <c r="CP115" s="171"/>
      <c r="CQ115" s="178"/>
      <c r="CR115" s="171"/>
      <c r="CS115" s="171"/>
      <c r="CT115" s="178"/>
      <c r="CU115" s="171"/>
      <c r="CV115" s="171"/>
      <c r="CW115" s="178"/>
      <c r="CX115" s="171"/>
      <c r="CY115" s="171"/>
      <c r="CZ115" s="178"/>
      <c r="DA115" s="30"/>
      <c r="DB115" s="30"/>
      <c r="DC115" s="30"/>
      <c r="DD115" s="87"/>
      <c r="DE115" s="87"/>
      <c r="DF115" s="87"/>
      <c r="DG115" s="85"/>
      <c r="DH115" s="85"/>
    </row>
    <row r="116" spans="1:166" s="40" customFormat="1" ht="15.75" customHeight="1">
      <c r="A116" s="19" t="s">
        <v>170</v>
      </c>
      <c r="B116" s="191">
        <f>B117+B118</f>
        <v>185204.72287</v>
      </c>
      <c r="C116" s="191">
        <f t="shared" ref="C116:BN116" si="364">C117+C118</f>
        <v>55334.433400000009</v>
      </c>
      <c r="D116" s="191">
        <f t="shared" si="259"/>
        <v>29.87744186137234</v>
      </c>
      <c r="E116" s="191">
        <f t="shared" si="364"/>
        <v>1126</v>
      </c>
      <c r="F116" s="191">
        <f t="shared" si="364"/>
        <v>229.52950999999999</v>
      </c>
      <c r="G116" s="176">
        <f t="shared" ref="G116" si="365">F116/E116*100</f>
        <v>20.384503552397867</v>
      </c>
      <c r="H116" s="191">
        <f t="shared" si="364"/>
        <v>26.8</v>
      </c>
      <c r="I116" s="191">
        <f t="shared" si="364"/>
        <v>0</v>
      </c>
      <c r="J116" s="176">
        <f t="shared" ref="J116:J117" si="366">I116/H116*100</f>
        <v>0</v>
      </c>
      <c r="K116" s="191">
        <f t="shared" si="364"/>
        <v>565.4</v>
      </c>
      <c r="L116" s="191">
        <f t="shared" si="364"/>
        <v>90.508969999999991</v>
      </c>
      <c r="M116" s="176">
        <f t="shared" si="363"/>
        <v>16.007953661124866</v>
      </c>
      <c r="N116" s="191"/>
      <c r="O116" s="191"/>
      <c r="P116" s="176"/>
      <c r="Q116" s="191">
        <f t="shared" si="364"/>
        <v>79239.399999999994</v>
      </c>
      <c r="R116" s="191">
        <f t="shared" si="364"/>
        <v>19838.2</v>
      </c>
      <c r="S116" s="176">
        <f t="shared" ref="S116" si="367">R116/Q116*100</f>
        <v>25.03577765606504</v>
      </c>
      <c r="T116" s="191">
        <f t="shared" si="364"/>
        <v>31126.2</v>
      </c>
      <c r="U116" s="191">
        <f t="shared" si="364"/>
        <v>7332</v>
      </c>
      <c r="V116" s="176">
        <f t="shared" ref="V116" si="368">U116/T116*100</f>
        <v>23.555718333750988</v>
      </c>
      <c r="W116" s="191">
        <f t="shared" si="364"/>
        <v>5.0999999999999996</v>
      </c>
      <c r="X116" s="191">
        <f t="shared" si="364"/>
        <v>0</v>
      </c>
      <c r="Y116" s="176">
        <f t="shared" ref="Y116" si="369">X116/W116*100</f>
        <v>0</v>
      </c>
      <c r="Z116" s="191">
        <f t="shared" si="364"/>
        <v>133.9</v>
      </c>
      <c r="AA116" s="191">
        <f t="shared" si="364"/>
        <v>32.26</v>
      </c>
      <c r="AB116" s="191">
        <f t="shared" ref="AB116" si="370">AA116/Z116*100</f>
        <v>24.092606422703508</v>
      </c>
      <c r="AC116" s="191">
        <f t="shared" si="364"/>
        <v>14400.5</v>
      </c>
      <c r="AD116" s="191">
        <f t="shared" si="364"/>
        <v>5596.4</v>
      </c>
      <c r="AE116" s="191">
        <f t="shared" ref="AE116" si="371">AD116/AC116*100</f>
        <v>38.862539495156419</v>
      </c>
      <c r="AF116" s="191">
        <f t="shared" si="364"/>
        <v>3587</v>
      </c>
      <c r="AG116" s="191">
        <f t="shared" si="364"/>
        <v>1210</v>
      </c>
      <c r="AH116" s="191">
        <f t="shared" ref="AH116" si="372">AG116/AF116*100</f>
        <v>33.732924449400613</v>
      </c>
      <c r="AI116" s="191">
        <f t="shared" si="364"/>
        <v>35546.25</v>
      </c>
      <c r="AJ116" s="191">
        <f t="shared" si="364"/>
        <v>14768.84381</v>
      </c>
      <c r="AK116" s="176">
        <f t="shared" ref="AK116" si="373">AJ116/AI116*100</f>
        <v>41.54824717093927</v>
      </c>
      <c r="AL116" s="191">
        <f t="shared" si="364"/>
        <v>100.8</v>
      </c>
      <c r="AM116" s="191">
        <f t="shared" si="364"/>
        <v>45.5</v>
      </c>
      <c r="AN116" s="176">
        <f t="shared" ref="AN116" si="374">AM116/AL116*100</f>
        <v>45.138888888888893</v>
      </c>
      <c r="AO116" s="191">
        <f t="shared" si="364"/>
        <v>0</v>
      </c>
      <c r="AP116" s="191">
        <f t="shared" si="364"/>
        <v>0</v>
      </c>
      <c r="AQ116" s="176"/>
      <c r="AR116" s="191">
        <f t="shared" si="364"/>
        <v>426</v>
      </c>
      <c r="AS116" s="191">
        <f t="shared" si="364"/>
        <v>68.840760000000003</v>
      </c>
      <c r="AT116" s="176">
        <f t="shared" ref="AT116" si="375">AS116/AR116*100</f>
        <v>16.159802816901408</v>
      </c>
      <c r="AU116" s="191">
        <f t="shared" si="364"/>
        <v>3</v>
      </c>
      <c r="AV116" s="191">
        <f t="shared" si="364"/>
        <v>0.75</v>
      </c>
      <c r="AW116" s="176">
        <f t="shared" ref="AW116:AW117" si="376">AV116/AU116*100</f>
        <v>25</v>
      </c>
      <c r="AX116" s="191">
        <f t="shared" si="364"/>
        <v>251.4</v>
      </c>
      <c r="AY116" s="191">
        <f t="shared" si="364"/>
        <v>251.4</v>
      </c>
      <c r="AZ116" s="176">
        <f t="shared" ref="AZ116:AZ117" si="377">AY116/AX116*100</f>
        <v>100</v>
      </c>
      <c r="BA116" s="170">
        <f t="shared" si="364"/>
        <v>392</v>
      </c>
      <c r="BB116" s="191">
        <f t="shared" si="364"/>
        <v>34.264020000000002</v>
      </c>
      <c r="BC116" s="176">
        <f t="shared" ref="BC116" si="378">BB116/BA116*100</f>
        <v>8.7408214285714294</v>
      </c>
      <c r="BD116" s="191">
        <f t="shared" si="364"/>
        <v>24</v>
      </c>
      <c r="BE116" s="191">
        <f t="shared" si="364"/>
        <v>6</v>
      </c>
      <c r="BF116" s="176">
        <f t="shared" ref="BF116" si="379">BE116/BD116*100</f>
        <v>25</v>
      </c>
      <c r="BG116" s="191">
        <f t="shared" si="364"/>
        <v>0</v>
      </c>
      <c r="BH116" s="191">
        <f t="shared" si="364"/>
        <v>0</v>
      </c>
      <c r="BI116" s="177"/>
      <c r="BJ116" s="191">
        <f t="shared" si="364"/>
        <v>300.7</v>
      </c>
      <c r="BK116" s="191">
        <f t="shared" si="364"/>
        <v>84.373000000000005</v>
      </c>
      <c r="BL116" s="176">
        <f t="shared" ref="BL116" si="380">BK116/BJ116*100</f>
        <v>28.058862653807786</v>
      </c>
      <c r="BM116" s="191">
        <f t="shared" si="364"/>
        <v>0</v>
      </c>
      <c r="BN116" s="191">
        <f t="shared" si="364"/>
        <v>0</v>
      </c>
      <c r="BO116" s="177"/>
      <c r="BP116" s="191">
        <f t="shared" ref="BP116:CM116" si="381">BP117+BP118</f>
        <v>9244.2000000000007</v>
      </c>
      <c r="BQ116" s="191">
        <f t="shared" si="381"/>
        <v>3036</v>
      </c>
      <c r="BR116" s="176">
        <f t="shared" ref="BR116" si="382">BQ116/BP116*100</f>
        <v>32.842214577789314</v>
      </c>
      <c r="BS116" s="191">
        <f t="shared" si="381"/>
        <v>0</v>
      </c>
      <c r="BT116" s="191">
        <f t="shared" si="381"/>
        <v>0</v>
      </c>
      <c r="BU116" s="176"/>
      <c r="BV116" s="191">
        <f t="shared" si="381"/>
        <v>0</v>
      </c>
      <c r="BW116" s="191">
        <f t="shared" si="381"/>
        <v>0</v>
      </c>
      <c r="BX116" s="177"/>
      <c r="BY116" s="191">
        <f t="shared" si="381"/>
        <v>0</v>
      </c>
      <c r="BZ116" s="191">
        <f t="shared" si="381"/>
        <v>0</v>
      </c>
      <c r="CA116" s="177"/>
      <c r="CB116" s="191"/>
      <c r="CC116" s="191"/>
      <c r="CD116" s="176"/>
      <c r="CE116" s="192">
        <f t="shared" si="381"/>
        <v>923.33333000000005</v>
      </c>
      <c r="CF116" s="191">
        <f t="shared" si="381"/>
        <v>923.33333000000005</v>
      </c>
      <c r="CG116" s="191">
        <f t="shared" si="381"/>
        <v>923.33333000000005</v>
      </c>
      <c r="CH116" s="176">
        <f t="shared" ref="CH116" si="383">CG116/CF116*100</f>
        <v>100</v>
      </c>
      <c r="CI116" s="191">
        <f t="shared" si="381"/>
        <v>914.1</v>
      </c>
      <c r="CJ116" s="191">
        <f t="shared" si="381"/>
        <v>914.1</v>
      </c>
      <c r="CK116" s="176">
        <f t="shared" ref="CK116" si="384">CJ116/CI116*100</f>
        <v>100</v>
      </c>
      <c r="CL116" s="191">
        <f t="shared" si="381"/>
        <v>9.2333300000000005</v>
      </c>
      <c r="CM116" s="191">
        <f t="shared" si="381"/>
        <v>9.2333300000000005</v>
      </c>
      <c r="CN116" s="176">
        <f t="shared" ref="CN116:CN117" si="385">CM116/CL116*100</f>
        <v>100</v>
      </c>
      <c r="CO116" s="191"/>
      <c r="CP116" s="191"/>
      <c r="CQ116" s="176"/>
      <c r="CR116" s="191">
        <f t="shared" ref="CR116:CS116" si="386">CR117+CR118</f>
        <v>32.72</v>
      </c>
      <c r="CS116" s="191">
        <f t="shared" si="386"/>
        <v>0</v>
      </c>
      <c r="CT116" s="176">
        <f>CS116*CR116/100</f>
        <v>0</v>
      </c>
      <c r="CU116" s="191">
        <f t="shared" ref="CU116:CV116" si="387">CU117+CU118</f>
        <v>7265.2</v>
      </c>
      <c r="CV116" s="191">
        <f t="shared" si="387"/>
        <v>1786.23</v>
      </c>
      <c r="CW116" s="176">
        <f t="shared" ref="CW116:CW117" si="388">CV116/CU116*100</f>
        <v>24.586109122942247</v>
      </c>
      <c r="CX116" s="191">
        <f t="shared" ref="CX116:CY116" si="389">CX117+CX118</f>
        <v>484.81954000000002</v>
      </c>
      <c r="CY116" s="191">
        <f t="shared" si="389"/>
        <v>0</v>
      </c>
      <c r="CZ116" s="176">
        <f>CY116*CX116/100</f>
        <v>0</v>
      </c>
      <c r="DA116" s="75"/>
      <c r="DB116" s="154"/>
      <c r="DC116" s="75"/>
      <c r="DD116" s="154"/>
      <c r="DE116" s="85"/>
      <c r="DF116" s="85"/>
      <c r="DG116" s="154"/>
      <c r="DH116" s="85"/>
    </row>
    <row r="117" spans="1:166" s="150" customFormat="1" ht="15.75" customHeight="1">
      <c r="A117" s="15" t="s">
        <v>169</v>
      </c>
      <c r="B117" s="173">
        <f>E117+H117+K117+N117+Q117+T117+W117+Z117+AC117+AF117+AI117+AL117+AO117+AR117+AU117+AX117+BA117+BD117+BG117+BJ117+BM117+BP117+BS117+BV117+BY117+CB117+CE117+CO117+CR117+CU117+CX117</f>
        <v>184639.32287</v>
      </c>
      <c r="C117" s="173">
        <f>F117+I117+L117+R117+U117+X117+AA117+AD117+AG117+AJ117+AM117+AP117+AS117+AV117+AY117+BB117+BE117+BH117+BK117+BN117+BQ117+BT117+BW117+BZ117+CG117+CS117+CV117+CY117</f>
        <v>55243.924430000006</v>
      </c>
      <c r="D117" s="173">
        <f t="shared" si="259"/>
        <v>29.91991281775654</v>
      </c>
      <c r="E117" s="173">
        <v>1126</v>
      </c>
      <c r="F117" s="173">
        <v>229.52950999999999</v>
      </c>
      <c r="G117" s="177">
        <f>F117/E117*100</f>
        <v>20.384503552397867</v>
      </c>
      <c r="H117" s="173">
        <v>26.8</v>
      </c>
      <c r="I117" s="173"/>
      <c r="J117" s="177">
        <f t="shared" si="366"/>
        <v>0</v>
      </c>
      <c r="K117" s="173"/>
      <c r="L117" s="173"/>
      <c r="M117" s="177"/>
      <c r="N117" s="173"/>
      <c r="O117" s="173"/>
      <c r="P117" s="177"/>
      <c r="Q117" s="173">
        <v>79239.399999999994</v>
      </c>
      <c r="R117" s="173">
        <v>19838.2</v>
      </c>
      <c r="S117" s="177">
        <f>R117/Q117*100</f>
        <v>25.03577765606504</v>
      </c>
      <c r="T117" s="173">
        <v>31126.2</v>
      </c>
      <c r="U117" s="173">
        <v>7332</v>
      </c>
      <c r="V117" s="177">
        <f>U117/T117*100</f>
        <v>23.555718333750988</v>
      </c>
      <c r="W117" s="173">
        <v>5.0999999999999996</v>
      </c>
      <c r="X117" s="173"/>
      <c r="Y117" s="177">
        <f>X117/W117*100</f>
        <v>0</v>
      </c>
      <c r="Z117" s="173">
        <v>133.9</v>
      </c>
      <c r="AA117" s="173">
        <v>32.26</v>
      </c>
      <c r="AB117" s="173">
        <f>AA117/Z117*100</f>
        <v>24.092606422703508</v>
      </c>
      <c r="AC117" s="173">
        <v>14400.5</v>
      </c>
      <c r="AD117" s="173">
        <v>5596.4</v>
      </c>
      <c r="AE117" s="173">
        <f>AD117/AC117*100</f>
        <v>38.862539495156419</v>
      </c>
      <c r="AF117" s="173">
        <v>3587</v>
      </c>
      <c r="AG117" s="173">
        <v>1210</v>
      </c>
      <c r="AH117" s="173">
        <f>AG117/AF117*100</f>
        <v>33.732924449400613</v>
      </c>
      <c r="AI117" s="173">
        <v>35546.25</v>
      </c>
      <c r="AJ117" s="173">
        <v>14768.84381</v>
      </c>
      <c r="AK117" s="173">
        <f>AJ117/AI117*100</f>
        <v>41.54824717093927</v>
      </c>
      <c r="AL117" s="173">
        <v>100.8</v>
      </c>
      <c r="AM117" s="173">
        <v>45.5</v>
      </c>
      <c r="AN117" s="173">
        <f>AM117/AL117*100</f>
        <v>45.138888888888893</v>
      </c>
      <c r="AO117" s="173"/>
      <c r="AP117" s="173"/>
      <c r="AQ117" s="177"/>
      <c r="AR117" s="173">
        <v>426</v>
      </c>
      <c r="AS117" s="173">
        <v>68.840760000000003</v>
      </c>
      <c r="AT117" s="173">
        <f>AS117/AR117*100</f>
        <v>16.159802816901408</v>
      </c>
      <c r="AU117" s="173">
        <v>3</v>
      </c>
      <c r="AV117" s="173">
        <v>0.75</v>
      </c>
      <c r="AW117" s="177">
        <f t="shared" si="376"/>
        <v>25</v>
      </c>
      <c r="AX117" s="173">
        <v>251.4</v>
      </c>
      <c r="AY117" s="173">
        <v>251.4</v>
      </c>
      <c r="AZ117" s="177">
        <f t="shared" si="377"/>
        <v>100</v>
      </c>
      <c r="BA117" s="171">
        <v>392</v>
      </c>
      <c r="BB117" s="173">
        <v>34.264020000000002</v>
      </c>
      <c r="BC117" s="173">
        <f>BB117/BA117*100</f>
        <v>8.7408214285714294</v>
      </c>
      <c r="BD117" s="173">
        <v>24</v>
      </c>
      <c r="BE117" s="173">
        <v>6</v>
      </c>
      <c r="BF117" s="173">
        <f>BE117/BD117*100</f>
        <v>25</v>
      </c>
      <c r="BG117" s="173"/>
      <c r="BH117" s="173"/>
      <c r="BI117" s="177"/>
      <c r="BJ117" s="173">
        <v>300.7</v>
      </c>
      <c r="BK117" s="173">
        <v>84.373000000000005</v>
      </c>
      <c r="BL117" s="173">
        <f>BK117/BJ117*100</f>
        <v>28.058862653807786</v>
      </c>
      <c r="BM117" s="173"/>
      <c r="BN117" s="173"/>
      <c r="BO117" s="177"/>
      <c r="BP117" s="173">
        <v>9244.2000000000007</v>
      </c>
      <c r="BQ117" s="173">
        <v>3036</v>
      </c>
      <c r="BR117" s="173">
        <f>BQ117/BP117*100</f>
        <v>32.842214577789314</v>
      </c>
      <c r="BS117" s="173"/>
      <c r="BT117" s="173"/>
      <c r="BU117" s="173"/>
      <c r="BV117" s="173"/>
      <c r="BW117" s="173"/>
      <c r="BX117" s="177"/>
      <c r="BY117" s="173"/>
      <c r="BZ117" s="173"/>
      <c r="CA117" s="177"/>
      <c r="CB117" s="173"/>
      <c r="CC117" s="173"/>
      <c r="CD117" s="173"/>
      <c r="CE117" s="193">
        <v>923.33333000000005</v>
      </c>
      <c r="CF117" s="173">
        <f>CI117+CL117</f>
        <v>923.33333000000005</v>
      </c>
      <c r="CG117" s="173">
        <f>CJ117+CM117</f>
        <v>923.33333000000005</v>
      </c>
      <c r="CH117" s="173">
        <f>CG117/CF117*100</f>
        <v>100</v>
      </c>
      <c r="CI117" s="173">
        <v>914.1</v>
      </c>
      <c r="CJ117" s="173">
        <v>914.1</v>
      </c>
      <c r="CK117" s="173">
        <f>CJ117/CI117*100</f>
        <v>100</v>
      </c>
      <c r="CL117" s="173">
        <v>9.2333300000000005</v>
      </c>
      <c r="CM117" s="173">
        <v>9.2333300000000005</v>
      </c>
      <c r="CN117" s="177">
        <f t="shared" si="385"/>
        <v>100</v>
      </c>
      <c r="CO117" s="173"/>
      <c r="CP117" s="173"/>
      <c r="CQ117" s="173"/>
      <c r="CR117" s="173">
        <v>32.72</v>
      </c>
      <c r="CS117" s="173"/>
      <c r="CT117" s="173">
        <f>CS117/CR117*100</f>
        <v>0</v>
      </c>
      <c r="CU117" s="173">
        <v>7265.2</v>
      </c>
      <c r="CV117" s="173">
        <v>1786.23</v>
      </c>
      <c r="CW117" s="177">
        <f t="shared" si="388"/>
        <v>24.586109122942247</v>
      </c>
      <c r="CX117" s="173">
        <v>484.81954000000002</v>
      </c>
      <c r="CY117" s="173"/>
      <c r="CZ117" s="173">
        <f>CY117/CX117*100</f>
        <v>0</v>
      </c>
      <c r="DA117" s="17"/>
      <c r="DB117" s="17"/>
      <c r="DC117" s="17"/>
      <c r="DD117" s="85"/>
      <c r="DE117" s="85"/>
      <c r="DF117" s="85"/>
      <c r="DG117" s="85"/>
      <c r="DH117" s="85"/>
    </row>
    <row r="118" spans="1:166" s="40" customFormat="1" ht="15.75" customHeight="1">
      <c r="A118" s="19" t="s">
        <v>194</v>
      </c>
      <c r="B118" s="191">
        <f>SUM(B119:B121)</f>
        <v>565.4</v>
      </c>
      <c r="C118" s="191">
        <f t="shared" ref="C118" si="390">SUM(C119:C121)</f>
        <v>90.508969999999991</v>
      </c>
      <c r="D118" s="191">
        <f t="shared" si="259"/>
        <v>16.007953661124866</v>
      </c>
      <c r="E118" s="191">
        <f t="shared" ref="E118:BN118" si="391">SUM(E119:E121)</f>
        <v>0</v>
      </c>
      <c r="F118" s="191">
        <f t="shared" si="391"/>
        <v>0</v>
      </c>
      <c r="G118" s="176"/>
      <c r="H118" s="191">
        <f t="shared" si="391"/>
        <v>0</v>
      </c>
      <c r="I118" s="191">
        <f t="shared" si="391"/>
        <v>0</v>
      </c>
      <c r="J118" s="176"/>
      <c r="K118" s="191">
        <f t="shared" si="391"/>
        <v>565.4</v>
      </c>
      <c r="L118" s="191">
        <f t="shared" si="391"/>
        <v>90.508969999999991</v>
      </c>
      <c r="M118" s="176">
        <f t="shared" si="363"/>
        <v>16.007953661124866</v>
      </c>
      <c r="N118" s="191"/>
      <c r="O118" s="191"/>
      <c r="P118" s="176"/>
      <c r="Q118" s="191">
        <f t="shared" si="391"/>
        <v>0</v>
      </c>
      <c r="R118" s="191">
        <f t="shared" si="391"/>
        <v>0</v>
      </c>
      <c r="S118" s="176"/>
      <c r="T118" s="191">
        <f t="shared" si="391"/>
        <v>0</v>
      </c>
      <c r="U118" s="191">
        <f t="shared" si="391"/>
        <v>0</v>
      </c>
      <c r="V118" s="176"/>
      <c r="W118" s="191">
        <f t="shared" si="391"/>
        <v>0</v>
      </c>
      <c r="X118" s="191">
        <f t="shared" si="391"/>
        <v>0</v>
      </c>
      <c r="Y118" s="176"/>
      <c r="Z118" s="191">
        <f t="shared" si="391"/>
        <v>0</v>
      </c>
      <c r="AA118" s="191">
        <f t="shared" si="391"/>
        <v>0</v>
      </c>
      <c r="AB118" s="191"/>
      <c r="AC118" s="191">
        <f t="shared" si="391"/>
        <v>0</v>
      </c>
      <c r="AD118" s="191">
        <f t="shared" si="391"/>
        <v>0</v>
      </c>
      <c r="AE118" s="191"/>
      <c r="AF118" s="191">
        <f t="shared" si="391"/>
        <v>0</v>
      </c>
      <c r="AG118" s="191">
        <f t="shared" si="391"/>
        <v>0</v>
      </c>
      <c r="AH118" s="191"/>
      <c r="AI118" s="191">
        <f t="shared" si="391"/>
        <v>0</v>
      </c>
      <c r="AJ118" s="191">
        <f t="shared" si="391"/>
        <v>0</v>
      </c>
      <c r="AK118" s="176"/>
      <c r="AL118" s="191">
        <f t="shared" si="391"/>
        <v>0</v>
      </c>
      <c r="AM118" s="191">
        <f t="shared" si="391"/>
        <v>0</v>
      </c>
      <c r="AN118" s="176"/>
      <c r="AO118" s="191">
        <f t="shared" si="391"/>
        <v>0</v>
      </c>
      <c r="AP118" s="191">
        <f t="shared" si="391"/>
        <v>0</v>
      </c>
      <c r="AQ118" s="176"/>
      <c r="AR118" s="191">
        <f t="shared" si="391"/>
        <v>0</v>
      </c>
      <c r="AS118" s="191">
        <f t="shared" si="391"/>
        <v>0</v>
      </c>
      <c r="AT118" s="176"/>
      <c r="AU118" s="191">
        <f t="shared" si="391"/>
        <v>0</v>
      </c>
      <c r="AV118" s="191">
        <f t="shared" si="391"/>
        <v>0</v>
      </c>
      <c r="AW118" s="176"/>
      <c r="AX118" s="191">
        <f t="shared" si="391"/>
        <v>0</v>
      </c>
      <c r="AY118" s="191">
        <f t="shared" si="391"/>
        <v>0</v>
      </c>
      <c r="AZ118" s="176"/>
      <c r="BA118" s="170">
        <f t="shared" si="391"/>
        <v>0</v>
      </c>
      <c r="BB118" s="191">
        <f t="shared" si="391"/>
        <v>0</v>
      </c>
      <c r="BC118" s="176"/>
      <c r="BD118" s="191">
        <f t="shared" si="391"/>
        <v>0</v>
      </c>
      <c r="BE118" s="191">
        <f t="shared" si="391"/>
        <v>0</v>
      </c>
      <c r="BF118" s="176"/>
      <c r="BG118" s="191">
        <f t="shared" si="391"/>
        <v>0</v>
      </c>
      <c r="BH118" s="191">
        <f t="shared" si="391"/>
        <v>0</v>
      </c>
      <c r="BI118" s="177"/>
      <c r="BJ118" s="191">
        <f t="shared" si="391"/>
        <v>0</v>
      </c>
      <c r="BK118" s="191">
        <f t="shared" si="391"/>
        <v>0</v>
      </c>
      <c r="BL118" s="176"/>
      <c r="BM118" s="191">
        <f t="shared" si="391"/>
        <v>0</v>
      </c>
      <c r="BN118" s="191">
        <f t="shared" si="391"/>
        <v>0</v>
      </c>
      <c r="BO118" s="177"/>
      <c r="BP118" s="191">
        <f t="shared" ref="BP118:CM118" si="392">SUM(BP119:BP121)</f>
        <v>0</v>
      </c>
      <c r="BQ118" s="191">
        <f t="shared" si="392"/>
        <v>0</v>
      </c>
      <c r="BR118" s="176"/>
      <c r="BS118" s="191">
        <f t="shared" si="392"/>
        <v>0</v>
      </c>
      <c r="BT118" s="191">
        <f t="shared" si="392"/>
        <v>0</v>
      </c>
      <c r="BU118" s="176"/>
      <c r="BV118" s="191">
        <f t="shared" si="392"/>
        <v>0</v>
      </c>
      <c r="BW118" s="191">
        <f t="shared" si="392"/>
        <v>0</v>
      </c>
      <c r="BX118" s="177"/>
      <c r="BY118" s="191">
        <f t="shared" si="392"/>
        <v>0</v>
      </c>
      <c r="BZ118" s="191">
        <f t="shared" si="392"/>
        <v>0</v>
      </c>
      <c r="CA118" s="177"/>
      <c r="CB118" s="191"/>
      <c r="CC118" s="191"/>
      <c r="CD118" s="177"/>
      <c r="CE118" s="192">
        <f t="shared" si="392"/>
        <v>0</v>
      </c>
      <c r="CF118" s="191">
        <f t="shared" si="392"/>
        <v>0</v>
      </c>
      <c r="CG118" s="191">
        <f t="shared" si="392"/>
        <v>0</v>
      </c>
      <c r="CH118" s="176"/>
      <c r="CI118" s="191">
        <f t="shared" si="392"/>
        <v>0</v>
      </c>
      <c r="CJ118" s="191">
        <f t="shared" si="392"/>
        <v>0</v>
      </c>
      <c r="CK118" s="177"/>
      <c r="CL118" s="191">
        <f t="shared" si="392"/>
        <v>0</v>
      </c>
      <c r="CM118" s="191">
        <f t="shared" si="392"/>
        <v>0</v>
      </c>
      <c r="CN118" s="177"/>
      <c r="CO118" s="191"/>
      <c r="CP118" s="191"/>
      <c r="CQ118" s="176"/>
      <c r="CR118" s="191">
        <f t="shared" ref="CR118:CS118" si="393">SUM(CR119:CR121)</f>
        <v>0</v>
      </c>
      <c r="CS118" s="191">
        <f t="shared" si="393"/>
        <v>0</v>
      </c>
      <c r="CT118" s="176"/>
      <c r="CU118" s="191">
        <f t="shared" ref="CU118:CV118" si="394">SUM(CU119:CU121)</f>
        <v>0</v>
      </c>
      <c r="CV118" s="191">
        <f t="shared" si="394"/>
        <v>0</v>
      </c>
      <c r="CW118" s="177"/>
      <c r="CX118" s="191">
        <f t="shared" ref="CX118:CY118" si="395">SUM(CX119:CX121)</f>
        <v>0</v>
      </c>
      <c r="CY118" s="191">
        <f t="shared" si="395"/>
        <v>0</v>
      </c>
      <c r="CZ118" s="176"/>
      <c r="DA118" s="75"/>
      <c r="DB118" s="75"/>
      <c r="DC118" s="17"/>
      <c r="DD118" s="85"/>
      <c r="DE118" s="85"/>
      <c r="DF118" s="85"/>
      <c r="DG118" s="85"/>
      <c r="DH118" s="85"/>
    </row>
    <row r="119" spans="1:166" s="150" customFormat="1" ht="15.75" customHeight="1">
      <c r="A119" s="15" t="s">
        <v>151</v>
      </c>
      <c r="B119" s="173">
        <f t="shared" ref="B119:B121" si="396">E119+H119+K119+N119+Q119+T119+W119+Z119+AC119+AF119+AI119+AL119+AO119+AR119+AU119+AX119+BA119+BD119+BG119+BJ119+BM119+BP119+BS119+BV119+BY119+CB119+CE119+CO119+CR119</f>
        <v>111.4</v>
      </c>
      <c r="C119" s="173">
        <f t="shared" ref="C119:C121" si="397">F119+I119+L119+R119+U119+X119+AA119+AD119+AG119+AJ119+AM119+AP119+AS119+AV119+AY119+BB119+BE119+BH119+BK119+BN119+BQ119+BT119+BW119+BZ119+CG119+CS119+CV119</f>
        <v>20.584779999999999</v>
      </c>
      <c r="D119" s="173">
        <f t="shared" si="259"/>
        <v>18.478258527827645</v>
      </c>
      <c r="E119" s="173"/>
      <c r="F119" s="173"/>
      <c r="G119" s="177"/>
      <c r="H119" s="173"/>
      <c r="I119" s="173"/>
      <c r="J119" s="177"/>
      <c r="K119" s="173">
        <v>111.4</v>
      </c>
      <c r="L119" s="173">
        <v>20.584779999999999</v>
      </c>
      <c r="M119" s="177">
        <f>L119/K119*100</f>
        <v>18.478258527827645</v>
      </c>
      <c r="N119" s="173"/>
      <c r="O119" s="173"/>
      <c r="P119" s="177"/>
      <c r="Q119" s="173"/>
      <c r="R119" s="173"/>
      <c r="S119" s="177"/>
      <c r="T119" s="173"/>
      <c r="U119" s="173"/>
      <c r="V119" s="177"/>
      <c r="W119" s="173"/>
      <c r="X119" s="173"/>
      <c r="Y119" s="177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7"/>
      <c r="AL119" s="173"/>
      <c r="AM119" s="173"/>
      <c r="AN119" s="177"/>
      <c r="AO119" s="173"/>
      <c r="AP119" s="173"/>
      <c r="AQ119" s="177"/>
      <c r="AR119" s="173"/>
      <c r="AS119" s="173"/>
      <c r="AT119" s="177"/>
      <c r="AU119" s="173"/>
      <c r="AV119" s="173"/>
      <c r="AW119" s="177"/>
      <c r="AX119" s="173"/>
      <c r="AY119" s="173"/>
      <c r="AZ119" s="177"/>
      <c r="BA119" s="171"/>
      <c r="BB119" s="173"/>
      <c r="BC119" s="177"/>
      <c r="BD119" s="173"/>
      <c r="BE119" s="173"/>
      <c r="BF119" s="177"/>
      <c r="BG119" s="173"/>
      <c r="BH119" s="173"/>
      <c r="BI119" s="177"/>
      <c r="BJ119" s="173"/>
      <c r="BK119" s="173"/>
      <c r="BL119" s="177"/>
      <c r="BM119" s="173"/>
      <c r="BN119" s="173"/>
      <c r="BO119" s="177"/>
      <c r="BP119" s="173"/>
      <c r="BQ119" s="173"/>
      <c r="BR119" s="177"/>
      <c r="BS119" s="173"/>
      <c r="BT119" s="173"/>
      <c r="BU119" s="177"/>
      <c r="BV119" s="173"/>
      <c r="BW119" s="173"/>
      <c r="BX119" s="177"/>
      <c r="BY119" s="173"/>
      <c r="BZ119" s="173"/>
      <c r="CA119" s="177"/>
      <c r="CB119" s="173"/>
      <c r="CC119" s="173"/>
      <c r="CD119" s="177"/>
      <c r="CE119" s="193"/>
      <c r="CF119" s="173"/>
      <c r="CG119" s="173"/>
      <c r="CH119" s="177"/>
      <c r="CI119" s="173"/>
      <c r="CJ119" s="173"/>
      <c r="CK119" s="177"/>
      <c r="CL119" s="173"/>
      <c r="CM119" s="173"/>
      <c r="CN119" s="177"/>
      <c r="CO119" s="173"/>
      <c r="CP119" s="173"/>
      <c r="CQ119" s="177"/>
      <c r="CR119" s="173"/>
      <c r="CS119" s="173"/>
      <c r="CT119" s="177"/>
      <c r="CU119" s="173"/>
      <c r="CV119" s="173"/>
      <c r="CW119" s="177"/>
      <c r="CX119" s="173"/>
      <c r="CY119" s="173"/>
      <c r="CZ119" s="177"/>
      <c r="DA119" s="17"/>
      <c r="DB119" s="17"/>
      <c r="DC119" s="17"/>
      <c r="DD119" s="85"/>
      <c r="DE119" s="85"/>
      <c r="DF119" s="85"/>
      <c r="DG119" s="85"/>
      <c r="DH119" s="85"/>
      <c r="FJ119" s="150" t="e">
        <v>#DIV/0!</v>
      </c>
    </row>
    <row r="120" spans="1:166" s="150" customFormat="1" ht="15.75" customHeight="1">
      <c r="A120" s="15" t="s">
        <v>91</v>
      </c>
      <c r="B120" s="173">
        <f t="shared" si="396"/>
        <v>227</v>
      </c>
      <c r="C120" s="173">
        <f t="shared" si="397"/>
        <v>34.505769999999998</v>
      </c>
      <c r="D120" s="173">
        <f t="shared" si="259"/>
        <v>15.200779735682818</v>
      </c>
      <c r="E120" s="173"/>
      <c r="F120" s="173"/>
      <c r="G120" s="177"/>
      <c r="H120" s="173"/>
      <c r="I120" s="173"/>
      <c r="J120" s="177"/>
      <c r="K120" s="173">
        <v>227</v>
      </c>
      <c r="L120" s="173">
        <v>34.505769999999998</v>
      </c>
      <c r="M120" s="177">
        <f t="shared" ref="M120:M121" si="398">L120/K120*100</f>
        <v>15.200779735682818</v>
      </c>
      <c r="N120" s="173"/>
      <c r="O120" s="173"/>
      <c r="P120" s="177"/>
      <c r="Q120" s="173"/>
      <c r="R120" s="173"/>
      <c r="S120" s="177"/>
      <c r="T120" s="173"/>
      <c r="U120" s="173"/>
      <c r="V120" s="177"/>
      <c r="W120" s="173"/>
      <c r="X120" s="173"/>
      <c r="Y120" s="177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7"/>
      <c r="AL120" s="173"/>
      <c r="AM120" s="173"/>
      <c r="AN120" s="177"/>
      <c r="AO120" s="173"/>
      <c r="AP120" s="173"/>
      <c r="AQ120" s="177"/>
      <c r="AR120" s="173"/>
      <c r="AS120" s="173"/>
      <c r="AT120" s="177"/>
      <c r="AU120" s="173"/>
      <c r="AV120" s="173"/>
      <c r="AW120" s="177"/>
      <c r="AX120" s="173"/>
      <c r="AY120" s="173"/>
      <c r="AZ120" s="177"/>
      <c r="BA120" s="171"/>
      <c r="BB120" s="173"/>
      <c r="BC120" s="177"/>
      <c r="BD120" s="173"/>
      <c r="BE120" s="173"/>
      <c r="BF120" s="177"/>
      <c r="BG120" s="173"/>
      <c r="BH120" s="173"/>
      <c r="BI120" s="177"/>
      <c r="BJ120" s="173"/>
      <c r="BK120" s="173"/>
      <c r="BL120" s="177"/>
      <c r="BM120" s="173"/>
      <c r="BN120" s="173"/>
      <c r="BO120" s="177"/>
      <c r="BP120" s="173"/>
      <c r="BQ120" s="173"/>
      <c r="BR120" s="177"/>
      <c r="BS120" s="173"/>
      <c r="BT120" s="173"/>
      <c r="BU120" s="177"/>
      <c r="BV120" s="173"/>
      <c r="BW120" s="173"/>
      <c r="BX120" s="177"/>
      <c r="BY120" s="173"/>
      <c r="BZ120" s="173"/>
      <c r="CA120" s="177"/>
      <c r="CB120" s="173"/>
      <c r="CC120" s="173"/>
      <c r="CD120" s="177"/>
      <c r="CE120" s="193"/>
      <c r="CF120" s="173"/>
      <c r="CG120" s="173"/>
      <c r="CH120" s="177"/>
      <c r="CI120" s="173"/>
      <c r="CJ120" s="173"/>
      <c r="CK120" s="177"/>
      <c r="CL120" s="173"/>
      <c r="CM120" s="173"/>
      <c r="CN120" s="177"/>
      <c r="CO120" s="173"/>
      <c r="CP120" s="173"/>
      <c r="CQ120" s="177"/>
      <c r="CR120" s="173"/>
      <c r="CS120" s="173"/>
      <c r="CT120" s="177"/>
      <c r="CU120" s="173"/>
      <c r="CV120" s="173"/>
      <c r="CW120" s="177"/>
      <c r="CX120" s="173"/>
      <c r="CY120" s="173"/>
      <c r="CZ120" s="177"/>
      <c r="DA120" s="17"/>
      <c r="DB120" s="17"/>
      <c r="DC120" s="17"/>
      <c r="DD120" s="85"/>
      <c r="DE120" s="85"/>
      <c r="DF120" s="85"/>
      <c r="DG120" s="88"/>
      <c r="DH120" s="85"/>
      <c r="FJ120" s="150" t="e">
        <v>#DIV/0!</v>
      </c>
    </row>
    <row r="121" spans="1:166" s="150" customFormat="1" ht="15.75" customHeight="1">
      <c r="A121" s="15" t="s">
        <v>153</v>
      </c>
      <c r="B121" s="173">
        <f t="shared" si="396"/>
        <v>227</v>
      </c>
      <c r="C121" s="173">
        <f t="shared" si="397"/>
        <v>35.418419999999998</v>
      </c>
      <c r="D121" s="173">
        <f t="shared" si="259"/>
        <v>15.602828193832599</v>
      </c>
      <c r="E121" s="173"/>
      <c r="F121" s="173"/>
      <c r="G121" s="177"/>
      <c r="H121" s="173"/>
      <c r="I121" s="173"/>
      <c r="J121" s="177"/>
      <c r="K121" s="173">
        <v>227</v>
      </c>
      <c r="L121" s="173">
        <v>35.418419999999998</v>
      </c>
      <c r="M121" s="177">
        <f t="shared" si="398"/>
        <v>15.602828193832599</v>
      </c>
      <c r="N121" s="173"/>
      <c r="O121" s="173"/>
      <c r="P121" s="177"/>
      <c r="Q121" s="173"/>
      <c r="R121" s="173"/>
      <c r="S121" s="177"/>
      <c r="T121" s="173"/>
      <c r="U121" s="173"/>
      <c r="V121" s="177"/>
      <c r="W121" s="173"/>
      <c r="X121" s="173"/>
      <c r="Y121" s="177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7"/>
      <c r="AL121" s="173"/>
      <c r="AM121" s="173"/>
      <c r="AN121" s="177"/>
      <c r="AO121" s="173"/>
      <c r="AP121" s="173"/>
      <c r="AQ121" s="177"/>
      <c r="AR121" s="173"/>
      <c r="AS121" s="173"/>
      <c r="AT121" s="177"/>
      <c r="AU121" s="173"/>
      <c r="AV121" s="173"/>
      <c r="AW121" s="177"/>
      <c r="AX121" s="173"/>
      <c r="AY121" s="173"/>
      <c r="AZ121" s="177"/>
      <c r="BA121" s="171"/>
      <c r="BB121" s="173"/>
      <c r="BC121" s="177"/>
      <c r="BD121" s="173"/>
      <c r="BE121" s="173"/>
      <c r="BF121" s="177"/>
      <c r="BG121" s="173"/>
      <c r="BH121" s="173"/>
      <c r="BI121" s="177"/>
      <c r="BJ121" s="173"/>
      <c r="BK121" s="173"/>
      <c r="BL121" s="177"/>
      <c r="BM121" s="173"/>
      <c r="BN121" s="173"/>
      <c r="BO121" s="177"/>
      <c r="BP121" s="173"/>
      <c r="BQ121" s="173"/>
      <c r="BR121" s="177"/>
      <c r="BS121" s="173"/>
      <c r="BT121" s="173"/>
      <c r="BU121" s="177"/>
      <c r="BV121" s="173"/>
      <c r="BW121" s="173"/>
      <c r="BX121" s="177"/>
      <c r="BY121" s="173"/>
      <c r="BZ121" s="173"/>
      <c r="CA121" s="177"/>
      <c r="CB121" s="173"/>
      <c r="CC121" s="173"/>
      <c r="CD121" s="177"/>
      <c r="CE121" s="193"/>
      <c r="CF121" s="173"/>
      <c r="CG121" s="173"/>
      <c r="CH121" s="177"/>
      <c r="CI121" s="173"/>
      <c r="CJ121" s="173"/>
      <c r="CK121" s="177"/>
      <c r="CL121" s="173"/>
      <c r="CM121" s="173"/>
      <c r="CN121" s="177"/>
      <c r="CO121" s="173"/>
      <c r="CP121" s="173"/>
      <c r="CQ121" s="177"/>
      <c r="CR121" s="173"/>
      <c r="CS121" s="173"/>
      <c r="CT121" s="177"/>
      <c r="CU121" s="173"/>
      <c r="CV121" s="173"/>
      <c r="CW121" s="177"/>
      <c r="CX121" s="173"/>
      <c r="CY121" s="173"/>
      <c r="CZ121" s="177"/>
      <c r="DA121" s="17"/>
      <c r="DB121" s="17"/>
      <c r="DC121" s="17"/>
      <c r="DD121" s="85"/>
      <c r="DE121" s="85"/>
      <c r="DF121" s="85"/>
      <c r="DG121" s="85"/>
      <c r="DH121" s="85"/>
      <c r="FJ121" s="150" t="e">
        <v>#DIV/0!</v>
      </c>
    </row>
    <row r="122" spans="1:166" s="40" customFormat="1" ht="15.75" customHeight="1">
      <c r="A122" s="19" t="s">
        <v>190</v>
      </c>
      <c r="B122" s="191">
        <f>B123+B124</f>
        <v>183671.55000000005</v>
      </c>
      <c r="C122" s="191">
        <f t="shared" ref="C122:BN122" si="399">C123+C124</f>
        <v>47948.394169999992</v>
      </c>
      <c r="D122" s="191">
        <f t="shared" ref="D122:D163" si="400">C122/B122*100</f>
        <v>26.105509628464496</v>
      </c>
      <c r="E122" s="191">
        <f t="shared" si="399"/>
        <v>1037</v>
      </c>
      <c r="F122" s="191">
        <f t="shared" si="399"/>
        <v>303.89339999999999</v>
      </c>
      <c r="G122" s="176">
        <f t="shared" ref="G122" si="401">F122/E122*100</f>
        <v>29.305053037608488</v>
      </c>
      <c r="H122" s="191">
        <f t="shared" si="399"/>
        <v>31.1</v>
      </c>
      <c r="I122" s="191">
        <f t="shared" si="399"/>
        <v>13.4</v>
      </c>
      <c r="J122" s="176">
        <f t="shared" ref="J122:J123" si="402">I122/H122*100</f>
        <v>43.086816720257232</v>
      </c>
      <c r="K122" s="191">
        <f t="shared" si="399"/>
        <v>1118.2</v>
      </c>
      <c r="L122" s="191">
        <f>L123+L124</f>
        <v>176.21565999999999</v>
      </c>
      <c r="M122" s="176">
        <f t="shared" ref="M122:M133" si="403">L122/K122*100</f>
        <v>15.758867823287423</v>
      </c>
      <c r="N122" s="191"/>
      <c r="O122" s="191"/>
      <c r="P122" s="176"/>
      <c r="Q122" s="191">
        <f t="shared" si="399"/>
        <v>99214.7</v>
      </c>
      <c r="R122" s="191">
        <f t="shared" si="399"/>
        <v>24046.31698</v>
      </c>
      <c r="S122" s="176">
        <f t="shared" ref="S122" si="404">R122/Q122*100</f>
        <v>24.236647371810829</v>
      </c>
      <c r="T122" s="191">
        <f t="shared" si="399"/>
        <v>29392.5</v>
      </c>
      <c r="U122" s="191">
        <f t="shared" si="399"/>
        <v>5396.7006199999996</v>
      </c>
      <c r="V122" s="176">
        <f t="shared" ref="V122" si="405">U122/T122*100</f>
        <v>18.360808437526579</v>
      </c>
      <c r="W122" s="191">
        <f t="shared" si="399"/>
        <v>5.0999999999999996</v>
      </c>
      <c r="X122" s="191">
        <f t="shared" si="399"/>
        <v>0</v>
      </c>
      <c r="Y122" s="176">
        <f t="shared" ref="Y122" si="406">X122/W122*100</f>
        <v>0</v>
      </c>
      <c r="Z122" s="191">
        <f t="shared" si="399"/>
        <v>133.9</v>
      </c>
      <c r="AA122" s="191">
        <f t="shared" si="399"/>
        <v>27.348800000000001</v>
      </c>
      <c r="AB122" s="191">
        <f t="shared" ref="AB122" si="407">AA122/Z122*100</f>
        <v>20.424794622852875</v>
      </c>
      <c r="AC122" s="191">
        <f t="shared" si="399"/>
        <v>15940.9</v>
      </c>
      <c r="AD122" s="191">
        <f t="shared" si="399"/>
        <v>5863.04306</v>
      </c>
      <c r="AE122" s="191">
        <f t="shared" ref="AE122" si="408">AD122/AC122*100</f>
        <v>36.779874787496311</v>
      </c>
      <c r="AF122" s="191">
        <f t="shared" si="399"/>
        <v>4097</v>
      </c>
      <c r="AG122" s="191">
        <f t="shared" si="399"/>
        <v>1384.2</v>
      </c>
      <c r="AH122" s="191">
        <f t="shared" ref="AH122" si="409">AG122/AF122*100</f>
        <v>33.785696851354651</v>
      </c>
      <c r="AI122" s="191">
        <f t="shared" si="399"/>
        <v>17390.830000000002</v>
      </c>
      <c r="AJ122" s="191">
        <f t="shared" si="399"/>
        <v>6432.0550599999997</v>
      </c>
      <c r="AK122" s="176">
        <f t="shared" ref="AK122" si="410">AJ122/AI122*100</f>
        <v>36.985325369749454</v>
      </c>
      <c r="AL122" s="191">
        <f t="shared" si="399"/>
        <v>99.1</v>
      </c>
      <c r="AM122" s="191">
        <f t="shared" si="399"/>
        <v>21.08</v>
      </c>
      <c r="AN122" s="176">
        <f t="shared" ref="AN122" si="411">AM122/AL122*100</f>
        <v>21.271442986881937</v>
      </c>
      <c r="AO122" s="191">
        <f t="shared" si="399"/>
        <v>0</v>
      </c>
      <c r="AP122" s="191">
        <f t="shared" si="399"/>
        <v>0</v>
      </c>
      <c r="AQ122" s="176"/>
      <c r="AR122" s="191">
        <f t="shared" si="399"/>
        <v>443</v>
      </c>
      <c r="AS122" s="191">
        <f t="shared" si="399"/>
        <v>105.84961</v>
      </c>
      <c r="AT122" s="176">
        <f t="shared" ref="AT122" si="412">AS122/AR122*100</f>
        <v>23.89381715575621</v>
      </c>
      <c r="AU122" s="191">
        <f t="shared" si="399"/>
        <v>3</v>
      </c>
      <c r="AV122" s="191">
        <f t="shared" si="399"/>
        <v>0</v>
      </c>
      <c r="AW122" s="176">
        <f t="shared" ref="AW122" si="413">AV122/AU122*100</f>
        <v>0</v>
      </c>
      <c r="AX122" s="191">
        <f t="shared" si="399"/>
        <v>291.60000000000002</v>
      </c>
      <c r="AY122" s="191">
        <f t="shared" si="399"/>
        <v>0</v>
      </c>
      <c r="AZ122" s="176">
        <f t="shared" ref="AZ122" si="414">AY122/AX122*100</f>
        <v>0</v>
      </c>
      <c r="BA122" s="170">
        <f t="shared" si="399"/>
        <v>398</v>
      </c>
      <c r="BB122" s="191">
        <f t="shared" si="399"/>
        <v>80.883499999999998</v>
      </c>
      <c r="BC122" s="176">
        <f t="shared" ref="BC122" si="415">BB122/BA122*100</f>
        <v>20.322487437185931</v>
      </c>
      <c r="BD122" s="191">
        <f t="shared" si="399"/>
        <v>18</v>
      </c>
      <c r="BE122" s="191">
        <f t="shared" si="399"/>
        <v>0</v>
      </c>
      <c r="BF122" s="176">
        <f t="shared" ref="BF122" si="416">BE122/BD122*100</f>
        <v>0</v>
      </c>
      <c r="BG122" s="191">
        <f t="shared" si="399"/>
        <v>0</v>
      </c>
      <c r="BH122" s="191">
        <f t="shared" si="399"/>
        <v>0</v>
      </c>
      <c r="BI122" s="177"/>
      <c r="BJ122" s="191">
        <f t="shared" si="399"/>
        <v>569.29999999999995</v>
      </c>
      <c r="BK122" s="191">
        <f t="shared" si="399"/>
        <v>34.325000000000003</v>
      </c>
      <c r="BL122" s="176">
        <f t="shared" ref="BL122" si="417">BK122/BJ122*100</f>
        <v>6.0293342701563333</v>
      </c>
      <c r="BM122" s="191">
        <f t="shared" si="399"/>
        <v>0</v>
      </c>
      <c r="BN122" s="191">
        <f t="shared" si="399"/>
        <v>0</v>
      </c>
      <c r="BO122" s="177"/>
      <c r="BP122" s="191">
        <f t="shared" ref="BP122:CM122" si="418">BP123+BP124</f>
        <v>3764.9</v>
      </c>
      <c r="BQ122" s="191">
        <f t="shared" si="418"/>
        <v>1328.1780000000001</v>
      </c>
      <c r="BR122" s="176">
        <f t="shared" ref="BR122" si="419">BQ122/BP122*100</f>
        <v>35.277909107811631</v>
      </c>
      <c r="BS122" s="191">
        <f t="shared" si="418"/>
        <v>99</v>
      </c>
      <c r="BT122" s="191">
        <f t="shared" si="418"/>
        <v>0</v>
      </c>
      <c r="BU122" s="176">
        <f>BT122/BS122*100</f>
        <v>0</v>
      </c>
      <c r="BV122" s="191">
        <f t="shared" si="418"/>
        <v>0</v>
      </c>
      <c r="BW122" s="191">
        <f t="shared" si="418"/>
        <v>0</v>
      </c>
      <c r="BX122" s="177"/>
      <c r="BY122" s="191">
        <f t="shared" si="418"/>
        <v>0</v>
      </c>
      <c r="BZ122" s="191">
        <f t="shared" si="418"/>
        <v>0</v>
      </c>
      <c r="CA122" s="176"/>
      <c r="CB122" s="191"/>
      <c r="CC122" s="191"/>
      <c r="CD122" s="176"/>
      <c r="CE122" s="192">
        <f t="shared" si="418"/>
        <v>1206.8114399999999</v>
      </c>
      <c r="CF122" s="191">
        <f t="shared" si="418"/>
        <v>1206.8114399999999</v>
      </c>
      <c r="CG122" s="191">
        <f t="shared" si="418"/>
        <v>506.81144</v>
      </c>
      <c r="CH122" s="176">
        <f t="shared" ref="CH122" si="420">CG122/CF122*100</f>
        <v>41.995909485246514</v>
      </c>
      <c r="CI122" s="191">
        <f t="shared" si="418"/>
        <v>1194.74333</v>
      </c>
      <c r="CJ122" s="191">
        <f t="shared" si="418"/>
        <v>501.74333000000001</v>
      </c>
      <c r="CK122" s="176">
        <f t="shared" ref="CK122" si="421">CJ122/CI122*100</f>
        <v>41.99590969886394</v>
      </c>
      <c r="CL122" s="191">
        <f t="shared" si="418"/>
        <v>12.068110000000001</v>
      </c>
      <c r="CM122" s="191">
        <f t="shared" si="418"/>
        <v>5.0681099999999999</v>
      </c>
      <c r="CN122" s="176">
        <f t="shared" ref="CN122" si="422">CM122/CL122*100</f>
        <v>41.995888337113264</v>
      </c>
      <c r="CO122" s="191"/>
      <c r="CP122" s="191"/>
      <c r="CQ122" s="176"/>
      <c r="CR122" s="191">
        <f t="shared" ref="CR122:CS122" si="423">CR123+CR124</f>
        <v>21.82</v>
      </c>
      <c r="CS122" s="191">
        <f t="shared" si="423"/>
        <v>0</v>
      </c>
      <c r="CT122" s="176">
        <f>CS122/CR122*100</f>
        <v>0</v>
      </c>
      <c r="CU122" s="191">
        <f t="shared" ref="CU122:CV122" si="424">CU123+CU124</f>
        <v>8202.6</v>
      </c>
      <c r="CV122" s="191">
        <f t="shared" si="424"/>
        <v>2034.9044799999999</v>
      </c>
      <c r="CW122" s="176">
        <f t="shared" ref="CW122:CW123" si="425">CV122/CU122*100</f>
        <v>24.808042328042326</v>
      </c>
      <c r="CX122" s="191">
        <f t="shared" ref="CX122:CY122" si="426">CX123+CX124</f>
        <v>193.18856</v>
      </c>
      <c r="CY122" s="191">
        <f t="shared" si="426"/>
        <v>193.18856</v>
      </c>
      <c r="CZ122" s="176">
        <f>CY122/CX122*100</f>
        <v>100</v>
      </c>
      <c r="DA122" s="75"/>
      <c r="DB122" s="154"/>
      <c r="DC122" s="75"/>
      <c r="DD122" s="154"/>
      <c r="DE122" s="85"/>
      <c r="DF122" s="85"/>
      <c r="DG122" s="154"/>
      <c r="DH122" s="85"/>
    </row>
    <row r="123" spans="1:166" s="150" customFormat="1" ht="15.75" customHeight="1">
      <c r="A123" s="15" t="s">
        <v>189</v>
      </c>
      <c r="B123" s="173">
        <f>E123+H123+K123+N123+Q123+T123+W123+Z123+AC123+AF123+AI123+AL123+AO123+AR123+AU123+AX123+BA123+BD123+BG123+BJ123+BM123+BP123+BS123+BV123+BY123+CB123+CE123+CO123+CR123+CU123+CX123</f>
        <v>182553.35000000003</v>
      </c>
      <c r="C123" s="173">
        <f>F123+I123+L123+R123+U123+X123+AA123+AD123+AG123+AJ123+AM123+AP123+AS123+AV123+AY123+BB123+BE123+BH123+BK123+BN123+BQ123+BT123+BW123+BZ123+CG123+CS123+CV123+CY123</f>
        <v>47772.178509999991</v>
      </c>
      <c r="D123" s="173">
        <f t="shared" si="400"/>
        <v>26.168886251608082</v>
      </c>
      <c r="E123" s="173">
        <v>1037</v>
      </c>
      <c r="F123" s="173">
        <v>303.89339999999999</v>
      </c>
      <c r="G123" s="177">
        <f>F123/E123*100</f>
        <v>29.305053037608488</v>
      </c>
      <c r="H123" s="173">
        <v>31.1</v>
      </c>
      <c r="I123" s="173">
        <v>13.4</v>
      </c>
      <c r="J123" s="177">
        <f t="shared" si="402"/>
        <v>43.086816720257232</v>
      </c>
      <c r="K123" s="173"/>
      <c r="L123" s="173"/>
      <c r="M123" s="177"/>
      <c r="N123" s="173"/>
      <c r="O123" s="173"/>
      <c r="P123" s="177"/>
      <c r="Q123" s="173">
        <v>99214.7</v>
      </c>
      <c r="R123" s="173">
        <v>24046.31698</v>
      </c>
      <c r="S123" s="177">
        <f>R123/Q123*100</f>
        <v>24.236647371810829</v>
      </c>
      <c r="T123" s="173">
        <v>29392.5</v>
      </c>
      <c r="U123" s="173">
        <v>5396.7006199999996</v>
      </c>
      <c r="V123" s="177">
        <f>U123/T123*100</f>
        <v>18.360808437526579</v>
      </c>
      <c r="W123" s="173">
        <v>5.0999999999999996</v>
      </c>
      <c r="X123" s="173"/>
      <c r="Y123" s="177">
        <f>X123/W123*100</f>
        <v>0</v>
      </c>
      <c r="Z123" s="173">
        <v>133.9</v>
      </c>
      <c r="AA123" s="173">
        <v>27.348800000000001</v>
      </c>
      <c r="AB123" s="177">
        <f>AA123/Z123*100</f>
        <v>20.424794622852875</v>
      </c>
      <c r="AC123" s="173">
        <v>15940.9</v>
      </c>
      <c r="AD123" s="173">
        <v>5863.04306</v>
      </c>
      <c r="AE123" s="177">
        <f>AD123/AC123*100</f>
        <v>36.779874787496311</v>
      </c>
      <c r="AF123" s="173">
        <v>4097</v>
      </c>
      <c r="AG123" s="173">
        <v>1384.2</v>
      </c>
      <c r="AH123" s="177">
        <f>AG123/AF123*100</f>
        <v>33.785696851354651</v>
      </c>
      <c r="AI123" s="173">
        <v>17390.830000000002</v>
      </c>
      <c r="AJ123" s="173">
        <v>6432.0550599999997</v>
      </c>
      <c r="AK123" s="177">
        <f>AJ123/AI123*100</f>
        <v>36.985325369749454</v>
      </c>
      <c r="AL123" s="173">
        <v>99.1</v>
      </c>
      <c r="AM123" s="173">
        <v>21.08</v>
      </c>
      <c r="AN123" s="177">
        <f>AM123/AL123*100</f>
        <v>21.271442986881937</v>
      </c>
      <c r="AO123" s="173"/>
      <c r="AP123" s="173"/>
      <c r="AQ123" s="177"/>
      <c r="AR123" s="173">
        <v>443</v>
      </c>
      <c r="AS123" s="173">
        <v>105.84961</v>
      </c>
      <c r="AT123" s="177">
        <f>AS123/AR123*100</f>
        <v>23.89381715575621</v>
      </c>
      <c r="AU123" s="173">
        <v>3</v>
      </c>
      <c r="AV123" s="173"/>
      <c r="AW123" s="177">
        <f>AV123/AU123*100</f>
        <v>0</v>
      </c>
      <c r="AX123" s="173">
        <v>291.60000000000002</v>
      </c>
      <c r="AY123" s="173"/>
      <c r="AZ123" s="177">
        <f>AY123/AX123*100</f>
        <v>0</v>
      </c>
      <c r="BA123" s="171">
        <v>398</v>
      </c>
      <c r="BB123" s="173">
        <v>80.883499999999998</v>
      </c>
      <c r="BC123" s="177">
        <f>BB123/BA123*100</f>
        <v>20.322487437185931</v>
      </c>
      <c r="BD123" s="173">
        <v>18</v>
      </c>
      <c r="BE123" s="173"/>
      <c r="BF123" s="177">
        <f>BE123/BD123*100</f>
        <v>0</v>
      </c>
      <c r="BG123" s="173"/>
      <c r="BH123" s="173"/>
      <c r="BI123" s="177"/>
      <c r="BJ123" s="173">
        <v>569.29999999999995</v>
      </c>
      <c r="BK123" s="173">
        <v>34.325000000000003</v>
      </c>
      <c r="BL123" s="177">
        <f>BK123/BJ123*100</f>
        <v>6.0293342701563333</v>
      </c>
      <c r="BM123" s="173"/>
      <c r="BN123" s="173"/>
      <c r="BO123" s="177"/>
      <c r="BP123" s="173">
        <v>3764.9</v>
      </c>
      <c r="BQ123" s="173">
        <v>1328.1780000000001</v>
      </c>
      <c r="BR123" s="177">
        <f>BQ123/BP123*100</f>
        <v>35.277909107811631</v>
      </c>
      <c r="BS123" s="173">
        <v>99</v>
      </c>
      <c r="BT123" s="173"/>
      <c r="BU123" s="177">
        <f>BT123/BS123*100</f>
        <v>0</v>
      </c>
      <c r="BV123" s="173"/>
      <c r="BW123" s="173"/>
      <c r="BX123" s="177"/>
      <c r="BY123" s="173"/>
      <c r="BZ123" s="173"/>
      <c r="CA123" s="177"/>
      <c r="CB123" s="173"/>
      <c r="CC123" s="173"/>
      <c r="CD123" s="177"/>
      <c r="CE123" s="193">
        <v>1206.8114399999999</v>
      </c>
      <c r="CF123" s="173">
        <f>CI123+CL123</f>
        <v>1206.8114399999999</v>
      </c>
      <c r="CG123" s="173">
        <f>CJ123+CM123</f>
        <v>506.81144</v>
      </c>
      <c r="CH123" s="177">
        <f>CG123/CF123*100</f>
        <v>41.995909485246514</v>
      </c>
      <c r="CI123" s="173">
        <v>1194.74333</v>
      </c>
      <c r="CJ123" s="173">
        <v>501.74333000000001</v>
      </c>
      <c r="CK123" s="177">
        <f>CJ123/CI123*100</f>
        <v>41.99590969886394</v>
      </c>
      <c r="CL123" s="173">
        <v>12.068110000000001</v>
      </c>
      <c r="CM123" s="173">
        <v>5.0681099999999999</v>
      </c>
      <c r="CN123" s="177">
        <f>CM123/CL123*100</f>
        <v>41.995888337113264</v>
      </c>
      <c r="CO123" s="173"/>
      <c r="CP123" s="173"/>
      <c r="CQ123" s="177"/>
      <c r="CR123" s="173">
        <v>21.82</v>
      </c>
      <c r="CS123" s="173"/>
      <c r="CT123" s="177">
        <f>CS123/CR123*100</f>
        <v>0</v>
      </c>
      <c r="CU123" s="173">
        <v>8202.6</v>
      </c>
      <c r="CV123" s="173">
        <v>2034.9044799999999</v>
      </c>
      <c r="CW123" s="177">
        <f t="shared" si="425"/>
        <v>24.808042328042326</v>
      </c>
      <c r="CX123" s="173">
        <v>193.18856</v>
      </c>
      <c r="CY123" s="173">
        <v>193.18856</v>
      </c>
      <c r="CZ123" s="177">
        <f>CY123/CX123*100</f>
        <v>100</v>
      </c>
      <c r="DA123" s="17"/>
      <c r="DB123" s="17"/>
      <c r="DC123" s="17"/>
      <c r="DD123" s="85"/>
      <c r="DE123" s="85"/>
      <c r="DF123" s="85"/>
      <c r="DG123" s="85"/>
      <c r="DH123" s="85"/>
    </row>
    <row r="124" spans="1:166" s="40" customFormat="1" ht="15.75" customHeight="1">
      <c r="A124" s="19" t="s">
        <v>194</v>
      </c>
      <c r="B124" s="191">
        <f>SUM(B125:B133)</f>
        <v>1118.2</v>
      </c>
      <c r="C124" s="191">
        <f t="shared" ref="C124" si="427">SUM(C125:C133)</f>
        <v>176.21565999999999</v>
      </c>
      <c r="D124" s="191">
        <f t="shared" si="400"/>
        <v>15.758867823287423</v>
      </c>
      <c r="E124" s="191">
        <f t="shared" ref="E124:BN124" si="428">SUM(E125:E133)</f>
        <v>0</v>
      </c>
      <c r="F124" s="191">
        <f t="shared" si="428"/>
        <v>0</v>
      </c>
      <c r="G124" s="176"/>
      <c r="H124" s="191">
        <f t="shared" si="428"/>
        <v>0</v>
      </c>
      <c r="I124" s="191">
        <f t="shared" si="428"/>
        <v>0</v>
      </c>
      <c r="J124" s="176"/>
      <c r="K124" s="191">
        <f t="shared" si="428"/>
        <v>1118.2</v>
      </c>
      <c r="L124" s="191">
        <f t="shared" si="428"/>
        <v>176.21565999999999</v>
      </c>
      <c r="M124" s="176">
        <f t="shared" si="403"/>
        <v>15.758867823287423</v>
      </c>
      <c r="N124" s="191"/>
      <c r="O124" s="191"/>
      <c r="P124" s="176"/>
      <c r="Q124" s="191">
        <f t="shared" si="428"/>
        <v>0</v>
      </c>
      <c r="R124" s="191">
        <f t="shared" si="428"/>
        <v>0</v>
      </c>
      <c r="S124" s="176"/>
      <c r="T124" s="191">
        <f t="shared" si="428"/>
        <v>0</v>
      </c>
      <c r="U124" s="191">
        <f t="shared" si="428"/>
        <v>0</v>
      </c>
      <c r="V124" s="176"/>
      <c r="W124" s="191">
        <f t="shared" si="428"/>
        <v>0</v>
      </c>
      <c r="X124" s="191">
        <f t="shared" si="428"/>
        <v>0</v>
      </c>
      <c r="Y124" s="176"/>
      <c r="Z124" s="191">
        <f t="shared" si="428"/>
        <v>0</v>
      </c>
      <c r="AA124" s="191">
        <f t="shared" si="428"/>
        <v>0</v>
      </c>
      <c r="AB124" s="191"/>
      <c r="AC124" s="191">
        <f t="shared" si="428"/>
        <v>0</v>
      </c>
      <c r="AD124" s="191">
        <f t="shared" si="428"/>
        <v>0</v>
      </c>
      <c r="AE124" s="191"/>
      <c r="AF124" s="191">
        <f t="shared" si="428"/>
        <v>0</v>
      </c>
      <c r="AG124" s="191">
        <f t="shared" si="428"/>
        <v>0</v>
      </c>
      <c r="AH124" s="191"/>
      <c r="AI124" s="191">
        <f t="shared" si="428"/>
        <v>0</v>
      </c>
      <c r="AJ124" s="191">
        <f t="shared" si="428"/>
        <v>0</v>
      </c>
      <c r="AK124" s="176"/>
      <c r="AL124" s="191">
        <f t="shared" si="428"/>
        <v>0</v>
      </c>
      <c r="AM124" s="191">
        <f t="shared" si="428"/>
        <v>0</v>
      </c>
      <c r="AN124" s="176"/>
      <c r="AO124" s="191">
        <f t="shared" si="428"/>
        <v>0</v>
      </c>
      <c r="AP124" s="191">
        <f t="shared" si="428"/>
        <v>0</v>
      </c>
      <c r="AQ124" s="176"/>
      <c r="AR124" s="191">
        <f t="shared" si="428"/>
        <v>0</v>
      </c>
      <c r="AS124" s="191">
        <f t="shared" si="428"/>
        <v>0</v>
      </c>
      <c r="AT124" s="176"/>
      <c r="AU124" s="191">
        <f t="shared" si="428"/>
        <v>0</v>
      </c>
      <c r="AV124" s="191">
        <f t="shared" si="428"/>
        <v>0</v>
      </c>
      <c r="AW124" s="176"/>
      <c r="AX124" s="191">
        <f t="shared" si="428"/>
        <v>0</v>
      </c>
      <c r="AY124" s="191">
        <f t="shared" si="428"/>
        <v>0</v>
      </c>
      <c r="AZ124" s="176"/>
      <c r="BA124" s="170">
        <f t="shared" si="428"/>
        <v>0</v>
      </c>
      <c r="BB124" s="191">
        <f t="shared" si="428"/>
        <v>0</v>
      </c>
      <c r="BC124" s="176"/>
      <c r="BD124" s="191">
        <f t="shared" si="428"/>
        <v>0</v>
      </c>
      <c r="BE124" s="191">
        <f t="shared" si="428"/>
        <v>0</v>
      </c>
      <c r="BF124" s="176"/>
      <c r="BG124" s="191">
        <f t="shared" si="428"/>
        <v>0</v>
      </c>
      <c r="BH124" s="191">
        <f t="shared" si="428"/>
        <v>0</v>
      </c>
      <c r="BI124" s="177"/>
      <c r="BJ124" s="191">
        <f t="shared" si="428"/>
        <v>0</v>
      </c>
      <c r="BK124" s="191">
        <f t="shared" si="428"/>
        <v>0</v>
      </c>
      <c r="BL124" s="176"/>
      <c r="BM124" s="191">
        <f t="shared" si="428"/>
        <v>0</v>
      </c>
      <c r="BN124" s="191">
        <f t="shared" si="428"/>
        <v>0</v>
      </c>
      <c r="BO124" s="177"/>
      <c r="BP124" s="191">
        <f t="shared" ref="BP124:CM124" si="429">SUM(BP125:BP133)</f>
        <v>0</v>
      </c>
      <c r="BQ124" s="191">
        <f t="shared" si="429"/>
        <v>0</v>
      </c>
      <c r="BR124" s="176"/>
      <c r="BS124" s="191">
        <f t="shared" si="429"/>
        <v>0</v>
      </c>
      <c r="BT124" s="191">
        <f t="shared" si="429"/>
        <v>0</v>
      </c>
      <c r="BU124" s="176"/>
      <c r="BV124" s="191">
        <f t="shared" si="429"/>
        <v>0</v>
      </c>
      <c r="BW124" s="191">
        <f t="shared" si="429"/>
        <v>0</v>
      </c>
      <c r="BX124" s="177"/>
      <c r="BY124" s="191">
        <f t="shared" si="429"/>
        <v>0</v>
      </c>
      <c r="BZ124" s="191">
        <f t="shared" si="429"/>
        <v>0</v>
      </c>
      <c r="CA124" s="176"/>
      <c r="CB124" s="191"/>
      <c r="CC124" s="191"/>
      <c r="CD124" s="177"/>
      <c r="CE124" s="192">
        <f t="shared" si="429"/>
        <v>0</v>
      </c>
      <c r="CF124" s="191">
        <f t="shared" si="429"/>
        <v>0</v>
      </c>
      <c r="CG124" s="191">
        <f t="shared" si="429"/>
        <v>0</v>
      </c>
      <c r="CH124" s="176"/>
      <c r="CI124" s="191">
        <f t="shared" si="429"/>
        <v>0</v>
      </c>
      <c r="CJ124" s="191">
        <f t="shared" si="429"/>
        <v>0</v>
      </c>
      <c r="CK124" s="177"/>
      <c r="CL124" s="191">
        <f t="shared" si="429"/>
        <v>0</v>
      </c>
      <c r="CM124" s="191">
        <f t="shared" si="429"/>
        <v>0</v>
      </c>
      <c r="CN124" s="177"/>
      <c r="CO124" s="191"/>
      <c r="CP124" s="191"/>
      <c r="CQ124" s="176"/>
      <c r="CR124" s="191">
        <f t="shared" ref="CR124:CS124" si="430">SUM(CR125:CR133)</f>
        <v>0</v>
      </c>
      <c r="CS124" s="191">
        <f t="shared" si="430"/>
        <v>0</v>
      </c>
      <c r="CT124" s="176"/>
      <c r="CU124" s="191">
        <f t="shared" ref="CU124:CV124" si="431">SUM(CU125:CU133)</f>
        <v>0</v>
      </c>
      <c r="CV124" s="191">
        <f t="shared" si="431"/>
        <v>0</v>
      </c>
      <c r="CW124" s="177"/>
      <c r="CX124" s="191">
        <f t="shared" ref="CX124:CY124" si="432">SUM(CX125:CX133)</f>
        <v>0</v>
      </c>
      <c r="CY124" s="191">
        <f t="shared" si="432"/>
        <v>0</v>
      </c>
      <c r="CZ124" s="176"/>
      <c r="DA124" s="75"/>
      <c r="DB124" s="75"/>
      <c r="DC124" s="17"/>
      <c r="DD124" s="85"/>
      <c r="DE124" s="85"/>
      <c r="DF124" s="85"/>
      <c r="DG124" s="85"/>
      <c r="DH124" s="85"/>
    </row>
    <row r="125" spans="1:166" s="150" customFormat="1" ht="15.75" customHeight="1">
      <c r="A125" s="15" t="s">
        <v>108</v>
      </c>
      <c r="B125" s="173">
        <f t="shared" ref="B125:B133" si="433">E125+H125+K125+N125+Q125+T125+W125+Z125+AC125+AF125+AI125+AL125+AO125+AR125+AU125+AX125+BA125+BD125+BG125+BJ125+BM125+BP125+BS125+BV125+BY125+CB125+CE125+CO125+CR125</f>
        <v>111.4</v>
      </c>
      <c r="C125" s="173">
        <f t="shared" ref="C125:C133" si="434">F125+I125+L125+R125+U125+X125+AA125+AD125+AG125+AJ125+AM125+AP125+AS125+AV125+AY125+BB125+BE125+BH125+BK125+BN125+BQ125+BT125+BW125+BZ125+CG125+CS125+CV125</f>
        <v>17.230170000000001</v>
      </c>
      <c r="D125" s="173">
        <f t="shared" si="400"/>
        <v>15.46693895870736</v>
      </c>
      <c r="E125" s="173"/>
      <c r="F125" s="173"/>
      <c r="G125" s="177"/>
      <c r="H125" s="173"/>
      <c r="I125" s="173"/>
      <c r="J125" s="177"/>
      <c r="K125" s="173">
        <v>111.4</v>
      </c>
      <c r="L125" s="173">
        <v>17.230170000000001</v>
      </c>
      <c r="M125" s="177">
        <f t="shared" si="403"/>
        <v>15.46693895870736</v>
      </c>
      <c r="N125" s="173"/>
      <c r="O125" s="173"/>
      <c r="P125" s="177"/>
      <c r="Q125" s="173"/>
      <c r="R125" s="173"/>
      <c r="S125" s="177"/>
      <c r="T125" s="173"/>
      <c r="U125" s="173"/>
      <c r="V125" s="177"/>
      <c r="W125" s="173"/>
      <c r="X125" s="173"/>
      <c r="Y125" s="177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7"/>
      <c r="AL125" s="173"/>
      <c r="AM125" s="173"/>
      <c r="AN125" s="177"/>
      <c r="AO125" s="173"/>
      <c r="AP125" s="173"/>
      <c r="AQ125" s="177"/>
      <c r="AR125" s="173"/>
      <c r="AS125" s="173"/>
      <c r="AT125" s="177"/>
      <c r="AU125" s="173"/>
      <c r="AV125" s="173"/>
      <c r="AW125" s="177"/>
      <c r="AX125" s="173"/>
      <c r="AY125" s="173"/>
      <c r="AZ125" s="177"/>
      <c r="BA125" s="171"/>
      <c r="BB125" s="173"/>
      <c r="BC125" s="177"/>
      <c r="BD125" s="173"/>
      <c r="BE125" s="173"/>
      <c r="BF125" s="177"/>
      <c r="BG125" s="173"/>
      <c r="BH125" s="173"/>
      <c r="BI125" s="177"/>
      <c r="BJ125" s="173"/>
      <c r="BK125" s="173"/>
      <c r="BL125" s="177"/>
      <c r="BM125" s="173"/>
      <c r="BN125" s="173"/>
      <c r="BO125" s="177"/>
      <c r="BP125" s="173"/>
      <c r="BQ125" s="173"/>
      <c r="BR125" s="177"/>
      <c r="BS125" s="173"/>
      <c r="BT125" s="173"/>
      <c r="BU125" s="177"/>
      <c r="BV125" s="173"/>
      <c r="BW125" s="173"/>
      <c r="BX125" s="177"/>
      <c r="BY125" s="173"/>
      <c r="BZ125" s="173"/>
      <c r="CA125" s="177"/>
      <c r="CB125" s="173"/>
      <c r="CC125" s="173"/>
      <c r="CD125" s="177"/>
      <c r="CE125" s="193"/>
      <c r="CF125" s="173"/>
      <c r="CG125" s="173"/>
      <c r="CH125" s="177"/>
      <c r="CI125" s="173"/>
      <c r="CJ125" s="173"/>
      <c r="CK125" s="177"/>
      <c r="CL125" s="173"/>
      <c r="CM125" s="173"/>
      <c r="CN125" s="177"/>
      <c r="CO125" s="173"/>
      <c r="CP125" s="173"/>
      <c r="CQ125" s="177"/>
      <c r="CR125" s="173"/>
      <c r="CS125" s="173"/>
      <c r="CT125" s="177"/>
      <c r="CU125" s="173"/>
      <c r="CV125" s="173"/>
      <c r="CW125" s="177"/>
      <c r="CX125" s="173"/>
      <c r="CY125" s="173"/>
      <c r="CZ125" s="177"/>
      <c r="DA125" s="17"/>
      <c r="DB125" s="17"/>
      <c r="DC125" s="17"/>
      <c r="DD125" s="85"/>
      <c r="DE125" s="85"/>
      <c r="DF125" s="85"/>
      <c r="DG125" s="88"/>
      <c r="DH125" s="85"/>
    </row>
    <row r="126" spans="1:166" s="150" customFormat="1" ht="15.75" customHeight="1">
      <c r="A126" s="15" t="s">
        <v>117</v>
      </c>
      <c r="B126" s="173">
        <f t="shared" si="433"/>
        <v>111.4</v>
      </c>
      <c r="C126" s="173">
        <f t="shared" si="434"/>
        <v>20.584779999999999</v>
      </c>
      <c r="D126" s="173">
        <f t="shared" si="400"/>
        <v>18.478258527827645</v>
      </c>
      <c r="E126" s="173"/>
      <c r="F126" s="173"/>
      <c r="G126" s="177"/>
      <c r="H126" s="173"/>
      <c r="I126" s="173"/>
      <c r="J126" s="177"/>
      <c r="K126" s="173">
        <v>111.4</v>
      </c>
      <c r="L126" s="173">
        <v>20.584779999999999</v>
      </c>
      <c r="M126" s="177">
        <f t="shared" si="403"/>
        <v>18.478258527827645</v>
      </c>
      <c r="N126" s="173"/>
      <c r="O126" s="173"/>
      <c r="P126" s="177"/>
      <c r="Q126" s="173"/>
      <c r="R126" s="173"/>
      <c r="S126" s="177"/>
      <c r="T126" s="173"/>
      <c r="U126" s="173"/>
      <c r="V126" s="177"/>
      <c r="W126" s="173"/>
      <c r="X126" s="173"/>
      <c r="Y126" s="177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7"/>
      <c r="AL126" s="173"/>
      <c r="AM126" s="173"/>
      <c r="AN126" s="177"/>
      <c r="AO126" s="173"/>
      <c r="AP126" s="173"/>
      <c r="AQ126" s="177"/>
      <c r="AR126" s="173"/>
      <c r="AS126" s="173"/>
      <c r="AT126" s="177"/>
      <c r="AU126" s="173"/>
      <c r="AV126" s="173"/>
      <c r="AW126" s="177"/>
      <c r="AX126" s="173"/>
      <c r="AY126" s="173"/>
      <c r="AZ126" s="177"/>
      <c r="BA126" s="171"/>
      <c r="BB126" s="173"/>
      <c r="BC126" s="177"/>
      <c r="BD126" s="173"/>
      <c r="BE126" s="173"/>
      <c r="BF126" s="177"/>
      <c r="BG126" s="173"/>
      <c r="BH126" s="173"/>
      <c r="BI126" s="177"/>
      <c r="BJ126" s="173"/>
      <c r="BK126" s="173"/>
      <c r="BL126" s="177"/>
      <c r="BM126" s="173"/>
      <c r="BN126" s="173"/>
      <c r="BO126" s="177"/>
      <c r="BP126" s="173"/>
      <c r="BQ126" s="173"/>
      <c r="BR126" s="177"/>
      <c r="BS126" s="173"/>
      <c r="BT126" s="173"/>
      <c r="BU126" s="177"/>
      <c r="BV126" s="173"/>
      <c r="BW126" s="173"/>
      <c r="BX126" s="177"/>
      <c r="BY126" s="173"/>
      <c r="BZ126" s="173"/>
      <c r="CA126" s="177"/>
      <c r="CB126" s="173"/>
      <c r="CC126" s="173"/>
      <c r="CD126" s="177"/>
      <c r="CE126" s="193"/>
      <c r="CF126" s="173"/>
      <c r="CG126" s="173"/>
      <c r="CH126" s="177"/>
      <c r="CI126" s="173"/>
      <c r="CJ126" s="173"/>
      <c r="CK126" s="177"/>
      <c r="CL126" s="173"/>
      <c r="CM126" s="173"/>
      <c r="CN126" s="177"/>
      <c r="CO126" s="173"/>
      <c r="CP126" s="173"/>
      <c r="CQ126" s="177"/>
      <c r="CR126" s="173"/>
      <c r="CS126" s="173"/>
      <c r="CT126" s="177"/>
      <c r="CU126" s="173"/>
      <c r="CV126" s="173"/>
      <c r="CW126" s="177"/>
      <c r="CX126" s="173"/>
      <c r="CY126" s="173"/>
      <c r="CZ126" s="177"/>
      <c r="DA126" s="17"/>
      <c r="DB126" s="17"/>
      <c r="DC126" s="17"/>
      <c r="DD126" s="85"/>
      <c r="DE126" s="85"/>
      <c r="DF126" s="85"/>
      <c r="DG126" s="85"/>
      <c r="DH126" s="85"/>
    </row>
    <row r="127" spans="1:166" s="150" customFormat="1" ht="15.75" customHeight="1">
      <c r="A127" s="15" t="s">
        <v>121</v>
      </c>
      <c r="B127" s="173">
        <f t="shared" si="433"/>
        <v>111.4</v>
      </c>
      <c r="C127" s="173">
        <f t="shared" si="434"/>
        <v>18.444030000000001</v>
      </c>
      <c r="D127" s="173">
        <f t="shared" si="400"/>
        <v>16.55657989228007</v>
      </c>
      <c r="E127" s="173"/>
      <c r="F127" s="173"/>
      <c r="G127" s="177"/>
      <c r="H127" s="173"/>
      <c r="I127" s="173"/>
      <c r="J127" s="177"/>
      <c r="K127" s="173">
        <v>111.4</v>
      </c>
      <c r="L127" s="173">
        <v>18.444030000000001</v>
      </c>
      <c r="M127" s="177">
        <f t="shared" si="403"/>
        <v>16.55657989228007</v>
      </c>
      <c r="N127" s="173"/>
      <c r="O127" s="173"/>
      <c r="P127" s="177"/>
      <c r="Q127" s="173"/>
      <c r="R127" s="173"/>
      <c r="S127" s="177"/>
      <c r="T127" s="173"/>
      <c r="U127" s="173"/>
      <c r="V127" s="177"/>
      <c r="W127" s="173"/>
      <c r="X127" s="173"/>
      <c r="Y127" s="177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7"/>
      <c r="AL127" s="173"/>
      <c r="AM127" s="173"/>
      <c r="AN127" s="177"/>
      <c r="AO127" s="173"/>
      <c r="AP127" s="173"/>
      <c r="AQ127" s="177"/>
      <c r="AR127" s="173"/>
      <c r="AS127" s="173"/>
      <c r="AT127" s="177"/>
      <c r="AU127" s="173"/>
      <c r="AV127" s="173"/>
      <c r="AW127" s="177"/>
      <c r="AX127" s="173"/>
      <c r="AY127" s="173"/>
      <c r="AZ127" s="177"/>
      <c r="BA127" s="171"/>
      <c r="BB127" s="173"/>
      <c r="BC127" s="177"/>
      <c r="BD127" s="173"/>
      <c r="BE127" s="173"/>
      <c r="BF127" s="177"/>
      <c r="BG127" s="173"/>
      <c r="BH127" s="173"/>
      <c r="BI127" s="177"/>
      <c r="BJ127" s="173"/>
      <c r="BK127" s="173"/>
      <c r="BL127" s="177"/>
      <c r="BM127" s="173"/>
      <c r="BN127" s="173"/>
      <c r="BO127" s="177"/>
      <c r="BP127" s="173"/>
      <c r="BQ127" s="173"/>
      <c r="BR127" s="177"/>
      <c r="BS127" s="173"/>
      <c r="BT127" s="173"/>
      <c r="BU127" s="177"/>
      <c r="BV127" s="173"/>
      <c r="BW127" s="173"/>
      <c r="BX127" s="177"/>
      <c r="BY127" s="173"/>
      <c r="BZ127" s="173"/>
      <c r="CA127" s="177"/>
      <c r="CB127" s="173"/>
      <c r="CC127" s="173"/>
      <c r="CD127" s="177"/>
      <c r="CE127" s="193"/>
      <c r="CF127" s="173"/>
      <c r="CG127" s="173"/>
      <c r="CH127" s="177"/>
      <c r="CI127" s="173"/>
      <c r="CJ127" s="173"/>
      <c r="CK127" s="177"/>
      <c r="CL127" s="173"/>
      <c r="CM127" s="173"/>
      <c r="CN127" s="177"/>
      <c r="CO127" s="173"/>
      <c r="CP127" s="173"/>
      <c r="CQ127" s="177"/>
      <c r="CR127" s="173"/>
      <c r="CS127" s="173"/>
      <c r="CT127" s="177"/>
      <c r="CU127" s="173"/>
      <c r="CV127" s="173"/>
      <c r="CW127" s="177"/>
      <c r="CX127" s="173"/>
      <c r="CY127" s="173"/>
      <c r="CZ127" s="177"/>
      <c r="DA127" s="17"/>
      <c r="DB127" s="17"/>
      <c r="DC127" s="17"/>
      <c r="DD127" s="85"/>
      <c r="DE127" s="85"/>
      <c r="DF127" s="85"/>
      <c r="DG127" s="88"/>
      <c r="DH127" s="85"/>
    </row>
    <row r="128" spans="1:166" s="150" customFormat="1" ht="15.75" customHeight="1">
      <c r="A128" s="15" t="s">
        <v>126</v>
      </c>
      <c r="B128" s="173">
        <f t="shared" si="433"/>
        <v>111.4</v>
      </c>
      <c r="C128" s="173">
        <f t="shared" si="434"/>
        <v>20.584779999999999</v>
      </c>
      <c r="D128" s="173">
        <f t="shared" si="400"/>
        <v>18.478258527827645</v>
      </c>
      <c r="E128" s="173"/>
      <c r="F128" s="173"/>
      <c r="G128" s="177"/>
      <c r="H128" s="173"/>
      <c r="I128" s="173"/>
      <c r="J128" s="177"/>
      <c r="K128" s="173">
        <v>111.4</v>
      </c>
      <c r="L128" s="173">
        <v>20.584779999999999</v>
      </c>
      <c r="M128" s="177">
        <f t="shared" si="403"/>
        <v>18.478258527827645</v>
      </c>
      <c r="N128" s="173"/>
      <c r="O128" s="173"/>
      <c r="P128" s="177"/>
      <c r="Q128" s="173"/>
      <c r="R128" s="173"/>
      <c r="S128" s="177"/>
      <c r="T128" s="173"/>
      <c r="U128" s="173"/>
      <c r="V128" s="177"/>
      <c r="W128" s="173"/>
      <c r="X128" s="173"/>
      <c r="Y128" s="177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7"/>
      <c r="AL128" s="173"/>
      <c r="AM128" s="173"/>
      <c r="AN128" s="177"/>
      <c r="AO128" s="173"/>
      <c r="AP128" s="173"/>
      <c r="AQ128" s="177"/>
      <c r="AR128" s="173"/>
      <c r="AS128" s="173"/>
      <c r="AT128" s="177"/>
      <c r="AU128" s="173"/>
      <c r="AV128" s="173"/>
      <c r="AW128" s="177"/>
      <c r="AX128" s="173"/>
      <c r="AY128" s="173"/>
      <c r="AZ128" s="177"/>
      <c r="BA128" s="171"/>
      <c r="BB128" s="173"/>
      <c r="BC128" s="177"/>
      <c r="BD128" s="173"/>
      <c r="BE128" s="173"/>
      <c r="BF128" s="177"/>
      <c r="BG128" s="173"/>
      <c r="BH128" s="173"/>
      <c r="BI128" s="177"/>
      <c r="BJ128" s="173"/>
      <c r="BK128" s="173"/>
      <c r="BL128" s="177"/>
      <c r="BM128" s="173"/>
      <c r="BN128" s="173"/>
      <c r="BO128" s="177"/>
      <c r="BP128" s="173"/>
      <c r="BQ128" s="173"/>
      <c r="BR128" s="177"/>
      <c r="BS128" s="173"/>
      <c r="BT128" s="173"/>
      <c r="BU128" s="177"/>
      <c r="BV128" s="173"/>
      <c r="BW128" s="173"/>
      <c r="BX128" s="177"/>
      <c r="BY128" s="173"/>
      <c r="BZ128" s="173"/>
      <c r="CA128" s="177"/>
      <c r="CB128" s="173"/>
      <c r="CC128" s="173"/>
      <c r="CD128" s="177"/>
      <c r="CE128" s="193"/>
      <c r="CF128" s="173"/>
      <c r="CG128" s="173"/>
      <c r="CH128" s="177"/>
      <c r="CI128" s="173"/>
      <c r="CJ128" s="173"/>
      <c r="CK128" s="177"/>
      <c r="CL128" s="173"/>
      <c r="CM128" s="173"/>
      <c r="CN128" s="177"/>
      <c r="CO128" s="173"/>
      <c r="CP128" s="173"/>
      <c r="CQ128" s="177"/>
      <c r="CR128" s="173"/>
      <c r="CS128" s="173"/>
      <c r="CT128" s="177"/>
      <c r="CU128" s="173"/>
      <c r="CV128" s="173"/>
      <c r="CW128" s="177"/>
      <c r="CX128" s="173"/>
      <c r="CY128" s="173"/>
      <c r="CZ128" s="177"/>
      <c r="DA128" s="17"/>
      <c r="DB128" s="17"/>
      <c r="DC128" s="17"/>
      <c r="DD128" s="85"/>
      <c r="DE128" s="85"/>
      <c r="DF128" s="85"/>
      <c r="DG128" s="85"/>
      <c r="DH128" s="85"/>
    </row>
    <row r="129" spans="1:112" s="150" customFormat="1" ht="15.75" customHeight="1">
      <c r="A129" s="15" t="s">
        <v>130</v>
      </c>
      <c r="B129" s="173">
        <f t="shared" si="433"/>
        <v>111.4</v>
      </c>
      <c r="C129" s="173">
        <f t="shared" si="434"/>
        <v>20.584779999999999</v>
      </c>
      <c r="D129" s="173">
        <f t="shared" si="400"/>
        <v>18.478258527827645</v>
      </c>
      <c r="E129" s="173"/>
      <c r="F129" s="173"/>
      <c r="G129" s="177"/>
      <c r="H129" s="173"/>
      <c r="I129" s="173"/>
      <c r="J129" s="177"/>
      <c r="K129" s="173">
        <v>111.4</v>
      </c>
      <c r="L129" s="173">
        <v>20.584779999999999</v>
      </c>
      <c r="M129" s="177">
        <f t="shared" si="403"/>
        <v>18.478258527827645</v>
      </c>
      <c r="N129" s="173"/>
      <c r="O129" s="173"/>
      <c r="P129" s="177"/>
      <c r="Q129" s="173"/>
      <c r="R129" s="173"/>
      <c r="S129" s="177"/>
      <c r="T129" s="173"/>
      <c r="U129" s="173"/>
      <c r="V129" s="177"/>
      <c r="W129" s="173"/>
      <c r="X129" s="173"/>
      <c r="Y129" s="177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7"/>
      <c r="AL129" s="173"/>
      <c r="AM129" s="173"/>
      <c r="AN129" s="177"/>
      <c r="AO129" s="173"/>
      <c r="AP129" s="173"/>
      <c r="AQ129" s="177"/>
      <c r="AR129" s="173"/>
      <c r="AS129" s="173"/>
      <c r="AT129" s="177"/>
      <c r="AU129" s="173"/>
      <c r="AV129" s="173"/>
      <c r="AW129" s="177"/>
      <c r="AX129" s="173"/>
      <c r="AY129" s="173"/>
      <c r="AZ129" s="177"/>
      <c r="BA129" s="171"/>
      <c r="BB129" s="173"/>
      <c r="BC129" s="177"/>
      <c r="BD129" s="173"/>
      <c r="BE129" s="173"/>
      <c r="BF129" s="177"/>
      <c r="BG129" s="173"/>
      <c r="BH129" s="173"/>
      <c r="BI129" s="177"/>
      <c r="BJ129" s="173"/>
      <c r="BK129" s="173"/>
      <c r="BL129" s="177"/>
      <c r="BM129" s="173"/>
      <c r="BN129" s="173"/>
      <c r="BO129" s="177"/>
      <c r="BP129" s="173"/>
      <c r="BQ129" s="173"/>
      <c r="BR129" s="177"/>
      <c r="BS129" s="173"/>
      <c r="BT129" s="173"/>
      <c r="BU129" s="177"/>
      <c r="BV129" s="173"/>
      <c r="BW129" s="173"/>
      <c r="BX129" s="177"/>
      <c r="BY129" s="173"/>
      <c r="BZ129" s="173"/>
      <c r="CA129" s="177"/>
      <c r="CB129" s="173"/>
      <c r="CC129" s="173"/>
      <c r="CD129" s="177"/>
      <c r="CE129" s="193"/>
      <c r="CF129" s="173"/>
      <c r="CG129" s="173"/>
      <c r="CH129" s="177"/>
      <c r="CI129" s="173"/>
      <c r="CJ129" s="173"/>
      <c r="CK129" s="177"/>
      <c r="CL129" s="173"/>
      <c r="CM129" s="173"/>
      <c r="CN129" s="177"/>
      <c r="CO129" s="173"/>
      <c r="CP129" s="173"/>
      <c r="CQ129" s="177"/>
      <c r="CR129" s="173"/>
      <c r="CS129" s="173"/>
      <c r="CT129" s="177"/>
      <c r="CU129" s="173"/>
      <c r="CV129" s="173"/>
      <c r="CW129" s="177"/>
      <c r="CX129" s="173"/>
      <c r="CY129" s="173"/>
      <c r="CZ129" s="177"/>
      <c r="DA129" s="17"/>
      <c r="DB129" s="17"/>
      <c r="DC129" s="17"/>
      <c r="DD129" s="85"/>
      <c r="DE129" s="85"/>
      <c r="DF129" s="85"/>
      <c r="DG129" s="88"/>
      <c r="DH129" s="85"/>
    </row>
    <row r="130" spans="1:112" s="150" customFormat="1" ht="15.75" customHeight="1">
      <c r="A130" s="15" t="s">
        <v>137</v>
      </c>
      <c r="B130" s="173">
        <f t="shared" si="433"/>
        <v>111.4</v>
      </c>
      <c r="C130" s="173">
        <f t="shared" si="434"/>
        <v>20.584779999999999</v>
      </c>
      <c r="D130" s="173">
        <f t="shared" si="400"/>
        <v>18.478258527827645</v>
      </c>
      <c r="E130" s="173"/>
      <c r="F130" s="173"/>
      <c r="G130" s="177"/>
      <c r="H130" s="173"/>
      <c r="I130" s="173"/>
      <c r="J130" s="177"/>
      <c r="K130" s="173">
        <v>111.4</v>
      </c>
      <c r="L130" s="173">
        <v>20.584779999999999</v>
      </c>
      <c r="M130" s="177">
        <f t="shared" si="403"/>
        <v>18.478258527827645</v>
      </c>
      <c r="N130" s="173"/>
      <c r="O130" s="173"/>
      <c r="P130" s="177"/>
      <c r="Q130" s="173"/>
      <c r="R130" s="173"/>
      <c r="S130" s="177"/>
      <c r="T130" s="173"/>
      <c r="U130" s="173"/>
      <c r="V130" s="177"/>
      <c r="W130" s="173"/>
      <c r="X130" s="173"/>
      <c r="Y130" s="177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7"/>
      <c r="AL130" s="173"/>
      <c r="AM130" s="173"/>
      <c r="AN130" s="177"/>
      <c r="AO130" s="173"/>
      <c r="AP130" s="173"/>
      <c r="AQ130" s="177"/>
      <c r="AR130" s="173"/>
      <c r="AS130" s="173"/>
      <c r="AT130" s="177"/>
      <c r="AU130" s="173"/>
      <c r="AV130" s="173"/>
      <c r="AW130" s="177"/>
      <c r="AX130" s="173"/>
      <c r="AY130" s="173"/>
      <c r="AZ130" s="177"/>
      <c r="BA130" s="171"/>
      <c r="BB130" s="173"/>
      <c r="BC130" s="177"/>
      <c r="BD130" s="173"/>
      <c r="BE130" s="173"/>
      <c r="BF130" s="177"/>
      <c r="BG130" s="173"/>
      <c r="BH130" s="173"/>
      <c r="BI130" s="177"/>
      <c r="BJ130" s="173"/>
      <c r="BK130" s="173"/>
      <c r="BL130" s="177"/>
      <c r="BM130" s="173"/>
      <c r="BN130" s="173"/>
      <c r="BO130" s="177"/>
      <c r="BP130" s="173"/>
      <c r="BQ130" s="173"/>
      <c r="BR130" s="177"/>
      <c r="BS130" s="173"/>
      <c r="BT130" s="173"/>
      <c r="BU130" s="177"/>
      <c r="BV130" s="173"/>
      <c r="BW130" s="173"/>
      <c r="BX130" s="177"/>
      <c r="BY130" s="173"/>
      <c r="BZ130" s="173"/>
      <c r="CA130" s="177"/>
      <c r="CB130" s="173"/>
      <c r="CC130" s="173"/>
      <c r="CD130" s="177"/>
      <c r="CE130" s="193"/>
      <c r="CF130" s="173"/>
      <c r="CG130" s="173"/>
      <c r="CH130" s="177"/>
      <c r="CI130" s="173"/>
      <c r="CJ130" s="173"/>
      <c r="CK130" s="177"/>
      <c r="CL130" s="173"/>
      <c r="CM130" s="173"/>
      <c r="CN130" s="177"/>
      <c r="CO130" s="173"/>
      <c r="CP130" s="173"/>
      <c r="CQ130" s="177"/>
      <c r="CR130" s="173"/>
      <c r="CS130" s="173"/>
      <c r="CT130" s="177"/>
      <c r="CU130" s="173"/>
      <c r="CV130" s="173"/>
      <c r="CW130" s="177"/>
      <c r="CX130" s="173"/>
      <c r="CY130" s="173"/>
      <c r="CZ130" s="177"/>
      <c r="DA130" s="17"/>
      <c r="DB130" s="17"/>
      <c r="DC130" s="17"/>
      <c r="DD130" s="85"/>
      <c r="DE130" s="85"/>
      <c r="DF130" s="85"/>
      <c r="DG130" s="88"/>
      <c r="DH130" s="85"/>
    </row>
    <row r="131" spans="1:112" s="150" customFormat="1" ht="15.75" customHeight="1">
      <c r="A131" s="15" t="s">
        <v>90</v>
      </c>
      <c r="B131" s="173">
        <f t="shared" si="433"/>
        <v>227</v>
      </c>
      <c r="C131" s="173">
        <f t="shared" si="434"/>
        <v>31.48584</v>
      </c>
      <c r="D131" s="173">
        <f t="shared" si="400"/>
        <v>13.870414096916301</v>
      </c>
      <c r="E131" s="173"/>
      <c r="F131" s="173"/>
      <c r="G131" s="177"/>
      <c r="H131" s="173"/>
      <c r="I131" s="173"/>
      <c r="J131" s="177"/>
      <c r="K131" s="173">
        <v>227</v>
      </c>
      <c r="L131" s="173">
        <v>31.48584</v>
      </c>
      <c r="M131" s="177">
        <f t="shared" si="403"/>
        <v>13.870414096916301</v>
      </c>
      <c r="N131" s="173"/>
      <c r="O131" s="173"/>
      <c r="P131" s="177"/>
      <c r="Q131" s="173"/>
      <c r="R131" s="173"/>
      <c r="S131" s="177"/>
      <c r="T131" s="173"/>
      <c r="U131" s="173"/>
      <c r="V131" s="177"/>
      <c r="W131" s="173"/>
      <c r="X131" s="173"/>
      <c r="Y131" s="177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7"/>
      <c r="AL131" s="173"/>
      <c r="AM131" s="173"/>
      <c r="AN131" s="177"/>
      <c r="AO131" s="173"/>
      <c r="AP131" s="173"/>
      <c r="AQ131" s="177"/>
      <c r="AR131" s="173"/>
      <c r="AS131" s="173"/>
      <c r="AT131" s="177"/>
      <c r="AU131" s="173"/>
      <c r="AV131" s="173"/>
      <c r="AW131" s="177"/>
      <c r="AX131" s="173"/>
      <c r="AY131" s="173"/>
      <c r="AZ131" s="177"/>
      <c r="BA131" s="171"/>
      <c r="BB131" s="173"/>
      <c r="BC131" s="177"/>
      <c r="BD131" s="173"/>
      <c r="BE131" s="173"/>
      <c r="BF131" s="177"/>
      <c r="BG131" s="173"/>
      <c r="BH131" s="173"/>
      <c r="BI131" s="177"/>
      <c r="BJ131" s="173"/>
      <c r="BK131" s="173"/>
      <c r="BL131" s="177"/>
      <c r="BM131" s="173"/>
      <c r="BN131" s="173"/>
      <c r="BO131" s="177"/>
      <c r="BP131" s="173"/>
      <c r="BQ131" s="173"/>
      <c r="BR131" s="177"/>
      <c r="BS131" s="173"/>
      <c r="BT131" s="173"/>
      <c r="BU131" s="177"/>
      <c r="BV131" s="173"/>
      <c r="BW131" s="173"/>
      <c r="BX131" s="177"/>
      <c r="BY131" s="173"/>
      <c r="BZ131" s="173"/>
      <c r="CA131" s="177"/>
      <c r="CB131" s="173"/>
      <c r="CC131" s="173"/>
      <c r="CD131" s="177"/>
      <c r="CE131" s="193"/>
      <c r="CF131" s="173"/>
      <c r="CG131" s="173"/>
      <c r="CH131" s="177"/>
      <c r="CI131" s="173"/>
      <c r="CJ131" s="173"/>
      <c r="CK131" s="177"/>
      <c r="CL131" s="173"/>
      <c r="CM131" s="173"/>
      <c r="CN131" s="177"/>
      <c r="CO131" s="173"/>
      <c r="CP131" s="173"/>
      <c r="CQ131" s="177"/>
      <c r="CR131" s="173"/>
      <c r="CS131" s="173"/>
      <c r="CT131" s="177"/>
      <c r="CU131" s="173"/>
      <c r="CV131" s="173"/>
      <c r="CW131" s="177"/>
      <c r="CX131" s="173"/>
      <c r="CY131" s="173"/>
      <c r="CZ131" s="177"/>
      <c r="DA131" s="17"/>
      <c r="DB131" s="17"/>
      <c r="DC131" s="17"/>
      <c r="DD131" s="85"/>
      <c r="DE131" s="85"/>
      <c r="DF131" s="85"/>
      <c r="DG131" s="88"/>
      <c r="DH131" s="85"/>
    </row>
    <row r="132" spans="1:112" s="150" customFormat="1" ht="15.75" customHeight="1">
      <c r="A132" s="15" t="s">
        <v>132</v>
      </c>
      <c r="B132" s="173">
        <f t="shared" si="433"/>
        <v>111.4</v>
      </c>
      <c r="C132" s="173">
        <f t="shared" si="434"/>
        <v>9.6708400000000001</v>
      </c>
      <c r="D132" s="173">
        <f t="shared" si="400"/>
        <v>8.6811849192100539</v>
      </c>
      <c r="E132" s="173"/>
      <c r="F132" s="173"/>
      <c r="G132" s="177"/>
      <c r="H132" s="173"/>
      <c r="I132" s="173"/>
      <c r="J132" s="177"/>
      <c r="K132" s="173">
        <v>111.4</v>
      </c>
      <c r="L132" s="173">
        <v>9.6708400000000001</v>
      </c>
      <c r="M132" s="177">
        <f t="shared" si="403"/>
        <v>8.6811849192100539</v>
      </c>
      <c r="N132" s="173"/>
      <c r="O132" s="173"/>
      <c r="P132" s="177"/>
      <c r="Q132" s="173"/>
      <c r="R132" s="173"/>
      <c r="S132" s="177"/>
      <c r="T132" s="173"/>
      <c r="U132" s="173"/>
      <c r="V132" s="177"/>
      <c r="W132" s="173"/>
      <c r="X132" s="173"/>
      <c r="Y132" s="177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7"/>
      <c r="AL132" s="173"/>
      <c r="AM132" s="173"/>
      <c r="AN132" s="177"/>
      <c r="AO132" s="173"/>
      <c r="AP132" s="173"/>
      <c r="AQ132" s="177"/>
      <c r="AR132" s="173"/>
      <c r="AS132" s="173"/>
      <c r="AT132" s="177"/>
      <c r="AU132" s="173"/>
      <c r="AV132" s="173"/>
      <c r="AW132" s="177"/>
      <c r="AX132" s="173"/>
      <c r="AY132" s="173"/>
      <c r="AZ132" s="177"/>
      <c r="BA132" s="171"/>
      <c r="BB132" s="173"/>
      <c r="BC132" s="177"/>
      <c r="BD132" s="173"/>
      <c r="BE132" s="173"/>
      <c r="BF132" s="177"/>
      <c r="BG132" s="173"/>
      <c r="BH132" s="173"/>
      <c r="BI132" s="177"/>
      <c r="BJ132" s="173"/>
      <c r="BK132" s="173"/>
      <c r="BL132" s="177"/>
      <c r="BM132" s="173"/>
      <c r="BN132" s="173"/>
      <c r="BO132" s="177"/>
      <c r="BP132" s="173"/>
      <c r="BQ132" s="173"/>
      <c r="BR132" s="177"/>
      <c r="BS132" s="173"/>
      <c r="BT132" s="173"/>
      <c r="BU132" s="177"/>
      <c r="BV132" s="173"/>
      <c r="BW132" s="173"/>
      <c r="BX132" s="177"/>
      <c r="BY132" s="173"/>
      <c r="BZ132" s="173"/>
      <c r="CA132" s="177"/>
      <c r="CB132" s="173"/>
      <c r="CC132" s="173"/>
      <c r="CD132" s="177"/>
      <c r="CE132" s="193"/>
      <c r="CF132" s="173"/>
      <c r="CG132" s="173"/>
      <c r="CH132" s="177"/>
      <c r="CI132" s="173"/>
      <c r="CJ132" s="173"/>
      <c r="CK132" s="177"/>
      <c r="CL132" s="173"/>
      <c r="CM132" s="173"/>
      <c r="CN132" s="177"/>
      <c r="CO132" s="173"/>
      <c r="CP132" s="173"/>
      <c r="CQ132" s="177"/>
      <c r="CR132" s="173"/>
      <c r="CS132" s="173"/>
      <c r="CT132" s="177"/>
      <c r="CU132" s="173"/>
      <c r="CV132" s="173"/>
      <c r="CW132" s="177"/>
      <c r="CX132" s="173"/>
      <c r="CY132" s="173"/>
      <c r="CZ132" s="177"/>
      <c r="DA132" s="17"/>
      <c r="DB132" s="17"/>
      <c r="DC132" s="17"/>
      <c r="DD132" s="85"/>
      <c r="DE132" s="85"/>
      <c r="DF132" s="85"/>
      <c r="DG132" s="84"/>
      <c r="DH132" s="85"/>
    </row>
    <row r="133" spans="1:112" s="150" customFormat="1" ht="15.75" customHeight="1">
      <c r="A133" s="15" t="s">
        <v>148</v>
      </c>
      <c r="B133" s="173">
        <f t="shared" si="433"/>
        <v>111.4</v>
      </c>
      <c r="C133" s="173">
        <f t="shared" si="434"/>
        <v>17.045660000000002</v>
      </c>
      <c r="D133" s="173">
        <f t="shared" si="400"/>
        <v>15.301310592459604</v>
      </c>
      <c r="E133" s="173"/>
      <c r="F133" s="173"/>
      <c r="G133" s="177"/>
      <c r="H133" s="173"/>
      <c r="I133" s="173"/>
      <c r="J133" s="177"/>
      <c r="K133" s="173">
        <v>111.4</v>
      </c>
      <c r="L133" s="173">
        <v>17.045660000000002</v>
      </c>
      <c r="M133" s="177">
        <f t="shared" si="403"/>
        <v>15.301310592459604</v>
      </c>
      <c r="N133" s="173"/>
      <c r="O133" s="173"/>
      <c r="P133" s="177"/>
      <c r="Q133" s="173"/>
      <c r="R133" s="173"/>
      <c r="S133" s="177"/>
      <c r="T133" s="173"/>
      <c r="U133" s="173"/>
      <c r="V133" s="177"/>
      <c r="W133" s="173"/>
      <c r="X133" s="173"/>
      <c r="Y133" s="177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7"/>
      <c r="AL133" s="173"/>
      <c r="AM133" s="173"/>
      <c r="AN133" s="177"/>
      <c r="AO133" s="173"/>
      <c r="AP133" s="173"/>
      <c r="AQ133" s="177"/>
      <c r="AR133" s="173"/>
      <c r="AS133" s="173"/>
      <c r="AT133" s="177"/>
      <c r="AU133" s="173"/>
      <c r="AV133" s="173"/>
      <c r="AW133" s="177"/>
      <c r="AX133" s="173"/>
      <c r="AY133" s="173"/>
      <c r="AZ133" s="177"/>
      <c r="BA133" s="171"/>
      <c r="BB133" s="173"/>
      <c r="BC133" s="177"/>
      <c r="BD133" s="173"/>
      <c r="BE133" s="173"/>
      <c r="BF133" s="177"/>
      <c r="BG133" s="173"/>
      <c r="BH133" s="173"/>
      <c r="BI133" s="177"/>
      <c r="BJ133" s="173"/>
      <c r="BK133" s="173"/>
      <c r="BL133" s="177"/>
      <c r="BM133" s="173"/>
      <c r="BN133" s="173"/>
      <c r="BO133" s="177"/>
      <c r="BP133" s="173"/>
      <c r="BQ133" s="173"/>
      <c r="BR133" s="177"/>
      <c r="BS133" s="173"/>
      <c r="BT133" s="173"/>
      <c r="BU133" s="177"/>
      <c r="BV133" s="173"/>
      <c r="BW133" s="173"/>
      <c r="BX133" s="177"/>
      <c r="BY133" s="173"/>
      <c r="BZ133" s="173"/>
      <c r="CA133" s="177"/>
      <c r="CB133" s="173"/>
      <c r="CC133" s="173"/>
      <c r="CD133" s="177"/>
      <c r="CE133" s="193"/>
      <c r="CF133" s="173"/>
      <c r="CG133" s="173"/>
      <c r="CH133" s="177"/>
      <c r="CI133" s="173"/>
      <c r="CJ133" s="173"/>
      <c r="CK133" s="177"/>
      <c r="CL133" s="173"/>
      <c r="CM133" s="173"/>
      <c r="CN133" s="177"/>
      <c r="CO133" s="173"/>
      <c r="CP133" s="173"/>
      <c r="CQ133" s="177"/>
      <c r="CR133" s="173"/>
      <c r="CS133" s="173"/>
      <c r="CT133" s="177"/>
      <c r="CU133" s="173"/>
      <c r="CV133" s="173"/>
      <c r="CW133" s="177"/>
      <c r="CX133" s="173"/>
      <c r="CY133" s="173"/>
      <c r="CZ133" s="177"/>
      <c r="DA133" s="17"/>
      <c r="DB133" s="17"/>
      <c r="DC133" s="17"/>
      <c r="DD133" s="85"/>
      <c r="DE133" s="85"/>
      <c r="DF133" s="85"/>
      <c r="DG133" s="85"/>
      <c r="DH133" s="85"/>
    </row>
    <row r="134" spans="1:112" s="40" customFormat="1" ht="15.75" customHeight="1">
      <c r="A134" s="19" t="s">
        <v>171</v>
      </c>
      <c r="B134" s="191">
        <f>B135+B136</f>
        <v>275886.79100000003</v>
      </c>
      <c r="C134" s="191">
        <f t="shared" ref="C134:BN134" si="435">C135+C136</f>
        <v>85659.446949999983</v>
      </c>
      <c r="D134" s="191">
        <f t="shared" si="400"/>
        <v>31.048767010378537</v>
      </c>
      <c r="E134" s="191">
        <f t="shared" si="435"/>
        <v>1090</v>
      </c>
      <c r="F134" s="191">
        <f t="shared" si="435"/>
        <v>199.4</v>
      </c>
      <c r="G134" s="176">
        <f t="shared" ref="G134" si="436">F134/E134*100</f>
        <v>18.293577981651378</v>
      </c>
      <c r="H134" s="191">
        <f t="shared" si="435"/>
        <v>85.2</v>
      </c>
      <c r="I134" s="191">
        <f t="shared" si="435"/>
        <v>85.2</v>
      </c>
      <c r="J134" s="176">
        <f t="shared" ref="J134:J135" si="437">I134/H134*100</f>
        <v>100</v>
      </c>
      <c r="K134" s="191">
        <f t="shared" si="435"/>
        <v>1469.1999999999998</v>
      </c>
      <c r="L134" s="191">
        <f t="shared" si="435"/>
        <v>343.88200000000001</v>
      </c>
      <c r="M134" s="176">
        <f t="shared" ref="M134:M136" si="438">L134/K134*100</f>
        <v>23.406071331336786</v>
      </c>
      <c r="N134" s="191"/>
      <c r="O134" s="191"/>
      <c r="P134" s="176"/>
      <c r="Q134" s="191">
        <f t="shared" si="435"/>
        <v>145763.20000000001</v>
      </c>
      <c r="R134" s="191">
        <f t="shared" si="435"/>
        <v>44760.9</v>
      </c>
      <c r="S134" s="176">
        <f t="shared" ref="S134" si="439">R134/Q134*100</f>
        <v>30.707956466378345</v>
      </c>
      <c r="T134" s="191">
        <f t="shared" si="435"/>
        <v>43130.3</v>
      </c>
      <c r="U134" s="191">
        <f t="shared" si="435"/>
        <v>11598.2</v>
      </c>
      <c r="V134" s="176">
        <f t="shared" ref="V134" si="440">U134/T134*100</f>
        <v>26.891071937825611</v>
      </c>
      <c r="W134" s="191">
        <f t="shared" si="435"/>
        <v>25</v>
      </c>
      <c r="X134" s="191">
        <f t="shared" si="435"/>
        <v>0</v>
      </c>
      <c r="Y134" s="176">
        <f t="shared" ref="Y134" si="441">X134/W134*100</f>
        <v>0</v>
      </c>
      <c r="Z134" s="191">
        <f t="shared" si="435"/>
        <v>133.9</v>
      </c>
      <c r="AA134" s="191">
        <f t="shared" si="435"/>
        <v>10.21644</v>
      </c>
      <c r="AB134" s="191">
        <f t="shared" ref="AB134:AB135" si="442">AA134/Z134*100</f>
        <v>7.6299029126213584</v>
      </c>
      <c r="AC134" s="191">
        <f t="shared" si="435"/>
        <v>18727.3</v>
      </c>
      <c r="AD134" s="191">
        <f t="shared" si="435"/>
        <v>7573.7</v>
      </c>
      <c r="AE134" s="191">
        <f t="shared" ref="AE134" si="443">AD134/AC134*100</f>
        <v>40.442028482482797</v>
      </c>
      <c r="AF134" s="191">
        <f t="shared" si="435"/>
        <v>4989.5</v>
      </c>
      <c r="AG134" s="191">
        <f t="shared" si="435"/>
        <v>1986.942</v>
      </c>
      <c r="AH134" s="191">
        <f t="shared" ref="AH134:AH135" si="444">AG134/AF134*100</f>
        <v>39.82246718108027</v>
      </c>
      <c r="AI134" s="191">
        <f t="shared" si="435"/>
        <v>29824.81</v>
      </c>
      <c r="AJ134" s="191">
        <f t="shared" si="435"/>
        <v>12167.463159999999</v>
      </c>
      <c r="AK134" s="176">
        <f t="shared" ref="AK134:AK135" si="445">AJ134/AI134*100</f>
        <v>40.796448191958298</v>
      </c>
      <c r="AL134" s="191">
        <f t="shared" si="435"/>
        <v>124.3</v>
      </c>
      <c r="AM134" s="191">
        <f t="shared" si="435"/>
        <v>22</v>
      </c>
      <c r="AN134" s="176">
        <f t="shared" ref="AN134" si="446">AM134/AL134*100</f>
        <v>17.699115044247787</v>
      </c>
      <c r="AO134" s="191">
        <f t="shared" si="435"/>
        <v>0</v>
      </c>
      <c r="AP134" s="191">
        <f t="shared" si="435"/>
        <v>0</v>
      </c>
      <c r="AQ134" s="176"/>
      <c r="AR134" s="191">
        <f t="shared" si="435"/>
        <v>422</v>
      </c>
      <c r="AS134" s="191">
        <f t="shared" si="435"/>
        <v>106.98735000000001</v>
      </c>
      <c r="AT134" s="176">
        <f t="shared" ref="AT134" si="447">AS134/AR134*100</f>
        <v>25.352452606635072</v>
      </c>
      <c r="AU134" s="191">
        <f t="shared" si="435"/>
        <v>3</v>
      </c>
      <c r="AV134" s="191">
        <f t="shared" si="435"/>
        <v>0.75</v>
      </c>
      <c r="AW134" s="176">
        <f t="shared" ref="AW134:AW135" si="448">AV134/AU134*100</f>
        <v>25</v>
      </c>
      <c r="AX134" s="191">
        <f t="shared" si="435"/>
        <v>287.2</v>
      </c>
      <c r="AY134" s="191">
        <f t="shared" si="435"/>
        <v>95.6</v>
      </c>
      <c r="AZ134" s="176">
        <f t="shared" ref="AZ134" si="449">AY134/AX134*100</f>
        <v>33.286908077994426</v>
      </c>
      <c r="BA134" s="170">
        <f t="shared" si="435"/>
        <v>676</v>
      </c>
      <c r="BB134" s="191">
        <f t="shared" si="435"/>
        <v>170.70908</v>
      </c>
      <c r="BC134" s="176">
        <f t="shared" ref="BC134" si="450">BB134/BA134*100</f>
        <v>25.252822485207098</v>
      </c>
      <c r="BD134" s="191">
        <f t="shared" si="435"/>
        <v>24</v>
      </c>
      <c r="BE134" s="191">
        <f t="shared" si="435"/>
        <v>0.64770000000000005</v>
      </c>
      <c r="BF134" s="176">
        <f t="shared" ref="BF134" si="451">BE134/BD134*100</f>
        <v>2.69875</v>
      </c>
      <c r="BG134" s="191">
        <f t="shared" si="435"/>
        <v>0</v>
      </c>
      <c r="BH134" s="191">
        <f t="shared" si="435"/>
        <v>0</v>
      </c>
      <c r="BI134" s="177"/>
      <c r="BJ134" s="191">
        <f t="shared" si="435"/>
        <v>283.89999999999998</v>
      </c>
      <c r="BK134" s="191">
        <f t="shared" si="435"/>
        <v>24.797999999999998</v>
      </c>
      <c r="BL134" s="176">
        <f t="shared" ref="BL134:BL135" si="452">BK134/BJ134*100</f>
        <v>8.7347657625924633</v>
      </c>
      <c r="BM134" s="191">
        <f t="shared" si="435"/>
        <v>0</v>
      </c>
      <c r="BN134" s="191">
        <f t="shared" si="435"/>
        <v>0</v>
      </c>
      <c r="BO134" s="177"/>
      <c r="BP134" s="191">
        <f t="shared" ref="BP134:CM134" si="453">BP135+BP136</f>
        <v>16232.6</v>
      </c>
      <c r="BQ134" s="191">
        <f t="shared" si="453"/>
        <v>3832.2292200000002</v>
      </c>
      <c r="BR134" s="176">
        <f t="shared" ref="BR134" si="454">BQ134/BP134*100</f>
        <v>23.608228010300262</v>
      </c>
      <c r="BS134" s="191">
        <f t="shared" si="453"/>
        <v>99</v>
      </c>
      <c r="BT134" s="191">
        <f t="shared" si="453"/>
        <v>0</v>
      </c>
      <c r="BU134" s="176">
        <f t="shared" ref="BU134" si="455">BT134/BS134*100</f>
        <v>0</v>
      </c>
      <c r="BV134" s="191">
        <f t="shared" si="453"/>
        <v>0</v>
      </c>
      <c r="BW134" s="191">
        <f t="shared" si="453"/>
        <v>0</v>
      </c>
      <c r="BX134" s="177"/>
      <c r="BY134" s="191">
        <f t="shared" si="453"/>
        <v>1582.9110000000001</v>
      </c>
      <c r="BZ134" s="191">
        <f t="shared" si="453"/>
        <v>0</v>
      </c>
      <c r="CA134" s="176">
        <f>BZ134/BY134*100</f>
        <v>0</v>
      </c>
      <c r="CB134" s="191"/>
      <c r="CC134" s="191"/>
      <c r="CD134" s="176"/>
      <c r="CE134" s="192">
        <f t="shared" si="453"/>
        <v>0</v>
      </c>
      <c r="CF134" s="191">
        <f t="shared" si="453"/>
        <v>0</v>
      </c>
      <c r="CG134" s="191">
        <f t="shared" si="453"/>
        <v>0</v>
      </c>
      <c r="CH134" s="176" t="e">
        <f t="shared" ref="CH134:CH135" si="456">CG134/CF134*100</f>
        <v>#DIV/0!</v>
      </c>
      <c r="CI134" s="191">
        <f t="shared" si="453"/>
        <v>0</v>
      </c>
      <c r="CJ134" s="191">
        <f t="shared" si="453"/>
        <v>0</v>
      </c>
      <c r="CK134" s="176" t="e">
        <f t="shared" ref="CK134:CK135" si="457">CJ134/CI134*100</f>
        <v>#DIV/0!</v>
      </c>
      <c r="CL134" s="191">
        <f t="shared" si="453"/>
        <v>0</v>
      </c>
      <c r="CM134" s="191">
        <f t="shared" si="453"/>
        <v>0</v>
      </c>
      <c r="CN134" s="176"/>
      <c r="CO134" s="191"/>
      <c r="CP134" s="191"/>
      <c r="CQ134" s="176"/>
      <c r="CR134" s="191">
        <f t="shared" ref="CR134:CS134" si="458">CR135+CR136</f>
        <v>54.77</v>
      </c>
      <c r="CS134" s="191">
        <f t="shared" si="458"/>
        <v>0</v>
      </c>
      <c r="CT134" s="176">
        <f>CS134/CR134*100</f>
        <v>0</v>
      </c>
      <c r="CU134" s="191">
        <f t="shared" ref="CU134:CV134" si="459">CU135+CU136</f>
        <v>10858.7</v>
      </c>
      <c r="CV134" s="191">
        <f t="shared" si="459"/>
        <v>2679.8220000000001</v>
      </c>
      <c r="CW134" s="176">
        <f t="shared" ref="CW134:CW135" si="460">CV134/CU134*100</f>
        <v>24.679031559947322</v>
      </c>
      <c r="CX134" s="191">
        <f t="shared" ref="CX134:CY134" si="461">CX135+CX136</f>
        <v>0</v>
      </c>
      <c r="CY134" s="191">
        <f t="shared" si="461"/>
        <v>0</v>
      </c>
      <c r="CZ134" s="176"/>
      <c r="DA134" s="75"/>
      <c r="DB134" s="154"/>
      <c r="DC134" s="75"/>
      <c r="DD134" s="154"/>
      <c r="DE134" s="85"/>
      <c r="DF134" s="85"/>
      <c r="DG134" s="154"/>
      <c r="DH134" s="85"/>
    </row>
    <row r="135" spans="1:112" s="150" customFormat="1" ht="15.75" customHeight="1">
      <c r="A135" s="15" t="s">
        <v>172</v>
      </c>
      <c r="B135" s="173">
        <f>E135+H135+K135+N135+Q135+T135+W135+Z135+AC135+AF135+AI135+AL135+AO135+AR135+AU135+AX135+BA135+BD135+BG135+BJ135+BM135+BP135+BS135+BV135+BY135+CB135+CE135+CO135+CR135+CU135+CX135</f>
        <v>274417.59100000001</v>
      </c>
      <c r="C135" s="173">
        <f>F135+I135+L135+R135+U135+X135+AA135+AD135+AG135+AJ135+AM135+AP135+AS135+AV135+AY135+BB135+BE135+BH135+BK135+BN135+BQ135+BT135+BW135+BZ135+CG135+CS135+CV135+CY135</f>
        <v>85315.564949999985</v>
      </c>
      <c r="D135" s="173">
        <f t="shared" si="400"/>
        <v>31.089685117890266</v>
      </c>
      <c r="E135" s="173">
        <v>1090</v>
      </c>
      <c r="F135" s="173">
        <v>199.4</v>
      </c>
      <c r="G135" s="177">
        <f>F135/E135*100</f>
        <v>18.293577981651378</v>
      </c>
      <c r="H135" s="173">
        <v>85.2</v>
      </c>
      <c r="I135" s="173">
        <v>85.2</v>
      </c>
      <c r="J135" s="177">
        <f t="shared" si="437"/>
        <v>100</v>
      </c>
      <c r="K135" s="173"/>
      <c r="L135" s="173"/>
      <c r="M135" s="177"/>
      <c r="N135" s="173"/>
      <c r="O135" s="173"/>
      <c r="P135" s="177"/>
      <c r="Q135" s="173">
        <v>145763.20000000001</v>
      </c>
      <c r="R135" s="173">
        <v>44760.9</v>
      </c>
      <c r="S135" s="177">
        <f>R135/Q135*100</f>
        <v>30.707956466378345</v>
      </c>
      <c r="T135" s="173">
        <v>43130.3</v>
      </c>
      <c r="U135" s="173">
        <v>11598.2</v>
      </c>
      <c r="V135" s="177">
        <f>U135/T135*100</f>
        <v>26.891071937825611</v>
      </c>
      <c r="W135" s="173">
        <v>25</v>
      </c>
      <c r="X135" s="173"/>
      <c r="Y135" s="177">
        <f>X135/W135*100</f>
        <v>0</v>
      </c>
      <c r="Z135" s="173">
        <v>133.9</v>
      </c>
      <c r="AA135" s="173">
        <v>10.21644</v>
      </c>
      <c r="AB135" s="177">
        <f t="shared" si="442"/>
        <v>7.6299029126213584</v>
      </c>
      <c r="AC135" s="173">
        <v>18727.3</v>
      </c>
      <c r="AD135" s="173">
        <v>7573.7</v>
      </c>
      <c r="AE135" s="173">
        <f>AD135/AC135*100</f>
        <v>40.442028482482797</v>
      </c>
      <c r="AF135" s="173">
        <v>4989.5</v>
      </c>
      <c r="AG135" s="173">
        <v>1986.942</v>
      </c>
      <c r="AH135" s="177">
        <f t="shared" si="444"/>
        <v>39.82246718108027</v>
      </c>
      <c r="AI135" s="173">
        <v>29824.81</v>
      </c>
      <c r="AJ135" s="173">
        <v>12167.463159999999</v>
      </c>
      <c r="AK135" s="177">
        <f t="shared" si="445"/>
        <v>40.796448191958298</v>
      </c>
      <c r="AL135" s="173">
        <v>124.3</v>
      </c>
      <c r="AM135" s="173">
        <v>22</v>
      </c>
      <c r="AN135" s="177">
        <f>AM135/AL135*100</f>
        <v>17.699115044247787</v>
      </c>
      <c r="AO135" s="173"/>
      <c r="AP135" s="173"/>
      <c r="AQ135" s="177"/>
      <c r="AR135" s="173">
        <v>422</v>
      </c>
      <c r="AS135" s="173">
        <v>106.98735000000001</v>
      </c>
      <c r="AT135" s="177">
        <f>AS135/AR135*100</f>
        <v>25.352452606635072</v>
      </c>
      <c r="AU135" s="173">
        <v>3</v>
      </c>
      <c r="AV135" s="173">
        <v>0.75</v>
      </c>
      <c r="AW135" s="177">
        <f t="shared" si="448"/>
        <v>25</v>
      </c>
      <c r="AX135" s="173">
        <v>287.2</v>
      </c>
      <c r="AY135" s="173">
        <v>95.6</v>
      </c>
      <c r="AZ135" s="177">
        <f>AY135/AX135*100</f>
        <v>33.286908077994426</v>
      </c>
      <c r="BA135" s="171">
        <v>676</v>
      </c>
      <c r="BB135" s="173">
        <v>170.70908</v>
      </c>
      <c r="BC135" s="177">
        <f>BB135/BA135*100</f>
        <v>25.252822485207098</v>
      </c>
      <c r="BD135" s="173">
        <v>24</v>
      </c>
      <c r="BE135" s="173">
        <v>0.64770000000000005</v>
      </c>
      <c r="BF135" s="177">
        <f>BE135/BD135*100</f>
        <v>2.69875</v>
      </c>
      <c r="BG135" s="173"/>
      <c r="BH135" s="173"/>
      <c r="BI135" s="177"/>
      <c r="BJ135" s="173">
        <v>283.89999999999998</v>
      </c>
      <c r="BK135" s="173">
        <v>24.797999999999998</v>
      </c>
      <c r="BL135" s="177">
        <f t="shared" si="452"/>
        <v>8.7347657625924633</v>
      </c>
      <c r="BM135" s="173"/>
      <c r="BN135" s="173"/>
      <c r="BO135" s="177"/>
      <c r="BP135" s="173">
        <v>16232.6</v>
      </c>
      <c r="BQ135" s="173">
        <v>3832.2292200000002</v>
      </c>
      <c r="BR135" s="177">
        <f>BQ135/BP135*100</f>
        <v>23.608228010300262</v>
      </c>
      <c r="BS135" s="173">
        <v>99</v>
      </c>
      <c r="BT135" s="173"/>
      <c r="BU135" s="178">
        <f>BT135/BS135*100</f>
        <v>0</v>
      </c>
      <c r="BV135" s="173"/>
      <c r="BW135" s="173"/>
      <c r="BX135" s="177"/>
      <c r="BY135" s="173">
        <v>1582.9110000000001</v>
      </c>
      <c r="BZ135" s="173"/>
      <c r="CA135" s="177">
        <f>BZ135/BY135*100</f>
        <v>0</v>
      </c>
      <c r="CB135" s="173"/>
      <c r="CC135" s="173"/>
      <c r="CD135" s="177"/>
      <c r="CE135" s="193"/>
      <c r="CF135" s="173">
        <f>CI135+CL135</f>
        <v>0</v>
      </c>
      <c r="CG135" s="173">
        <f>CJ135+CM135</f>
        <v>0</v>
      </c>
      <c r="CH135" s="177" t="e">
        <f t="shared" si="456"/>
        <v>#DIV/0!</v>
      </c>
      <c r="CI135" s="173"/>
      <c r="CJ135" s="173"/>
      <c r="CK135" s="177" t="e">
        <f t="shared" si="457"/>
        <v>#DIV/0!</v>
      </c>
      <c r="CL135" s="173"/>
      <c r="CM135" s="173"/>
      <c r="CN135" s="177"/>
      <c r="CO135" s="173"/>
      <c r="CP135" s="173"/>
      <c r="CQ135" s="178"/>
      <c r="CR135" s="173">
        <v>54.77</v>
      </c>
      <c r="CS135" s="173"/>
      <c r="CT135" s="178">
        <f>CS135/CR135*100</f>
        <v>0</v>
      </c>
      <c r="CU135" s="173">
        <v>10858.7</v>
      </c>
      <c r="CV135" s="173">
        <v>2679.8220000000001</v>
      </c>
      <c r="CW135" s="177">
        <f t="shared" si="460"/>
        <v>24.679031559947322</v>
      </c>
      <c r="CX135" s="173"/>
      <c r="CY135" s="173"/>
      <c r="CZ135" s="178"/>
      <c r="DA135" s="17"/>
      <c r="DB135" s="17"/>
      <c r="DC135" s="17"/>
      <c r="DD135" s="85"/>
      <c r="DE135" s="85"/>
      <c r="DF135" s="85"/>
      <c r="DG135" s="85"/>
      <c r="DH135" s="85"/>
    </row>
    <row r="136" spans="1:112" s="40" customFormat="1" ht="15.75" customHeight="1">
      <c r="A136" s="19" t="s">
        <v>194</v>
      </c>
      <c r="B136" s="191">
        <f>SUM(B137:B144)</f>
        <v>1469.1999999999998</v>
      </c>
      <c r="C136" s="191">
        <f t="shared" ref="C136" si="462">SUM(C137:C144)</f>
        <v>343.88200000000001</v>
      </c>
      <c r="D136" s="191">
        <f t="shared" si="400"/>
        <v>23.406071331336786</v>
      </c>
      <c r="E136" s="191">
        <f t="shared" ref="E136:BN136" si="463">SUM(E137:E144)</f>
        <v>0</v>
      </c>
      <c r="F136" s="191">
        <f t="shared" si="463"/>
        <v>0</v>
      </c>
      <c r="G136" s="176"/>
      <c r="H136" s="191">
        <f t="shared" si="463"/>
        <v>0</v>
      </c>
      <c r="I136" s="191">
        <f t="shared" si="463"/>
        <v>0</v>
      </c>
      <c r="J136" s="176"/>
      <c r="K136" s="191">
        <f t="shared" si="463"/>
        <v>1469.1999999999998</v>
      </c>
      <c r="L136" s="191">
        <f t="shared" si="463"/>
        <v>343.88200000000001</v>
      </c>
      <c r="M136" s="176">
        <f t="shared" si="438"/>
        <v>23.406071331336786</v>
      </c>
      <c r="N136" s="191"/>
      <c r="O136" s="191"/>
      <c r="P136" s="176"/>
      <c r="Q136" s="191">
        <f t="shared" si="463"/>
        <v>0</v>
      </c>
      <c r="R136" s="191">
        <f t="shared" si="463"/>
        <v>0</v>
      </c>
      <c r="S136" s="176"/>
      <c r="T136" s="191">
        <f t="shared" si="463"/>
        <v>0</v>
      </c>
      <c r="U136" s="191">
        <f t="shared" si="463"/>
        <v>0</v>
      </c>
      <c r="V136" s="176"/>
      <c r="W136" s="191">
        <f t="shared" si="463"/>
        <v>0</v>
      </c>
      <c r="X136" s="191">
        <f t="shared" si="463"/>
        <v>0</v>
      </c>
      <c r="Y136" s="176"/>
      <c r="Z136" s="191">
        <f t="shared" si="463"/>
        <v>0</v>
      </c>
      <c r="AA136" s="191">
        <f t="shared" si="463"/>
        <v>0</v>
      </c>
      <c r="AB136" s="191"/>
      <c r="AC136" s="191">
        <f t="shared" si="463"/>
        <v>0</v>
      </c>
      <c r="AD136" s="191">
        <f t="shared" si="463"/>
        <v>0</v>
      </c>
      <c r="AE136" s="191"/>
      <c r="AF136" s="191">
        <f t="shared" si="463"/>
        <v>0</v>
      </c>
      <c r="AG136" s="191">
        <f t="shared" si="463"/>
        <v>0</v>
      </c>
      <c r="AH136" s="191"/>
      <c r="AI136" s="191">
        <f t="shared" si="463"/>
        <v>0</v>
      </c>
      <c r="AJ136" s="191">
        <f t="shared" si="463"/>
        <v>0</v>
      </c>
      <c r="AK136" s="176"/>
      <c r="AL136" s="191">
        <f t="shared" si="463"/>
        <v>0</v>
      </c>
      <c r="AM136" s="191">
        <f t="shared" si="463"/>
        <v>0</v>
      </c>
      <c r="AN136" s="176"/>
      <c r="AO136" s="191">
        <f t="shared" si="463"/>
        <v>0</v>
      </c>
      <c r="AP136" s="191">
        <f t="shared" si="463"/>
        <v>0</v>
      </c>
      <c r="AQ136" s="176"/>
      <c r="AR136" s="191">
        <f t="shared" si="463"/>
        <v>0</v>
      </c>
      <c r="AS136" s="191">
        <f t="shared" si="463"/>
        <v>0</v>
      </c>
      <c r="AT136" s="176"/>
      <c r="AU136" s="191">
        <f t="shared" si="463"/>
        <v>0</v>
      </c>
      <c r="AV136" s="191">
        <f t="shared" si="463"/>
        <v>0</v>
      </c>
      <c r="AW136" s="176"/>
      <c r="AX136" s="191">
        <f t="shared" si="463"/>
        <v>0</v>
      </c>
      <c r="AY136" s="191">
        <f t="shared" si="463"/>
        <v>0</v>
      </c>
      <c r="AZ136" s="176"/>
      <c r="BA136" s="170">
        <f t="shared" si="463"/>
        <v>0</v>
      </c>
      <c r="BB136" s="191">
        <f t="shared" si="463"/>
        <v>0</v>
      </c>
      <c r="BC136" s="176"/>
      <c r="BD136" s="191">
        <f t="shared" si="463"/>
        <v>0</v>
      </c>
      <c r="BE136" s="191">
        <f t="shared" si="463"/>
        <v>0</v>
      </c>
      <c r="BF136" s="176"/>
      <c r="BG136" s="191">
        <f t="shared" si="463"/>
        <v>0</v>
      </c>
      <c r="BH136" s="191">
        <f t="shared" si="463"/>
        <v>0</v>
      </c>
      <c r="BI136" s="177"/>
      <c r="BJ136" s="191">
        <f t="shared" si="463"/>
        <v>0</v>
      </c>
      <c r="BK136" s="191">
        <f t="shared" si="463"/>
        <v>0</v>
      </c>
      <c r="BL136" s="176"/>
      <c r="BM136" s="191">
        <f t="shared" si="463"/>
        <v>0</v>
      </c>
      <c r="BN136" s="191">
        <f t="shared" si="463"/>
        <v>0</v>
      </c>
      <c r="BO136" s="177"/>
      <c r="BP136" s="191">
        <f t="shared" ref="BP136:CM136" si="464">SUM(BP137:BP144)</f>
        <v>0</v>
      </c>
      <c r="BQ136" s="191">
        <f t="shared" si="464"/>
        <v>0</v>
      </c>
      <c r="BR136" s="176"/>
      <c r="BS136" s="191">
        <f t="shared" si="464"/>
        <v>0</v>
      </c>
      <c r="BT136" s="191">
        <f t="shared" si="464"/>
        <v>0</v>
      </c>
      <c r="BU136" s="176"/>
      <c r="BV136" s="191">
        <f t="shared" si="464"/>
        <v>0</v>
      </c>
      <c r="BW136" s="191">
        <f t="shared" si="464"/>
        <v>0</v>
      </c>
      <c r="BX136" s="177"/>
      <c r="BY136" s="191">
        <f t="shared" si="464"/>
        <v>0</v>
      </c>
      <c r="BZ136" s="191">
        <f t="shared" si="464"/>
        <v>0</v>
      </c>
      <c r="CA136" s="177"/>
      <c r="CB136" s="191"/>
      <c r="CC136" s="191"/>
      <c r="CD136" s="177"/>
      <c r="CE136" s="192">
        <f t="shared" si="464"/>
        <v>0</v>
      </c>
      <c r="CF136" s="191">
        <f t="shared" si="464"/>
        <v>0</v>
      </c>
      <c r="CG136" s="191">
        <f t="shared" si="464"/>
        <v>0</v>
      </c>
      <c r="CH136" s="176"/>
      <c r="CI136" s="191">
        <f t="shared" si="464"/>
        <v>0</v>
      </c>
      <c r="CJ136" s="191">
        <f t="shared" si="464"/>
        <v>0</v>
      </c>
      <c r="CK136" s="177"/>
      <c r="CL136" s="191">
        <f t="shared" si="464"/>
        <v>0</v>
      </c>
      <c r="CM136" s="191">
        <f t="shared" si="464"/>
        <v>0</v>
      </c>
      <c r="CN136" s="177"/>
      <c r="CO136" s="191"/>
      <c r="CP136" s="191"/>
      <c r="CQ136" s="176"/>
      <c r="CR136" s="191">
        <f t="shared" ref="CR136:CS136" si="465">SUM(CR137:CR144)</f>
        <v>0</v>
      </c>
      <c r="CS136" s="191">
        <f t="shared" si="465"/>
        <v>0</v>
      </c>
      <c r="CT136" s="176"/>
      <c r="CU136" s="191">
        <f t="shared" ref="CU136:CV136" si="466">SUM(CU137:CU144)</f>
        <v>0</v>
      </c>
      <c r="CV136" s="191">
        <f t="shared" si="466"/>
        <v>0</v>
      </c>
      <c r="CW136" s="177"/>
      <c r="CX136" s="191">
        <f t="shared" ref="CX136:CY136" si="467">SUM(CX137:CX144)</f>
        <v>0</v>
      </c>
      <c r="CY136" s="191">
        <f t="shared" si="467"/>
        <v>0</v>
      </c>
      <c r="CZ136" s="176"/>
      <c r="DA136" s="75"/>
      <c r="DB136" s="75"/>
      <c r="DC136" s="17"/>
      <c r="DD136" s="85"/>
      <c r="DE136" s="85"/>
      <c r="DF136" s="85"/>
      <c r="DG136" s="85"/>
      <c r="DH136" s="85"/>
    </row>
    <row r="137" spans="1:112" s="150" customFormat="1" ht="15.75" customHeight="1">
      <c r="A137" s="15" t="s">
        <v>127</v>
      </c>
      <c r="B137" s="173">
        <f t="shared" ref="B137:B144" si="468">E137+H137+K137+N137+Q137+T137+W137+Z137+AC137+AF137+AI137+AL137+AO137+AR137+AU137+AX137+BA137+BD137+BG137+BJ137+BM137+BP137+BS137+BV137+BY137+CB137+CE137+CO137+CR137</f>
        <v>227</v>
      </c>
      <c r="C137" s="173">
        <f t="shared" ref="C137:C144" si="469">F137+I137+L137+O137+R137+U137+X137+AA137+AD137+AG137+AJ137+AM137+AP137+AS137+AV137+AY137+BB137+BE137+BH137+BK137+BN137+BQ137+BT137+BW137+BZ137+CC137+CG137+CP137+CS137</f>
        <v>54.255000000000003</v>
      </c>
      <c r="D137" s="173">
        <f t="shared" si="400"/>
        <v>23.900881057268723</v>
      </c>
      <c r="E137" s="173"/>
      <c r="F137" s="173"/>
      <c r="G137" s="177"/>
      <c r="H137" s="173"/>
      <c r="I137" s="173"/>
      <c r="J137" s="177"/>
      <c r="K137" s="173">
        <v>227</v>
      </c>
      <c r="L137" s="173">
        <v>54.255000000000003</v>
      </c>
      <c r="M137" s="177">
        <f>L137/K137*100</f>
        <v>23.900881057268723</v>
      </c>
      <c r="N137" s="173"/>
      <c r="O137" s="173"/>
      <c r="P137" s="177"/>
      <c r="Q137" s="173"/>
      <c r="R137" s="173"/>
      <c r="S137" s="177"/>
      <c r="T137" s="173"/>
      <c r="U137" s="173"/>
      <c r="V137" s="177"/>
      <c r="W137" s="173"/>
      <c r="X137" s="173"/>
      <c r="Y137" s="177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7"/>
      <c r="AL137" s="173"/>
      <c r="AM137" s="173"/>
      <c r="AN137" s="177"/>
      <c r="AO137" s="173"/>
      <c r="AP137" s="173"/>
      <c r="AQ137" s="177"/>
      <c r="AR137" s="173"/>
      <c r="AS137" s="173"/>
      <c r="AT137" s="177"/>
      <c r="AU137" s="173"/>
      <c r="AV137" s="173"/>
      <c r="AW137" s="177"/>
      <c r="AX137" s="173"/>
      <c r="AY137" s="173"/>
      <c r="AZ137" s="177"/>
      <c r="BA137" s="171"/>
      <c r="BB137" s="173"/>
      <c r="BC137" s="177"/>
      <c r="BD137" s="173"/>
      <c r="BE137" s="173"/>
      <c r="BF137" s="177"/>
      <c r="BG137" s="173"/>
      <c r="BH137" s="173"/>
      <c r="BI137" s="177"/>
      <c r="BJ137" s="173"/>
      <c r="BK137" s="173"/>
      <c r="BL137" s="177"/>
      <c r="BM137" s="173"/>
      <c r="BN137" s="173"/>
      <c r="BO137" s="177"/>
      <c r="BP137" s="173"/>
      <c r="BQ137" s="173"/>
      <c r="BR137" s="177"/>
      <c r="BS137" s="173"/>
      <c r="BT137" s="191"/>
      <c r="BU137" s="177"/>
      <c r="BV137" s="173"/>
      <c r="BW137" s="173"/>
      <c r="BX137" s="177"/>
      <c r="BY137" s="173"/>
      <c r="BZ137" s="173"/>
      <c r="CA137" s="177"/>
      <c r="CB137" s="173"/>
      <c r="CC137" s="173"/>
      <c r="CD137" s="177"/>
      <c r="CE137" s="193"/>
      <c r="CF137" s="173"/>
      <c r="CG137" s="173"/>
      <c r="CH137" s="177"/>
      <c r="CI137" s="173"/>
      <c r="CJ137" s="173"/>
      <c r="CK137" s="177"/>
      <c r="CL137" s="173"/>
      <c r="CM137" s="173"/>
      <c r="CN137" s="177"/>
      <c r="CO137" s="173"/>
      <c r="CP137" s="173"/>
      <c r="CQ137" s="177"/>
      <c r="CR137" s="173"/>
      <c r="CS137" s="173"/>
      <c r="CT137" s="177"/>
      <c r="CU137" s="173"/>
      <c r="CV137" s="173"/>
      <c r="CW137" s="177"/>
      <c r="CX137" s="173"/>
      <c r="CY137" s="173"/>
      <c r="CZ137" s="177"/>
      <c r="DA137" s="17"/>
      <c r="DB137" s="17"/>
      <c r="DC137" s="17"/>
      <c r="DD137" s="85"/>
      <c r="DE137" s="85"/>
      <c r="DF137" s="85"/>
      <c r="DG137" s="85"/>
      <c r="DH137" s="85"/>
    </row>
    <row r="138" spans="1:112" s="150" customFormat="1" ht="15.75" customHeight="1">
      <c r="A138" s="15" t="s">
        <v>128</v>
      </c>
      <c r="B138" s="173">
        <f t="shared" si="468"/>
        <v>111.4</v>
      </c>
      <c r="C138" s="173">
        <f t="shared" si="469"/>
        <v>27.129000000000001</v>
      </c>
      <c r="D138" s="173">
        <f t="shared" si="400"/>
        <v>24.35278276481149</v>
      </c>
      <c r="E138" s="173"/>
      <c r="F138" s="173"/>
      <c r="G138" s="177"/>
      <c r="H138" s="173"/>
      <c r="I138" s="173"/>
      <c r="J138" s="177"/>
      <c r="K138" s="173">
        <v>111.4</v>
      </c>
      <c r="L138" s="173">
        <v>27.129000000000001</v>
      </c>
      <c r="M138" s="177">
        <f t="shared" ref="M138:M144" si="470">L138/K138*100</f>
        <v>24.35278276481149</v>
      </c>
      <c r="N138" s="173"/>
      <c r="O138" s="173"/>
      <c r="P138" s="177"/>
      <c r="Q138" s="173"/>
      <c r="R138" s="173"/>
      <c r="S138" s="177"/>
      <c r="T138" s="173"/>
      <c r="U138" s="173"/>
      <c r="V138" s="177"/>
      <c r="W138" s="173"/>
      <c r="X138" s="173"/>
      <c r="Y138" s="177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7"/>
      <c r="AL138" s="173"/>
      <c r="AM138" s="173"/>
      <c r="AN138" s="177"/>
      <c r="AO138" s="173"/>
      <c r="AP138" s="173"/>
      <c r="AQ138" s="177"/>
      <c r="AR138" s="173"/>
      <c r="AS138" s="173"/>
      <c r="AT138" s="177"/>
      <c r="AU138" s="173"/>
      <c r="AV138" s="173"/>
      <c r="AW138" s="177"/>
      <c r="AX138" s="173"/>
      <c r="AY138" s="173"/>
      <c r="AZ138" s="177"/>
      <c r="BA138" s="171"/>
      <c r="BB138" s="173"/>
      <c r="BC138" s="177"/>
      <c r="BD138" s="173"/>
      <c r="BE138" s="173"/>
      <c r="BF138" s="177"/>
      <c r="BG138" s="173"/>
      <c r="BH138" s="173"/>
      <c r="BI138" s="177"/>
      <c r="BJ138" s="173"/>
      <c r="BK138" s="173"/>
      <c r="BL138" s="177"/>
      <c r="BM138" s="173"/>
      <c r="BN138" s="173"/>
      <c r="BO138" s="177"/>
      <c r="BP138" s="173"/>
      <c r="BQ138" s="173"/>
      <c r="BR138" s="177"/>
      <c r="BS138" s="173"/>
      <c r="BT138" s="173"/>
      <c r="BU138" s="177"/>
      <c r="BV138" s="173"/>
      <c r="BW138" s="173"/>
      <c r="BX138" s="177"/>
      <c r="BY138" s="173"/>
      <c r="BZ138" s="173"/>
      <c r="CA138" s="177"/>
      <c r="CB138" s="173"/>
      <c r="CC138" s="173"/>
      <c r="CD138" s="177"/>
      <c r="CE138" s="193"/>
      <c r="CF138" s="173"/>
      <c r="CG138" s="173"/>
      <c r="CH138" s="177"/>
      <c r="CI138" s="173"/>
      <c r="CJ138" s="173"/>
      <c r="CK138" s="177"/>
      <c r="CL138" s="173"/>
      <c r="CM138" s="173"/>
      <c r="CN138" s="177"/>
      <c r="CO138" s="173"/>
      <c r="CP138" s="173"/>
      <c r="CQ138" s="177"/>
      <c r="CR138" s="173"/>
      <c r="CS138" s="173"/>
      <c r="CT138" s="177"/>
      <c r="CU138" s="173"/>
      <c r="CV138" s="173"/>
      <c r="CW138" s="177"/>
      <c r="CX138" s="173"/>
      <c r="CY138" s="173"/>
      <c r="CZ138" s="177"/>
      <c r="DA138" s="17"/>
      <c r="DB138" s="17"/>
      <c r="DC138" s="17"/>
      <c r="DD138" s="85"/>
      <c r="DE138" s="85"/>
      <c r="DF138" s="85"/>
      <c r="DG138" s="85"/>
      <c r="DH138" s="85"/>
    </row>
    <row r="139" spans="1:112" s="150" customFormat="1" ht="15.75" customHeight="1">
      <c r="A139" s="15" t="s">
        <v>131</v>
      </c>
      <c r="B139" s="173">
        <f t="shared" si="468"/>
        <v>111.4</v>
      </c>
      <c r="C139" s="173">
        <f t="shared" si="469"/>
        <v>27.129000000000001</v>
      </c>
      <c r="D139" s="173">
        <f t="shared" si="400"/>
        <v>24.35278276481149</v>
      </c>
      <c r="E139" s="173"/>
      <c r="F139" s="173"/>
      <c r="G139" s="177"/>
      <c r="H139" s="173"/>
      <c r="I139" s="173"/>
      <c r="J139" s="177"/>
      <c r="K139" s="173">
        <v>111.4</v>
      </c>
      <c r="L139" s="173">
        <v>27.129000000000001</v>
      </c>
      <c r="M139" s="177">
        <f t="shared" si="470"/>
        <v>24.35278276481149</v>
      </c>
      <c r="N139" s="173"/>
      <c r="O139" s="173"/>
      <c r="P139" s="177"/>
      <c r="Q139" s="173"/>
      <c r="R139" s="173"/>
      <c r="S139" s="177"/>
      <c r="T139" s="173"/>
      <c r="U139" s="173"/>
      <c r="V139" s="177"/>
      <c r="W139" s="173"/>
      <c r="X139" s="173"/>
      <c r="Y139" s="177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7"/>
      <c r="AL139" s="173"/>
      <c r="AM139" s="173"/>
      <c r="AN139" s="177"/>
      <c r="AO139" s="173"/>
      <c r="AP139" s="173"/>
      <c r="AQ139" s="177"/>
      <c r="AR139" s="173"/>
      <c r="AS139" s="173"/>
      <c r="AT139" s="177"/>
      <c r="AU139" s="173"/>
      <c r="AV139" s="173"/>
      <c r="AW139" s="177"/>
      <c r="AX139" s="173"/>
      <c r="AY139" s="173"/>
      <c r="AZ139" s="177"/>
      <c r="BA139" s="171"/>
      <c r="BB139" s="173"/>
      <c r="BC139" s="177"/>
      <c r="BD139" s="173"/>
      <c r="BE139" s="173"/>
      <c r="BF139" s="177"/>
      <c r="BG139" s="173"/>
      <c r="BH139" s="173"/>
      <c r="BI139" s="177"/>
      <c r="BJ139" s="173"/>
      <c r="BK139" s="173"/>
      <c r="BL139" s="177"/>
      <c r="BM139" s="173"/>
      <c r="BN139" s="173"/>
      <c r="BO139" s="177"/>
      <c r="BP139" s="173"/>
      <c r="BQ139" s="173"/>
      <c r="BR139" s="177"/>
      <c r="BS139" s="173"/>
      <c r="BT139" s="173"/>
      <c r="BU139" s="177"/>
      <c r="BV139" s="173"/>
      <c r="BW139" s="173"/>
      <c r="BX139" s="177"/>
      <c r="BY139" s="173"/>
      <c r="BZ139" s="173"/>
      <c r="CA139" s="177"/>
      <c r="CB139" s="173"/>
      <c r="CC139" s="173"/>
      <c r="CD139" s="177"/>
      <c r="CE139" s="193"/>
      <c r="CF139" s="173"/>
      <c r="CG139" s="173"/>
      <c r="CH139" s="177"/>
      <c r="CI139" s="173"/>
      <c r="CJ139" s="173"/>
      <c r="CK139" s="177"/>
      <c r="CL139" s="173"/>
      <c r="CM139" s="173"/>
      <c r="CN139" s="177"/>
      <c r="CO139" s="173"/>
      <c r="CP139" s="173"/>
      <c r="CQ139" s="177"/>
      <c r="CR139" s="173"/>
      <c r="CS139" s="173"/>
      <c r="CT139" s="177"/>
      <c r="CU139" s="173"/>
      <c r="CV139" s="173"/>
      <c r="CW139" s="177"/>
      <c r="CX139" s="173"/>
      <c r="CY139" s="173"/>
      <c r="CZ139" s="177"/>
      <c r="DA139" s="17"/>
      <c r="DB139" s="17"/>
      <c r="DC139" s="17"/>
      <c r="DD139" s="85"/>
      <c r="DE139" s="85"/>
      <c r="DF139" s="85"/>
      <c r="DG139" s="88"/>
      <c r="DH139" s="85"/>
    </row>
    <row r="140" spans="1:112" s="150" customFormat="1" ht="15.75" customHeight="1">
      <c r="A140" s="15" t="s">
        <v>67</v>
      </c>
      <c r="B140" s="173">
        <f t="shared" si="468"/>
        <v>111.4</v>
      </c>
      <c r="C140" s="173">
        <f t="shared" si="469"/>
        <v>27.128</v>
      </c>
      <c r="D140" s="173">
        <f t="shared" si="400"/>
        <v>24.351885098743267</v>
      </c>
      <c r="E140" s="173"/>
      <c r="F140" s="173"/>
      <c r="G140" s="177"/>
      <c r="H140" s="173"/>
      <c r="I140" s="173"/>
      <c r="J140" s="177"/>
      <c r="K140" s="173">
        <v>111.4</v>
      </c>
      <c r="L140" s="173">
        <v>27.128</v>
      </c>
      <c r="M140" s="177">
        <f t="shared" si="470"/>
        <v>24.351885098743267</v>
      </c>
      <c r="N140" s="173"/>
      <c r="O140" s="173"/>
      <c r="P140" s="177"/>
      <c r="Q140" s="173"/>
      <c r="R140" s="173"/>
      <c r="S140" s="177"/>
      <c r="T140" s="173"/>
      <c r="U140" s="173"/>
      <c r="V140" s="177"/>
      <c r="W140" s="173"/>
      <c r="X140" s="173"/>
      <c r="Y140" s="177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7"/>
      <c r="AL140" s="173"/>
      <c r="AM140" s="173"/>
      <c r="AN140" s="177"/>
      <c r="AO140" s="173"/>
      <c r="AP140" s="173"/>
      <c r="AQ140" s="177"/>
      <c r="AR140" s="173"/>
      <c r="AS140" s="173"/>
      <c r="AT140" s="177"/>
      <c r="AU140" s="173"/>
      <c r="AV140" s="173"/>
      <c r="AW140" s="177"/>
      <c r="AX140" s="173"/>
      <c r="AY140" s="173"/>
      <c r="AZ140" s="177"/>
      <c r="BA140" s="171"/>
      <c r="BB140" s="173"/>
      <c r="BC140" s="177"/>
      <c r="BD140" s="173"/>
      <c r="BE140" s="173"/>
      <c r="BF140" s="177"/>
      <c r="BG140" s="173"/>
      <c r="BH140" s="173"/>
      <c r="BI140" s="177"/>
      <c r="BJ140" s="173"/>
      <c r="BK140" s="173"/>
      <c r="BL140" s="177"/>
      <c r="BM140" s="173"/>
      <c r="BN140" s="173"/>
      <c r="BO140" s="177"/>
      <c r="BP140" s="173"/>
      <c r="BQ140" s="173"/>
      <c r="BR140" s="177"/>
      <c r="BS140" s="173"/>
      <c r="BT140" s="173"/>
      <c r="BU140" s="177"/>
      <c r="BV140" s="173"/>
      <c r="BW140" s="173"/>
      <c r="BX140" s="177"/>
      <c r="BY140" s="173"/>
      <c r="BZ140" s="173"/>
      <c r="CA140" s="177"/>
      <c r="CB140" s="173"/>
      <c r="CC140" s="173"/>
      <c r="CD140" s="177"/>
      <c r="CE140" s="193"/>
      <c r="CF140" s="173"/>
      <c r="CG140" s="173"/>
      <c r="CH140" s="177"/>
      <c r="CI140" s="173"/>
      <c r="CJ140" s="173"/>
      <c r="CK140" s="177"/>
      <c r="CL140" s="173"/>
      <c r="CM140" s="173"/>
      <c r="CN140" s="177"/>
      <c r="CO140" s="173"/>
      <c r="CP140" s="173"/>
      <c r="CQ140" s="177"/>
      <c r="CR140" s="173"/>
      <c r="CS140" s="173"/>
      <c r="CT140" s="177"/>
      <c r="CU140" s="173"/>
      <c r="CV140" s="173"/>
      <c r="CW140" s="177"/>
      <c r="CX140" s="173"/>
      <c r="CY140" s="173"/>
      <c r="CZ140" s="177"/>
      <c r="DA140" s="17"/>
      <c r="DB140" s="17"/>
      <c r="DC140" s="17"/>
      <c r="DD140" s="85"/>
      <c r="DE140" s="85"/>
      <c r="DF140" s="85"/>
      <c r="DG140" s="85"/>
      <c r="DH140" s="85"/>
    </row>
    <row r="141" spans="1:112" s="150" customFormat="1" ht="15.75" customHeight="1">
      <c r="A141" s="15" t="s">
        <v>97</v>
      </c>
      <c r="B141" s="173">
        <f t="shared" si="468"/>
        <v>227</v>
      </c>
      <c r="C141" s="173">
        <f t="shared" si="469"/>
        <v>45.475999999999999</v>
      </c>
      <c r="D141" s="173">
        <f t="shared" si="400"/>
        <v>20.033480176211455</v>
      </c>
      <c r="E141" s="173"/>
      <c r="F141" s="173"/>
      <c r="G141" s="177"/>
      <c r="H141" s="173"/>
      <c r="I141" s="173"/>
      <c r="J141" s="177"/>
      <c r="K141" s="173">
        <v>227</v>
      </c>
      <c r="L141" s="173">
        <v>45.475999999999999</v>
      </c>
      <c r="M141" s="177">
        <f t="shared" si="470"/>
        <v>20.033480176211455</v>
      </c>
      <c r="N141" s="173"/>
      <c r="O141" s="173"/>
      <c r="P141" s="177"/>
      <c r="Q141" s="173"/>
      <c r="R141" s="173"/>
      <c r="S141" s="177"/>
      <c r="T141" s="173"/>
      <c r="U141" s="173"/>
      <c r="V141" s="177"/>
      <c r="W141" s="173"/>
      <c r="X141" s="173"/>
      <c r="Y141" s="177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7"/>
      <c r="AL141" s="173"/>
      <c r="AM141" s="173"/>
      <c r="AN141" s="177"/>
      <c r="AO141" s="173"/>
      <c r="AP141" s="173"/>
      <c r="AQ141" s="177"/>
      <c r="AR141" s="173"/>
      <c r="AS141" s="173"/>
      <c r="AT141" s="177"/>
      <c r="AU141" s="173"/>
      <c r="AV141" s="173"/>
      <c r="AW141" s="177"/>
      <c r="AX141" s="173"/>
      <c r="AY141" s="173"/>
      <c r="AZ141" s="177"/>
      <c r="BA141" s="171"/>
      <c r="BB141" s="173"/>
      <c r="BC141" s="177"/>
      <c r="BD141" s="173"/>
      <c r="BE141" s="173"/>
      <c r="BF141" s="177"/>
      <c r="BG141" s="173"/>
      <c r="BH141" s="173"/>
      <c r="BI141" s="177"/>
      <c r="BJ141" s="173"/>
      <c r="BK141" s="173"/>
      <c r="BL141" s="177"/>
      <c r="BM141" s="173"/>
      <c r="BN141" s="173"/>
      <c r="BO141" s="177"/>
      <c r="BP141" s="173"/>
      <c r="BQ141" s="173"/>
      <c r="BR141" s="177"/>
      <c r="BS141" s="173"/>
      <c r="BT141" s="173"/>
      <c r="BU141" s="177"/>
      <c r="BV141" s="173"/>
      <c r="BW141" s="173"/>
      <c r="BX141" s="177"/>
      <c r="BY141" s="173"/>
      <c r="BZ141" s="173"/>
      <c r="CA141" s="177"/>
      <c r="CB141" s="173"/>
      <c r="CC141" s="173"/>
      <c r="CD141" s="177"/>
      <c r="CE141" s="193"/>
      <c r="CF141" s="173"/>
      <c r="CG141" s="173"/>
      <c r="CH141" s="177"/>
      <c r="CI141" s="173"/>
      <c r="CJ141" s="173"/>
      <c r="CK141" s="177"/>
      <c r="CL141" s="173"/>
      <c r="CM141" s="173"/>
      <c r="CN141" s="177"/>
      <c r="CO141" s="173"/>
      <c r="CP141" s="173"/>
      <c r="CQ141" s="177"/>
      <c r="CR141" s="173"/>
      <c r="CS141" s="173"/>
      <c r="CT141" s="177"/>
      <c r="CU141" s="173"/>
      <c r="CV141" s="173"/>
      <c r="CW141" s="177"/>
      <c r="CX141" s="173"/>
      <c r="CY141" s="173"/>
      <c r="CZ141" s="177"/>
      <c r="DA141" s="17"/>
      <c r="DB141" s="17"/>
      <c r="DC141" s="17"/>
      <c r="DD141" s="85"/>
      <c r="DE141" s="85"/>
      <c r="DF141" s="85"/>
      <c r="DG141" s="85"/>
      <c r="DH141" s="85"/>
    </row>
    <row r="142" spans="1:112" s="150" customFormat="1" ht="15.75" customHeight="1">
      <c r="A142" s="15" t="s">
        <v>139</v>
      </c>
      <c r="B142" s="173">
        <f t="shared" si="468"/>
        <v>227</v>
      </c>
      <c r="C142" s="173">
        <f t="shared" si="469"/>
        <v>54.255000000000003</v>
      </c>
      <c r="D142" s="173">
        <f t="shared" si="400"/>
        <v>23.900881057268723</v>
      </c>
      <c r="E142" s="173"/>
      <c r="F142" s="173"/>
      <c r="G142" s="177"/>
      <c r="H142" s="173"/>
      <c r="I142" s="173"/>
      <c r="J142" s="177"/>
      <c r="K142" s="173">
        <v>227</v>
      </c>
      <c r="L142" s="173">
        <v>54.255000000000003</v>
      </c>
      <c r="M142" s="177">
        <f t="shared" si="470"/>
        <v>23.900881057268723</v>
      </c>
      <c r="N142" s="173"/>
      <c r="O142" s="173"/>
      <c r="P142" s="177"/>
      <c r="Q142" s="173"/>
      <c r="R142" s="173"/>
      <c r="S142" s="177"/>
      <c r="T142" s="173"/>
      <c r="U142" s="173"/>
      <c r="V142" s="177"/>
      <c r="W142" s="173"/>
      <c r="X142" s="173"/>
      <c r="Y142" s="177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7"/>
      <c r="AL142" s="173"/>
      <c r="AM142" s="173"/>
      <c r="AN142" s="177"/>
      <c r="AO142" s="173"/>
      <c r="AP142" s="173"/>
      <c r="AQ142" s="177"/>
      <c r="AR142" s="173"/>
      <c r="AS142" s="173"/>
      <c r="AT142" s="177"/>
      <c r="AU142" s="173"/>
      <c r="AV142" s="173"/>
      <c r="AW142" s="177"/>
      <c r="AX142" s="173"/>
      <c r="AY142" s="173"/>
      <c r="AZ142" s="177"/>
      <c r="BA142" s="171"/>
      <c r="BB142" s="173"/>
      <c r="BC142" s="177"/>
      <c r="BD142" s="173"/>
      <c r="BE142" s="173"/>
      <c r="BF142" s="177"/>
      <c r="BG142" s="173"/>
      <c r="BH142" s="173"/>
      <c r="BI142" s="177"/>
      <c r="BJ142" s="173"/>
      <c r="BK142" s="173"/>
      <c r="BL142" s="177"/>
      <c r="BM142" s="173"/>
      <c r="BN142" s="173"/>
      <c r="BO142" s="177"/>
      <c r="BP142" s="173"/>
      <c r="BQ142" s="173"/>
      <c r="BR142" s="177"/>
      <c r="BS142" s="173"/>
      <c r="BT142" s="173"/>
      <c r="BU142" s="177"/>
      <c r="BV142" s="173"/>
      <c r="BW142" s="173"/>
      <c r="BX142" s="177"/>
      <c r="BY142" s="173"/>
      <c r="BZ142" s="173"/>
      <c r="CA142" s="177"/>
      <c r="CB142" s="173"/>
      <c r="CC142" s="173"/>
      <c r="CD142" s="177"/>
      <c r="CE142" s="193"/>
      <c r="CF142" s="173"/>
      <c r="CG142" s="173"/>
      <c r="CH142" s="177"/>
      <c r="CI142" s="173"/>
      <c r="CJ142" s="173"/>
      <c r="CK142" s="177"/>
      <c r="CL142" s="173"/>
      <c r="CM142" s="173"/>
      <c r="CN142" s="177"/>
      <c r="CO142" s="173"/>
      <c r="CP142" s="173"/>
      <c r="CQ142" s="177"/>
      <c r="CR142" s="173"/>
      <c r="CS142" s="173"/>
      <c r="CT142" s="177"/>
      <c r="CU142" s="173"/>
      <c r="CV142" s="173"/>
      <c r="CW142" s="177"/>
      <c r="CX142" s="173"/>
      <c r="CY142" s="173"/>
      <c r="CZ142" s="177"/>
      <c r="DA142" s="17"/>
      <c r="DB142" s="17"/>
      <c r="DC142" s="17"/>
      <c r="DD142" s="85"/>
      <c r="DE142" s="85"/>
      <c r="DF142" s="85"/>
      <c r="DG142" s="85"/>
      <c r="DH142" s="85"/>
    </row>
    <row r="143" spans="1:112" s="150" customFormat="1" ht="15.75" customHeight="1">
      <c r="A143" s="15" t="s">
        <v>154</v>
      </c>
      <c r="B143" s="173">
        <f t="shared" si="468"/>
        <v>227</v>
      </c>
      <c r="C143" s="173">
        <f t="shared" si="469"/>
        <v>54.255000000000003</v>
      </c>
      <c r="D143" s="173">
        <f t="shared" si="400"/>
        <v>23.900881057268723</v>
      </c>
      <c r="E143" s="173"/>
      <c r="F143" s="173"/>
      <c r="G143" s="177"/>
      <c r="H143" s="173"/>
      <c r="I143" s="173"/>
      <c r="J143" s="177"/>
      <c r="K143" s="173">
        <v>227</v>
      </c>
      <c r="L143" s="173">
        <v>54.255000000000003</v>
      </c>
      <c r="M143" s="177">
        <f t="shared" si="470"/>
        <v>23.900881057268723</v>
      </c>
      <c r="N143" s="173"/>
      <c r="O143" s="173"/>
      <c r="P143" s="177"/>
      <c r="Q143" s="173"/>
      <c r="R143" s="173"/>
      <c r="S143" s="177"/>
      <c r="T143" s="173"/>
      <c r="U143" s="173"/>
      <c r="V143" s="177"/>
      <c r="W143" s="173"/>
      <c r="X143" s="173"/>
      <c r="Y143" s="177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7"/>
      <c r="AL143" s="173"/>
      <c r="AM143" s="173"/>
      <c r="AN143" s="177"/>
      <c r="AO143" s="173"/>
      <c r="AP143" s="173"/>
      <c r="AQ143" s="177"/>
      <c r="AR143" s="173"/>
      <c r="AS143" s="173"/>
      <c r="AT143" s="177"/>
      <c r="AU143" s="173"/>
      <c r="AV143" s="173"/>
      <c r="AW143" s="177"/>
      <c r="AX143" s="173"/>
      <c r="AY143" s="173"/>
      <c r="AZ143" s="177"/>
      <c r="BA143" s="171"/>
      <c r="BB143" s="173"/>
      <c r="BC143" s="177"/>
      <c r="BD143" s="173"/>
      <c r="BE143" s="173"/>
      <c r="BF143" s="177"/>
      <c r="BG143" s="173"/>
      <c r="BH143" s="173"/>
      <c r="BI143" s="177"/>
      <c r="BJ143" s="173"/>
      <c r="BK143" s="173"/>
      <c r="BL143" s="177"/>
      <c r="BM143" s="173"/>
      <c r="BN143" s="173"/>
      <c r="BO143" s="177"/>
      <c r="BP143" s="173"/>
      <c r="BQ143" s="173"/>
      <c r="BR143" s="177"/>
      <c r="BS143" s="173"/>
      <c r="BT143" s="173"/>
      <c r="BU143" s="177"/>
      <c r="BV143" s="173"/>
      <c r="BW143" s="173"/>
      <c r="BX143" s="177"/>
      <c r="BY143" s="173"/>
      <c r="BZ143" s="173"/>
      <c r="CA143" s="177"/>
      <c r="CB143" s="173"/>
      <c r="CC143" s="173"/>
      <c r="CD143" s="177"/>
      <c r="CE143" s="193"/>
      <c r="CF143" s="173"/>
      <c r="CG143" s="173"/>
      <c r="CH143" s="177"/>
      <c r="CI143" s="173"/>
      <c r="CJ143" s="173"/>
      <c r="CK143" s="177"/>
      <c r="CL143" s="173"/>
      <c r="CM143" s="173"/>
      <c r="CN143" s="177"/>
      <c r="CO143" s="173"/>
      <c r="CP143" s="173"/>
      <c r="CQ143" s="177"/>
      <c r="CR143" s="173"/>
      <c r="CS143" s="173"/>
      <c r="CT143" s="177"/>
      <c r="CU143" s="173"/>
      <c r="CV143" s="173"/>
      <c r="CW143" s="177"/>
      <c r="CX143" s="173"/>
      <c r="CY143" s="173"/>
      <c r="CZ143" s="177"/>
      <c r="DA143" s="17"/>
      <c r="DB143" s="17"/>
      <c r="DC143" s="17"/>
      <c r="DD143" s="85"/>
      <c r="DE143" s="85"/>
      <c r="DF143" s="85"/>
      <c r="DG143" s="85"/>
      <c r="DH143" s="85"/>
    </row>
    <row r="144" spans="1:112" s="150" customFormat="1" ht="15.75" customHeight="1">
      <c r="A144" s="15" t="s">
        <v>159</v>
      </c>
      <c r="B144" s="173">
        <f t="shared" si="468"/>
        <v>227</v>
      </c>
      <c r="C144" s="173">
        <f t="shared" si="469"/>
        <v>54.255000000000003</v>
      </c>
      <c r="D144" s="173">
        <f t="shared" si="400"/>
        <v>23.900881057268723</v>
      </c>
      <c r="E144" s="173"/>
      <c r="F144" s="173"/>
      <c r="G144" s="177"/>
      <c r="H144" s="173"/>
      <c r="I144" s="173"/>
      <c r="J144" s="177"/>
      <c r="K144" s="173">
        <v>227</v>
      </c>
      <c r="L144" s="173">
        <v>54.255000000000003</v>
      </c>
      <c r="M144" s="177">
        <f t="shared" si="470"/>
        <v>23.900881057268723</v>
      </c>
      <c r="N144" s="173"/>
      <c r="O144" s="173"/>
      <c r="P144" s="177"/>
      <c r="Q144" s="173"/>
      <c r="R144" s="173"/>
      <c r="S144" s="177"/>
      <c r="T144" s="173"/>
      <c r="U144" s="173"/>
      <c r="V144" s="177"/>
      <c r="W144" s="173"/>
      <c r="X144" s="173"/>
      <c r="Y144" s="177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7"/>
      <c r="AL144" s="173"/>
      <c r="AM144" s="173"/>
      <c r="AN144" s="177"/>
      <c r="AO144" s="173"/>
      <c r="AP144" s="173"/>
      <c r="AQ144" s="177"/>
      <c r="AR144" s="173"/>
      <c r="AS144" s="173"/>
      <c r="AT144" s="177"/>
      <c r="AU144" s="173"/>
      <c r="AV144" s="173"/>
      <c r="AW144" s="177"/>
      <c r="AX144" s="173"/>
      <c r="AY144" s="173"/>
      <c r="AZ144" s="177"/>
      <c r="BA144" s="171"/>
      <c r="BB144" s="173"/>
      <c r="BC144" s="177"/>
      <c r="BD144" s="173"/>
      <c r="BE144" s="173"/>
      <c r="BF144" s="177"/>
      <c r="BG144" s="173"/>
      <c r="BH144" s="173"/>
      <c r="BI144" s="177"/>
      <c r="BJ144" s="173"/>
      <c r="BK144" s="173"/>
      <c r="BL144" s="177"/>
      <c r="BM144" s="173"/>
      <c r="BN144" s="173"/>
      <c r="BO144" s="177"/>
      <c r="BP144" s="173"/>
      <c r="BQ144" s="173"/>
      <c r="BR144" s="177"/>
      <c r="BS144" s="173"/>
      <c r="BT144" s="173"/>
      <c r="BU144" s="177"/>
      <c r="BV144" s="173"/>
      <c r="BW144" s="173"/>
      <c r="BX144" s="177"/>
      <c r="BY144" s="173"/>
      <c r="BZ144" s="173"/>
      <c r="CA144" s="177"/>
      <c r="CB144" s="173"/>
      <c r="CC144" s="173"/>
      <c r="CD144" s="177"/>
      <c r="CE144" s="193"/>
      <c r="CF144" s="173"/>
      <c r="CG144" s="173"/>
      <c r="CH144" s="177"/>
      <c r="CI144" s="173"/>
      <c r="CJ144" s="173"/>
      <c r="CK144" s="177"/>
      <c r="CL144" s="173"/>
      <c r="CM144" s="173"/>
      <c r="CN144" s="177"/>
      <c r="CO144" s="173"/>
      <c r="CP144" s="173"/>
      <c r="CQ144" s="177"/>
      <c r="CR144" s="173"/>
      <c r="CS144" s="173"/>
      <c r="CT144" s="177"/>
      <c r="CU144" s="173"/>
      <c r="CV144" s="173"/>
      <c r="CW144" s="177"/>
      <c r="CX144" s="173"/>
      <c r="CY144" s="173"/>
      <c r="CZ144" s="177"/>
      <c r="DA144" s="17"/>
      <c r="DB144" s="17"/>
      <c r="DC144" s="17"/>
      <c r="DD144" s="85"/>
      <c r="DE144" s="85"/>
      <c r="DF144" s="85"/>
      <c r="DG144" s="85"/>
      <c r="DH144" s="85"/>
    </row>
    <row r="145" spans="1:112" s="40" customFormat="1" ht="15.75" customHeight="1">
      <c r="A145" s="19" t="s">
        <v>191</v>
      </c>
      <c r="B145" s="191">
        <f>B146+B147</f>
        <v>381490.87481000007</v>
      </c>
      <c r="C145" s="191">
        <f>C146+C147</f>
        <v>109144.54617</v>
      </c>
      <c r="D145" s="191">
        <f t="shared" si="400"/>
        <v>28.610001805248679</v>
      </c>
      <c r="E145" s="191">
        <f t="shared" ref="E145:BN145" si="471">E146+E147</f>
        <v>1336</v>
      </c>
      <c r="F145" s="191">
        <f t="shared" si="471"/>
        <v>405.74937999999997</v>
      </c>
      <c r="G145" s="176">
        <f t="shared" ref="G145" si="472">F145/E145*100</f>
        <v>30.370462574850301</v>
      </c>
      <c r="H145" s="191">
        <f t="shared" si="471"/>
        <v>95.2</v>
      </c>
      <c r="I145" s="191">
        <f t="shared" si="471"/>
        <v>95.2</v>
      </c>
      <c r="J145" s="176">
        <f t="shared" ref="J145:J146" si="473">I145/H145*100</f>
        <v>100</v>
      </c>
      <c r="K145" s="191">
        <f t="shared" si="471"/>
        <v>1242.2</v>
      </c>
      <c r="L145" s="191">
        <f t="shared" si="471"/>
        <v>237.80762000000001</v>
      </c>
      <c r="M145" s="176">
        <f t="shared" ref="M145:M147" si="474">L145/K145*100</f>
        <v>19.144068587989054</v>
      </c>
      <c r="N145" s="191"/>
      <c r="O145" s="191"/>
      <c r="P145" s="176"/>
      <c r="Q145" s="191">
        <f t="shared" si="471"/>
        <v>133242.1</v>
      </c>
      <c r="R145" s="191">
        <f t="shared" si="471"/>
        <v>34322.199999999997</v>
      </c>
      <c r="S145" s="176">
        <f t="shared" ref="S145" si="475">R145/Q145*100</f>
        <v>25.759275784455511</v>
      </c>
      <c r="T145" s="191">
        <f t="shared" si="471"/>
        <v>79631.899999999994</v>
      </c>
      <c r="U145" s="191">
        <f t="shared" si="471"/>
        <v>19323.5</v>
      </c>
      <c r="V145" s="176">
        <f t="shared" ref="V145" si="476">U145/T145*100</f>
        <v>24.266029066241042</v>
      </c>
      <c r="W145" s="191">
        <f t="shared" si="471"/>
        <v>5.0999999999999996</v>
      </c>
      <c r="X145" s="191">
        <f t="shared" si="471"/>
        <v>0</v>
      </c>
      <c r="Y145" s="176">
        <f t="shared" ref="Y145" si="477">X145/W145*100</f>
        <v>0</v>
      </c>
      <c r="Z145" s="191">
        <f t="shared" si="471"/>
        <v>133.9</v>
      </c>
      <c r="AA145" s="191">
        <f t="shared" si="471"/>
        <v>25.16451</v>
      </c>
      <c r="AB145" s="191">
        <f t="shared" ref="AB145" si="478">AA145/Z145*100</f>
        <v>18.793510082150856</v>
      </c>
      <c r="AC145" s="191">
        <f t="shared" si="471"/>
        <v>22641.1</v>
      </c>
      <c r="AD145" s="191">
        <f t="shared" si="471"/>
        <v>9197.5</v>
      </c>
      <c r="AE145" s="191">
        <f t="shared" ref="AE145:AE146" si="479">AD145/AC145*100</f>
        <v>40.623026266391655</v>
      </c>
      <c r="AF145" s="191">
        <f t="shared" si="471"/>
        <v>5916</v>
      </c>
      <c r="AG145" s="191">
        <f t="shared" si="471"/>
        <v>2295</v>
      </c>
      <c r="AH145" s="191">
        <f t="shared" ref="AH145" si="480">AG145/AF145*100</f>
        <v>38.793103448275865</v>
      </c>
      <c r="AI145" s="191">
        <f t="shared" si="471"/>
        <v>85669.87</v>
      </c>
      <c r="AJ145" s="191">
        <f t="shared" si="471"/>
        <v>34376.834239999996</v>
      </c>
      <c r="AK145" s="176">
        <f t="shared" ref="AK145" si="481">AJ145/AI145*100</f>
        <v>40.127099807668671</v>
      </c>
      <c r="AL145" s="191">
        <f t="shared" si="471"/>
        <v>167.8</v>
      </c>
      <c r="AM145" s="191">
        <f t="shared" si="471"/>
        <v>50.7</v>
      </c>
      <c r="AN145" s="176">
        <f t="shared" ref="AN145" si="482">AM145/AL145*100</f>
        <v>30.214541120381405</v>
      </c>
      <c r="AO145" s="191">
        <f t="shared" si="471"/>
        <v>0</v>
      </c>
      <c r="AP145" s="191">
        <f t="shared" si="471"/>
        <v>0</v>
      </c>
      <c r="AQ145" s="176"/>
      <c r="AR145" s="191">
        <f t="shared" si="471"/>
        <v>436</v>
      </c>
      <c r="AS145" s="191">
        <f t="shared" si="471"/>
        <v>110.44347</v>
      </c>
      <c r="AT145" s="176">
        <f t="shared" ref="AT145" si="483">AS145/AR145*100</f>
        <v>25.331071100917434</v>
      </c>
      <c r="AU145" s="191">
        <f t="shared" si="471"/>
        <v>3</v>
      </c>
      <c r="AV145" s="191">
        <f t="shared" si="471"/>
        <v>0</v>
      </c>
      <c r="AW145" s="176">
        <f t="shared" ref="AW145:AW146" si="484">AV145/AU145*100</f>
        <v>0</v>
      </c>
      <c r="AX145" s="191">
        <f t="shared" si="471"/>
        <v>568</v>
      </c>
      <c r="AY145" s="191">
        <f t="shared" si="471"/>
        <v>189.2</v>
      </c>
      <c r="AZ145" s="176">
        <f t="shared" ref="AZ145" si="485">AY145/AX145*100</f>
        <v>33.309859154929576</v>
      </c>
      <c r="BA145" s="170">
        <f t="shared" si="471"/>
        <v>692</v>
      </c>
      <c r="BB145" s="191">
        <f t="shared" si="471"/>
        <v>151.95762999999999</v>
      </c>
      <c r="BC145" s="176">
        <f t="shared" ref="BC145" si="486">BB145/BA145*100</f>
        <v>21.959195086705201</v>
      </c>
      <c r="BD145" s="191">
        <f t="shared" si="471"/>
        <v>28</v>
      </c>
      <c r="BE145" s="191">
        <f t="shared" si="471"/>
        <v>0</v>
      </c>
      <c r="BF145" s="176">
        <f t="shared" ref="BF145" si="487">BE145/BD145*100</f>
        <v>0</v>
      </c>
      <c r="BG145" s="191">
        <f t="shared" si="471"/>
        <v>22.504999999999999</v>
      </c>
      <c r="BH145" s="191">
        <f t="shared" si="471"/>
        <v>22.504999999999999</v>
      </c>
      <c r="BI145" s="176"/>
      <c r="BJ145" s="191">
        <f t="shared" si="471"/>
        <v>300.8</v>
      </c>
      <c r="BK145" s="191">
        <f t="shared" si="471"/>
        <v>0</v>
      </c>
      <c r="BL145" s="176">
        <f t="shared" ref="BL145" si="488">BK145/BJ145*100</f>
        <v>0</v>
      </c>
      <c r="BM145" s="191">
        <f t="shared" si="471"/>
        <v>0</v>
      </c>
      <c r="BN145" s="191">
        <f t="shared" si="471"/>
        <v>0</v>
      </c>
      <c r="BO145" s="177"/>
      <c r="BP145" s="191">
        <f t="shared" ref="BP145:CM145" si="489">BP146+BP147</f>
        <v>12133.1</v>
      </c>
      <c r="BQ145" s="191">
        <f t="shared" si="489"/>
        <v>2996.0896699999998</v>
      </c>
      <c r="BR145" s="176">
        <f t="shared" ref="BR145" si="490">BQ145/BP145*100</f>
        <v>24.693521606184731</v>
      </c>
      <c r="BS145" s="191">
        <f t="shared" si="489"/>
        <v>99</v>
      </c>
      <c r="BT145" s="191">
        <f t="shared" si="489"/>
        <v>57.6</v>
      </c>
      <c r="BU145" s="174">
        <f t="shared" ref="BU145:BU146" si="491">BT145/BS145*100</f>
        <v>58.18181818181818</v>
      </c>
      <c r="BV145" s="191">
        <f t="shared" si="489"/>
        <v>0</v>
      </c>
      <c r="BW145" s="191">
        <f t="shared" si="489"/>
        <v>0</v>
      </c>
      <c r="BX145" s="177"/>
      <c r="BY145" s="191">
        <f t="shared" si="489"/>
        <v>21921.173999999999</v>
      </c>
      <c r="BZ145" s="191">
        <f t="shared" si="489"/>
        <v>1340.721</v>
      </c>
      <c r="CA145" s="176">
        <f t="shared" ref="CA145" si="492">BZ145/BY145*100</f>
        <v>6.1161003511946941</v>
      </c>
      <c r="CB145" s="191"/>
      <c r="CC145" s="191"/>
      <c r="CD145" s="176"/>
      <c r="CE145" s="192">
        <f t="shared" si="489"/>
        <v>2745.2286600000002</v>
      </c>
      <c r="CF145" s="191">
        <f t="shared" si="489"/>
        <v>2745.2286600000002</v>
      </c>
      <c r="CG145" s="191">
        <f t="shared" si="489"/>
        <v>1000</v>
      </c>
      <c r="CH145" s="176">
        <f t="shared" ref="CH145" si="493">CG145/CF145*100</f>
        <v>36.426838119925499</v>
      </c>
      <c r="CI145" s="191">
        <f t="shared" si="489"/>
        <v>2717.77637</v>
      </c>
      <c r="CJ145" s="191">
        <f t="shared" si="489"/>
        <v>990</v>
      </c>
      <c r="CK145" s="176">
        <f t="shared" ref="CK145:CK146" si="494">CJ145/CI145*100</f>
        <v>36.426838165496299</v>
      </c>
      <c r="CL145" s="191">
        <f t="shared" si="489"/>
        <v>27.452290000000001</v>
      </c>
      <c r="CM145" s="191">
        <f t="shared" si="489"/>
        <v>10</v>
      </c>
      <c r="CN145" s="176">
        <f t="shared" ref="CN145:CN146" si="495">CM145/CL145*100</f>
        <v>36.426833608416636</v>
      </c>
      <c r="CO145" s="191"/>
      <c r="CP145" s="191"/>
      <c r="CQ145" s="176"/>
      <c r="CR145" s="191">
        <f t="shared" ref="CR145:CS145" si="496">CR146+CR147</f>
        <v>180.33</v>
      </c>
      <c r="CS145" s="191">
        <f t="shared" si="496"/>
        <v>0</v>
      </c>
      <c r="CT145" s="176">
        <f>CS145/CR145*100</f>
        <v>0</v>
      </c>
      <c r="CU145" s="191">
        <f t="shared" ref="CU145:CV145" si="497">CU146+CU147</f>
        <v>11874.2</v>
      </c>
      <c r="CV145" s="191">
        <f t="shared" si="497"/>
        <v>2946.37365</v>
      </c>
      <c r="CW145" s="176">
        <f t="shared" ref="CW145:CW146" si="498">CV145/CU145*100</f>
        <v>24.813239207693989</v>
      </c>
      <c r="CX145" s="191">
        <f t="shared" ref="CX145:CY145" si="499">CX146+CX147</f>
        <v>406.36714999999998</v>
      </c>
      <c r="CY145" s="191">
        <f t="shared" si="499"/>
        <v>0</v>
      </c>
      <c r="CZ145" s="176">
        <f>CY145/CX145*100</f>
        <v>0</v>
      </c>
      <c r="DA145" s="75"/>
      <c r="DB145" s="154"/>
      <c r="DC145" s="75"/>
      <c r="DD145" s="154"/>
      <c r="DE145" s="85"/>
      <c r="DF145" s="85"/>
      <c r="DG145" s="154"/>
      <c r="DH145" s="85"/>
    </row>
    <row r="146" spans="1:112" s="150" customFormat="1" ht="15.75" customHeight="1">
      <c r="A146" s="15" t="s">
        <v>1</v>
      </c>
      <c r="B146" s="173">
        <f>E146+H146+K146+N146+Q146+T146+W146+Z146+AC146+AF146+AI146+AL146+AO146+AR146+AU146+AX146+BA146+BD146+BG146+BJ146+BM146+BP146+BS146+BV146+BY146+CB146+CE146+CO146+CR146+CU146+CX146</f>
        <v>380248.67481000006</v>
      </c>
      <c r="C146" s="173">
        <f>F146+I146+L146+R146+U146+X146+AA146+AD146+AG146+AJ146+AM146+AP146+AS146+AV146+AY146+BB146+BE146+BH146+BK146+BN146+BQ146+BT146+BW146+BZ146+CG146+CS146+CV146+CY146</f>
        <v>108906.73854999999</v>
      </c>
      <c r="D146" s="173">
        <f t="shared" si="400"/>
        <v>28.640925206226619</v>
      </c>
      <c r="E146" s="173">
        <v>1336</v>
      </c>
      <c r="F146" s="173">
        <v>405.74937999999997</v>
      </c>
      <c r="G146" s="177">
        <f>F146/E146*100</f>
        <v>30.370462574850301</v>
      </c>
      <c r="H146" s="173">
        <v>95.2</v>
      </c>
      <c r="I146" s="173">
        <v>95.2</v>
      </c>
      <c r="J146" s="177">
        <f t="shared" si="473"/>
        <v>100</v>
      </c>
      <c r="K146" s="173"/>
      <c r="L146" s="173"/>
      <c r="M146" s="177"/>
      <c r="N146" s="173"/>
      <c r="O146" s="173"/>
      <c r="P146" s="177"/>
      <c r="Q146" s="173">
        <v>133242.1</v>
      </c>
      <c r="R146" s="173">
        <v>34322.199999999997</v>
      </c>
      <c r="S146" s="177">
        <f>R146/Q146*100</f>
        <v>25.759275784455511</v>
      </c>
      <c r="T146" s="173">
        <v>79631.899999999994</v>
      </c>
      <c r="U146" s="173">
        <v>19323.5</v>
      </c>
      <c r="V146" s="177">
        <f>U146/T146*100</f>
        <v>24.266029066241042</v>
      </c>
      <c r="W146" s="173">
        <v>5.0999999999999996</v>
      </c>
      <c r="X146" s="173">
        <v>0</v>
      </c>
      <c r="Y146" s="177">
        <f>X146/W146*100</f>
        <v>0</v>
      </c>
      <c r="Z146" s="173">
        <v>133.9</v>
      </c>
      <c r="AA146" s="173">
        <v>25.16451</v>
      </c>
      <c r="AB146" s="177">
        <f>AA146/Z146*100</f>
        <v>18.793510082150856</v>
      </c>
      <c r="AC146" s="173">
        <v>22641.1</v>
      </c>
      <c r="AD146" s="173">
        <v>9197.5</v>
      </c>
      <c r="AE146" s="191">
        <f t="shared" si="479"/>
        <v>40.623026266391655</v>
      </c>
      <c r="AF146" s="173">
        <v>5916</v>
      </c>
      <c r="AG146" s="173">
        <v>2295</v>
      </c>
      <c r="AH146" s="177">
        <f>AG146/AF146*100</f>
        <v>38.793103448275865</v>
      </c>
      <c r="AI146" s="173">
        <v>85669.87</v>
      </c>
      <c r="AJ146" s="173">
        <v>34376.834239999996</v>
      </c>
      <c r="AK146" s="177">
        <f>AJ146/AI146*100</f>
        <v>40.127099807668671</v>
      </c>
      <c r="AL146" s="173">
        <v>167.8</v>
      </c>
      <c r="AM146" s="173">
        <v>50.7</v>
      </c>
      <c r="AN146" s="177">
        <f>AM146/AL146*100</f>
        <v>30.214541120381405</v>
      </c>
      <c r="AO146" s="173"/>
      <c r="AP146" s="173"/>
      <c r="AQ146" s="177"/>
      <c r="AR146" s="173">
        <v>436</v>
      </c>
      <c r="AS146" s="173">
        <v>110.44347</v>
      </c>
      <c r="AT146" s="177">
        <f>AS146/AR146*100</f>
        <v>25.331071100917434</v>
      </c>
      <c r="AU146" s="173">
        <v>3</v>
      </c>
      <c r="AV146" s="173">
        <v>0</v>
      </c>
      <c r="AW146" s="177">
        <f t="shared" si="484"/>
        <v>0</v>
      </c>
      <c r="AX146" s="173">
        <v>568</v>
      </c>
      <c r="AY146" s="173">
        <v>189.2</v>
      </c>
      <c r="AZ146" s="177">
        <f>AY146/AX146*100</f>
        <v>33.309859154929576</v>
      </c>
      <c r="BA146" s="171">
        <v>692</v>
      </c>
      <c r="BB146" s="173">
        <v>151.95762999999999</v>
      </c>
      <c r="BC146" s="177">
        <f>BB146/BA146*100</f>
        <v>21.959195086705201</v>
      </c>
      <c r="BD146" s="173">
        <v>28</v>
      </c>
      <c r="BE146" s="173">
        <v>0</v>
      </c>
      <c r="BF146" s="177">
        <f>BE146/BD146*100</f>
        <v>0</v>
      </c>
      <c r="BG146" s="173">
        <v>22.504999999999999</v>
      </c>
      <c r="BH146" s="173">
        <v>22.504999999999999</v>
      </c>
      <c r="BI146" s="177"/>
      <c r="BJ146" s="173">
        <v>300.8</v>
      </c>
      <c r="BK146" s="173">
        <v>0</v>
      </c>
      <c r="BL146" s="177">
        <f>BK146/BJ146*100</f>
        <v>0</v>
      </c>
      <c r="BM146" s="191"/>
      <c r="BN146" s="173"/>
      <c r="BO146" s="177"/>
      <c r="BP146" s="173">
        <v>12133.1</v>
      </c>
      <c r="BQ146" s="173">
        <v>2996.0896699999998</v>
      </c>
      <c r="BR146" s="177">
        <f>BQ146/BP146*100</f>
        <v>24.693521606184731</v>
      </c>
      <c r="BS146" s="173">
        <v>99</v>
      </c>
      <c r="BT146" s="173">
        <v>57.6</v>
      </c>
      <c r="BU146" s="178">
        <f t="shared" si="491"/>
        <v>58.18181818181818</v>
      </c>
      <c r="BV146" s="173"/>
      <c r="BW146" s="173"/>
      <c r="BX146" s="177"/>
      <c r="BY146" s="173">
        <v>21921.173999999999</v>
      </c>
      <c r="BZ146" s="173">
        <v>1340.721</v>
      </c>
      <c r="CA146" s="177">
        <f>BZ146/BY146*100</f>
        <v>6.1161003511946941</v>
      </c>
      <c r="CB146" s="173"/>
      <c r="CC146" s="173"/>
      <c r="CD146" s="177"/>
      <c r="CE146" s="193">
        <v>2745.2286600000002</v>
      </c>
      <c r="CF146" s="173">
        <f>CI146+CL146</f>
        <v>2745.2286600000002</v>
      </c>
      <c r="CG146" s="173">
        <f>CJ146+CM146</f>
        <v>1000</v>
      </c>
      <c r="CH146" s="177">
        <f>CG146/CF146*100</f>
        <v>36.426838119925499</v>
      </c>
      <c r="CI146" s="173">
        <v>2717.77637</v>
      </c>
      <c r="CJ146" s="173">
        <v>990</v>
      </c>
      <c r="CK146" s="177">
        <f t="shared" si="494"/>
        <v>36.426838165496299</v>
      </c>
      <c r="CL146" s="173">
        <v>27.452290000000001</v>
      </c>
      <c r="CM146" s="173">
        <v>10</v>
      </c>
      <c r="CN146" s="177">
        <f t="shared" si="495"/>
        <v>36.426833608416636</v>
      </c>
      <c r="CO146" s="173"/>
      <c r="CP146" s="173"/>
      <c r="CQ146" s="177"/>
      <c r="CR146" s="173">
        <v>180.33</v>
      </c>
      <c r="CS146" s="173">
        <v>0</v>
      </c>
      <c r="CT146" s="177">
        <f>CS146/CR146*100</f>
        <v>0</v>
      </c>
      <c r="CU146" s="173">
        <v>11874.2</v>
      </c>
      <c r="CV146" s="173">
        <v>2946.37365</v>
      </c>
      <c r="CW146" s="177">
        <f t="shared" si="498"/>
        <v>24.813239207693989</v>
      </c>
      <c r="CX146" s="173">
        <v>406.36714999999998</v>
      </c>
      <c r="CY146" s="173">
        <v>0</v>
      </c>
      <c r="CZ146" s="177">
        <f>CY146/CX146*100</f>
        <v>0</v>
      </c>
      <c r="DA146" s="17"/>
      <c r="DB146" s="17"/>
      <c r="DC146" s="17"/>
      <c r="DD146" s="85"/>
      <c r="DE146" s="85"/>
      <c r="DF146" s="85"/>
      <c r="DG146" s="85"/>
      <c r="DH146" s="85"/>
    </row>
    <row r="147" spans="1:112" s="40" customFormat="1" ht="15.75" customHeight="1">
      <c r="A147" s="19" t="s">
        <v>194</v>
      </c>
      <c r="B147" s="191">
        <f>SUM(B148:B154)</f>
        <v>1242.2</v>
      </c>
      <c r="C147" s="191">
        <f t="shared" ref="C147" si="500">SUM(C148:C154)</f>
        <v>237.80762000000001</v>
      </c>
      <c r="D147" s="191">
        <f t="shared" si="400"/>
        <v>19.144068587989054</v>
      </c>
      <c r="E147" s="191">
        <f t="shared" ref="E147:BN147" si="501">SUM(E148:E154)</f>
        <v>0</v>
      </c>
      <c r="F147" s="191">
        <f t="shared" si="501"/>
        <v>0</v>
      </c>
      <c r="G147" s="176"/>
      <c r="H147" s="191">
        <f t="shared" si="501"/>
        <v>0</v>
      </c>
      <c r="I147" s="191">
        <f t="shared" si="501"/>
        <v>0</v>
      </c>
      <c r="J147" s="176"/>
      <c r="K147" s="191">
        <f t="shared" si="501"/>
        <v>1242.2</v>
      </c>
      <c r="L147" s="191">
        <f t="shared" si="501"/>
        <v>237.80762000000001</v>
      </c>
      <c r="M147" s="176">
        <f t="shared" si="474"/>
        <v>19.144068587989054</v>
      </c>
      <c r="N147" s="191"/>
      <c r="O147" s="191"/>
      <c r="P147" s="176"/>
      <c r="Q147" s="191">
        <f t="shared" si="501"/>
        <v>0</v>
      </c>
      <c r="R147" s="191">
        <f t="shared" si="501"/>
        <v>0</v>
      </c>
      <c r="S147" s="176"/>
      <c r="T147" s="191">
        <f t="shared" si="501"/>
        <v>0</v>
      </c>
      <c r="U147" s="191">
        <f t="shared" si="501"/>
        <v>0</v>
      </c>
      <c r="V147" s="176"/>
      <c r="W147" s="191">
        <f t="shared" si="501"/>
        <v>0</v>
      </c>
      <c r="X147" s="191">
        <f t="shared" si="501"/>
        <v>0</v>
      </c>
      <c r="Y147" s="176"/>
      <c r="Z147" s="191">
        <f t="shared" si="501"/>
        <v>0</v>
      </c>
      <c r="AA147" s="191">
        <f t="shared" si="501"/>
        <v>0</v>
      </c>
      <c r="AB147" s="191"/>
      <c r="AC147" s="191">
        <f t="shared" si="501"/>
        <v>0</v>
      </c>
      <c r="AD147" s="191">
        <f t="shared" si="501"/>
        <v>0</v>
      </c>
      <c r="AE147" s="191"/>
      <c r="AF147" s="191">
        <f t="shared" si="501"/>
        <v>0</v>
      </c>
      <c r="AG147" s="191">
        <f t="shared" si="501"/>
        <v>0</v>
      </c>
      <c r="AH147" s="191"/>
      <c r="AI147" s="191">
        <f t="shared" si="501"/>
        <v>0</v>
      </c>
      <c r="AJ147" s="191">
        <f t="shared" si="501"/>
        <v>0</v>
      </c>
      <c r="AK147" s="176"/>
      <c r="AL147" s="191">
        <f t="shared" si="501"/>
        <v>0</v>
      </c>
      <c r="AM147" s="191">
        <f t="shared" si="501"/>
        <v>0</v>
      </c>
      <c r="AN147" s="176"/>
      <c r="AO147" s="191">
        <f t="shared" si="501"/>
        <v>0</v>
      </c>
      <c r="AP147" s="191">
        <f t="shared" si="501"/>
        <v>0</v>
      </c>
      <c r="AQ147" s="176"/>
      <c r="AR147" s="191">
        <f t="shared" si="501"/>
        <v>0</v>
      </c>
      <c r="AS147" s="191">
        <f t="shared" si="501"/>
        <v>0</v>
      </c>
      <c r="AT147" s="176"/>
      <c r="AU147" s="191">
        <f t="shared" si="501"/>
        <v>0</v>
      </c>
      <c r="AV147" s="191">
        <f t="shared" si="501"/>
        <v>0</v>
      </c>
      <c r="AW147" s="176"/>
      <c r="AX147" s="191">
        <f t="shared" si="501"/>
        <v>0</v>
      </c>
      <c r="AY147" s="191">
        <f t="shared" si="501"/>
        <v>0</v>
      </c>
      <c r="AZ147" s="176"/>
      <c r="BA147" s="170">
        <f t="shared" si="501"/>
        <v>0</v>
      </c>
      <c r="BB147" s="191">
        <f t="shared" si="501"/>
        <v>0</v>
      </c>
      <c r="BC147" s="176"/>
      <c r="BD147" s="191">
        <f t="shared" si="501"/>
        <v>0</v>
      </c>
      <c r="BE147" s="191">
        <f t="shared" si="501"/>
        <v>0</v>
      </c>
      <c r="BF147" s="176"/>
      <c r="BG147" s="191">
        <f t="shared" si="501"/>
        <v>0</v>
      </c>
      <c r="BH147" s="191">
        <f t="shared" si="501"/>
        <v>0</v>
      </c>
      <c r="BI147" s="177"/>
      <c r="BJ147" s="191">
        <f t="shared" si="501"/>
        <v>0</v>
      </c>
      <c r="BK147" s="191">
        <f t="shared" si="501"/>
        <v>0</v>
      </c>
      <c r="BL147" s="176"/>
      <c r="BM147" s="191">
        <f t="shared" si="501"/>
        <v>0</v>
      </c>
      <c r="BN147" s="191">
        <f t="shared" si="501"/>
        <v>0</v>
      </c>
      <c r="BO147" s="177"/>
      <c r="BP147" s="191">
        <f t="shared" ref="BP147:CM147" si="502">SUM(BP148:BP154)</f>
        <v>0</v>
      </c>
      <c r="BQ147" s="191">
        <f t="shared" si="502"/>
        <v>0</v>
      </c>
      <c r="BR147" s="176"/>
      <c r="BS147" s="191">
        <f t="shared" si="502"/>
        <v>0</v>
      </c>
      <c r="BT147" s="191">
        <f t="shared" si="502"/>
        <v>0</v>
      </c>
      <c r="BU147" s="176"/>
      <c r="BV147" s="191">
        <f t="shared" si="502"/>
        <v>0</v>
      </c>
      <c r="BW147" s="191">
        <f t="shared" si="502"/>
        <v>0</v>
      </c>
      <c r="BX147" s="177"/>
      <c r="BY147" s="191">
        <f t="shared" si="502"/>
        <v>0</v>
      </c>
      <c r="BZ147" s="191">
        <f t="shared" si="502"/>
        <v>0</v>
      </c>
      <c r="CA147" s="176"/>
      <c r="CB147" s="191"/>
      <c r="CC147" s="191"/>
      <c r="CD147" s="177"/>
      <c r="CE147" s="192">
        <f t="shared" si="502"/>
        <v>0</v>
      </c>
      <c r="CF147" s="191">
        <f t="shared" si="502"/>
        <v>0</v>
      </c>
      <c r="CG147" s="191">
        <f t="shared" si="502"/>
        <v>0</v>
      </c>
      <c r="CH147" s="176"/>
      <c r="CI147" s="191">
        <f t="shared" si="502"/>
        <v>0</v>
      </c>
      <c r="CJ147" s="191">
        <f t="shared" si="502"/>
        <v>0</v>
      </c>
      <c r="CK147" s="177"/>
      <c r="CL147" s="191">
        <f t="shared" si="502"/>
        <v>0</v>
      </c>
      <c r="CM147" s="191">
        <f t="shared" si="502"/>
        <v>0</v>
      </c>
      <c r="CN147" s="177"/>
      <c r="CO147" s="191"/>
      <c r="CP147" s="191"/>
      <c r="CQ147" s="176"/>
      <c r="CR147" s="191">
        <f t="shared" ref="CR147:CS147" si="503">SUM(CR148:CR154)</f>
        <v>0</v>
      </c>
      <c r="CS147" s="191">
        <f t="shared" si="503"/>
        <v>0</v>
      </c>
      <c r="CT147" s="176"/>
      <c r="CU147" s="191">
        <f t="shared" ref="CU147:CV147" si="504">SUM(CU148:CU154)</f>
        <v>0</v>
      </c>
      <c r="CV147" s="191">
        <f t="shared" si="504"/>
        <v>0</v>
      </c>
      <c r="CW147" s="177"/>
      <c r="CX147" s="191">
        <f t="shared" ref="CX147:CY147" si="505">SUM(CX148:CX154)</f>
        <v>0</v>
      </c>
      <c r="CY147" s="191">
        <f t="shared" si="505"/>
        <v>0</v>
      </c>
      <c r="CZ147" s="176"/>
      <c r="DA147" s="75"/>
      <c r="DB147" s="75"/>
      <c r="DC147" s="17"/>
      <c r="DD147" s="85"/>
      <c r="DE147" s="85"/>
      <c r="DF147" s="85"/>
      <c r="DG147" s="85"/>
      <c r="DH147" s="85"/>
    </row>
    <row r="148" spans="1:112" s="150" customFormat="1" ht="15.75" customHeight="1">
      <c r="A148" s="15" t="s">
        <v>95</v>
      </c>
      <c r="B148" s="173">
        <f t="shared" ref="B148:B154" si="506">E148+H148+K148+N148+Q148+T148+W148+Z148+AC148+AF148+AI148+AL148+AO148+AR148+AU148+AX148+BA148+BD148+BG148+BJ148+BM148+BP148+BS148+BV148+BY148+CB148+CE148+CO148+CR148</f>
        <v>227</v>
      </c>
      <c r="C148" s="173">
        <f t="shared" ref="C148:C154" si="507">F148+I148+L148+R148+U148+X148+AA148+AD148+AG148+AJ148+AM148+AP148+AS148+AV148+AY148+BB148+BE148+BH148+BK148+BN148+BQ148+BT148+BW148+BZ148+CG148+CS148+CV148</f>
        <v>26.993120000000001</v>
      </c>
      <c r="D148" s="173">
        <f t="shared" si="400"/>
        <v>11.891242290748899</v>
      </c>
      <c r="E148" s="173"/>
      <c r="F148" s="173"/>
      <c r="G148" s="177"/>
      <c r="H148" s="173"/>
      <c r="I148" s="173"/>
      <c r="J148" s="177"/>
      <c r="K148" s="173">
        <v>227</v>
      </c>
      <c r="L148" s="173">
        <v>26.993120000000001</v>
      </c>
      <c r="M148" s="177">
        <f>L148/K148*100</f>
        <v>11.891242290748899</v>
      </c>
      <c r="N148" s="173"/>
      <c r="O148" s="173"/>
      <c r="P148" s="177"/>
      <c r="Q148" s="173"/>
      <c r="R148" s="173"/>
      <c r="S148" s="177"/>
      <c r="T148" s="173"/>
      <c r="U148" s="173"/>
      <c r="V148" s="177"/>
      <c r="W148" s="173"/>
      <c r="X148" s="173"/>
      <c r="Y148" s="177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7"/>
      <c r="AL148" s="173"/>
      <c r="AM148" s="173"/>
      <c r="AN148" s="177"/>
      <c r="AO148" s="173"/>
      <c r="AP148" s="173"/>
      <c r="AQ148" s="177"/>
      <c r="AR148" s="173"/>
      <c r="AS148" s="173"/>
      <c r="AT148" s="177"/>
      <c r="AU148" s="173"/>
      <c r="AV148" s="173"/>
      <c r="AW148" s="177"/>
      <c r="AX148" s="173"/>
      <c r="AY148" s="173"/>
      <c r="AZ148" s="177"/>
      <c r="BA148" s="171"/>
      <c r="BB148" s="173"/>
      <c r="BC148" s="177"/>
      <c r="BD148" s="173"/>
      <c r="BE148" s="173"/>
      <c r="BF148" s="177"/>
      <c r="BG148" s="173"/>
      <c r="BH148" s="173"/>
      <c r="BI148" s="177"/>
      <c r="BJ148" s="173"/>
      <c r="BK148" s="173"/>
      <c r="BL148" s="177"/>
      <c r="BM148" s="173"/>
      <c r="BN148" s="173"/>
      <c r="BO148" s="177"/>
      <c r="BP148" s="173"/>
      <c r="BQ148" s="173"/>
      <c r="BR148" s="177"/>
      <c r="BS148" s="173"/>
      <c r="BT148" s="173"/>
      <c r="BU148" s="177"/>
      <c r="BV148" s="173"/>
      <c r="BW148" s="173"/>
      <c r="BX148" s="177"/>
      <c r="BY148" s="173"/>
      <c r="BZ148" s="173"/>
      <c r="CA148" s="177"/>
      <c r="CB148" s="173"/>
      <c r="CC148" s="173"/>
      <c r="CD148" s="177"/>
      <c r="CE148" s="193"/>
      <c r="CF148" s="173"/>
      <c r="CG148" s="173"/>
      <c r="CH148" s="177"/>
      <c r="CI148" s="173"/>
      <c r="CJ148" s="173"/>
      <c r="CK148" s="177"/>
      <c r="CL148" s="173"/>
      <c r="CM148" s="173"/>
      <c r="CN148" s="177"/>
      <c r="CO148" s="173"/>
      <c r="CP148" s="173"/>
      <c r="CQ148" s="177"/>
      <c r="CR148" s="173"/>
      <c r="CS148" s="173"/>
      <c r="CT148" s="177"/>
      <c r="CU148" s="173"/>
      <c r="CV148" s="173"/>
      <c r="CW148" s="177"/>
      <c r="CX148" s="173"/>
      <c r="CY148" s="173"/>
      <c r="CZ148" s="177"/>
      <c r="DA148" s="17"/>
      <c r="DB148" s="17"/>
      <c r="DC148" s="17"/>
      <c r="DD148" s="85"/>
      <c r="DE148" s="85"/>
      <c r="DF148" s="85"/>
      <c r="DG148" s="85"/>
      <c r="DH148" s="85"/>
    </row>
    <row r="149" spans="1:112" s="150" customFormat="1" ht="15.75" customHeight="1">
      <c r="A149" s="15" t="s">
        <v>65</v>
      </c>
      <c r="B149" s="173">
        <f t="shared" si="506"/>
        <v>227</v>
      </c>
      <c r="C149" s="173">
        <f t="shared" si="507"/>
        <v>40.770780000000002</v>
      </c>
      <c r="D149" s="173">
        <f t="shared" si="400"/>
        <v>17.96069603524229</v>
      </c>
      <c r="E149" s="173"/>
      <c r="F149" s="173"/>
      <c r="G149" s="177"/>
      <c r="H149" s="173"/>
      <c r="I149" s="173"/>
      <c r="J149" s="177"/>
      <c r="K149" s="173">
        <v>227</v>
      </c>
      <c r="L149" s="173">
        <v>40.770780000000002</v>
      </c>
      <c r="M149" s="177">
        <f t="shared" ref="M149:M157" si="508">L149/K149*100</f>
        <v>17.96069603524229</v>
      </c>
      <c r="N149" s="173"/>
      <c r="O149" s="173"/>
      <c r="P149" s="177"/>
      <c r="Q149" s="173"/>
      <c r="R149" s="173"/>
      <c r="S149" s="177"/>
      <c r="T149" s="173"/>
      <c r="U149" s="173"/>
      <c r="V149" s="177"/>
      <c r="W149" s="173"/>
      <c r="X149" s="173"/>
      <c r="Y149" s="177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7"/>
      <c r="AL149" s="173"/>
      <c r="AM149" s="173"/>
      <c r="AN149" s="177"/>
      <c r="AO149" s="173"/>
      <c r="AP149" s="173"/>
      <c r="AQ149" s="177"/>
      <c r="AR149" s="173"/>
      <c r="AS149" s="173"/>
      <c r="AT149" s="177"/>
      <c r="AU149" s="173"/>
      <c r="AV149" s="173"/>
      <c r="AW149" s="177"/>
      <c r="AX149" s="173"/>
      <c r="AY149" s="173"/>
      <c r="AZ149" s="177"/>
      <c r="BA149" s="171"/>
      <c r="BB149" s="173"/>
      <c r="BC149" s="177"/>
      <c r="BD149" s="173"/>
      <c r="BE149" s="173"/>
      <c r="BF149" s="177"/>
      <c r="BG149" s="173"/>
      <c r="BH149" s="173"/>
      <c r="BI149" s="177"/>
      <c r="BJ149" s="173"/>
      <c r="BK149" s="173"/>
      <c r="BL149" s="177"/>
      <c r="BM149" s="173"/>
      <c r="BN149" s="173"/>
      <c r="BO149" s="177"/>
      <c r="BP149" s="173"/>
      <c r="BQ149" s="173"/>
      <c r="BR149" s="177"/>
      <c r="BS149" s="173"/>
      <c r="BT149" s="173"/>
      <c r="BU149" s="177"/>
      <c r="BV149" s="173"/>
      <c r="BW149" s="173"/>
      <c r="BX149" s="177"/>
      <c r="BY149" s="173"/>
      <c r="BZ149" s="173"/>
      <c r="CA149" s="177"/>
      <c r="CB149" s="173"/>
      <c r="CC149" s="173"/>
      <c r="CD149" s="177"/>
      <c r="CE149" s="193"/>
      <c r="CF149" s="173"/>
      <c r="CG149" s="173"/>
      <c r="CH149" s="177"/>
      <c r="CI149" s="173"/>
      <c r="CJ149" s="173"/>
      <c r="CK149" s="177"/>
      <c r="CL149" s="173"/>
      <c r="CM149" s="173"/>
      <c r="CN149" s="177"/>
      <c r="CO149" s="173"/>
      <c r="CP149" s="173"/>
      <c r="CQ149" s="177"/>
      <c r="CR149" s="173"/>
      <c r="CS149" s="173"/>
      <c r="CT149" s="177"/>
      <c r="CU149" s="173"/>
      <c r="CV149" s="173"/>
      <c r="CW149" s="177"/>
      <c r="CX149" s="173"/>
      <c r="CY149" s="173"/>
      <c r="CZ149" s="177"/>
      <c r="DA149" s="17"/>
      <c r="DB149" s="17"/>
      <c r="DC149" s="17"/>
      <c r="DD149" s="85"/>
      <c r="DE149" s="85"/>
      <c r="DF149" s="85"/>
      <c r="DG149" s="88"/>
      <c r="DH149" s="85"/>
    </row>
    <row r="150" spans="1:112" s="150" customFormat="1" ht="15.75" customHeight="1">
      <c r="A150" s="15" t="s">
        <v>87</v>
      </c>
      <c r="B150" s="173">
        <f t="shared" si="506"/>
        <v>227</v>
      </c>
      <c r="C150" s="173">
        <f t="shared" si="507"/>
        <v>45.92754</v>
      </c>
      <c r="D150" s="173">
        <f t="shared" si="400"/>
        <v>20.232396475770926</v>
      </c>
      <c r="E150" s="173"/>
      <c r="F150" s="173"/>
      <c r="G150" s="177"/>
      <c r="H150" s="173"/>
      <c r="I150" s="173"/>
      <c r="J150" s="177"/>
      <c r="K150" s="173">
        <v>227</v>
      </c>
      <c r="L150" s="173">
        <v>45.92754</v>
      </c>
      <c r="M150" s="177">
        <f t="shared" si="508"/>
        <v>20.232396475770926</v>
      </c>
      <c r="N150" s="173"/>
      <c r="O150" s="173"/>
      <c r="P150" s="177"/>
      <c r="Q150" s="173"/>
      <c r="R150" s="173"/>
      <c r="S150" s="177"/>
      <c r="T150" s="173"/>
      <c r="U150" s="173"/>
      <c r="V150" s="177"/>
      <c r="W150" s="173"/>
      <c r="X150" s="173"/>
      <c r="Y150" s="177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7"/>
      <c r="AL150" s="173"/>
      <c r="AM150" s="173"/>
      <c r="AN150" s="177"/>
      <c r="AO150" s="173"/>
      <c r="AP150" s="173"/>
      <c r="AQ150" s="177"/>
      <c r="AR150" s="173"/>
      <c r="AS150" s="173"/>
      <c r="AT150" s="177"/>
      <c r="AU150" s="173"/>
      <c r="AV150" s="173"/>
      <c r="AW150" s="177"/>
      <c r="AX150" s="173"/>
      <c r="AY150" s="173"/>
      <c r="AZ150" s="177"/>
      <c r="BA150" s="171"/>
      <c r="BB150" s="173"/>
      <c r="BC150" s="177"/>
      <c r="BD150" s="173"/>
      <c r="BE150" s="173"/>
      <c r="BF150" s="177"/>
      <c r="BG150" s="173"/>
      <c r="BH150" s="173"/>
      <c r="BI150" s="177"/>
      <c r="BJ150" s="173"/>
      <c r="BK150" s="173"/>
      <c r="BL150" s="177"/>
      <c r="BM150" s="173"/>
      <c r="BN150" s="173"/>
      <c r="BO150" s="177"/>
      <c r="BP150" s="173"/>
      <c r="BQ150" s="173"/>
      <c r="BR150" s="177"/>
      <c r="BS150" s="173"/>
      <c r="BT150" s="173"/>
      <c r="BU150" s="177"/>
      <c r="BV150" s="173"/>
      <c r="BW150" s="173"/>
      <c r="BX150" s="177"/>
      <c r="BY150" s="173"/>
      <c r="BZ150" s="173"/>
      <c r="CA150" s="177"/>
      <c r="CB150" s="173"/>
      <c r="CC150" s="173"/>
      <c r="CD150" s="177"/>
      <c r="CE150" s="193"/>
      <c r="CF150" s="173"/>
      <c r="CG150" s="173"/>
      <c r="CH150" s="177"/>
      <c r="CI150" s="173"/>
      <c r="CJ150" s="173"/>
      <c r="CK150" s="177"/>
      <c r="CL150" s="173"/>
      <c r="CM150" s="173"/>
      <c r="CN150" s="177"/>
      <c r="CO150" s="173"/>
      <c r="CP150" s="173"/>
      <c r="CQ150" s="177"/>
      <c r="CR150" s="173"/>
      <c r="CS150" s="173"/>
      <c r="CT150" s="177"/>
      <c r="CU150" s="173"/>
      <c r="CV150" s="173"/>
      <c r="CW150" s="177"/>
      <c r="CX150" s="173"/>
      <c r="CY150" s="173"/>
      <c r="CZ150" s="177"/>
      <c r="DA150" s="17"/>
      <c r="DB150" s="17"/>
      <c r="DC150" s="17"/>
      <c r="DD150" s="85"/>
      <c r="DE150" s="85"/>
      <c r="DF150" s="85"/>
      <c r="DG150" s="85"/>
      <c r="DH150" s="85"/>
    </row>
    <row r="151" spans="1:112" s="150" customFormat="1" ht="15.75" customHeight="1">
      <c r="A151" s="15" t="s">
        <v>62</v>
      </c>
      <c r="B151" s="173">
        <f t="shared" si="506"/>
        <v>111.4</v>
      </c>
      <c r="C151" s="173">
        <f t="shared" si="507"/>
        <v>27.127179999999999</v>
      </c>
      <c r="D151" s="173">
        <f t="shared" si="400"/>
        <v>24.351149012567323</v>
      </c>
      <c r="E151" s="173"/>
      <c r="F151" s="173"/>
      <c r="G151" s="177"/>
      <c r="H151" s="173"/>
      <c r="I151" s="173"/>
      <c r="J151" s="177"/>
      <c r="K151" s="173">
        <v>111.4</v>
      </c>
      <c r="L151" s="173">
        <v>27.127179999999999</v>
      </c>
      <c r="M151" s="177">
        <f t="shared" si="508"/>
        <v>24.351149012567323</v>
      </c>
      <c r="N151" s="173"/>
      <c r="O151" s="173"/>
      <c r="P151" s="177"/>
      <c r="Q151" s="173"/>
      <c r="R151" s="173"/>
      <c r="S151" s="177"/>
      <c r="T151" s="173"/>
      <c r="U151" s="173"/>
      <c r="V151" s="177"/>
      <c r="W151" s="173"/>
      <c r="X151" s="173"/>
      <c r="Y151" s="177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7"/>
      <c r="AL151" s="173"/>
      <c r="AM151" s="173"/>
      <c r="AN151" s="177"/>
      <c r="AO151" s="173"/>
      <c r="AP151" s="173"/>
      <c r="AQ151" s="177"/>
      <c r="AR151" s="173"/>
      <c r="AS151" s="173"/>
      <c r="AT151" s="177"/>
      <c r="AU151" s="173"/>
      <c r="AV151" s="173"/>
      <c r="AW151" s="177"/>
      <c r="AX151" s="173"/>
      <c r="AY151" s="173"/>
      <c r="AZ151" s="177"/>
      <c r="BA151" s="171"/>
      <c r="BB151" s="173"/>
      <c r="BC151" s="177"/>
      <c r="BD151" s="173"/>
      <c r="BE151" s="173"/>
      <c r="BF151" s="177"/>
      <c r="BG151" s="173"/>
      <c r="BH151" s="173"/>
      <c r="BI151" s="177"/>
      <c r="BJ151" s="173"/>
      <c r="BK151" s="173"/>
      <c r="BL151" s="177"/>
      <c r="BM151" s="173"/>
      <c r="BN151" s="173"/>
      <c r="BO151" s="177"/>
      <c r="BP151" s="173"/>
      <c r="BQ151" s="173"/>
      <c r="BR151" s="177"/>
      <c r="BS151" s="173"/>
      <c r="BT151" s="173"/>
      <c r="BU151" s="177"/>
      <c r="BV151" s="173"/>
      <c r="BW151" s="173"/>
      <c r="BX151" s="177"/>
      <c r="BY151" s="173"/>
      <c r="BZ151" s="173"/>
      <c r="CA151" s="177"/>
      <c r="CB151" s="173"/>
      <c r="CC151" s="173"/>
      <c r="CD151" s="177"/>
      <c r="CE151" s="193"/>
      <c r="CF151" s="173"/>
      <c r="CG151" s="173"/>
      <c r="CH151" s="177"/>
      <c r="CI151" s="173"/>
      <c r="CJ151" s="173"/>
      <c r="CK151" s="177"/>
      <c r="CL151" s="173"/>
      <c r="CM151" s="173"/>
      <c r="CN151" s="177"/>
      <c r="CO151" s="173"/>
      <c r="CP151" s="173"/>
      <c r="CQ151" s="177"/>
      <c r="CR151" s="173"/>
      <c r="CS151" s="173"/>
      <c r="CT151" s="177"/>
      <c r="CU151" s="173"/>
      <c r="CV151" s="173"/>
      <c r="CW151" s="177"/>
      <c r="CX151" s="173"/>
      <c r="CY151" s="173"/>
      <c r="CZ151" s="177"/>
      <c r="DA151" s="17"/>
      <c r="DB151" s="17"/>
      <c r="DC151" s="17"/>
      <c r="DD151" s="85"/>
      <c r="DE151" s="85"/>
      <c r="DF151" s="85"/>
      <c r="DG151" s="85"/>
      <c r="DH151" s="85"/>
    </row>
    <row r="152" spans="1:112" s="150" customFormat="1" ht="15.75" customHeight="1">
      <c r="A152" s="15" t="s">
        <v>78</v>
      </c>
      <c r="B152" s="173">
        <f t="shared" si="506"/>
        <v>111.4</v>
      </c>
      <c r="C152" s="173">
        <f t="shared" si="507"/>
        <v>25.827169999999999</v>
      </c>
      <c r="D152" s="173">
        <f t="shared" si="400"/>
        <v>23.184174147217231</v>
      </c>
      <c r="E152" s="173"/>
      <c r="F152" s="173"/>
      <c r="G152" s="177"/>
      <c r="H152" s="173"/>
      <c r="I152" s="173"/>
      <c r="J152" s="177"/>
      <c r="K152" s="173">
        <v>111.4</v>
      </c>
      <c r="L152" s="173">
        <v>25.827169999999999</v>
      </c>
      <c r="M152" s="177">
        <f t="shared" si="508"/>
        <v>23.184174147217231</v>
      </c>
      <c r="N152" s="173"/>
      <c r="O152" s="173"/>
      <c r="P152" s="177"/>
      <c r="Q152" s="173"/>
      <c r="R152" s="173"/>
      <c r="S152" s="177"/>
      <c r="T152" s="173"/>
      <c r="U152" s="173"/>
      <c r="V152" s="177"/>
      <c r="W152" s="173"/>
      <c r="X152" s="173"/>
      <c r="Y152" s="177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7"/>
      <c r="AL152" s="173"/>
      <c r="AM152" s="173"/>
      <c r="AN152" s="177"/>
      <c r="AO152" s="173"/>
      <c r="AP152" s="173"/>
      <c r="AQ152" s="177"/>
      <c r="AR152" s="173"/>
      <c r="AS152" s="173"/>
      <c r="AT152" s="177"/>
      <c r="AU152" s="173"/>
      <c r="AV152" s="173"/>
      <c r="AW152" s="177"/>
      <c r="AX152" s="173"/>
      <c r="AY152" s="173"/>
      <c r="AZ152" s="177"/>
      <c r="BA152" s="171"/>
      <c r="BB152" s="173"/>
      <c r="BC152" s="177"/>
      <c r="BD152" s="173"/>
      <c r="BE152" s="173"/>
      <c r="BF152" s="177"/>
      <c r="BG152" s="173"/>
      <c r="BH152" s="173"/>
      <c r="BI152" s="177"/>
      <c r="BJ152" s="173"/>
      <c r="BK152" s="173"/>
      <c r="BL152" s="177"/>
      <c r="BM152" s="173"/>
      <c r="BN152" s="173"/>
      <c r="BO152" s="177"/>
      <c r="BP152" s="173"/>
      <c r="BQ152" s="173"/>
      <c r="BR152" s="177"/>
      <c r="BS152" s="173"/>
      <c r="BT152" s="173"/>
      <c r="BU152" s="177"/>
      <c r="BV152" s="173"/>
      <c r="BW152" s="173"/>
      <c r="BX152" s="177"/>
      <c r="BY152" s="173"/>
      <c r="BZ152" s="173"/>
      <c r="CA152" s="177"/>
      <c r="CB152" s="173"/>
      <c r="CC152" s="173"/>
      <c r="CD152" s="177"/>
      <c r="CE152" s="193"/>
      <c r="CF152" s="173"/>
      <c r="CG152" s="173"/>
      <c r="CH152" s="177"/>
      <c r="CI152" s="173"/>
      <c r="CJ152" s="173"/>
      <c r="CK152" s="177"/>
      <c r="CL152" s="173"/>
      <c r="CM152" s="173"/>
      <c r="CN152" s="177"/>
      <c r="CO152" s="173"/>
      <c r="CP152" s="173"/>
      <c r="CQ152" s="177"/>
      <c r="CR152" s="173"/>
      <c r="CS152" s="173"/>
      <c r="CT152" s="177"/>
      <c r="CU152" s="173"/>
      <c r="CV152" s="173"/>
      <c r="CW152" s="177"/>
      <c r="CX152" s="173"/>
      <c r="CY152" s="173"/>
      <c r="CZ152" s="177"/>
      <c r="DA152" s="17"/>
      <c r="DB152" s="17"/>
      <c r="DC152" s="17"/>
      <c r="DD152" s="85"/>
      <c r="DE152" s="85"/>
      <c r="DF152" s="85"/>
      <c r="DG152" s="85"/>
      <c r="DH152" s="85"/>
    </row>
    <row r="153" spans="1:112" s="150" customFormat="1" ht="15.75" customHeight="1">
      <c r="A153" s="15" t="s">
        <v>77</v>
      </c>
      <c r="B153" s="173">
        <f t="shared" si="506"/>
        <v>227</v>
      </c>
      <c r="C153" s="173">
        <f t="shared" si="507"/>
        <v>44.034649999999999</v>
      </c>
      <c r="D153" s="173">
        <f t="shared" si="400"/>
        <v>19.398524229074891</v>
      </c>
      <c r="E153" s="173"/>
      <c r="F153" s="173"/>
      <c r="G153" s="177"/>
      <c r="H153" s="173"/>
      <c r="I153" s="173"/>
      <c r="J153" s="177"/>
      <c r="K153" s="173">
        <v>227</v>
      </c>
      <c r="L153" s="173">
        <v>44.034649999999999</v>
      </c>
      <c r="M153" s="177">
        <f t="shared" si="508"/>
        <v>19.398524229074891</v>
      </c>
      <c r="N153" s="173"/>
      <c r="O153" s="173"/>
      <c r="P153" s="177"/>
      <c r="Q153" s="173"/>
      <c r="R153" s="173"/>
      <c r="S153" s="177"/>
      <c r="T153" s="173"/>
      <c r="U153" s="173"/>
      <c r="V153" s="177"/>
      <c r="W153" s="173"/>
      <c r="X153" s="173"/>
      <c r="Y153" s="177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7"/>
      <c r="AL153" s="173"/>
      <c r="AM153" s="173"/>
      <c r="AN153" s="177"/>
      <c r="AO153" s="173"/>
      <c r="AP153" s="173"/>
      <c r="AQ153" s="177"/>
      <c r="AR153" s="173"/>
      <c r="AS153" s="173"/>
      <c r="AT153" s="177"/>
      <c r="AU153" s="173"/>
      <c r="AV153" s="173"/>
      <c r="AW153" s="177"/>
      <c r="AX153" s="173"/>
      <c r="AY153" s="173"/>
      <c r="AZ153" s="177"/>
      <c r="BA153" s="171"/>
      <c r="BB153" s="173"/>
      <c r="BC153" s="177"/>
      <c r="BD153" s="173"/>
      <c r="BE153" s="173"/>
      <c r="BF153" s="177"/>
      <c r="BG153" s="173"/>
      <c r="BH153" s="173"/>
      <c r="BI153" s="177"/>
      <c r="BJ153" s="173"/>
      <c r="BK153" s="173"/>
      <c r="BL153" s="177"/>
      <c r="BM153" s="173"/>
      <c r="BN153" s="173"/>
      <c r="BO153" s="177"/>
      <c r="BP153" s="173"/>
      <c r="BQ153" s="173"/>
      <c r="BR153" s="177"/>
      <c r="BS153" s="173"/>
      <c r="BT153" s="173"/>
      <c r="BU153" s="177"/>
      <c r="BV153" s="173"/>
      <c r="BW153" s="173"/>
      <c r="BX153" s="177"/>
      <c r="BY153" s="173"/>
      <c r="BZ153" s="173"/>
      <c r="CA153" s="177"/>
      <c r="CB153" s="173"/>
      <c r="CC153" s="173"/>
      <c r="CD153" s="177"/>
      <c r="CE153" s="193"/>
      <c r="CF153" s="173"/>
      <c r="CG153" s="173"/>
      <c r="CH153" s="177"/>
      <c r="CI153" s="173"/>
      <c r="CJ153" s="173"/>
      <c r="CK153" s="177"/>
      <c r="CL153" s="173"/>
      <c r="CM153" s="173"/>
      <c r="CN153" s="177"/>
      <c r="CO153" s="173"/>
      <c r="CP153" s="173"/>
      <c r="CQ153" s="177"/>
      <c r="CR153" s="173"/>
      <c r="CS153" s="173"/>
      <c r="CT153" s="177"/>
      <c r="CU153" s="173"/>
      <c r="CV153" s="173"/>
      <c r="CW153" s="177"/>
      <c r="CX153" s="173"/>
      <c r="CY153" s="173"/>
      <c r="CZ153" s="177"/>
      <c r="DA153" s="17"/>
      <c r="DB153" s="17"/>
      <c r="DC153" s="17"/>
      <c r="DD153" s="85"/>
      <c r="DE153" s="85"/>
      <c r="DF153" s="85"/>
      <c r="DG153" s="85"/>
      <c r="DH153" s="85"/>
    </row>
    <row r="154" spans="1:112" s="150" customFormat="1" ht="15.75" customHeight="1">
      <c r="A154" s="15" t="s">
        <v>98</v>
      </c>
      <c r="B154" s="173">
        <f t="shared" si="506"/>
        <v>111.4</v>
      </c>
      <c r="C154" s="173">
        <f t="shared" si="507"/>
        <v>27.127179999999999</v>
      </c>
      <c r="D154" s="173">
        <f t="shared" si="400"/>
        <v>24.351149012567323</v>
      </c>
      <c r="E154" s="173"/>
      <c r="F154" s="173"/>
      <c r="G154" s="177"/>
      <c r="H154" s="173"/>
      <c r="I154" s="173"/>
      <c r="J154" s="177"/>
      <c r="K154" s="173">
        <v>111.4</v>
      </c>
      <c r="L154" s="173">
        <v>27.127179999999999</v>
      </c>
      <c r="M154" s="177">
        <f t="shared" si="508"/>
        <v>24.351149012567323</v>
      </c>
      <c r="N154" s="173"/>
      <c r="O154" s="173"/>
      <c r="P154" s="177"/>
      <c r="Q154" s="173"/>
      <c r="R154" s="173"/>
      <c r="S154" s="177"/>
      <c r="T154" s="173"/>
      <c r="U154" s="173"/>
      <c r="V154" s="177"/>
      <c r="W154" s="173"/>
      <c r="X154" s="173"/>
      <c r="Y154" s="177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7"/>
      <c r="AL154" s="173"/>
      <c r="AM154" s="173"/>
      <c r="AN154" s="177"/>
      <c r="AO154" s="173"/>
      <c r="AP154" s="173"/>
      <c r="AQ154" s="177"/>
      <c r="AR154" s="173"/>
      <c r="AS154" s="173"/>
      <c r="AT154" s="177"/>
      <c r="AU154" s="173"/>
      <c r="AV154" s="173"/>
      <c r="AW154" s="177"/>
      <c r="AX154" s="173"/>
      <c r="AY154" s="173"/>
      <c r="AZ154" s="177"/>
      <c r="BA154" s="171"/>
      <c r="BB154" s="173"/>
      <c r="BC154" s="177"/>
      <c r="BD154" s="173"/>
      <c r="BE154" s="173"/>
      <c r="BF154" s="177"/>
      <c r="BG154" s="173"/>
      <c r="BH154" s="173"/>
      <c r="BI154" s="177"/>
      <c r="BJ154" s="173"/>
      <c r="BK154" s="173"/>
      <c r="BL154" s="177"/>
      <c r="BM154" s="173"/>
      <c r="BN154" s="173"/>
      <c r="BO154" s="177"/>
      <c r="BP154" s="173"/>
      <c r="BQ154" s="173"/>
      <c r="BR154" s="177"/>
      <c r="BS154" s="173"/>
      <c r="BT154" s="173"/>
      <c r="BU154" s="177"/>
      <c r="BV154" s="173"/>
      <c r="BW154" s="173"/>
      <c r="BX154" s="177"/>
      <c r="BY154" s="173"/>
      <c r="BZ154" s="173"/>
      <c r="CA154" s="177"/>
      <c r="CB154" s="173"/>
      <c r="CC154" s="173"/>
      <c r="CD154" s="177"/>
      <c r="CE154" s="193"/>
      <c r="CF154" s="173"/>
      <c r="CG154" s="173"/>
      <c r="CH154" s="177"/>
      <c r="CI154" s="173"/>
      <c r="CJ154" s="173"/>
      <c r="CK154" s="177"/>
      <c r="CL154" s="173"/>
      <c r="CM154" s="173"/>
      <c r="CN154" s="177"/>
      <c r="CO154" s="173"/>
      <c r="CP154" s="173"/>
      <c r="CQ154" s="177"/>
      <c r="CR154" s="173"/>
      <c r="CS154" s="173"/>
      <c r="CT154" s="177"/>
      <c r="CU154" s="173"/>
      <c r="CV154" s="173"/>
      <c r="CW154" s="177"/>
      <c r="CX154" s="173"/>
      <c r="CY154" s="173"/>
      <c r="CZ154" s="177"/>
      <c r="DA154" s="17"/>
      <c r="DB154" s="17"/>
      <c r="DC154" s="17"/>
      <c r="DD154" s="85"/>
      <c r="DE154" s="85"/>
      <c r="DF154" s="85"/>
      <c r="DG154" s="85"/>
      <c r="DH154" s="85"/>
    </row>
    <row r="155" spans="1:112" s="40" customFormat="1" ht="15.75" customHeight="1">
      <c r="A155" s="19" t="s">
        <v>175</v>
      </c>
      <c r="B155" s="191">
        <f>B156+B157</f>
        <v>101743.00202999997</v>
      </c>
      <c r="C155" s="191">
        <f t="shared" ref="C155:BN155" si="509">C156+C157</f>
        <v>32612.047990000006</v>
      </c>
      <c r="D155" s="191">
        <f t="shared" si="400"/>
        <v>32.053357321208203</v>
      </c>
      <c r="E155" s="191">
        <f t="shared" si="509"/>
        <v>1034</v>
      </c>
      <c r="F155" s="191">
        <f t="shared" si="509"/>
        <v>185.53334000000001</v>
      </c>
      <c r="G155" s="176">
        <f t="shared" ref="G155:G156" si="510">F155/E155*100</f>
        <v>17.943263056092846</v>
      </c>
      <c r="H155" s="191">
        <f t="shared" si="509"/>
        <v>12.2</v>
      </c>
      <c r="I155" s="191">
        <f t="shared" si="509"/>
        <v>12.2</v>
      </c>
      <c r="J155" s="176">
        <f t="shared" ref="J155:J156" si="511">I155/H155*100</f>
        <v>100</v>
      </c>
      <c r="K155" s="191">
        <f t="shared" si="509"/>
        <v>784</v>
      </c>
      <c r="L155" s="191">
        <f t="shared" si="509"/>
        <v>179.82845000000003</v>
      </c>
      <c r="M155" s="176">
        <f t="shared" si="508"/>
        <v>22.937302295918371</v>
      </c>
      <c r="N155" s="191"/>
      <c r="O155" s="191"/>
      <c r="P155" s="176"/>
      <c r="Q155" s="191">
        <f t="shared" si="509"/>
        <v>50713.7</v>
      </c>
      <c r="R155" s="191">
        <f t="shared" si="509"/>
        <v>15965.2</v>
      </c>
      <c r="S155" s="176">
        <f t="shared" ref="S155" si="512">R155/Q155*100</f>
        <v>31.481039640176128</v>
      </c>
      <c r="T155" s="191">
        <f t="shared" si="509"/>
        <v>11503.5</v>
      </c>
      <c r="U155" s="191">
        <f t="shared" si="509"/>
        <v>3092.8</v>
      </c>
      <c r="V155" s="176">
        <f t="shared" ref="V155" si="513">U155/T155*100</f>
        <v>26.88573042986917</v>
      </c>
      <c r="W155" s="191">
        <f t="shared" si="509"/>
        <v>5.0999999999999996</v>
      </c>
      <c r="X155" s="191">
        <f t="shared" si="509"/>
        <v>0</v>
      </c>
      <c r="Y155" s="176">
        <f t="shared" ref="Y155" si="514">X155/W155*100</f>
        <v>0</v>
      </c>
      <c r="Z155" s="191">
        <f t="shared" si="509"/>
        <v>133.9</v>
      </c>
      <c r="AA155" s="191">
        <f t="shared" si="509"/>
        <v>36.200000000000003</v>
      </c>
      <c r="AB155" s="191">
        <f t="shared" ref="AB155" si="515">AA155/Z155*100</f>
        <v>27.035100821508589</v>
      </c>
      <c r="AC155" s="191">
        <f t="shared" si="509"/>
        <v>11119.2</v>
      </c>
      <c r="AD155" s="191">
        <f t="shared" si="509"/>
        <v>5619</v>
      </c>
      <c r="AE155" s="191">
        <f t="shared" ref="AE155" si="516">AD155/AC155*100</f>
        <v>50.534211094323332</v>
      </c>
      <c r="AF155" s="191">
        <f t="shared" si="509"/>
        <v>1904</v>
      </c>
      <c r="AG155" s="191">
        <f t="shared" si="509"/>
        <v>578.9</v>
      </c>
      <c r="AH155" s="191">
        <f t="shared" ref="AH155:AH156" si="517">AG155/AF155*100</f>
        <v>30.40441176470588</v>
      </c>
      <c r="AI155" s="191">
        <f t="shared" si="509"/>
        <v>9044.06</v>
      </c>
      <c r="AJ155" s="191">
        <f t="shared" si="509"/>
        <v>4107.9867899999999</v>
      </c>
      <c r="AK155" s="176">
        <f t="shared" ref="AK155:AK156" si="518">AJ155/AI155*100</f>
        <v>45.421932074754039</v>
      </c>
      <c r="AL155" s="191">
        <f t="shared" si="509"/>
        <v>88.9</v>
      </c>
      <c r="AM155" s="191">
        <f t="shared" si="509"/>
        <v>48</v>
      </c>
      <c r="AN155" s="176">
        <f t="shared" ref="AN155:AN156" si="519">AM155/AL155*100</f>
        <v>53.993250843644539</v>
      </c>
      <c r="AO155" s="191">
        <f t="shared" si="509"/>
        <v>0</v>
      </c>
      <c r="AP155" s="191">
        <f t="shared" si="509"/>
        <v>0</v>
      </c>
      <c r="AQ155" s="176"/>
      <c r="AR155" s="191">
        <f t="shared" si="509"/>
        <v>432</v>
      </c>
      <c r="AS155" s="191">
        <f t="shared" si="509"/>
        <v>144</v>
      </c>
      <c r="AT155" s="176">
        <f t="shared" ref="AT155" si="520">AS155/AR155*100</f>
        <v>33.333333333333329</v>
      </c>
      <c r="AU155" s="191">
        <f t="shared" si="509"/>
        <v>3</v>
      </c>
      <c r="AV155" s="191">
        <f t="shared" si="509"/>
        <v>0.75</v>
      </c>
      <c r="AW155" s="176">
        <f t="shared" ref="AW155" si="521">AV155/AU155*100</f>
        <v>25</v>
      </c>
      <c r="AX155" s="191">
        <f t="shared" si="509"/>
        <v>137.5</v>
      </c>
      <c r="AY155" s="191">
        <f t="shared" si="509"/>
        <v>0</v>
      </c>
      <c r="AZ155" s="176">
        <f t="shared" ref="AZ155" si="522">AY155/AX155*100</f>
        <v>0</v>
      </c>
      <c r="BA155" s="170">
        <f t="shared" si="509"/>
        <v>368</v>
      </c>
      <c r="BB155" s="191">
        <f t="shared" si="509"/>
        <v>122.7</v>
      </c>
      <c r="BC155" s="176">
        <f t="shared" ref="BC155" si="523">BB155/BA155*100</f>
        <v>33.342391304347828</v>
      </c>
      <c r="BD155" s="191">
        <f t="shared" si="509"/>
        <v>25</v>
      </c>
      <c r="BE155" s="191">
        <f t="shared" si="509"/>
        <v>0</v>
      </c>
      <c r="BF155" s="176">
        <f t="shared" ref="BF155:BF156" si="524">BE155/BD155*100</f>
        <v>0</v>
      </c>
      <c r="BG155" s="191">
        <f t="shared" si="509"/>
        <v>0</v>
      </c>
      <c r="BH155" s="191">
        <f t="shared" si="509"/>
        <v>0</v>
      </c>
      <c r="BI155" s="177"/>
      <c r="BJ155" s="191">
        <f t="shared" si="509"/>
        <v>158.6</v>
      </c>
      <c r="BK155" s="191">
        <f t="shared" si="509"/>
        <v>0</v>
      </c>
      <c r="BL155" s="176">
        <f t="shared" ref="BL155:BL156" si="525">BK155/BJ155*100</f>
        <v>0</v>
      </c>
      <c r="BM155" s="191">
        <f t="shared" si="509"/>
        <v>0</v>
      </c>
      <c r="BN155" s="191">
        <f t="shared" si="509"/>
        <v>0</v>
      </c>
      <c r="BO155" s="177"/>
      <c r="BP155" s="191">
        <f t="shared" ref="BP155:CM155" si="526">BP156+BP157</f>
        <v>6083.2</v>
      </c>
      <c r="BQ155" s="191">
        <f t="shared" si="526"/>
        <v>1477.0060000000001</v>
      </c>
      <c r="BR155" s="176">
        <f t="shared" ref="BR155" si="527">BQ155/BP155*100</f>
        <v>24.280082851130985</v>
      </c>
      <c r="BS155" s="191">
        <f t="shared" si="526"/>
        <v>0</v>
      </c>
      <c r="BT155" s="191">
        <f t="shared" si="526"/>
        <v>0</v>
      </c>
      <c r="BU155" s="176"/>
      <c r="BV155" s="191">
        <f t="shared" si="526"/>
        <v>0</v>
      </c>
      <c r="BW155" s="191">
        <f t="shared" si="526"/>
        <v>0</v>
      </c>
      <c r="BX155" s="177"/>
      <c r="BY155" s="191">
        <f t="shared" si="526"/>
        <v>3165.8220000000001</v>
      </c>
      <c r="BZ155" s="191">
        <f t="shared" si="526"/>
        <v>0</v>
      </c>
      <c r="CA155" s="176"/>
      <c r="CB155" s="191"/>
      <c r="CC155" s="191"/>
      <c r="CD155" s="176"/>
      <c r="CE155" s="192">
        <f t="shared" si="526"/>
        <v>886.92003</v>
      </c>
      <c r="CF155" s="191">
        <f t="shared" si="526"/>
        <v>886.92003</v>
      </c>
      <c r="CG155" s="191">
        <f t="shared" si="526"/>
        <v>0</v>
      </c>
      <c r="CH155" s="176">
        <f t="shared" ref="CH155:CH156" si="528">CG155/CF155*100</f>
        <v>0</v>
      </c>
      <c r="CI155" s="191">
        <f t="shared" si="526"/>
        <v>878.05083000000002</v>
      </c>
      <c r="CJ155" s="191">
        <f t="shared" si="526"/>
        <v>0</v>
      </c>
      <c r="CK155" s="176">
        <f t="shared" ref="CK155:CK156" si="529">CJ155/CI155*100</f>
        <v>0</v>
      </c>
      <c r="CL155" s="191">
        <f t="shared" si="526"/>
        <v>8.8691999999999993</v>
      </c>
      <c r="CM155" s="191">
        <f t="shared" si="526"/>
        <v>0</v>
      </c>
      <c r="CN155" s="176">
        <f t="shared" ref="CN155:CN156" si="530">CM155/CL155*100</f>
        <v>0</v>
      </c>
      <c r="CO155" s="191"/>
      <c r="CP155" s="191"/>
      <c r="CQ155" s="176"/>
      <c r="CR155" s="191">
        <f t="shared" ref="CR155:CS155" si="531">CR156+CR157</f>
        <v>0</v>
      </c>
      <c r="CS155" s="191">
        <f t="shared" si="531"/>
        <v>0</v>
      </c>
      <c r="CT155" s="176"/>
      <c r="CU155" s="191">
        <f t="shared" ref="CU155:CV155" si="532">CU156+CU157</f>
        <v>4140.3999999999996</v>
      </c>
      <c r="CV155" s="191">
        <f t="shared" si="532"/>
        <v>1041.9434100000001</v>
      </c>
      <c r="CW155" s="176">
        <f t="shared" ref="CW155:CW156" si="533">CV155/CU155*100</f>
        <v>25.165283789005898</v>
      </c>
      <c r="CX155" s="191">
        <f t="shared" ref="CX155:CY155" si="534">CX156+CX157</f>
        <v>0</v>
      </c>
      <c r="CY155" s="191">
        <f t="shared" si="534"/>
        <v>0</v>
      </c>
      <c r="CZ155" s="176"/>
      <c r="DA155" s="75"/>
      <c r="DB155" s="154"/>
      <c r="DC155" s="75"/>
      <c r="DD155" s="88"/>
      <c r="DE155" s="85"/>
      <c r="DF155" s="85"/>
      <c r="DG155" s="154"/>
      <c r="DH155" s="85"/>
    </row>
    <row r="156" spans="1:112" s="150" customFormat="1" ht="15.75" customHeight="1">
      <c r="A156" s="15" t="s">
        <v>176</v>
      </c>
      <c r="B156" s="173">
        <f>E156+H156+K156+N156+Q156+T156+W156+Z156+AC156+AF156+AI156+AL156+AO156+AR156+AU156+AX156+BA156+BD156+BG156+BJ156+BM156+BP156+BS156+BV156+BY156+CB156+CE156+CO156+CR156+CU156+CX156</f>
        <v>100959.00202999997</v>
      </c>
      <c r="C156" s="173">
        <f>F156+I156+L156+R156+U156+X156+AA156+AD156+AG156+AJ156+AM156+AP156+AS156+AV156+AY156+BB156+BE156+BH156+BK156+BN156+BQ156+BT156+BW156+BZ156+CG156+CS156+CV156+CY156</f>
        <v>32432.219540000006</v>
      </c>
      <c r="D156" s="173">
        <f t="shared" si="400"/>
        <v>32.124148305628822</v>
      </c>
      <c r="E156" s="173">
        <v>1034</v>
      </c>
      <c r="F156" s="173">
        <v>185.53334000000001</v>
      </c>
      <c r="G156" s="177">
        <f t="shared" si="510"/>
        <v>17.943263056092846</v>
      </c>
      <c r="H156" s="173">
        <v>12.2</v>
      </c>
      <c r="I156" s="173">
        <v>12.2</v>
      </c>
      <c r="J156" s="177">
        <f t="shared" si="511"/>
        <v>100</v>
      </c>
      <c r="K156" s="173"/>
      <c r="L156" s="173"/>
      <c r="M156" s="177"/>
      <c r="N156" s="173"/>
      <c r="O156" s="173"/>
      <c r="P156" s="177"/>
      <c r="Q156" s="173">
        <v>50713.7</v>
      </c>
      <c r="R156" s="173">
        <v>15965.2</v>
      </c>
      <c r="S156" s="177">
        <f>R156/Q156*100</f>
        <v>31.481039640176128</v>
      </c>
      <c r="T156" s="173">
        <v>11503.5</v>
      </c>
      <c r="U156" s="173">
        <v>3092.8</v>
      </c>
      <c r="V156" s="177">
        <f>U156/T156*100</f>
        <v>26.88573042986917</v>
      </c>
      <c r="W156" s="173">
        <v>5.0999999999999996</v>
      </c>
      <c r="X156" s="173">
        <v>0</v>
      </c>
      <c r="Y156" s="177">
        <f>X156/W156*100</f>
        <v>0</v>
      </c>
      <c r="Z156" s="173">
        <v>133.9</v>
      </c>
      <c r="AA156" s="173">
        <v>36.200000000000003</v>
      </c>
      <c r="AB156" s="173">
        <f>AA156/Z156*100</f>
        <v>27.035100821508589</v>
      </c>
      <c r="AC156" s="173">
        <v>11119.2</v>
      </c>
      <c r="AD156" s="173">
        <v>5619</v>
      </c>
      <c r="AE156" s="173">
        <f>AD156/AC156*100</f>
        <v>50.534211094323332</v>
      </c>
      <c r="AF156" s="173">
        <v>1904</v>
      </c>
      <c r="AG156" s="173">
        <v>578.9</v>
      </c>
      <c r="AH156" s="177">
        <f t="shared" si="517"/>
        <v>30.40441176470588</v>
      </c>
      <c r="AI156" s="173">
        <v>9044.06</v>
      </c>
      <c r="AJ156" s="173">
        <v>4107.9867899999999</v>
      </c>
      <c r="AK156" s="177">
        <f t="shared" si="518"/>
        <v>45.421932074754039</v>
      </c>
      <c r="AL156" s="173">
        <v>88.9</v>
      </c>
      <c r="AM156" s="173">
        <v>48</v>
      </c>
      <c r="AN156" s="177">
        <f t="shared" si="519"/>
        <v>53.993250843644539</v>
      </c>
      <c r="AO156" s="173"/>
      <c r="AP156" s="173"/>
      <c r="AQ156" s="177"/>
      <c r="AR156" s="173">
        <v>432</v>
      </c>
      <c r="AS156" s="173">
        <v>144</v>
      </c>
      <c r="AT156" s="177">
        <f>AS156/AR156*100</f>
        <v>33.333333333333329</v>
      </c>
      <c r="AU156" s="173">
        <v>3</v>
      </c>
      <c r="AV156" s="173">
        <v>0.75</v>
      </c>
      <c r="AW156" s="177">
        <f>AV156/AU156*100</f>
        <v>25</v>
      </c>
      <c r="AX156" s="173">
        <v>137.5</v>
      </c>
      <c r="AY156" s="173">
        <v>0</v>
      </c>
      <c r="AZ156" s="177">
        <f>AY156/AX156*100</f>
        <v>0</v>
      </c>
      <c r="BA156" s="171">
        <v>368</v>
      </c>
      <c r="BB156" s="173">
        <v>122.7</v>
      </c>
      <c r="BC156" s="177">
        <f>BB156/BA156*100</f>
        <v>33.342391304347828</v>
      </c>
      <c r="BD156" s="173">
        <v>25</v>
      </c>
      <c r="BE156" s="173">
        <v>0</v>
      </c>
      <c r="BF156" s="177">
        <f t="shared" si="524"/>
        <v>0</v>
      </c>
      <c r="BG156" s="173"/>
      <c r="BH156" s="173"/>
      <c r="BI156" s="177"/>
      <c r="BJ156" s="173">
        <v>158.6</v>
      </c>
      <c r="BK156" s="173">
        <v>0</v>
      </c>
      <c r="BL156" s="177">
        <f t="shared" si="525"/>
        <v>0</v>
      </c>
      <c r="BM156" s="173"/>
      <c r="BN156" s="173"/>
      <c r="BO156" s="177"/>
      <c r="BP156" s="173">
        <v>6083.2</v>
      </c>
      <c r="BQ156" s="173">
        <v>1477.0060000000001</v>
      </c>
      <c r="BR156" s="177">
        <f>BQ156/BP156*100</f>
        <v>24.280082851130985</v>
      </c>
      <c r="BS156" s="173"/>
      <c r="BT156" s="173"/>
      <c r="BU156" s="177"/>
      <c r="BV156" s="173"/>
      <c r="BW156" s="173"/>
      <c r="BX156" s="177"/>
      <c r="BY156" s="173">
        <v>3165.8220000000001</v>
      </c>
      <c r="BZ156" s="173"/>
      <c r="CA156" s="177"/>
      <c r="CB156" s="173"/>
      <c r="CC156" s="173"/>
      <c r="CD156" s="177"/>
      <c r="CE156" s="193">
        <v>886.92003</v>
      </c>
      <c r="CF156" s="173">
        <f>CI156+CL156</f>
        <v>886.92003</v>
      </c>
      <c r="CG156" s="173">
        <f>CJ156+CM156</f>
        <v>0</v>
      </c>
      <c r="CH156" s="177">
        <f t="shared" si="528"/>
        <v>0</v>
      </c>
      <c r="CI156" s="173">
        <v>878.05083000000002</v>
      </c>
      <c r="CJ156" s="173">
        <v>0</v>
      </c>
      <c r="CK156" s="177">
        <f t="shared" si="529"/>
        <v>0</v>
      </c>
      <c r="CL156" s="173">
        <v>8.8691999999999993</v>
      </c>
      <c r="CM156" s="173">
        <v>0</v>
      </c>
      <c r="CN156" s="177">
        <f t="shared" si="530"/>
        <v>0</v>
      </c>
      <c r="CO156" s="173"/>
      <c r="CP156" s="173"/>
      <c r="CQ156" s="177"/>
      <c r="CR156" s="173"/>
      <c r="CS156" s="173"/>
      <c r="CT156" s="177"/>
      <c r="CU156" s="173">
        <v>4140.3999999999996</v>
      </c>
      <c r="CV156" s="173">
        <v>1041.9434100000001</v>
      </c>
      <c r="CW156" s="177">
        <f t="shared" si="533"/>
        <v>25.165283789005898</v>
      </c>
      <c r="CX156" s="173"/>
      <c r="CY156" s="173"/>
      <c r="CZ156" s="177"/>
      <c r="DA156" s="17"/>
      <c r="DB156" s="17"/>
      <c r="DC156" s="17"/>
      <c r="DD156" s="85"/>
      <c r="DE156" s="85"/>
      <c r="DF156" s="85"/>
      <c r="DG156" s="85"/>
      <c r="DH156" s="85"/>
    </row>
    <row r="157" spans="1:112" s="40" customFormat="1" ht="15.75" customHeight="1">
      <c r="A157" s="19" t="s">
        <v>194</v>
      </c>
      <c r="B157" s="191">
        <f>SUM(B158:B163)</f>
        <v>784</v>
      </c>
      <c r="C157" s="191">
        <f t="shared" ref="C157" si="535">SUM(C158:C163)</f>
        <v>179.82845000000003</v>
      </c>
      <c r="D157" s="191">
        <f t="shared" si="400"/>
        <v>22.937302295918371</v>
      </c>
      <c r="E157" s="191">
        <f t="shared" ref="E157:BN157" si="536">SUM(E158:E163)</f>
        <v>0</v>
      </c>
      <c r="F157" s="191">
        <f t="shared" si="536"/>
        <v>0</v>
      </c>
      <c r="G157" s="176"/>
      <c r="H157" s="191">
        <f t="shared" si="536"/>
        <v>0</v>
      </c>
      <c r="I157" s="191">
        <f t="shared" si="536"/>
        <v>0</v>
      </c>
      <c r="J157" s="176"/>
      <c r="K157" s="191">
        <f t="shared" si="536"/>
        <v>784</v>
      </c>
      <c r="L157" s="191">
        <f t="shared" si="536"/>
        <v>179.82845000000003</v>
      </c>
      <c r="M157" s="176">
        <f t="shared" si="508"/>
        <v>22.937302295918371</v>
      </c>
      <c r="N157" s="191"/>
      <c r="O157" s="191"/>
      <c r="P157" s="176"/>
      <c r="Q157" s="191">
        <f t="shared" si="536"/>
        <v>0</v>
      </c>
      <c r="R157" s="191">
        <f t="shared" si="536"/>
        <v>0</v>
      </c>
      <c r="S157" s="176"/>
      <c r="T157" s="191">
        <f t="shared" si="536"/>
        <v>0</v>
      </c>
      <c r="U157" s="191">
        <f t="shared" si="536"/>
        <v>0</v>
      </c>
      <c r="V157" s="176"/>
      <c r="W157" s="191">
        <f t="shared" si="536"/>
        <v>0</v>
      </c>
      <c r="X157" s="191">
        <f t="shared" si="536"/>
        <v>0</v>
      </c>
      <c r="Y157" s="176"/>
      <c r="Z157" s="191">
        <f t="shared" si="536"/>
        <v>0</v>
      </c>
      <c r="AA157" s="191">
        <f t="shared" si="536"/>
        <v>0</v>
      </c>
      <c r="AB157" s="191"/>
      <c r="AC157" s="191">
        <f t="shared" si="536"/>
        <v>0</v>
      </c>
      <c r="AD157" s="191">
        <f t="shared" si="536"/>
        <v>0</v>
      </c>
      <c r="AE157" s="191"/>
      <c r="AF157" s="191">
        <f t="shared" si="536"/>
        <v>0</v>
      </c>
      <c r="AG157" s="191">
        <f t="shared" si="536"/>
        <v>0</v>
      </c>
      <c r="AH157" s="191"/>
      <c r="AI157" s="191">
        <f t="shared" si="536"/>
        <v>0</v>
      </c>
      <c r="AJ157" s="191">
        <f t="shared" si="536"/>
        <v>0</v>
      </c>
      <c r="AK157" s="176"/>
      <c r="AL157" s="191">
        <f t="shared" si="536"/>
        <v>0</v>
      </c>
      <c r="AM157" s="191">
        <f t="shared" si="536"/>
        <v>0</v>
      </c>
      <c r="AN157" s="176"/>
      <c r="AO157" s="191">
        <f t="shared" si="536"/>
        <v>0</v>
      </c>
      <c r="AP157" s="191">
        <f t="shared" si="536"/>
        <v>0</v>
      </c>
      <c r="AQ157" s="176"/>
      <c r="AR157" s="191">
        <f t="shared" si="536"/>
        <v>0</v>
      </c>
      <c r="AS157" s="191">
        <f t="shared" si="536"/>
        <v>0</v>
      </c>
      <c r="AT157" s="176"/>
      <c r="AU157" s="191">
        <f t="shared" si="536"/>
        <v>0</v>
      </c>
      <c r="AV157" s="191">
        <f t="shared" si="536"/>
        <v>0</v>
      </c>
      <c r="AW157" s="176"/>
      <c r="AX157" s="191">
        <f t="shared" si="536"/>
        <v>0</v>
      </c>
      <c r="AY157" s="191">
        <f t="shared" si="536"/>
        <v>0</v>
      </c>
      <c r="AZ157" s="176"/>
      <c r="BA157" s="170">
        <f t="shared" si="536"/>
        <v>0</v>
      </c>
      <c r="BB157" s="191">
        <f t="shared" si="536"/>
        <v>0</v>
      </c>
      <c r="BC157" s="176"/>
      <c r="BD157" s="191">
        <f t="shared" si="536"/>
        <v>0</v>
      </c>
      <c r="BE157" s="191">
        <f t="shared" si="536"/>
        <v>0</v>
      </c>
      <c r="BF157" s="176"/>
      <c r="BG157" s="191">
        <f t="shared" si="536"/>
        <v>0</v>
      </c>
      <c r="BH157" s="191">
        <f t="shared" si="536"/>
        <v>0</v>
      </c>
      <c r="BI157" s="177"/>
      <c r="BJ157" s="191">
        <f t="shared" si="536"/>
        <v>0</v>
      </c>
      <c r="BK157" s="191">
        <f t="shared" si="536"/>
        <v>0</v>
      </c>
      <c r="BL157" s="176"/>
      <c r="BM157" s="191">
        <f t="shared" si="536"/>
        <v>0</v>
      </c>
      <c r="BN157" s="191">
        <f t="shared" si="536"/>
        <v>0</v>
      </c>
      <c r="BO157" s="177"/>
      <c r="BP157" s="191">
        <f t="shared" ref="BP157:CM157" si="537">SUM(BP158:BP163)</f>
        <v>0</v>
      </c>
      <c r="BQ157" s="191">
        <f t="shared" si="537"/>
        <v>0</v>
      </c>
      <c r="BR157" s="176"/>
      <c r="BS157" s="191">
        <f t="shared" si="537"/>
        <v>0</v>
      </c>
      <c r="BT157" s="191">
        <f t="shared" si="537"/>
        <v>0</v>
      </c>
      <c r="BU157" s="176"/>
      <c r="BV157" s="191">
        <f t="shared" si="537"/>
        <v>0</v>
      </c>
      <c r="BW157" s="191">
        <f t="shared" si="537"/>
        <v>0</v>
      </c>
      <c r="BX157" s="177"/>
      <c r="BY157" s="191">
        <f t="shared" si="537"/>
        <v>0</v>
      </c>
      <c r="BZ157" s="191">
        <f t="shared" si="537"/>
        <v>0</v>
      </c>
      <c r="CA157" s="177"/>
      <c r="CB157" s="191"/>
      <c r="CC157" s="191"/>
      <c r="CD157" s="177"/>
      <c r="CE157" s="192">
        <f t="shared" si="537"/>
        <v>0</v>
      </c>
      <c r="CF157" s="191">
        <f t="shared" si="537"/>
        <v>0</v>
      </c>
      <c r="CG157" s="191">
        <f t="shared" si="537"/>
        <v>0</v>
      </c>
      <c r="CH157" s="176"/>
      <c r="CI157" s="191">
        <f t="shared" si="537"/>
        <v>0</v>
      </c>
      <c r="CJ157" s="191">
        <f t="shared" si="537"/>
        <v>0</v>
      </c>
      <c r="CK157" s="177"/>
      <c r="CL157" s="191">
        <f t="shared" si="537"/>
        <v>0</v>
      </c>
      <c r="CM157" s="191">
        <f t="shared" si="537"/>
        <v>0</v>
      </c>
      <c r="CN157" s="177"/>
      <c r="CO157" s="191"/>
      <c r="CP157" s="191"/>
      <c r="CQ157" s="176"/>
      <c r="CR157" s="191">
        <f t="shared" ref="CR157:CS157" si="538">SUM(CR158:CR163)</f>
        <v>0</v>
      </c>
      <c r="CS157" s="191">
        <f t="shared" si="538"/>
        <v>0</v>
      </c>
      <c r="CT157" s="177"/>
      <c r="CU157" s="191">
        <f t="shared" ref="CU157:CV157" si="539">SUM(CU158:CU163)</f>
        <v>0</v>
      </c>
      <c r="CV157" s="191">
        <f t="shared" si="539"/>
        <v>0</v>
      </c>
      <c r="CW157" s="177"/>
      <c r="CX157" s="191">
        <f t="shared" ref="CX157:CY157" si="540">SUM(CX158:CX163)</f>
        <v>0</v>
      </c>
      <c r="CY157" s="191">
        <f t="shared" si="540"/>
        <v>0</v>
      </c>
      <c r="CZ157" s="177"/>
      <c r="DA157" s="75"/>
      <c r="DB157" s="75"/>
      <c r="DC157" s="17"/>
      <c r="DD157" s="85"/>
      <c r="DE157" s="85"/>
      <c r="DF157" s="85"/>
      <c r="DG157" s="85"/>
      <c r="DH157" s="85"/>
    </row>
    <row r="158" spans="1:112" s="150" customFormat="1" ht="15.75" customHeight="1">
      <c r="A158" s="15" t="s">
        <v>106</v>
      </c>
      <c r="B158" s="173">
        <f t="shared" ref="B158:B163" si="541">E158+H158+K158+N158+Q158+T158+W158+Z158+AC158+AF158+AI158+AL158+AO158+AR158+AU158+AX158+BA158+BD158+BG158+BJ158+BM158+BP158+BS158+BV158+BY158+CB158+CE158+CO158+CR158</f>
        <v>111.4</v>
      </c>
      <c r="C158" s="173">
        <f t="shared" ref="C158:C163" si="542">F158+I158+L158+R158+U158+X158+AA158+AD158+AG158+AJ158+AM158+AP158+AS158+AV158+AY158+BB158+BE158+BH158+BK158+BN158+BQ158+BT158+BW158+BZ158+CG158+CS158+CV158</f>
        <v>22.311</v>
      </c>
      <c r="D158" s="173">
        <f t="shared" si="400"/>
        <v>20.027827648114901</v>
      </c>
      <c r="E158" s="173"/>
      <c r="F158" s="173"/>
      <c r="G158" s="177"/>
      <c r="H158" s="173"/>
      <c r="I158" s="173"/>
      <c r="J158" s="177"/>
      <c r="K158" s="173">
        <v>111.4</v>
      </c>
      <c r="L158" s="173">
        <v>22.311</v>
      </c>
      <c r="M158" s="177">
        <f>L158/K158*100</f>
        <v>20.027827648114901</v>
      </c>
      <c r="N158" s="173"/>
      <c r="O158" s="173"/>
      <c r="P158" s="177"/>
      <c r="Q158" s="173"/>
      <c r="R158" s="173"/>
      <c r="S158" s="177"/>
      <c r="T158" s="173"/>
      <c r="U158" s="173"/>
      <c r="V158" s="177"/>
      <c r="W158" s="173"/>
      <c r="X158" s="173"/>
      <c r="Y158" s="177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7"/>
      <c r="AL158" s="173"/>
      <c r="AM158" s="173"/>
      <c r="AN158" s="177"/>
      <c r="AO158" s="173"/>
      <c r="AP158" s="173"/>
      <c r="AQ158" s="177"/>
      <c r="AR158" s="173"/>
      <c r="AS158" s="173"/>
      <c r="AT158" s="177"/>
      <c r="AU158" s="173"/>
      <c r="AV158" s="173"/>
      <c r="AW158" s="177"/>
      <c r="AX158" s="173"/>
      <c r="AY158" s="173"/>
      <c r="AZ158" s="177"/>
      <c r="BA158" s="171"/>
      <c r="BB158" s="173"/>
      <c r="BC158" s="177"/>
      <c r="BD158" s="173"/>
      <c r="BE158" s="173"/>
      <c r="BF158" s="177"/>
      <c r="BG158" s="173"/>
      <c r="BH158" s="173"/>
      <c r="BI158" s="177"/>
      <c r="BJ158" s="173"/>
      <c r="BK158" s="173"/>
      <c r="BL158" s="177"/>
      <c r="BM158" s="173"/>
      <c r="BN158" s="173"/>
      <c r="BO158" s="177"/>
      <c r="BP158" s="173"/>
      <c r="BQ158" s="173"/>
      <c r="BR158" s="177"/>
      <c r="BS158" s="173"/>
      <c r="BT158" s="173"/>
      <c r="BU158" s="177"/>
      <c r="BV158" s="173"/>
      <c r="BW158" s="173"/>
      <c r="BX158" s="177"/>
      <c r="BY158" s="173"/>
      <c r="BZ158" s="173"/>
      <c r="CA158" s="177"/>
      <c r="CB158" s="173"/>
      <c r="CC158" s="173"/>
      <c r="CD158" s="177"/>
      <c r="CE158" s="193"/>
      <c r="CF158" s="173"/>
      <c r="CG158" s="173"/>
      <c r="CH158" s="177"/>
      <c r="CI158" s="173"/>
      <c r="CJ158" s="173"/>
      <c r="CK158" s="177"/>
      <c r="CL158" s="173"/>
      <c r="CM158" s="173"/>
      <c r="CN158" s="177"/>
      <c r="CO158" s="173"/>
      <c r="CP158" s="173"/>
      <c r="CQ158" s="177"/>
      <c r="CR158" s="173"/>
      <c r="CS158" s="173"/>
      <c r="CT158" s="177"/>
      <c r="CU158" s="173"/>
      <c r="CV158" s="173"/>
      <c r="CW158" s="177"/>
      <c r="CX158" s="173"/>
      <c r="CY158" s="173"/>
      <c r="CZ158" s="177"/>
      <c r="DA158" s="17"/>
      <c r="DB158" s="17"/>
      <c r="DC158" s="17"/>
      <c r="DD158" s="85"/>
      <c r="DE158" s="85"/>
      <c r="DF158" s="85"/>
      <c r="DG158" s="85"/>
      <c r="DH158" s="85"/>
    </row>
    <row r="159" spans="1:112" s="150" customFormat="1" ht="15.75" customHeight="1">
      <c r="A159" s="15" t="s">
        <v>107</v>
      </c>
      <c r="B159" s="173">
        <f t="shared" si="541"/>
        <v>111.4</v>
      </c>
      <c r="C159" s="173">
        <f t="shared" si="542"/>
        <v>27.128</v>
      </c>
      <c r="D159" s="173">
        <f t="shared" si="400"/>
        <v>24.351885098743267</v>
      </c>
      <c r="E159" s="173"/>
      <c r="F159" s="173"/>
      <c r="G159" s="177"/>
      <c r="H159" s="173"/>
      <c r="I159" s="173"/>
      <c r="J159" s="177"/>
      <c r="K159" s="173">
        <v>111.4</v>
      </c>
      <c r="L159" s="173">
        <v>27.128</v>
      </c>
      <c r="M159" s="177">
        <f t="shared" ref="M159:M163" si="543">L159/K159*100</f>
        <v>24.351885098743267</v>
      </c>
      <c r="N159" s="173"/>
      <c r="O159" s="173"/>
      <c r="P159" s="177"/>
      <c r="Q159" s="173"/>
      <c r="R159" s="173"/>
      <c r="S159" s="177"/>
      <c r="T159" s="173"/>
      <c r="U159" s="173"/>
      <c r="V159" s="177"/>
      <c r="W159" s="173"/>
      <c r="X159" s="173"/>
      <c r="Y159" s="177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7"/>
      <c r="AL159" s="173"/>
      <c r="AM159" s="173"/>
      <c r="AN159" s="177"/>
      <c r="AO159" s="173"/>
      <c r="AP159" s="173"/>
      <c r="AQ159" s="177"/>
      <c r="AR159" s="173"/>
      <c r="AS159" s="173"/>
      <c r="AT159" s="177"/>
      <c r="AU159" s="173"/>
      <c r="AV159" s="173"/>
      <c r="AW159" s="177"/>
      <c r="AX159" s="173"/>
      <c r="AY159" s="173"/>
      <c r="AZ159" s="177"/>
      <c r="BA159" s="171"/>
      <c r="BB159" s="173"/>
      <c r="BC159" s="177"/>
      <c r="BD159" s="173"/>
      <c r="BE159" s="173"/>
      <c r="BF159" s="177"/>
      <c r="BG159" s="173"/>
      <c r="BH159" s="173"/>
      <c r="BI159" s="177"/>
      <c r="BJ159" s="173"/>
      <c r="BK159" s="173"/>
      <c r="BL159" s="177"/>
      <c r="BM159" s="173"/>
      <c r="BN159" s="173"/>
      <c r="BO159" s="177"/>
      <c r="BP159" s="173"/>
      <c r="BQ159" s="173"/>
      <c r="BR159" s="177"/>
      <c r="BS159" s="173"/>
      <c r="BT159" s="173"/>
      <c r="BU159" s="177"/>
      <c r="BV159" s="173"/>
      <c r="BW159" s="173"/>
      <c r="BX159" s="177"/>
      <c r="BY159" s="173"/>
      <c r="BZ159" s="173"/>
      <c r="CA159" s="177"/>
      <c r="CB159" s="173"/>
      <c r="CC159" s="173"/>
      <c r="CD159" s="177"/>
      <c r="CE159" s="193"/>
      <c r="CF159" s="173"/>
      <c r="CG159" s="173"/>
      <c r="CH159" s="177"/>
      <c r="CI159" s="173"/>
      <c r="CJ159" s="173"/>
      <c r="CK159" s="177"/>
      <c r="CL159" s="173"/>
      <c r="CM159" s="173"/>
      <c r="CN159" s="177"/>
      <c r="CO159" s="173"/>
      <c r="CP159" s="173"/>
      <c r="CQ159" s="177"/>
      <c r="CR159" s="173"/>
      <c r="CS159" s="173"/>
      <c r="CT159" s="177"/>
      <c r="CU159" s="173"/>
      <c r="CV159" s="173"/>
      <c r="CW159" s="177"/>
      <c r="CX159" s="173"/>
      <c r="CY159" s="173"/>
      <c r="CZ159" s="177"/>
      <c r="DA159" s="17"/>
      <c r="DB159" s="17"/>
      <c r="DC159" s="17"/>
      <c r="DD159" s="85"/>
      <c r="DE159" s="85"/>
      <c r="DF159" s="85"/>
      <c r="DG159" s="85"/>
      <c r="DH159" s="85"/>
    </row>
    <row r="160" spans="1:112" s="150" customFormat="1" ht="15.75" customHeight="1">
      <c r="A160" s="15" t="s">
        <v>48</v>
      </c>
      <c r="B160" s="173">
        <f t="shared" si="541"/>
        <v>227</v>
      </c>
      <c r="C160" s="173">
        <f t="shared" si="542"/>
        <v>54.254339999999999</v>
      </c>
      <c r="D160" s="173">
        <f t="shared" si="400"/>
        <v>23.900590308370042</v>
      </c>
      <c r="E160" s="173"/>
      <c r="F160" s="173"/>
      <c r="G160" s="177"/>
      <c r="H160" s="173"/>
      <c r="I160" s="173"/>
      <c r="J160" s="177"/>
      <c r="K160" s="173">
        <v>227</v>
      </c>
      <c r="L160" s="173">
        <v>54.254339999999999</v>
      </c>
      <c r="M160" s="177">
        <f t="shared" si="543"/>
        <v>23.900590308370042</v>
      </c>
      <c r="N160" s="173"/>
      <c r="O160" s="173"/>
      <c r="P160" s="177"/>
      <c r="Q160" s="173"/>
      <c r="R160" s="173"/>
      <c r="S160" s="177"/>
      <c r="T160" s="173"/>
      <c r="U160" s="173"/>
      <c r="V160" s="177"/>
      <c r="W160" s="173"/>
      <c r="X160" s="173"/>
      <c r="Y160" s="177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7"/>
      <c r="AL160" s="173"/>
      <c r="AM160" s="173"/>
      <c r="AN160" s="177"/>
      <c r="AO160" s="173"/>
      <c r="AP160" s="173"/>
      <c r="AQ160" s="177"/>
      <c r="AR160" s="173"/>
      <c r="AS160" s="173"/>
      <c r="AT160" s="177"/>
      <c r="AU160" s="173"/>
      <c r="AV160" s="173"/>
      <c r="AW160" s="177"/>
      <c r="AX160" s="173"/>
      <c r="AY160" s="173"/>
      <c r="AZ160" s="177"/>
      <c r="BA160" s="171"/>
      <c r="BB160" s="173"/>
      <c r="BC160" s="177"/>
      <c r="BD160" s="173"/>
      <c r="BE160" s="173"/>
      <c r="BF160" s="177"/>
      <c r="BG160" s="173"/>
      <c r="BH160" s="173"/>
      <c r="BI160" s="177"/>
      <c r="BJ160" s="173"/>
      <c r="BK160" s="173"/>
      <c r="BL160" s="177"/>
      <c r="BM160" s="173"/>
      <c r="BN160" s="173"/>
      <c r="BO160" s="177"/>
      <c r="BP160" s="173"/>
      <c r="BQ160" s="173"/>
      <c r="BR160" s="177"/>
      <c r="BS160" s="173"/>
      <c r="BT160" s="173"/>
      <c r="BU160" s="177"/>
      <c r="BV160" s="173"/>
      <c r="BW160" s="173"/>
      <c r="BX160" s="177"/>
      <c r="BY160" s="173"/>
      <c r="BZ160" s="173"/>
      <c r="CA160" s="177"/>
      <c r="CB160" s="173"/>
      <c r="CC160" s="173"/>
      <c r="CD160" s="177"/>
      <c r="CE160" s="193"/>
      <c r="CF160" s="173"/>
      <c r="CG160" s="173"/>
      <c r="CH160" s="177"/>
      <c r="CI160" s="173"/>
      <c r="CJ160" s="173"/>
      <c r="CK160" s="177"/>
      <c r="CL160" s="173"/>
      <c r="CM160" s="173"/>
      <c r="CN160" s="177"/>
      <c r="CO160" s="173"/>
      <c r="CP160" s="173"/>
      <c r="CQ160" s="177"/>
      <c r="CR160" s="173"/>
      <c r="CS160" s="173"/>
      <c r="CT160" s="177"/>
      <c r="CU160" s="173"/>
      <c r="CV160" s="173"/>
      <c r="CW160" s="177"/>
      <c r="CX160" s="173"/>
      <c r="CY160" s="173"/>
      <c r="CZ160" s="177"/>
      <c r="DA160" s="17"/>
      <c r="DB160" s="17"/>
      <c r="DC160" s="17"/>
      <c r="DD160" s="85"/>
      <c r="DE160" s="85"/>
      <c r="DF160" s="85"/>
      <c r="DG160" s="88"/>
      <c r="DH160" s="85"/>
    </row>
    <row r="161" spans="1:131" s="150" customFormat="1" ht="15.75" customHeight="1">
      <c r="A161" s="15" t="s">
        <v>93</v>
      </c>
      <c r="B161" s="173">
        <f t="shared" si="541"/>
        <v>111.4</v>
      </c>
      <c r="C161" s="173">
        <f t="shared" si="542"/>
        <v>27.128</v>
      </c>
      <c r="D161" s="173">
        <f t="shared" si="400"/>
        <v>24.351885098743267</v>
      </c>
      <c r="E161" s="173"/>
      <c r="F161" s="173"/>
      <c r="G161" s="177"/>
      <c r="H161" s="173"/>
      <c r="I161" s="173"/>
      <c r="J161" s="177"/>
      <c r="K161" s="173">
        <v>111.4</v>
      </c>
      <c r="L161" s="173">
        <v>27.128</v>
      </c>
      <c r="M161" s="177">
        <f t="shared" si="543"/>
        <v>24.351885098743267</v>
      </c>
      <c r="N161" s="173"/>
      <c r="O161" s="173"/>
      <c r="P161" s="177"/>
      <c r="Q161" s="173"/>
      <c r="R161" s="173"/>
      <c r="S161" s="177"/>
      <c r="T161" s="173"/>
      <c r="U161" s="173"/>
      <c r="V161" s="177"/>
      <c r="W161" s="173"/>
      <c r="X161" s="173"/>
      <c r="Y161" s="177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173"/>
      <c r="AK161" s="177"/>
      <c r="AL161" s="173"/>
      <c r="AM161" s="173"/>
      <c r="AN161" s="177"/>
      <c r="AO161" s="173"/>
      <c r="AP161" s="173"/>
      <c r="AQ161" s="177"/>
      <c r="AR161" s="173"/>
      <c r="AS161" s="173"/>
      <c r="AT161" s="177"/>
      <c r="AU161" s="173"/>
      <c r="AV161" s="173"/>
      <c r="AW161" s="177"/>
      <c r="AX161" s="173"/>
      <c r="AY161" s="173"/>
      <c r="AZ161" s="177"/>
      <c r="BA161" s="171"/>
      <c r="BB161" s="173"/>
      <c r="BC161" s="177"/>
      <c r="BD161" s="173"/>
      <c r="BE161" s="173"/>
      <c r="BF161" s="177"/>
      <c r="BG161" s="173"/>
      <c r="BH161" s="173"/>
      <c r="BI161" s="177"/>
      <c r="BJ161" s="173"/>
      <c r="BK161" s="173"/>
      <c r="BL161" s="177"/>
      <c r="BM161" s="173"/>
      <c r="BN161" s="173"/>
      <c r="BO161" s="177"/>
      <c r="BP161" s="173"/>
      <c r="BQ161" s="173"/>
      <c r="BR161" s="177"/>
      <c r="BS161" s="173"/>
      <c r="BT161" s="173"/>
      <c r="BU161" s="177"/>
      <c r="BV161" s="173"/>
      <c r="BW161" s="173"/>
      <c r="BX161" s="177"/>
      <c r="BY161" s="173"/>
      <c r="BZ161" s="173"/>
      <c r="CA161" s="177"/>
      <c r="CB161" s="173"/>
      <c r="CC161" s="173"/>
      <c r="CD161" s="177"/>
      <c r="CE161" s="193"/>
      <c r="CF161" s="173"/>
      <c r="CG161" s="173"/>
      <c r="CH161" s="177"/>
      <c r="CI161" s="173"/>
      <c r="CJ161" s="173"/>
      <c r="CK161" s="177"/>
      <c r="CL161" s="173"/>
      <c r="CM161" s="173"/>
      <c r="CN161" s="177"/>
      <c r="CO161" s="173"/>
      <c r="CP161" s="173"/>
      <c r="CQ161" s="177"/>
      <c r="CR161" s="173"/>
      <c r="CS161" s="173"/>
      <c r="CT161" s="177"/>
      <c r="CU161" s="173"/>
      <c r="CV161" s="173"/>
      <c r="CW161" s="177"/>
      <c r="CX161" s="173"/>
      <c r="CY161" s="173"/>
      <c r="CZ161" s="177"/>
      <c r="DA161" s="17"/>
      <c r="DB161" s="17"/>
      <c r="DC161" s="17"/>
      <c r="DD161" s="85"/>
      <c r="DE161" s="85"/>
      <c r="DF161" s="85"/>
      <c r="DG161" s="85"/>
      <c r="DH161" s="85"/>
    </row>
    <row r="162" spans="1:131" s="150" customFormat="1" ht="15.75" customHeight="1">
      <c r="A162" s="15" t="s">
        <v>112</v>
      </c>
      <c r="B162" s="173">
        <f t="shared" si="541"/>
        <v>111.4</v>
      </c>
      <c r="C162" s="173">
        <f t="shared" si="542"/>
        <v>21.879110000000001</v>
      </c>
      <c r="D162" s="173">
        <f t="shared" si="400"/>
        <v>19.64013464991023</v>
      </c>
      <c r="E162" s="173"/>
      <c r="F162" s="173"/>
      <c r="G162" s="177"/>
      <c r="H162" s="173"/>
      <c r="I162" s="173"/>
      <c r="J162" s="177"/>
      <c r="K162" s="173">
        <v>111.4</v>
      </c>
      <c r="L162" s="173">
        <v>21.879110000000001</v>
      </c>
      <c r="M162" s="177">
        <f t="shared" si="543"/>
        <v>19.64013464991023</v>
      </c>
      <c r="N162" s="173"/>
      <c r="O162" s="173"/>
      <c r="P162" s="177"/>
      <c r="Q162" s="173"/>
      <c r="R162" s="173"/>
      <c r="S162" s="177"/>
      <c r="T162" s="173"/>
      <c r="U162" s="173"/>
      <c r="V162" s="177"/>
      <c r="W162" s="173"/>
      <c r="X162" s="173"/>
      <c r="Y162" s="177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177"/>
      <c r="AL162" s="173"/>
      <c r="AM162" s="173"/>
      <c r="AN162" s="177"/>
      <c r="AO162" s="173"/>
      <c r="AP162" s="173"/>
      <c r="AQ162" s="177"/>
      <c r="AR162" s="173"/>
      <c r="AS162" s="173"/>
      <c r="AT162" s="177"/>
      <c r="AU162" s="173"/>
      <c r="AV162" s="173"/>
      <c r="AW162" s="177"/>
      <c r="AX162" s="173"/>
      <c r="AY162" s="173"/>
      <c r="AZ162" s="177"/>
      <c r="BA162" s="171"/>
      <c r="BB162" s="173"/>
      <c r="BC162" s="177"/>
      <c r="BD162" s="173"/>
      <c r="BE162" s="173"/>
      <c r="BF162" s="177"/>
      <c r="BG162" s="173"/>
      <c r="BH162" s="173"/>
      <c r="BI162" s="177"/>
      <c r="BJ162" s="173"/>
      <c r="BK162" s="173"/>
      <c r="BL162" s="177"/>
      <c r="BM162" s="173"/>
      <c r="BN162" s="173"/>
      <c r="BO162" s="177"/>
      <c r="BP162" s="173"/>
      <c r="BQ162" s="173"/>
      <c r="BR162" s="177"/>
      <c r="BS162" s="173"/>
      <c r="BT162" s="173"/>
      <c r="BU162" s="177"/>
      <c r="BV162" s="173"/>
      <c r="BW162" s="173"/>
      <c r="BX162" s="177"/>
      <c r="BY162" s="173"/>
      <c r="BZ162" s="173"/>
      <c r="CA162" s="177"/>
      <c r="CB162" s="173"/>
      <c r="CC162" s="173"/>
      <c r="CD162" s="177"/>
      <c r="CE162" s="193"/>
      <c r="CF162" s="173"/>
      <c r="CG162" s="173"/>
      <c r="CH162" s="177"/>
      <c r="CI162" s="173"/>
      <c r="CJ162" s="173"/>
      <c r="CK162" s="177"/>
      <c r="CL162" s="173"/>
      <c r="CM162" s="173"/>
      <c r="CN162" s="177"/>
      <c r="CO162" s="173"/>
      <c r="CP162" s="173"/>
      <c r="CQ162" s="177"/>
      <c r="CR162" s="173"/>
      <c r="CS162" s="173"/>
      <c r="CT162" s="177"/>
      <c r="CU162" s="173"/>
      <c r="CV162" s="173"/>
      <c r="CW162" s="177"/>
      <c r="CX162" s="173"/>
      <c r="CY162" s="173"/>
      <c r="CZ162" s="177"/>
      <c r="DA162" s="17"/>
      <c r="DB162" s="17"/>
      <c r="DC162" s="17"/>
      <c r="DD162" s="85"/>
      <c r="DE162" s="85"/>
      <c r="DF162" s="85"/>
      <c r="DG162" s="85"/>
      <c r="DH162" s="85"/>
    </row>
    <row r="163" spans="1:131" s="150" customFormat="1" ht="15.75" customHeight="1">
      <c r="A163" s="15" t="s">
        <v>125</v>
      </c>
      <c r="B163" s="173">
        <f t="shared" si="541"/>
        <v>111.4</v>
      </c>
      <c r="C163" s="173">
        <f t="shared" si="542"/>
        <v>27.128</v>
      </c>
      <c r="D163" s="173">
        <f t="shared" si="400"/>
        <v>24.351885098743267</v>
      </c>
      <c r="E163" s="173"/>
      <c r="F163" s="173"/>
      <c r="G163" s="177"/>
      <c r="H163" s="173"/>
      <c r="I163" s="173"/>
      <c r="J163" s="177"/>
      <c r="K163" s="173">
        <v>111.4</v>
      </c>
      <c r="L163" s="173">
        <v>27.128</v>
      </c>
      <c r="M163" s="177">
        <f t="shared" si="543"/>
        <v>24.351885098743267</v>
      </c>
      <c r="N163" s="173"/>
      <c r="O163" s="173"/>
      <c r="P163" s="177"/>
      <c r="Q163" s="173"/>
      <c r="R163" s="173"/>
      <c r="S163" s="177"/>
      <c r="T163" s="173"/>
      <c r="U163" s="173"/>
      <c r="V163" s="177"/>
      <c r="W163" s="173"/>
      <c r="X163" s="173"/>
      <c r="Y163" s="177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  <c r="AJ163" s="173"/>
      <c r="AK163" s="177"/>
      <c r="AL163" s="173"/>
      <c r="AM163" s="173"/>
      <c r="AN163" s="177"/>
      <c r="AO163" s="173"/>
      <c r="AP163" s="173"/>
      <c r="AQ163" s="177"/>
      <c r="AR163" s="173"/>
      <c r="AS163" s="173"/>
      <c r="AT163" s="177"/>
      <c r="AU163" s="173"/>
      <c r="AV163" s="173"/>
      <c r="AW163" s="177"/>
      <c r="AX163" s="173"/>
      <c r="AY163" s="173"/>
      <c r="AZ163" s="177"/>
      <c r="BA163" s="171"/>
      <c r="BB163" s="173"/>
      <c r="BC163" s="177"/>
      <c r="BD163" s="173"/>
      <c r="BE163" s="173"/>
      <c r="BF163" s="177"/>
      <c r="BG163" s="173"/>
      <c r="BH163" s="173"/>
      <c r="BI163" s="177"/>
      <c r="BJ163" s="173"/>
      <c r="BK163" s="173"/>
      <c r="BL163" s="177"/>
      <c r="BM163" s="173"/>
      <c r="BN163" s="173"/>
      <c r="BO163" s="177"/>
      <c r="BP163" s="173"/>
      <c r="BQ163" s="173"/>
      <c r="BR163" s="177"/>
      <c r="BS163" s="173"/>
      <c r="BT163" s="173"/>
      <c r="BU163" s="177"/>
      <c r="BV163" s="173"/>
      <c r="BW163" s="173"/>
      <c r="BX163" s="177"/>
      <c r="BY163" s="173"/>
      <c r="BZ163" s="173"/>
      <c r="CA163" s="177"/>
      <c r="CB163" s="173"/>
      <c r="CC163" s="173"/>
      <c r="CD163" s="177"/>
      <c r="CE163" s="193"/>
      <c r="CF163" s="173"/>
      <c r="CG163" s="173"/>
      <c r="CH163" s="177"/>
      <c r="CI163" s="173"/>
      <c r="CJ163" s="173"/>
      <c r="CK163" s="177"/>
      <c r="CL163" s="173"/>
      <c r="CM163" s="173"/>
      <c r="CN163" s="177"/>
      <c r="CO163" s="173"/>
      <c r="CP163" s="173"/>
      <c r="CQ163" s="177"/>
      <c r="CR163" s="173"/>
      <c r="CS163" s="173"/>
      <c r="CT163" s="177"/>
      <c r="CU163" s="173"/>
      <c r="CV163" s="173"/>
      <c r="CW163" s="177"/>
      <c r="CX163" s="173"/>
      <c r="CY163" s="173"/>
      <c r="CZ163" s="177"/>
      <c r="DA163" s="17"/>
      <c r="DB163" s="17"/>
      <c r="DC163" s="17"/>
      <c r="DD163" s="85"/>
      <c r="DE163" s="85"/>
      <c r="DF163" s="85"/>
      <c r="DG163" s="85"/>
      <c r="DH163" s="85"/>
    </row>
    <row r="164" spans="1:131" s="40" customFormat="1" ht="15.75" customHeight="1">
      <c r="A164" s="19" t="s">
        <v>196</v>
      </c>
      <c r="B164" s="191">
        <f>SUM(B165:B167)</f>
        <v>3050451.1662300001</v>
      </c>
      <c r="C164" s="191">
        <f t="shared" ref="C164:BN164" si="544">SUM(C165:C167)</f>
        <v>775849.14373999997</v>
      </c>
      <c r="D164" s="191">
        <f t="shared" ref="D164:D168" si="545">C164/B164*100</f>
        <v>25.43391457398279</v>
      </c>
      <c r="E164" s="191">
        <f t="shared" si="544"/>
        <v>12288.1</v>
      </c>
      <c r="F164" s="191">
        <f t="shared" si="544"/>
        <v>2669.6916100000003</v>
      </c>
      <c r="G164" s="176">
        <f t="shared" ref="G164:G168" si="546">F164/E164*100</f>
        <v>21.725829135505084</v>
      </c>
      <c r="H164" s="191">
        <f t="shared" si="544"/>
        <v>629.20000000000005</v>
      </c>
      <c r="I164" s="191">
        <f t="shared" si="544"/>
        <v>117.712</v>
      </c>
      <c r="J164" s="176">
        <f t="shared" ref="J164:J168" si="547">I164/H164*100</f>
        <v>18.708200890019071</v>
      </c>
      <c r="K164" s="191">
        <f t="shared" si="544"/>
        <v>0</v>
      </c>
      <c r="L164" s="191">
        <f t="shared" si="544"/>
        <v>0</v>
      </c>
      <c r="M164" s="176"/>
      <c r="N164" s="191"/>
      <c r="O164" s="191"/>
      <c r="P164" s="176"/>
      <c r="Q164" s="191">
        <f t="shared" si="544"/>
        <v>1209871.3999999999</v>
      </c>
      <c r="R164" s="191">
        <f t="shared" si="544"/>
        <v>309519.98181999999</v>
      </c>
      <c r="S164" s="176">
        <f t="shared" ref="S164:S168" si="548">R164/Q164*100</f>
        <v>25.582882760928143</v>
      </c>
      <c r="T164" s="191">
        <f t="shared" si="544"/>
        <v>1023238</v>
      </c>
      <c r="U164" s="191">
        <f t="shared" si="544"/>
        <v>246491.93797000003</v>
      </c>
      <c r="V164" s="176">
        <f t="shared" ref="V164:V168" si="549">U164/T164*100</f>
        <v>24.089404221696224</v>
      </c>
      <c r="W164" s="191">
        <f t="shared" si="544"/>
        <v>2770.7</v>
      </c>
      <c r="X164" s="191">
        <f t="shared" si="544"/>
        <v>0</v>
      </c>
      <c r="Y164" s="176">
        <f t="shared" ref="Y164:Y168" si="550">X164/W164*100</f>
        <v>0</v>
      </c>
      <c r="Z164" s="191">
        <f t="shared" si="544"/>
        <v>569.29999999999995</v>
      </c>
      <c r="AA164" s="191">
        <f t="shared" si="544"/>
        <v>125.11325000000001</v>
      </c>
      <c r="AB164" s="191">
        <f t="shared" ref="AB164:AB168" si="551">AA164/Z164*100</f>
        <v>21.976681890040403</v>
      </c>
      <c r="AC164" s="191">
        <f t="shared" si="544"/>
        <v>4384.7</v>
      </c>
      <c r="AD164" s="191">
        <f t="shared" si="544"/>
        <v>1560.3</v>
      </c>
      <c r="AE164" s="191">
        <f t="shared" ref="AE164:AE168" si="552">AD164/AC164*100</f>
        <v>35.585102743631261</v>
      </c>
      <c r="AF164" s="191">
        <f t="shared" si="544"/>
        <v>51238</v>
      </c>
      <c r="AG164" s="191">
        <f t="shared" si="544"/>
        <v>19365.27</v>
      </c>
      <c r="AH164" s="191">
        <f t="shared" ref="AH164:AH168" si="553">AG164/AF164*100</f>
        <v>37.794742183535654</v>
      </c>
      <c r="AI164" s="191">
        <f t="shared" si="544"/>
        <v>318479.18</v>
      </c>
      <c r="AJ164" s="191">
        <f t="shared" si="544"/>
        <v>109269.32963000001</v>
      </c>
      <c r="AK164" s="176">
        <f t="shared" ref="AK164:AK168" si="554">AJ164/AI164*100</f>
        <v>34.309724619989289</v>
      </c>
      <c r="AL164" s="191">
        <f t="shared" si="544"/>
        <v>1939.6</v>
      </c>
      <c r="AM164" s="191">
        <f t="shared" si="544"/>
        <v>389.92511000000002</v>
      </c>
      <c r="AN164" s="176">
        <f t="shared" ref="AN164:AN168" si="555">AM164/AL164*100</f>
        <v>20.10337750051557</v>
      </c>
      <c r="AO164" s="191">
        <f t="shared" si="544"/>
        <v>35</v>
      </c>
      <c r="AP164" s="191">
        <f t="shared" si="544"/>
        <v>0</v>
      </c>
      <c r="AQ164" s="176">
        <f t="shared" ref="AQ164:AQ168" si="556">AP164/AO164*100</f>
        <v>0</v>
      </c>
      <c r="AR164" s="191">
        <f t="shared" si="544"/>
        <v>3170</v>
      </c>
      <c r="AS164" s="191">
        <f t="shared" si="544"/>
        <v>611.90229999999997</v>
      </c>
      <c r="AT164" s="176">
        <f t="shared" ref="AT164:AT168" si="557">AS164/AR164*100</f>
        <v>19.302911671924289</v>
      </c>
      <c r="AU164" s="191">
        <f t="shared" si="544"/>
        <v>886</v>
      </c>
      <c r="AV164" s="191">
        <f t="shared" si="544"/>
        <v>281.78044999999997</v>
      </c>
      <c r="AW164" s="176">
        <f t="shared" ref="AW164:AW168" si="558">AV164/AU164*100</f>
        <v>31.803662528216702</v>
      </c>
      <c r="AX164" s="191">
        <f t="shared" si="544"/>
        <v>0</v>
      </c>
      <c r="AY164" s="191">
        <f t="shared" si="544"/>
        <v>0</v>
      </c>
      <c r="AZ164" s="176"/>
      <c r="BA164" s="170">
        <f t="shared" si="544"/>
        <v>3047</v>
      </c>
      <c r="BB164" s="191">
        <f t="shared" si="544"/>
        <v>563.29098999999997</v>
      </c>
      <c r="BC164" s="176">
        <f t="shared" ref="BC164:BC168" si="559">BB164/BA164*100</f>
        <v>18.486740728585495</v>
      </c>
      <c r="BD164" s="191">
        <f t="shared" si="544"/>
        <v>75</v>
      </c>
      <c r="BE164" s="191">
        <f t="shared" si="544"/>
        <v>0.99</v>
      </c>
      <c r="BF164" s="176">
        <f t="shared" ref="BF164:BF168" si="560">BE164/BD164*100</f>
        <v>1.32</v>
      </c>
      <c r="BG164" s="191">
        <f t="shared" si="544"/>
        <v>135.6</v>
      </c>
      <c r="BH164" s="191">
        <f t="shared" si="544"/>
        <v>17.861999999999998</v>
      </c>
      <c r="BI164" s="176">
        <f t="shared" ref="BI164:BI168" si="561">BH164/BG164*100</f>
        <v>13.172566371681416</v>
      </c>
      <c r="BJ164" s="191">
        <f t="shared" si="544"/>
        <v>4521</v>
      </c>
      <c r="BK164" s="191">
        <f t="shared" si="544"/>
        <v>718.18319999999994</v>
      </c>
      <c r="BL164" s="176">
        <f t="shared" ref="BL164:BL168" si="562">BK164/BJ164*100</f>
        <v>15.885494359654942</v>
      </c>
      <c r="BM164" s="191">
        <f t="shared" si="544"/>
        <v>1.66</v>
      </c>
      <c r="BN164" s="191">
        <f t="shared" si="544"/>
        <v>1.66</v>
      </c>
      <c r="BO164" s="176">
        <f t="shared" ref="BO164:BO168" si="563">BN164/BM164*100</f>
        <v>100</v>
      </c>
      <c r="BP164" s="191">
        <f t="shared" ref="BP164:CM164" si="564">SUM(BP165:BP167)</f>
        <v>74042.8</v>
      </c>
      <c r="BQ164" s="191">
        <f t="shared" si="564"/>
        <v>18552.066640000001</v>
      </c>
      <c r="BR164" s="176">
        <f t="shared" ref="BR164:BR168" si="565">BQ164/BP164*100</f>
        <v>25.055868551702531</v>
      </c>
      <c r="BS164" s="191">
        <f t="shared" si="564"/>
        <v>208</v>
      </c>
      <c r="BT164" s="191">
        <f t="shared" si="564"/>
        <v>0</v>
      </c>
      <c r="BU164" s="176">
        <f t="shared" ref="BU164:BU168" si="566">BT164/BS164*100</f>
        <v>0</v>
      </c>
      <c r="BV164" s="191">
        <f t="shared" si="564"/>
        <v>20</v>
      </c>
      <c r="BW164" s="191">
        <f t="shared" si="564"/>
        <v>0</v>
      </c>
      <c r="BX164" s="176">
        <f t="shared" ref="BX164:BX166" si="567">BW164/BV164*100</f>
        <v>0</v>
      </c>
      <c r="BY164" s="191">
        <f t="shared" si="564"/>
        <v>186860.41500000001</v>
      </c>
      <c r="BZ164" s="191">
        <f t="shared" si="564"/>
        <v>28435.370999999999</v>
      </c>
      <c r="CA164" s="176">
        <f t="shared" ref="CA164:CA168" si="568">BZ164/BY164*100</f>
        <v>15.217439712953649</v>
      </c>
      <c r="CB164" s="191"/>
      <c r="CC164" s="191"/>
      <c r="CD164" s="176"/>
      <c r="CE164" s="192">
        <f t="shared" si="564"/>
        <v>22877.466489999999</v>
      </c>
      <c r="CF164" s="191">
        <f t="shared" si="564"/>
        <v>22877.466489999999</v>
      </c>
      <c r="CG164" s="191">
        <f t="shared" si="564"/>
        <v>6657.64714</v>
      </c>
      <c r="CH164" s="176"/>
      <c r="CI164" s="191">
        <f t="shared" si="564"/>
        <v>22648.69182</v>
      </c>
      <c r="CJ164" s="191">
        <f t="shared" si="564"/>
        <v>6591.0706700000001</v>
      </c>
      <c r="CK164" s="176"/>
      <c r="CL164" s="191">
        <f t="shared" si="564"/>
        <v>228.77466999999999</v>
      </c>
      <c r="CM164" s="191">
        <f t="shared" si="564"/>
        <v>66.57647</v>
      </c>
      <c r="CN164" s="176">
        <f t="shared" ref="CN164:CN166" si="569">CM164/CL164*100</f>
        <v>29.101329268664227</v>
      </c>
      <c r="CO164" s="191"/>
      <c r="CP164" s="191"/>
      <c r="CQ164" s="176"/>
      <c r="CR164" s="191">
        <f t="shared" ref="CR164:CS164" si="570">SUM(CR165:CR167)</f>
        <v>35.4</v>
      </c>
      <c r="CS164" s="191">
        <f t="shared" si="570"/>
        <v>2.6006800000000001</v>
      </c>
      <c r="CT164" s="176">
        <f t="shared" ref="CT164" si="571">CS164/CR164*100</f>
        <v>7.3465536723163849</v>
      </c>
      <c r="CU164" s="191">
        <f t="shared" ref="CU164:CV164" si="572">SUM(CU165:CU167)</f>
        <v>120538.90000000001</v>
      </c>
      <c r="CV164" s="191">
        <f t="shared" si="572"/>
        <v>30017.23</v>
      </c>
      <c r="CW164" s="176">
        <f t="shared" ref="CW164:CW167" si="573">CV164/CU164*100</f>
        <v>24.902525242888395</v>
      </c>
      <c r="CX164" s="191">
        <f t="shared" ref="CX164:CY164" si="574">SUM(CX165:CX167)</f>
        <v>8588.7447400000001</v>
      </c>
      <c r="CY164" s="191">
        <f t="shared" si="574"/>
        <v>479.29795000000001</v>
      </c>
      <c r="CZ164" s="176">
        <f t="shared" ref="CZ164" si="575">CY164/CX164*100</f>
        <v>5.5805355090806907</v>
      </c>
      <c r="DA164" s="98"/>
      <c r="DB164" s="98"/>
      <c r="DC164" s="98"/>
      <c r="DD164" s="85"/>
      <c r="DE164" s="85"/>
      <c r="DF164" s="85"/>
      <c r="DG164" s="85"/>
      <c r="DH164" s="85"/>
      <c r="DJ164" s="75"/>
    </row>
    <row r="165" spans="1:131" s="150" customFormat="1" ht="15.75" customHeight="1">
      <c r="A165" s="15" t="s">
        <v>2</v>
      </c>
      <c r="B165" s="173">
        <f>E165+H165+K165+N165+Q165+T165+W165+Z165+AC165+AF165+AI165+AL165+AO165+AR165+AU165+AX165+BA165+BD165+BG165+BJ165+BM165+BP165+BS165+BV165+BY165+CB165+CE165+CO165+CR165+CU165+CX165</f>
        <v>2118039.665</v>
      </c>
      <c r="C165" s="173">
        <f t="shared" ref="C165" si="576">F165+I165+L165+R165+U165+X165+AA165+AD165+AG165+AJ165+AM165+AP165+AS165+AV165+AY165+BB165+BE165+BH165+BK165+BN165+BQ165+BT165+BW165+BZ165+CG165+CS165+CV165+CY165</f>
        <v>508410.15075999993</v>
      </c>
      <c r="D165" s="173">
        <f t="shared" si="545"/>
        <v>24.003806876770646</v>
      </c>
      <c r="E165" s="173">
        <v>8753.1</v>
      </c>
      <c r="F165" s="173">
        <v>1838.27046</v>
      </c>
      <c r="G165" s="177">
        <f>F165/E165*100</f>
        <v>21.001364773623056</v>
      </c>
      <c r="H165" s="173">
        <v>437.2</v>
      </c>
      <c r="I165" s="173">
        <v>22.132000000000001</v>
      </c>
      <c r="J165" s="177">
        <f>I165/H165*100</f>
        <v>5.0622140896614827</v>
      </c>
      <c r="K165" s="173"/>
      <c r="L165" s="173"/>
      <c r="M165" s="177"/>
      <c r="N165" s="173"/>
      <c r="O165" s="173"/>
      <c r="P165" s="177"/>
      <c r="Q165" s="173">
        <v>870352</v>
      </c>
      <c r="R165" s="173">
        <v>221925.48181999999</v>
      </c>
      <c r="S165" s="177">
        <f>R165/Q165*100</f>
        <v>25.498359493630161</v>
      </c>
      <c r="T165" s="173">
        <v>732198</v>
      </c>
      <c r="U165" s="173">
        <v>172005.10797000001</v>
      </c>
      <c r="V165" s="177">
        <f>U165/T165*100</f>
        <v>23.491611281374709</v>
      </c>
      <c r="W165" s="173">
        <v>2325.6999999999998</v>
      </c>
      <c r="X165" s="173">
        <v>0</v>
      </c>
      <c r="Y165" s="177">
        <f t="shared" si="550"/>
        <v>0</v>
      </c>
      <c r="Z165" s="173">
        <v>294.7</v>
      </c>
      <c r="AA165" s="173">
        <v>61.04448</v>
      </c>
      <c r="AB165" s="173">
        <f>AA165/Z165*100</f>
        <v>20.71410926365796</v>
      </c>
      <c r="AC165" s="173">
        <v>4384.7</v>
      </c>
      <c r="AD165" s="173">
        <v>1560.3</v>
      </c>
      <c r="AE165" s="173">
        <f>AD165/AC165*100</f>
        <v>35.585102743631261</v>
      </c>
      <c r="AF165" s="173">
        <v>37213</v>
      </c>
      <c r="AG165" s="173">
        <v>14065</v>
      </c>
      <c r="AH165" s="173">
        <f>AG165/AF165*100</f>
        <v>37.795931529304276</v>
      </c>
      <c r="AI165" s="173">
        <v>130264.42</v>
      </c>
      <c r="AJ165" s="173">
        <v>31516.599200000001</v>
      </c>
      <c r="AK165" s="177">
        <f>AJ165/AI165*100</f>
        <v>24.194326585878169</v>
      </c>
      <c r="AL165" s="173">
        <v>1179.8</v>
      </c>
      <c r="AM165" s="173">
        <v>236.1</v>
      </c>
      <c r="AN165" s="177">
        <f>AM165/AL165*100</f>
        <v>20.011866418036956</v>
      </c>
      <c r="AO165" s="173">
        <v>35</v>
      </c>
      <c r="AP165" s="173">
        <v>0</v>
      </c>
      <c r="AQ165" s="177">
        <f>AP165/AO165*100</f>
        <v>0</v>
      </c>
      <c r="AR165" s="173">
        <v>1920</v>
      </c>
      <c r="AS165" s="173">
        <v>392.767</v>
      </c>
      <c r="AT165" s="177">
        <f>AS165/AR165*100</f>
        <v>20.456614583333334</v>
      </c>
      <c r="AU165" s="173">
        <v>874</v>
      </c>
      <c r="AV165" s="173">
        <v>281.78044999999997</v>
      </c>
      <c r="AW165" s="177">
        <f>AV165/AU165*100</f>
        <v>32.240326086956514</v>
      </c>
      <c r="AX165" s="173"/>
      <c r="AY165" s="173"/>
      <c r="AZ165" s="177"/>
      <c r="BA165" s="171">
        <v>1966</v>
      </c>
      <c r="BB165" s="173">
        <v>307.79149000000001</v>
      </c>
      <c r="BC165" s="177">
        <f>BB165/BA165*100</f>
        <v>15.655721770091557</v>
      </c>
      <c r="BD165" s="173">
        <v>18</v>
      </c>
      <c r="BE165" s="173">
        <v>0.99</v>
      </c>
      <c r="BF165" s="177">
        <f>BE165/BD165*100</f>
        <v>5.5</v>
      </c>
      <c r="BG165" s="173">
        <v>135.6</v>
      </c>
      <c r="BH165" s="173">
        <v>17.861999999999998</v>
      </c>
      <c r="BI165" s="177">
        <f>BH165/BG165*100</f>
        <v>13.172566371681416</v>
      </c>
      <c r="BJ165" s="173">
        <v>3080.3</v>
      </c>
      <c r="BK165" s="173">
        <v>598.28899999999999</v>
      </c>
      <c r="BL165" s="177">
        <f>BK165/BJ165*100</f>
        <v>19.423075674447293</v>
      </c>
      <c r="BM165" s="173">
        <v>1.66</v>
      </c>
      <c r="BN165" s="173">
        <v>1.66</v>
      </c>
      <c r="BO165" s="177">
        <f t="shared" si="563"/>
        <v>100</v>
      </c>
      <c r="BP165" s="173">
        <v>46657.8</v>
      </c>
      <c r="BQ165" s="173">
        <v>11972.933709999999</v>
      </c>
      <c r="BR165" s="177">
        <f>BQ165/BP165*100</f>
        <v>25.661162142235593</v>
      </c>
      <c r="BS165" s="173">
        <v>109</v>
      </c>
      <c r="BT165" s="173">
        <v>0</v>
      </c>
      <c r="BU165" s="177">
        <f>BT165/BS165*100</f>
        <v>0</v>
      </c>
      <c r="BV165" s="173">
        <v>12</v>
      </c>
      <c r="BW165" s="173">
        <v>0</v>
      </c>
      <c r="BX165" s="177">
        <f t="shared" si="567"/>
        <v>0</v>
      </c>
      <c r="BY165" s="173">
        <v>161524.44</v>
      </c>
      <c r="BZ165" s="173">
        <v>23814.631000000001</v>
      </c>
      <c r="CA165" s="177">
        <f>BZ165/BY165*100</f>
        <v>14.743670369635703</v>
      </c>
      <c r="CB165" s="173"/>
      <c r="CC165" s="173"/>
      <c r="CD165" s="177"/>
      <c r="CE165" s="193">
        <v>17442.760569999999</v>
      </c>
      <c r="CF165" s="173">
        <f>SUM(CI165,CL165)</f>
        <v>17442.760569999999</v>
      </c>
      <c r="CG165" s="173">
        <f>SUM(CJ165,CM165)</f>
        <v>5192.5995000000003</v>
      </c>
      <c r="CH165" s="177"/>
      <c r="CI165" s="173">
        <v>17268.33296</v>
      </c>
      <c r="CJ165" s="173">
        <v>5140.6734999999999</v>
      </c>
      <c r="CK165" s="177"/>
      <c r="CL165" s="173">
        <v>174.42760999999999</v>
      </c>
      <c r="CM165" s="173">
        <v>51.926000000000002</v>
      </c>
      <c r="CN165" s="177">
        <f t="shared" si="569"/>
        <v>29.769369654265176</v>
      </c>
      <c r="CO165" s="173"/>
      <c r="CP165" s="173"/>
      <c r="CQ165" s="177"/>
      <c r="CR165" s="173">
        <v>18.48</v>
      </c>
      <c r="CS165" s="173">
        <v>2.6006800000000001</v>
      </c>
      <c r="CT165" s="177">
        <f>CS165/CR165*100</f>
        <v>14.072943722943723</v>
      </c>
      <c r="CU165" s="173">
        <v>90541.1</v>
      </c>
      <c r="CV165" s="173">
        <v>22596.21</v>
      </c>
      <c r="CW165" s="177">
        <f t="shared" si="573"/>
        <v>24.956853848694127</v>
      </c>
      <c r="CX165" s="173">
        <v>6300.9044299999996</v>
      </c>
      <c r="CY165" s="173"/>
      <c r="CZ165" s="177">
        <f>CY165/CX165*100</f>
        <v>0</v>
      </c>
      <c r="DA165" s="17"/>
      <c r="DB165" s="154"/>
      <c r="DC165" s="75"/>
      <c r="DD165" s="88"/>
      <c r="DE165" s="85"/>
      <c r="DF165" s="85"/>
      <c r="DG165" s="154"/>
      <c r="DH165" s="85"/>
      <c r="DJ165" s="17"/>
    </row>
    <row r="166" spans="1:131" s="150" customFormat="1" ht="15.75" customHeight="1">
      <c r="A166" s="15" t="s">
        <v>3</v>
      </c>
      <c r="B166" s="173">
        <f>E166+H166+K166+N166+Q166+T166+W166+Z166+AC166+AF166+AI166+AL166+AO166+AR166+AU166+AX166+BA166+BD166+BG166+BJ166+BM166+BP166+BS166+BV166+BY166+CB166+CE166+CO166+CR166+CU166+CX166</f>
        <v>661132.92123000009</v>
      </c>
      <c r="C166" s="173">
        <f t="shared" ref="C166:C167" si="577">F166+I166+L166+R166+U166+X166+AA166+AD166+AG166+AJ166+AM166+AP166+AS166+AV166+AY166+BB166+BE166+BH166+BK166+BN166+BQ166+BT166+BW166+BZ166+CG166+CS166+CV166+CY166</f>
        <v>190069.59809000004</v>
      </c>
      <c r="D166" s="173">
        <f t="shared" si="545"/>
        <v>28.749074805772253</v>
      </c>
      <c r="E166" s="173">
        <v>2397</v>
      </c>
      <c r="F166" s="173">
        <v>620.52115000000003</v>
      </c>
      <c r="G166" s="177">
        <f>F166/E166*100</f>
        <v>25.887407175636213</v>
      </c>
      <c r="H166" s="173">
        <v>137.80000000000001</v>
      </c>
      <c r="I166" s="173">
        <v>68</v>
      </c>
      <c r="J166" s="177">
        <f>I166/H166*100</f>
        <v>49.346879535558777</v>
      </c>
      <c r="K166" s="173"/>
      <c r="L166" s="173"/>
      <c r="M166" s="177"/>
      <c r="N166" s="173"/>
      <c r="O166" s="173"/>
      <c r="P166" s="177"/>
      <c r="Q166" s="173">
        <v>235335.5</v>
      </c>
      <c r="R166" s="173">
        <v>59000.2</v>
      </c>
      <c r="S166" s="177">
        <f>R166/Q166*100</f>
        <v>25.070675694912154</v>
      </c>
      <c r="T166" s="173">
        <v>209627.7</v>
      </c>
      <c r="U166" s="173">
        <v>50801.2</v>
      </c>
      <c r="V166" s="177">
        <f>U166/T166*100</f>
        <v>24.234011058653028</v>
      </c>
      <c r="W166" s="173">
        <v>45</v>
      </c>
      <c r="X166" s="173"/>
      <c r="Y166" s="177">
        <f t="shared" si="550"/>
        <v>0</v>
      </c>
      <c r="Z166" s="173">
        <v>140.69999999999999</v>
      </c>
      <c r="AA166" s="173">
        <v>35.69999</v>
      </c>
      <c r="AB166" s="173">
        <f>AA166/Z166*100</f>
        <v>25.373127221037674</v>
      </c>
      <c r="AC166" s="173"/>
      <c r="AD166" s="173"/>
      <c r="AE166" s="173"/>
      <c r="AF166" s="173">
        <v>9647.5</v>
      </c>
      <c r="AG166" s="173">
        <v>3577.88</v>
      </c>
      <c r="AH166" s="173">
        <f>AG166/AF166*100</f>
        <v>37.086084477843997</v>
      </c>
      <c r="AI166" s="173">
        <v>145879.53</v>
      </c>
      <c r="AJ166" s="173">
        <v>59846.487079999999</v>
      </c>
      <c r="AK166" s="177">
        <f>AJ166/AI166*100</f>
        <v>41.024595486426371</v>
      </c>
      <c r="AL166" s="173">
        <v>295.2</v>
      </c>
      <c r="AM166" s="173">
        <v>66.599999999999994</v>
      </c>
      <c r="AN166" s="177">
        <f>AM166/AL166*100</f>
        <v>22.560975609756095</v>
      </c>
      <c r="AO166" s="173"/>
      <c r="AP166" s="173"/>
      <c r="AQ166" s="177"/>
      <c r="AR166" s="173">
        <v>845</v>
      </c>
      <c r="AS166" s="173">
        <v>115.31596</v>
      </c>
      <c r="AT166" s="177">
        <f>AS166/AR166*100</f>
        <v>13.646859171597633</v>
      </c>
      <c r="AU166" s="173">
        <v>6</v>
      </c>
      <c r="AV166" s="173"/>
      <c r="AW166" s="177">
        <f>AV166/AU166*100</f>
        <v>0</v>
      </c>
      <c r="AX166" s="173"/>
      <c r="AY166" s="173"/>
      <c r="AZ166" s="177"/>
      <c r="BA166" s="171">
        <v>720</v>
      </c>
      <c r="BB166" s="173">
        <v>202.27664999999999</v>
      </c>
      <c r="BC166" s="177">
        <f>BB166/BA166*100</f>
        <v>28.093979166666667</v>
      </c>
      <c r="BD166" s="173">
        <v>37</v>
      </c>
      <c r="BE166" s="173"/>
      <c r="BF166" s="177">
        <f>BE166/BD166*100</f>
        <v>0</v>
      </c>
      <c r="BG166" s="173"/>
      <c r="BH166" s="173"/>
      <c r="BI166" s="177"/>
      <c r="BJ166" s="173">
        <v>420.3</v>
      </c>
      <c r="BK166" s="173"/>
      <c r="BL166" s="177">
        <f>BK166/BJ166*100</f>
        <v>0</v>
      </c>
      <c r="BM166" s="173"/>
      <c r="BN166" s="173"/>
      <c r="BO166" s="177"/>
      <c r="BP166" s="173">
        <v>16928.8</v>
      </c>
      <c r="BQ166" s="173">
        <v>3897.6116699999998</v>
      </c>
      <c r="BR166" s="177">
        <f>BQ166/BP166*100</f>
        <v>23.023555538490619</v>
      </c>
      <c r="BS166" s="173">
        <v>99</v>
      </c>
      <c r="BT166" s="173"/>
      <c r="BU166" s="177">
        <f>BT166/BS166*100</f>
        <v>0</v>
      </c>
      <c r="BV166" s="173">
        <v>8</v>
      </c>
      <c r="BW166" s="173"/>
      <c r="BX166" s="177">
        <f t="shared" si="567"/>
        <v>0</v>
      </c>
      <c r="BY166" s="173">
        <v>11089.776</v>
      </c>
      <c r="BZ166" s="173">
        <v>4620.74</v>
      </c>
      <c r="CA166" s="177">
        <f>BZ166/BY166*100</f>
        <v>41.666666666666664</v>
      </c>
      <c r="CB166" s="173"/>
      <c r="CC166" s="173"/>
      <c r="CD166" s="177"/>
      <c r="CE166" s="193">
        <v>4336.61445</v>
      </c>
      <c r="CF166" s="173">
        <f>CI166+CL166</f>
        <v>4336.61445</v>
      </c>
      <c r="CG166" s="173">
        <v>1465.04764</v>
      </c>
      <c r="CH166" s="177"/>
      <c r="CI166" s="173">
        <v>4293.2483099999999</v>
      </c>
      <c r="CJ166" s="173">
        <v>1450.39717</v>
      </c>
      <c r="CK166" s="177"/>
      <c r="CL166" s="173">
        <v>43.366140000000001</v>
      </c>
      <c r="CM166" s="173">
        <v>14.65047</v>
      </c>
      <c r="CN166" s="177">
        <f t="shared" si="569"/>
        <v>33.783200441634882</v>
      </c>
      <c r="CO166" s="173"/>
      <c r="CP166" s="173"/>
      <c r="CQ166" s="177"/>
      <c r="CR166" s="173">
        <v>6.68</v>
      </c>
      <c r="CS166" s="173"/>
      <c r="CT166" s="177">
        <f t="shared" ref="CT166" si="578">CS166/CR166*100</f>
        <v>0</v>
      </c>
      <c r="CU166" s="173">
        <v>21326.799999999999</v>
      </c>
      <c r="CV166" s="173">
        <v>5272.72</v>
      </c>
      <c r="CW166" s="177">
        <f t="shared" si="573"/>
        <v>24.723446555507625</v>
      </c>
      <c r="CX166" s="173">
        <v>1803.0207800000001</v>
      </c>
      <c r="CY166" s="173">
        <v>479.29795000000001</v>
      </c>
      <c r="CZ166" s="177">
        <f t="shared" ref="CZ166" si="579">CY166/CX166*100</f>
        <v>26.583051915796556</v>
      </c>
      <c r="DA166" s="17"/>
      <c r="DB166" s="154"/>
      <c r="DC166" s="75"/>
      <c r="DD166" s="88"/>
      <c r="DE166" s="85"/>
      <c r="DF166" s="85"/>
      <c r="DG166" s="154"/>
      <c r="DH166" s="85"/>
      <c r="DJ166" s="17"/>
    </row>
    <row r="167" spans="1:131" s="150" customFormat="1" ht="15.75" customHeight="1">
      <c r="A167" s="15" t="s">
        <v>4</v>
      </c>
      <c r="B167" s="173">
        <f>E167+H167+K167+N167+Q167+T167+W167+Z167+AC167+AF167+AI167+AL167+AO167+AR167+AU167+AX167+BA167+BD167+BG167+BJ167+BM167+BP167+BS167+BV167+BY167+CB167+CE167+CO167+CR167+CU167+CX167</f>
        <v>271278.57999999996</v>
      </c>
      <c r="C167" s="173">
        <f t="shared" si="577"/>
        <v>77369.394889999996</v>
      </c>
      <c r="D167" s="173">
        <f t="shared" si="545"/>
        <v>28.520274210370761</v>
      </c>
      <c r="E167" s="173">
        <v>1138</v>
      </c>
      <c r="F167" s="173">
        <v>210.9</v>
      </c>
      <c r="G167" s="177">
        <f>F167/E167*100</f>
        <v>18.532513181019333</v>
      </c>
      <c r="H167" s="173">
        <v>54.2</v>
      </c>
      <c r="I167" s="173">
        <v>27.58</v>
      </c>
      <c r="J167" s="177">
        <f>I167/H167*100</f>
        <v>50.88560885608856</v>
      </c>
      <c r="K167" s="173"/>
      <c r="L167" s="173"/>
      <c r="M167" s="177"/>
      <c r="N167" s="173"/>
      <c r="O167" s="173"/>
      <c r="P167" s="177"/>
      <c r="Q167" s="173">
        <v>104183.9</v>
      </c>
      <c r="R167" s="173">
        <v>28594.3</v>
      </c>
      <c r="S167" s="177">
        <f>R167/Q167*100</f>
        <v>27.445987335855154</v>
      </c>
      <c r="T167" s="173">
        <v>81412.3</v>
      </c>
      <c r="U167" s="173">
        <v>23685.63</v>
      </c>
      <c r="V167" s="177">
        <f>U167/T167*100</f>
        <v>29.093429371237516</v>
      </c>
      <c r="W167" s="173">
        <v>400</v>
      </c>
      <c r="X167" s="173"/>
      <c r="Y167" s="177">
        <f t="shared" si="550"/>
        <v>0</v>
      </c>
      <c r="Z167" s="173">
        <v>133.9</v>
      </c>
      <c r="AA167" s="173">
        <v>28.368780000000001</v>
      </c>
      <c r="AB167" s="173">
        <f>AA167/Z167*100</f>
        <v>21.186542195668409</v>
      </c>
      <c r="AC167" s="173"/>
      <c r="AD167" s="173"/>
      <c r="AE167" s="173"/>
      <c r="AF167" s="173">
        <v>4377.5</v>
      </c>
      <c r="AG167" s="173">
        <v>1722.39</v>
      </c>
      <c r="AH167" s="173">
        <f>AG167/AF167*100</f>
        <v>39.346430611079384</v>
      </c>
      <c r="AI167" s="173">
        <v>42335.23</v>
      </c>
      <c r="AJ167" s="173">
        <v>17906.243350000001</v>
      </c>
      <c r="AK167" s="177">
        <f>AJ167/AI167*100</f>
        <v>42.296317629548724</v>
      </c>
      <c r="AL167" s="173">
        <v>464.6</v>
      </c>
      <c r="AM167" s="173">
        <v>87.225110000000001</v>
      </c>
      <c r="AN167" s="177">
        <f>AM167/AL167*100</f>
        <v>18.774238054240204</v>
      </c>
      <c r="AO167" s="173"/>
      <c r="AP167" s="173"/>
      <c r="AQ167" s="177"/>
      <c r="AR167" s="173">
        <v>405</v>
      </c>
      <c r="AS167" s="173">
        <v>103.81934</v>
      </c>
      <c r="AT167" s="177">
        <f>AS167/AR167*100</f>
        <v>25.634404938271604</v>
      </c>
      <c r="AU167" s="173">
        <v>6</v>
      </c>
      <c r="AV167" s="173"/>
      <c r="AW167" s="177">
        <f>AV167/AU167*100</f>
        <v>0</v>
      </c>
      <c r="AX167" s="173"/>
      <c r="AY167" s="173"/>
      <c r="AZ167" s="177"/>
      <c r="BA167" s="171">
        <v>361</v>
      </c>
      <c r="BB167" s="173">
        <v>53.222850000000001</v>
      </c>
      <c r="BC167" s="177">
        <f>BB167/BA167*100</f>
        <v>14.743171745152356</v>
      </c>
      <c r="BD167" s="173">
        <v>20</v>
      </c>
      <c r="BE167" s="173"/>
      <c r="BF167" s="177">
        <f>BE167/BD167*100</f>
        <v>0</v>
      </c>
      <c r="BG167" s="173"/>
      <c r="BH167" s="173"/>
      <c r="BI167" s="177"/>
      <c r="BJ167" s="173">
        <v>1020.4</v>
      </c>
      <c r="BK167" s="173">
        <v>119.8942</v>
      </c>
      <c r="BL167" s="177">
        <f>BK167/BJ167*100</f>
        <v>11.749725597804781</v>
      </c>
      <c r="BM167" s="173"/>
      <c r="BN167" s="173"/>
      <c r="BO167" s="177"/>
      <c r="BP167" s="173">
        <v>10456.200000000001</v>
      </c>
      <c r="BQ167" s="173">
        <v>2681.52126</v>
      </c>
      <c r="BR167" s="177">
        <f>BQ167/BP167*100</f>
        <v>25.645275147759222</v>
      </c>
      <c r="BS167" s="173"/>
      <c r="BT167" s="173"/>
      <c r="BU167" s="177"/>
      <c r="BV167" s="173"/>
      <c r="BW167" s="173"/>
      <c r="BX167" s="177"/>
      <c r="BY167" s="173">
        <v>14246.199000000001</v>
      </c>
      <c r="BZ167" s="173"/>
      <c r="CA167" s="177">
        <f>BZ167/BY167*100</f>
        <v>0</v>
      </c>
      <c r="CB167" s="173"/>
      <c r="CC167" s="173"/>
      <c r="CD167" s="177"/>
      <c r="CE167" s="193">
        <v>1098.0914700000001</v>
      </c>
      <c r="CF167" s="173">
        <f>CI167+CL167</f>
        <v>1098.0914700000001</v>
      </c>
      <c r="CG167" s="173"/>
      <c r="CH167" s="177"/>
      <c r="CI167" s="173">
        <v>1087.1105500000001</v>
      </c>
      <c r="CJ167" s="173"/>
      <c r="CK167" s="177"/>
      <c r="CL167" s="173">
        <v>10.980919999999999</v>
      </c>
      <c r="CM167" s="173"/>
      <c r="CN167" s="177"/>
      <c r="CO167" s="173"/>
      <c r="CP167" s="173"/>
      <c r="CQ167" s="177"/>
      <c r="CR167" s="173">
        <v>10.24</v>
      </c>
      <c r="CS167" s="173"/>
      <c r="CT167" s="177">
        <f t="shared" ref="CT167" si="580">CS167/CR167*100</f>
        <v>0</v>
      </c>
      <c r="CU167" s="173">
        <v>8671</v>
      </c>
      <c r="CV167" s="173">
        <v>2148.3000000000002</v>
      </c>
      <c r="CW167" s="177">
        <f t="shared" si="573"/>
        <v>24.775689078537656</v>
      </c>
      <c r="CX167" s="173">
        <v>484.81952999999999</v>
      </c>
      <c r="CY167" s="173"/>
      <c r="CZ167" s="177">
        <f t="shared" ref="CZ167" si="581">CY167/CX167*100</f>
        <v>0</v>
      </c>
      <c r="DA167" s="17"/>
      <c r="DB167" s="154"/>
      <c r="DC167" s="75"/>
      <c r="DD167" s="88"/>
      <c r="DE167" s="85"/>
      <c r="DF167" s="85"/>
      <c r="DG167" s="154"/>
      <c r="DH167" s="85"/>
      <c r="DJ167" s="17"/>
    </row>
    <row r="168" spans="1:131" s="40" customFormat="1" ht="15.75" customHeight="1">
      <c r="A168" s="19" t="s">
        <v>6</v>
      </c>
      <c r="B168" s="191">
        <f>B164+B7</f>
        <v>7465122.7532000002</v>
      </c>
      <c r="C168" s="191">
        <f>C164+C7</f>
        <v>2082320.0691799999</v>
      </c>
      <c r="D168" s="191">
        <f t="shared" si="545"/>
        <v>27.893982966152731</v>
      </c>
      <c r="E168" s="191">
        <f>E7+E164</f>
        <v>29109.1</v>
      </c>
      <c r="F168" s="191">
        <f>F7+F164</f>
        <v>6985.2895700000008</v>
      </c>
      <c r="G168" s="176">
        <f t="shared" si="546"/>
        <v>23.996927318261303</v>
      </c>
      <c r="H168" s="191">
        <f>H7+H164</f>
        <v>1517.6</v>
      </c>
      <c r="I168" s="191">
        <f>I7+I164</f>
        <v>762.91802000000007</v>
      </c>
      <c r="J168" s="176">
        <f t="shared" si="547"/>
        <v>50.271350817079608</v>
      </c>
      <c r="K168" s="191">
        <f>K7+K164</f>
        <v>19757.600000000002</v>
      </c>
      <c r="L168" s="191">
        <f>L7+L164</f>
        <v>3863.6719899999994</v>
      </c>
      <c r="M168" s="176">
        <f t="shared" ref="M168" si="582">L168/K168*100</f>
        <v>19.555371047090734</v>
      </c>
      <c r="N168" s="191"/>
      <c r="O168" s="191"/>
      <c r="P168" s="176"/>
      <c r="Q168" s="191">
        <f>Q7+Q164</f>
        <v>3286254.3</v>
      </c>
      <c r="R168" s="191">
        <f>R7+R164</f>
        <v>909295.6227999999</v>
      </c>
      <c r="S168" s="176">
        <f t="shared" si="548"/>
        <v>27.669667037027533</v>
      </c>
      <c r="T168" s="191">
        <f>T7+T164</f>
        <v>1844707.6</v>
      </c>
      <c r="U168" s="191">
        <f>U7+U164</f>
        <v>472691.04959000001</v>
      </c>
      <c r="V168" s="176">
        <f t="shared" si="549"/>
        <v>25.624172068787487</v>
      </c>
      <c r="W168" s="191">
        <f>W7+W164</f>
        <v>3361.3</v>
      </c>
      <c r="X168" s="191">
        <f>X7+X164</f>
        <v>0</v>
      </c>
      <c r="Y168" s="176">
        <f t="shared" si="550"/>
        <v>0</v>
      </c>
      <c r="Z168" s="191">
        <f>Z7+Z164</f>
        <v>2450.7000000000007</v>
      </c>
      <c r="AA168" s="191">
        <f>AA7+AA164</f>
        <v>518.65319</v>
      </c>
      <c r="AB168" s="191">
        <f t="shared" si="551"/>
        <v>21.16347125311135</v>
      </c>
      <c r="AC168" s="191">
        <f>AC7+AC164</f>
        <v>260670</v>
      </c>
      <c r="AD168" s="191">
        <f>AD7+AD164</f>
        <v>99545.66347</v>
      </c>
      <c r="AE168" s="191">
        <f t="shared" si="552"/>
        <v>38.188385111443587</v>
      </c>
      <c r="AF168" s="191">
        <f>AF7+AF164</f>
        <v>137921</v>
      </c>
      <c r="AG168" s="191">
        <f>AG7+AG164</f>
        <v>52695.608000000007</v>
      </c>
      <c r="AH168" s="191">
        <f t="shared" si="553"/>
        <v>38.207095366187893</v>
      </c>
      <c r="AI168" s="191">
        <f>AI7+AI164</f>
        <v>901502.32000000007</v>
      </c>
      <c r="AJ168" s="191">
        <f>AJ7+AJ164</f>
        <v>340858.99897000002</v>
      </c>
      <c r="AK168" s="176">
        <f t="shared" si="554"/>
        <v>37.810107795396462</v>
      </c>
      <c r="AL168" s="191">
        <f>AL7+AL164</f>
        <v>4720.8</v>
      </c>
      <c r="AM168" s="191">
        <f>AM7+AM164</f>
        <v>1111.71353</v>
      </c>
      <c r="AN168" s="176">
        <f t="shared" si="555"/>
        <v>23.549261354007793</v>
      </c>
      <c r="AO168" s="191">
        <f>AO7+AO164</f>
        <v>100</v>
      </c>
      <c r="AP168" s="191">
        <f>AP7+AP164</f>
        <v>4.70871</v>
      </c>
      <c r="AQ168" s="176">
        <f t="shared" si="556"/>
        <v>4.70871</v>
      </c>
      <c r="AR168" s="191">
        <f>AR7+AR164</f>
        <v>9543</v>
      </c>
      <c r="AS168" s="191">
        <f>AS7+AS164</f>
        <v>2049.0457100000003</v>
      </c>
      <c r="AT168" s="176">
        <f t="shared" si="557"/>
        <v>21.471714450382482</v>
      </c>
      <c r="AU168" s="191">
        <f>AU7+AU164</f>
        <v>1331</v>
      </c>
      <c r="AV168" s="191">
        <f>AV7+AV164</f>
        <v>394.99575999999996</v>
      </c>
      <c r="AW168" s="176">
        <f t="shared" si="558"/>
        <v>29.676616078136735</v>
      </c>
      <c r="AX168" s="191">
        <f>AX7+AX164</f>
        <v>6059.1</v>
      </c>
      <c r="AY168" s="191">
        <f>AY7+AY164</f>
        <v>964.10000000000014</v>
      </c>
      <c r="AZ168" s="176">
        <f t="shared" ref="AZ168" si="583">AY168/AX168*100</f>
        <v>15.91160403360235</v>
      </c>
      <c r="BA168" s="170">
        <f>BA7+BA164</f>
        <v>10270</v>
      </c>
      <c r="BB168" s="191">
        <f>BB7+BB164</f>
        <v>2185.8194299999996</v>
      </c>
      <c r="BC168" s="176">
        <f t="shared" si="559"/>
        <v>21.283538753651406</v>
      </c>
      <c r="BD168" s="191">
        <f>BD7+BD164</f>
        <v>414</v>
      </c>
      <c r="BE168" s="191">
        <f>BE7+BE164</f>
        <v>32.317700000000002</v>
      </c>
      <c r="BF168" s="176">
        <f t="shared" si="560"/>
        <v>7.806207729468599</v>
      </c>
      <c r="BG168" s="191">
        <f>BG7+BG164</f>
        <v>370.5</v>
      </c>
      <c r="BH168" s="191">
        <f>BH7+BH164</f>
        <v>193.958</v>
      </c>
      <c r="BI168" s="176">
        <f t="shared" si="561"/>
        <v>52.350337381916333</v>
      </c>
      <c r="BJ168" s="191">
        <f>BJ7+BJ164</f>
        <v>9205</v>
      </c>
      <c r="BK168" s="191">
        <f>BK7+BK164</f>
        <v>1084.0232000000001</v>
      </c>
      <c r="BL168" s="176">
        <f t="shared" si="562"/>
        <v>11.776460619228681</v>
      </c>
      <c r="BM168" s="191">
        <f>BM7+BM164</f>
        <v>3.32</v>
      </c>
      <c r="BN168" s="191">
        <f>BN7+BN164</f>
        <v>2.4899999999999998</v>
      </c>
      <c r="BO168" s="176">
        <f t="shared" si="563"/>
        <v>75</v>
      </c>
      <c r="BP168" s="191">
        <f>BP7+BP164</f>
        <v>266297.2</v>
      </c>
      <c r="BQ168" s="191">
        <f>BQ7+BQ164</f>
        <v>70190.687239999999</v>
      </c>
      <c r="BR168" s="176">
        <f t="shared" si="565"/>
        <v>26.358026761077468</v>
      </c>
      <c r="BS168" s="191">
        <f>BS7+BS164</f>
        <v>1000</v>
      </c>
      <c r="BT168" s="191">
        <f>BT7+BT164</f>
        <v>57.6</v>
      </c>
      <c r="BU168" s="176">
        <f t="shared" si="566"/>
        <v>5.76</v>
      </c>
      <c r="BV168" s="191">
        <f>BV7+BV164</f>
        <v>20</v>
      </c>
      <c r="BW168" s="191">
        <f>BW7+BW164</f>
        <v>0</v>
      </c>
      <c r="BX168" s="176">
        <f t="shared" ref="BX168" si="584">BW168/BV168*100</f>
        <v>0</v>
      </c>
      <c r="BY168" s="191">
        <f>BY7+BY164</f>
        <v>309725.82199999999</v>
      </c>
      <c r="BZ168" s="191">
        <f>BZ7+BZ164</f>
        <v>29776.092000000001</v>
      </c>
      <c r="CA168" s="176">
        <f t="shared" si="568"/>
        <v>9.6136937526636057</v>
      </c>
      <c r="CB168" s="191"/>
      <c r="CC168" s="191"/>
      <c r="CD168" s="176"/>
      <c r="CE168" s="192">
        <f>CE7+CE164</f>
        <v>71320.193760000009</v>
      </c>
      <c r="CF168" s="191">
        <f>CF7+CF164</f>
        <v>51244.391530000008</v>
      </c>
      <c r="CG168" s="191">
        <f>CG7+CG164</f>
        <v>12862.181910000001</v>
      </c>
      <c r="CH168" s="176">
        <f t="shared" ref="CH168" si="585">CG168/CF168*100</f>
        <v>25.099687060329508</v>
      </c>
      <c r="CI168" s="191">
        <f>CI7+CI164</f>
        <v>50731.947619999999</v>
      </c>
      <c r="CJ168" s="191">
        <f>CJ7+CJ164</f>
        <v>12733.560100000001</v>
      </c>
      <c r="CK168" s="176">
        <f t="shared" ref="CK168" si="586">CJ168/CI168*100</f>
        <v>25.099687075644745</v>
      </c>
      <c r="CL168" s="191">
        <f>CL7+CL164</f>
        <v>512.44390999999996</v>
      </c>
      <c r="CM168" s="191">
        <f>CM7+CM164</f>
        <v>128.62180999999998</v>
      </c>
      <c r="CN168" s="176">
        <f t="shared" ref="CN168" si="587">CM168/CL168*100</f>
        <v>25.099685544121304</v>
      </c>
      <c r="CO168" s="191"/>
      <c r="CP168" s="191"/>
      <c r="CQ168" s="176"/>
      <c r="CR168" s="191">
        <f>CR164+CR7</f>
        <v>759.40000000000009</v>
      </c>
      <c r="CS168" s="191">
        <f>CS164+CS7</f>
        <v>4.46922</v>
      </c>
      <c r="CT168" s="176">
        <f t="shared" ref="CT168" si="588">CS168/CR168*100</f>
        <v>0.58851988411904133</v>
      </c>
      <c r="CU168" s="191">
        <f>CU7+CU164</f>
        <v>294902.80000000005</v>
      </c>
      <c r="CV168" s="191">
        <f>CV7+CV164</f>
        <v>72657.574659999998</v>
      </c>
      <c r="CW168" s="176">
        <f t="shared" ref="CW168" si="589">CV168/CU168*100</f>
        <v>24.637804273136769</v>
      </c>
      <c r="CX168" s="191">
        <f>CX164+CX7</f>
        <v>14706.56393</v>
      </c>
      <c r="CY168" s="191">
        <f>CY164+CY7</f>
        <v>1530.8165100000001</v>
      </c>
      <c r="CZ168" s="176">
        <f t="shared" ref="CZ168" si="590">CY168/CX168*100</f>
        <v>10.40906983634212</v>
      </c>
      <c r="DA168" s="98"/>
      <c r="DB168" s="98"/>
      <c r="DC168" s="98"/>
      <c r="DD168" s="88"/>
      <c r="DE168" s="85"/>
      <c r="DF168" s="84"/>
      <c r="DG168" s="88"/>
      <c r="DH168" s="85"/>
      <c r="DI168" s="93"/>
      <c r="DJ168" s="93"/>
    </row>
    <row r="169" spans="1:131" ht="15.75" customHeight="1">
      <c r="B169" s="140"/>
      <c r="C169" s="140"/>
      <c r="K169" s="63"/>
      <c r="DD169" s="83"/>
      <c r="DE169" s="77"/>
      <c r="DF169" s="76"/>
      <c r="DG169" s="45"/>
      <c r="DH169" s="75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</row>
    <row r="170" spans="1:131" ht="15.75" customHeight="1">
      <c r="B170" s="76"/>
      <c r="C170" s="76"/>
      <c r="K170" s="63"/>
      <c r="DG170" s="45"/>
      <c r="DH170" s="75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</row>
    <row r="171" spans="1:131" ht="15.75" customHeight="1">
      <c r="B171" s="76"/>
      <c r="C171" s="76"/>
      <c r="K171" s="63"/>
      <c r="DG171" s="45"/>
      <c r="DH171" s="75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</row>
    <row r="172" spans="1:131" ht="15.75" customHeight="1">
      <c r="B172" s="76"/>
      <c r="C172" s="76"/>
      <c r="K172" s="63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</row>
    <row r="173" spans="1:131" ht="15.75" customHeight="1">
      <c r="B173" s="45"/>
      <c r="C173" s="76"/>
      <c r="K173" s="63"/>
    </row>
    <row r="174" spans="1:131" ht="15.75" customHeight="1">
      <c r="B174" s="141"/>
      <c r="C174" s="76"/>
      <c r="K174" s="63"/>
    </row>
    <row r="175" spans="1:131" ht="15.75" customHeight="1">
      <c r="B175" s="76"/>
      <c r="C175" s="76"/>
      <c r="K175" s="63"/>
    </row>
    <row r="176" spans="1:131" ht="15.75" customHeight="1">
      <c r="K176" s="63"/>
    </row>
    <row r="177" spans="11:11" ht="15.75" customHeight="1">
      <c r="K177" s="63"/>
    </row>
    <row r="178" spans="11:11" ht="15.75" customHeight="1">
      <c r="K178" s="63"/>
    </row>
    <row r="179" spans="11:11" ht="15.75" customHeight="1">
      <c r="K179" s="63"/>
    </row>
    <row r="180" spans="11:11" ht="15.75" customHeight="1">
      <c r="K180" s="78"/>
    </row>
    <row r="181" spans="11:11" ht="15.75" customHeight="1">
      <c r="K181" s="78"/>
    </row>
    <row r="182" spans="11:11" ht="15.75" customHeight="1">
      <c r="K182" s="78"/>
    </row>
    <row r="183" spans="11:11" ht="15.75" customHeight="1">
      <c r="K183" s="78"/>
    </row>
    <row r="184" spans="11:11" ht="15.75" customHeight="1">
      <c r="K184" s="78"/>
    </row>
    <row r="185" spans="11:11" ht="15.75" customHeight="1">
      <c r="K185" s="78"/>
    </row>
    <row r="186" spans="11:11" ht="15.75" customHeight="1">
      <c r="K186" s="78"/>
    </row>
    <row r="187" spans="11:11" ht="15.75" customHeight="1">
      <c r="K187" s="78"/>
    </row>
    <row r="188" spans="11:11" ht="15.75" customHeight="1">
      <c r="K188" s="78"/>
    </row>
    <row r="189" spans="11:11" ht="15.75" customHeight="1">
      <c r="K189" s="78"/>
    </row>
    <row r="190" spans="11:11" ht="15.75" customHeight="1">
      <c r="K190" s="78"/>
    </row>
    <row r="191" spans="11:11" ht="15.75" customHeight="1">
      <c r="K191" s="78"/>
    </row>
    <row r="192" spans="11:11" ht="15.75" customHeight="1">
      <c r="K192" s="78"/>
    </row>
    <row r="193" spans="11:11" ht="15.75" customHeight="1">
      <c r="K193" s="78"/>
    </row>
    <row r="194" spans="11:11" ht="15.75" customHeight="1">
      <c r="K194" s="78"/>
    </row>
    <row r="195" spans="11:11" ht="15.75" customHeight="1">
      <c r="K195" s="78"/>
    </row>
    <row r="196" spans="11:11" ht="15.75" customHeight="1">
      <c r="K196" s="78"/>
    </row>
    <row r="197" spans="11:11" ht="15.75" customHeight="1">
      <c r="K197" s="78"/>
    </row>
    <row r="198" spans="11:11" ht="15.75" customHeight="1">
      <c r="K198" s="78"/>
    </row>
    <row r="199" spans="11:11" ht="15.75" customHeight="1">
      <c r="K199" s="78"/>
    </row>
    <row r="200" spans="11:11" ht="15.75" customHeight="1">
      <c r="K200" s="78"/>
    </row>
    <row r="201" spans="11:11" ht="15.75" customHeight="1">
      <c r="K201" s="78"/>
    </row>
    <row r="202" spans="11:11" ht="15.75" customHeight="1">
      <c r="K202" s="78"/>
    </row>
    <row r="203" spans="11:11" ht="15.75" customHeight="1">
      <c r="K203" s="78"/>
    </row>
    <row r="204" spans="11:11" ht="15.75" customHeight="1">
      <c r="K204" s="78"/>
    </row>
    <row r="205" spans="11:11" ht="15.75" customHeight="1">
      <c r="K205" s="78"/>
    </row>
    <row r="206" spans="11:11" ht="15.75" customHeight="1">
      <c r="K206" s="78"/>
    </row>
    <row r="207" spans="11:11" ht="15.75" customHeight="1">
      <c r="K207" s="78"/>
    </row>
    <row r="208" spans="11:11" ht="15.75" customHeight="1">
      <c r="K208" s="78"/>
    </row>
    <row r="209" spans="11:11" ht="15.75" customHeight="1">
      <c r="K209" s="78"/>
    </row>
    <row r="210" spans="11:11" ht="15.75" customHeight="1">
      <c r="K210" s="78"/>
    </row>
    <row r="211" spans="11:11" ht="15.75" customHeight="1">
      <c r="K211" s="78"/>
    </row>
    <row r="212" spans="11:11" ht="15.75" customHeight="1">
      <c r="K212" s="78"/>
    </row>
    <row r="213" spans="11:11" ht="15.75" customHeight="1">
      <c r="K213" s="78"/>
    </row>
    <row r="214" spans="11:11" ht="15.75" customHeight="1">
      <c r="K214" s="78"/>
    </row>
    <row r="215" spans="11:11" ht="15.75" customHeight="1">
      <c r="K215" s="78"/>
    </row>
    <row r="216" spans="11:11" ht="15.75" customHeight="1">
      <c r="K216" s="78"/>
    </row>
    <row r="217" spans="11:11" ht="15.75" customHeight="1">
      <c r="K217" s="78"/>
    </row>
    <row r="218" spans="11:11" ht="15.75" customHeight="1">
      <c r="K218" s="78"/>
    </row>
    <row r="219" spans="11:11" ht="15.75" customHeight="1">
      <c r="K219" s="78"/>
    </row>
    <row r="220" spans="11:11" ht="15.75" customHeight="1">
      <c r="K220" s="78"/>
    </row>
    <row r="221" spans="11:11" ht="15.75" customHeight="1">
      <c r="K221" s="78"/>
    </row>
    <row r="222" spans="11:11" ht="15.75" customHeight="1">
      <c r="K222" s="78"/>
    </row>
    <row r="223" spans="11:11" ht="15.75" customHeight="1">
      <c r="K223" s="78"/>
    </row>
    <row r="224" spans="11:11" ht="15.75" customHeight="1">
      <c r="K224" s="78"/>
    </row>
    <row r="225" spans="11:11" ht="15.75" customHeight="1">
      <c r="K225" s="78"/>
    </row>
    <row r="226" spans="11:11" ht="15.75" customHeight="1">
      <c r="K226" s="78"/>
    </row>
    <row r="227" spans="11:11" ht="15.75" customHeight="1">
      <c r="K227" s="78"/>
    </row>
    <row r="228" spans="11:11" ht="15.75" customHeight="1">
      <c r="K228" s="78"/>
    </row>
    <row r="229" spans="11:11" ht="15.75" customHeight="1">
      <c r="K229" s="78"/>
    </row>
    <row r="230" spans="11:11" ht="15.75" customHeight="1">
      <c r="K230" s="78"/>
    </row>
    <row r="231" spans="11:11" ht="15.75" customHeight="1">
      <c r="K231" s="78"/>
    </row>
    <row r="232" spans="11:11" ht="15.75" customHeight="1">
      <c r="K232" s="78"/>
    </row>
    <row r="233" spans="11:11" ht="15.75" customHeight="1">
      <c r="K233" s="78"/>
    </row>
    <row r="234" spans="11:11" ht="15.75" customHeight="1">
      <c r="K234" s="78"/>
    </row>
    <row r="235" spans="11:11" ht="15.75" customHeight="1">
      <c r="K235" s="78"/>
    </row>
    <row r="236" spans="11:11" ht="15.75" customHeight="1">
      <c r="K236" s="78"/>
    </row>
    <row r="237" spans="11:11" ht="15.75" customHeight="1">
      <c r="K237" s="78"/>
    </row>
    <row r="238" spans="11:11" ht="15.75" customHeight="1">
      <c r="K238" s="78"/>
    </row>
    <row r="239" spans="11:11" ht="15.75" customHeight="1">
      <c r="K239" s="78"/>
    </row>
    <row r="240" spans="11:11" ht="15.75" customHeight="1">
      <c r="K240" s="78"/>
    </row>
    <row r="241" spans="11:11" ht="15.75" customHeight="1">
      <c r="K241" s="78"/>
    </row>
    <row r="242" spans="11:11" ht="15.75" customHeight="1">
      <c r="K242" s="78"/>
    </row>
    <row r="243" spans="11:11" ht="15.75" customHeight="1">
      <c r="K243" s="78"/>
    </row>
    <row r="244" spans="11:11" ht="15.75" customHeight="1">
      <c r="K244" s="78"/>
    </row>
    <row r="245" spans="11:11" ht="15.75" customHeight="1">
      <c r="K245" s="78"/>
    </row>
    <row r="246" spans="11:11" ht="15.75" customHeight="1">
      <c r="K246" s="78"/>
    </row>
    <row r="247" spans="11:11" ht="15.75" customHeight="1">
      <c r="K247" s="78"/>
    </row>
    <row r="248" spans="11:11" ht="15.75" customHeight="1">
      <c r="K248" s="78"/>
    </row>
    <row r="249" spans="11:11" ht="15.75" customHeight="1">
      <c r="K249" s="78"/>
    </row>
    <row r="250" spans="11:11" ht="15.75" customHeight="1">
      <c r="K250" s="78"/>
    </row>
    <row r="251" spans="11:11" ht="15.75" customHeight="1">
      <c r="K251" s="78"/>
    </row>
    <row r="252" spans="11:11" ht="15.75" customHeight="1">
      <c r="K252" s="78"/>
    </row>
    <row r="253" spans="11:11" ht="15.75" customHeight="1">
      <c r="K253" s="78"/>
    </row>
    <row r="254" spans="11:11" ht="15.75" customHeight="1">
      <c r="K254" s="78"/>
    </row>
    <row r="255" spans="11:11" ht="15.75" customHeight="1">
      <c r="K255" s="78"/>
    </row>
    <row r="256" spans="11:11" ht="15.75" customHeight="1">
      <c r="K256" s="78"/>
    </row>
    <row r="257" spans="11:11" ht="15.75" customHeight="1">
      <c r="K257" s="78"/>
    </row>
    <row r="258" spans="11:11" ht="15.75" customHeight="1">
      <c r="K258" s="78"/>
    </row>
    <row r="259" spans="11:11" ht="15.75" customHeight="1">
      <c r="K259" s="78"/>
    </row>
    <row r="260" spans="11:11" ht="15.75" customHeight="1">
      <c r="K260" s="78"/>
    </row>
    <row r="261" spans="11:11" ht="15.75" customHeight="1">
      <c r="K261" s="78"/>
    </row>
    <row r="262" spans="11:11" ht="15.75" customHeight="1">
      <c r="K262" s="78"/>
    </row>
    <row r="263" spans="11:11" ht="15.75" customHeight="1">
      <c r="K263" s="78"/>
    </row>
    <row r="264" spans="11:11" ht="15.75" customHeight="1">
      <c r="K264" s="78"/>
    </row>
    <row r="265" spans="11:11" ht="15.75" customHeight="1">
      <c r="K265" s="78"/>
    </row>
    <row r="266" spans="11:11" ht="15.75" customHeight="1">
      <c r="K266" s="78"/>
    </row>
    <row r="267" spans="11:11" ht="15.75" customHeight="1">
      <c r="K267" s="78"/>
    </row>
    <row r="268" spans="11:11" ht="15.75" customHeight="1">
      <c r="K268" s="78"/>
    </row>
    <row r="269" spans="11:11" ht="15.75" customHeight="1">
      <c r="K269" s="78"/>
    </row>
    <row r="270" spans="11:11" ht="15.75" customHeight="1">
      <c r="K270" s="78"/>
    </row>
    <row r="271" spans="11:11" ht="15.75" customHeight="1">
      <c r="K271" s="78"/>
    </row>
    <row r="272" spans="11:11" ht="15.75" customHeight="1">
      <c r="K272" s="78"/>
    </row>
    <row r="273" spans="11:11" ht="15.75" customHeight="1">
      <c r="K273" s="78"/>
    </row>
    <row r="274" spans="11:11" ht="15.75" customHeight="1">
      <c r="K274" s="78"/>
    </row>
    <row r="275" spans="11:11" ht="15.75" customHeight="1">
      <c r="K275" s="78"/>
    </row>
    <row r="276" spans="11:11" ht="15.75" customHeight="1">
      <c r="K276" s="78"/>
    </row>
    <row r="277" spans="11:11" ht="15.75" customHeight="1">
      <c r="K277" s="78"/>
    </row>
    <row r="278" spans="11:11" ht="15.75" customHeight="1">
      <c r="K278" s="78"/>
    </row>
    <row r="279" spans="11:11" ht="15.75" customHeight="1">
      <c r="K279" s="78"/>
    </row>
    <row r="280" spans="11:11" ht="15.75" customHeight="1">
      <c r="K280" s="78"/>
    </row>
    <row r="281" spans="11:11" ht="15.75" customHeight="1">
      <c r="K281" s="78"/>
    </row>
    <row r="282" spans="11:11" ht="15.75" customHeight="1">
      <c r="K282" s="78"/>
    </row>
    <row r="283" spans="11:11" ht="15.75" customHeight="1">
      <c r="K283" s="78"/>
    </row>
    <row r="284" spans="11:11" ht="15.75" customHeight="1">
      <c r="K284" s="78"/>
    </row>
    <row r="285" spans="11:11" ht="15.75" customHeight="1">
      <c r="K285" s="78"/>
    </row>
    <row r="286" spans="11:11" ht="15.75" customHeight="1">
      <c r="K286" s="78"/>
    </row>
    <row r="287" spans="11:11" ht="15.75" customHeight="1">
      <c r="K287" s="78"/>
    </row>
    <row r="288" spans="11:11" ht="15.75" customHeight="1">
      <c r="K288" s="78"/>
    </row>
    <row r="289" spans="11:11" ht="15.75" customHeight="1">
      <c r="K289" s="78"/>
    </row>
    <row r="290" spans="11:11" ht="15.75" customHeight="1">
      <c r="K290" s="78"/>
    </row>
    <row r="291" spans="11:11" ht="15.75" customHeight="1">
      <c r="K291" s="78"/>
    </row>
    <row r="292" spans="11:11" ht="15.75" customHeight="1">
      <c r="K292" s="78"/>
    </row>
    <row r="293" spans="11:11" ht="15.75" customHeight="1">
      <c r="K293" s="78"/>
    </row>
    <row r="294" spans="11:11" ht="15.75" customHeight="1">
      <c r="K294" s="78"/>
    </row>
    <row r="295" spans="11:11" ht="15.75" customHeight="1">
      <c r="K295" s="78"/>
    </row>
    <row r="296" spans="11:11" ht="15.75" customHeight="1">
      <c r="K296" s="78"/>
    </row>
    <row r="297" spans="11:11" ht="15.75" customHeight="1">
      <c r="K297" s="78"/>
    </row>
    <row r="298" spans="11:11" ht="15.75" customHeight="1">
      <c r="K298" s="78"/>
    </row>
    <row r="299" spans="11:11" ht="15.75" customHeight="1">
      <c r="K299" s="78"/>
    </row>
    <row r="300" spans="11:11" ht="15.75" customHeight="1">
      <c r="K300" s="78"/>
    </row>
  </sheetData>
  <customSheetViews>
    <customSheetView guid="{3556436A-C311-4B70-B0DA-7F2536446A45}" scale="80" hiddenColumns="1">
      <pane xSplit="4" ySplit="7" topLeftCell="E8" activePane="bottomRight" state="frozen"/>
      <selection pane="bottomRight" activeCell="H26" sqref="H26"/>
      <pageMargins left="0.19685039370078741" right="0.27559055118110237" top="0.28999999999999998" bottom="0.39370078740157483" header="0.19685039370078741" footer="0.19685039370078741"/>
      <pageSetup paperSize="9" scale="85" orientation="landscape" r:id="rId1"/>
      <headerFooter alignWithMargins="0"/>
    </customSheetView>
    <customSheetView guid="{E2495AD0-B87A-4C01-9209-9BB683D27353}" scale="80">
      <pane xSplit="4" ySplit="7" topLeftCell="BK8" activePane="bottomRight" state="frozen"/>
      <selection pane="bottomRight" activeCell="BT30" sqref="BT30"/>
      <pageMargins left="0.19685039370078741" right="0.27559055118110237" top="0.28999999999999998" bottom="0.39370078740157483" header="0.19685039370078741" footer="0.19685039370078741"/>
      <pageSetup paperSize="9" scale="85" orientation="landscape" r:id="rId2"/>
      <headerFooter alignWithMargins="0"/>
    </customSheetView>
    <customSheetView guid="{41BA604A-43EE-4629-94F2-F260D0B28AFE}" scale="80">
      <pane xSplit="4" ySplit="7" topLeftCell="BK8" activePane="bottomRight" state="frozen"/>
      <selection pane="bottomRight" activeCell="BT30" sqref="BT30"/>
      <pageMargins left="0.19685039370078741" right="0.27559055118110237" top="0.28999999999999998" bottom="0.39370078740157483" header="0.19685039370078741" footer="0.19685039370078741"/>
      <pageSetup paperSize="9" scale="85" orientation="landscape" r:id="rId3"/>
      <headerFooter alignWithMargins="0"/>
    </customSheetView>
    <customSheetView guid="{1D693339-18FB-4BA2-B92E-9DFB4683D3D5}" scale="90" showPageBreaks="1" hiddenColumns="1">
      <pane xSplit="4" ySplit="7" topLeftCell="E8" activePane="bottomRight" state="frozen"/>
      <selection pane="bottomRight" activeCell="CI10" sqref="CI10:CN20"/>
      <pageMargins left="0.19685039370078741" right="0.27559055118110237" top="0.28999999999999998" bottom="0.39370078740157483" header="0.19685039370078741" footer="0.19685039370078741"/>
      <pageSetup paperSize="9" scale="85" orientation="landscape" r:id="rId4"/>
      <headerFooter alignWithMargins="0"/>
    </customSheetView>
  </customSheetViews>
  <mergeCells count="109">
    <mergeCell ref="CB5:CD5"/>
    <mergeCell ref="BP2:BR2"/>
    <mergeCell ref="BY5:CA5"/>
    <mergeCell ref="BV5:BX5"/>
    <mergeCell ref="BV4:BX4"/>
    <mergeCell ref="CF1:CH2"/>
    <mergeCell ref="BY4:CA4"/>
    <mergeCell ref="BP5:BR5"/>
    <mergeCell ref="BP4:BR4"/>
    <mergeCell ref="BS4:BU4"/>
    <mergeCell ref="BS2:BU2"/>
    <mergeCell ref="Q1:CA1"/>
    <mergeCell ref="CB1:CD2"/>
    <mergeCell ref="CB4:CD4"/>
    <mergeCell ref="W4:Y4"/>
    <mergeCell ref="Z4:AB4"/>
    <mergeCell ref="Z2:AB2"/>
    <mergeCell ref="AC4:AE4"/>
    <mergeCell ref="AU2:AW2"/>
    <mergeCell ref="AC2:AE2"/>
    <mergeCell ref="AR2:AT2"/>
    <mergeCell ref="AF2:AH2"/>
    <mergeCell ref="AF4:AH4"/>
    <mergeCell ref="BA4:BC4"/>
    <mergeCell ref="A1:A3"/>
    <mergeCell ref="A4:A5"/>
    <mergeCell ref="B4:D5"/>
    <mergeCell ref="E4:G4"/>
    <mergeCell ref="N4:P4"/>
    <mergeCell ref="E5:G5"/>
    <mergeCell ref="K5:M5"/>
    <mergeCell ref="K4:M4"/>
    <mergeCell ref="B1:D2"/>
    <mergeCell ref="E1:G2"/>
    <mergeCell ref="K1:M2"/>
    <mergeCell ref="N1:P2"/>
    <mergeCell ref="N5:P5"/>
    <mergeCell ref="H4:J4"/>
    <mergeCell ref="H5:J5"/>
    <mergeCell ref="H1:J2"/>
    <mergeCell ref="BY2:CA2"/>
    <mergeCell ref="BJ4:BL4"/>
    <mergeCell ref="BV2:BX2"/>
    <mergeCell ref="Q4:S4"/>
    <mergeCell ref="AU4:AW4"/>
    <mergeCell ref="BD5:BF5"/>
    <mergeCell ref="BD4:BF4"/>
    <mergeCell ref="AX5:AZ5"/>
    <mergeCell ref="BA5:BC5"/>
    <mergeCell ref="AF5:AH5"/>
    <mergeCell ref="AO5:AQ5"/>
    <mergeCell ref="AI5:AK5"/>
    <mergeCell ref="AL5:AN5"/>
    <mergeCell ref="AU5:AW5"/>
    <mergeCell ref="AL2:AN2"/>
    <mergeCell ref="AL4:AN4"/>
    <mergeCell ref="BS5:BU5"/>
    <mergeCell ref="BG5:BI5"/>
    <mergeCell ref="BM5:BO5"/>
    <mergeCell ref="BM4:BO4"/>
    <mergeCell ref="BM2:BO2"/>
    <mergeCell ref="BJ2:BL2"/>
    <mergeCell ref="BG2:BI2"/>
    <mergeCell ref="BG4:BI4"/>
    <mergeCell ref="Q5:S5"/>
    <mergeCell ref="W5:Y5"/>
    <mergeCell ref="T4:V4"/>
    <mergeCell ref="T2:V2"/>
    <mergeCell ref="W2:Y2"/>
    <mergeCell ref="Q2:S2"/>
    <mergeCell ref="Z5:AB5"/>
    <mergeCell ref="T5:V5"/>
    <mergeCell ref="BJ5:BL5"/>
    <mergeCell ref="AC5:AE5"/>
    <mergeCell ref="AR5:AT5"/>
    <mergeCell ref="AO2:AQ2"/>
    <mergeCell ref="AI2:AK2"/>
    <mergeCell ref="AX4:AZ4"/>
    <mergeCell ref="AR4:AT4"/>
    <mergeCell ref="AI4:AK4"/>
    <mergeCell ref="AX2:AZ2"/>
    <mergeCell ref="AO4:AQ4"/>
    <mergeCell ref="BA2:BC2"/>
    <mergeCell ref="BD2:BF2"/>
    <mergeCell ref="CE1:CE2"/>
    <mergeCell ref="CI1:CN1"/>
    <mergeCell ref="CI4:CK4"/>
    <mergeCell ref="CL4:CN4"/>
    <mergeCell ref="CI2:CK2"/>
    <mergeCell ref="CL2:CN2"/>
    <mergeCell ref="CF4:CH4"/>
    <mergeCell ref="CI5:CK5"/>
    <mergeCell ref="CU4:CW4"/>
    <mergeCell ref="CU5:CW5"/>
    <mergeCell ref="CO1:CQ2"/>
    <mergeCell ref="CO4:CQ4"/>
    <mergeCell ref="CO5:CQ5"/>
    <mergeCell ref="CL5:CN5"/>
    <mergeCell ref="CU1:CW2"/>
    <mergeCell ref="DG7:DH7"/>
    <mergeCell ref="DA1:DC2"/>
    <mergeCell ref="DA4:DC4"/>
    <mergeCell ref="DA5:DC5"/>
    <mergeCell ref="CX1:CZ2"/>
    <mergeCell ref="CX4:CZ4"/>
    <mergeCell ref="CX5:CZ5"/>
    <mergeCell ref="CR1:CT2"/>
    <mergeCell ref="CR4:CT4"/>
    <mergeCell ref="CR5:CT5"/>
  </mergeCells>
  <phoneticPr fontId="3" type="noConversion"/>
  <pageMargins left="0.19685039370078741" right="0.27559055118110237" top="0.27559055118110237" bottom="0.39370078740157483" header="0.19685039370078741" footer="0.19685039370078741"/>
  <pageSetup paperSize="9" scale="85" orientation="portrait" r:id="rId5"/>
  <headerFooter alignWithMargins="0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134"/>
  <sheetViews>
    <sheetView zoomScale="80" zoomScaleNormal="80" workbookViewId="0">
      <pane xSplit="4" ySplit="7" topLeftCell="Q8" activePane="bottomRight" state="frozen"/>
      <selection pane="topRight" activeCell="E1" sqref="E1"/>
      <selection pane="bottomLeft" activeCell="A8" sqref="A8"/>
      <selection pane="bottomRight" activeCell="Q2" sqref="Q2:S3"/>
    </sheetView>
  </sheetViews>
  <sheetFormatPr defaultColWidth="9.140625" defaultRowHeight="13.5" customHeight="1"/>
  <cols>
    <col min="1" max="1" width="20.42578125" style="21" customWidth="1"/>
    <col min="2" max="2" width="16.42578125" style="21" customWidth="1"/>
    <col min="3" max="3" width="15" style="21" customWidth="1"/>
    <col min="4" max="4" width="11.140625" style="21" customWidth="1"/>
    <col min="5" max="5" width="14.5703125" style="21" hidden="1" customWidth="1"/>
    <col min="6" max="6" width="16.28515625" style="21" hidden="1" customWidth="1"/>
    <col min="7" max="7" width="12.7109375" style="21" hidden="1" customWidth="1"/>
    <col min="8" max="8" width="15.85546875" style="21" hidden="1" customWidth="1"/>
    <col min="9" max="9" width="16" style="21" hidden="1" customWidth="1"/>
    <col min="10" max="10" width="12.7109375" style="21" hidden="1" customWidth="1"/>
    <col min="11" max="11" width="16.28515625" style="21" hidden="1" customWidth="1"/>
    <col min="12" max="12" width="16.7109375" style="21" hidden="1" customWidth="1"/>
    <col min="13" max="16" width="12.7109375" style="21" hidden="1" customWidth="1"/>
    <col min="17" max="17" width="18.7109375" style="21" customWidth="1"/>
    <col min="18" max="18" width="15.42578125" style="21" customWidth="1"/>
    <col min="19" max="19" width="12.7109375" style="21" bestFit="1" customWidth="1"/>
    <col min="20" max="20" width="14.85546875" style="21" hidden="1" customWidth="1"/>
    <col min="21" max="21" width="14.7109375" style="21" hidden="1" customWidth="1"/>
    <col min="22" max="22" width="12.7109375" style="21" hidden="1" customWidth="1"/>
    <col min="23" max="23" width="13.5703125" style="21" hidden="1" customWidth="1"/>
    <col min="24" max="30" width="12.7109375" style="21" hidden="1" customWidth="1"/>
    <col min="31" max="31" width="14.28515625" style="59" hidden="1" customWidth="1"/>
    <col min="32" max="32" width="14.85546875" style="49" customWidth="1"/>
    <col min="33" max="33" width="16.140625" style="49" customWidth="1"/>
    <col min="34" max="34" width="14.28515625" style="49" customWidth="1"/>
    <col min="35" max="35" width="14.85546875" style="52" hidden="1" customWidth="1"/>
    <col min="36" max="36" width="12.7109375" style="52" hidden="1" customWidth="1"/>
    <col min="37" max="37" width="10.140625" style="52" hidden="1" customWidth="1"/>
    <col min="38" max="38" width="14.85546875" style="56" hidden="1" customWidth="1"/>
    <col min="39" max="39" width="16.7109375" style="56" hidden="1" customWidth="1"/>
    <col min="40" max="40" width="14.85546875" style="56" hidden="1" customWidth="1"/>
    <col min="41" max="41" width="14.85546875" style="58" hidden="1" customWidth="1"/>
    <col min="42" max="42" width="12.7109375" style="58" hidden="1" customWidth="1"/>
    <col min="43" max="43" width="9.5703125" style="58" hidden="1" customWidth="1"/>
    <col min="44" max="44" width="14.85546875" style="67" hidden="1" customWidth="1"/>
    <col min="45" max="45" width="16.140625" style="67" hidden="1" customWidth="1"/>
    <col min="46" max="46" width="18.85546875" style="67" hidden="1" customWidth="1"/>
    <col min="47" max="47" width="14.85546875" style="69" customWidth="1"/>
    <col min="48" max="48" width="16.140625" style="69" customWidth="1"/>
    <col min="49" max="49" width="15" style="69" customWidth="1"/>
    <col min="50" max="50" width="14.85546875" style="69" customWidth="1"/>
    <col min="51" max="51" width="16.140625" style="69" customWidth="1"/>
    <col min="52" max="52" width="14.28515625" style="69" customWidth="1"/>
    <col min="53" max="53" width="14.85546875" style="69" customWidth="1"/>
    <col min="54" max="54" width="16.140625" style="69" customWidth="1"/>
    <col min="55" max="55" width="14.28515625" style="69" customWidth="1"/>
    <col min="56" max="56" width="14.85546875" style="69" customWidth="1"/>
    <col min="57" max="57" width="16.140625" style="69" customWidth="1"/>
    <col min="58" max="58" width="14.28515625" style="69" customWidth="1"/>
    <col min="59" max="59" width="14.85546875" style="69" customWidth="1"/>
    <col min="60" max="60" width="16.140625" style="69" customWidth="1"/>
    <col min="61" max="61" width="14.28515625" style="69" customWidth="1"/>
    <col min="62" max="62" width="14.85546875" style="72" customWidth="1"/>
    <col min="63" max="63" width="16.140625" style="72" customWidth="1"/>
    <col min="64" max="64" width="14.28515625" style="72" customWidth="1"/>
    <col min="65" max="65" width="14.85546875" style="72" customWidth="1"/>
    <col min="66" max="66" width="16.140625" style="72" customWidth="1"/>
    <col min="67" max="67" width="14.28515625" style="72" customWidth="1"/>
    <col min="68" max="68" width="14.85546875" style="92" customWidth="1"/>
    <col min="69" max="69" width="16.140625" style="92" customWidth="1"/>
    <col min="70" max="70" width="14.28515625" style="92" customWidth="1"/>
    <col min="71" max="71" width="25.140625" style="92" customWidth="1"/>
    <col min="72" max="72" width="23.5703125" style="121" customWidth="1"/>
    <col min="73" max="74" width="23.5703125" style="121" hidden="1" customWidth="1"/>
    <col min="75" max="77" width="23.5703125" style="121" customWidth="1"/>
    <col min="78" max="78" width="23.140625" style="21" customWidth="1"/>
    <col min="79" max="16384" width="9.140625" style="21"/>
  </cols>
  <sheetData>
    <row r="1" spans="1:77" ht="13.5" customHeight="1">
      <c r="E1" s="251"/>
      <c r="F1" s="251"/>
      <c r="G1" s="251"/>
      <c r="BS1" s="17"/>
      <c r="BT1" s="123"/>
      <c r="BU1" s="123"/>
      <c r="BV1" s="123"/>
    </row>
    <row r="2" spans="1:77" s="39" customFormat="1" ht="61.5" customHeight="1">
      <c r="A2" s="224"/>
      <c r="B2" s="224" t="s">
        <v>511</v>
      </c>
      <c r="C2" s="224"/>
      <c r="D2" s="224"/>
      <c r="E2" s="224" t="s">
        <v>341</v>
      </c>
      <c r="F2" s="224"/>
      <c r="G2" s="224"/>
      <c r="H2" s="224" t="s">
        <v>348</v>
      </c>
      <c r="I2" s="224"/>
      <c r="J2" s="224"/>
      <c r="K2" s="224" t="s">
        <v>344</v>
      </c>
      <c r="L2" s="224"/>
      <c r="M2" s="224"/>
      <c r="N2" s="224" t="s">
        <v>244</v>
      </c>
      <c r="O2" s="224"/>
      <c r="P2" s="224"/>
      <c r="Q2" s="224" t="s">
        <v>510</v>
      </c>
      <c r="R2" s="224"/>
      <c r="S2" s="224"/>
      <c r="T2" s="224" t="s">
        <v>258</v>
      </c>
      <c r="U2" s="224"/>
      <c r="V2" s="224"/>
      <c r="W2" s="245" t="s">
        <v>347</v>
      </c>
      <c r="X2" s="246"/>
      <c r="Y2" s="247"/>
      <c r="Z2" s="245"/>
      <c r="AA2" s="246"/>
      <c r="AB2" s="247"/>
      <c r="AC2" s="245" t="s">
        <v>352</v>
      </c>
      <c r="AD2" s="246"/>
      <c r="AE2" s="247"/>
      <c r="AF2" s="223" t="s">
        <v>337</v>
      </c>
      <c r="AG2" s="223"/>
      <c r="AH2" s="223"/>
      <c r="AI2" s="224" t="s">
        <v>402</v>
      </c>
      <c r="AJ2" s="224"/>
      <c r="AK2" s="224"/>
      <c r="AL2" s="224" t="s">
        <v>413</v>
      </c>
      <c r="AM2" s="224"/>
      <c r="AN2" s="224"/>
      <c r="AO2" s="224" t="s">
        <v>416</v>
      </c>
      <c r="AP2" s="224"/>
      <c r="AQ2" s="224"/>
      <c r="AR2" s="255" t="s">
        <v>337</v>
      </c>
      <c r="AS2" s="255"/>
      <c r="AT2" s="255"/>
      <c r="AU2" s="223" t="s">
        <v>418</v>
      </c>
      <c r="AV2" s="223"/>
      <c r="AW2" s="223"/>
      <c r="AX2" s="223" t="s">
        <v>420</v>
      </c>
      <c r="AY2" s="223"/>
      <c r="AZ2" s="223"/>
      <c r="BA2" s="223" t="s">
        <v>422</v>
      </c>
      <c r="BB2" s="223"/>
      <c r="BC2" s="223"/>
      <c r="BD2" s="223" t="s">
        <v>423</v>
      </c>
      <c r="BE2" s="223"/>
      <c r="BF2" s="223"/>
      <c r="BG2" s="223" t="s">
        <v>428</v>
      </c>
      <c r="BH2" s="223"/>
      <c r="BI2" s="223"/>
      <c r="BJ2" s="223" t="s">
        <v>432</v>
      </c>
      <c r="BK2" s="223"/>
      <c r="BL2" s="223"/>
      <c r="BM2" s="223" t="s">
        <v>434</v>
      </c>
      <c r="BN2" s="223"/>
      <c r="BO2" s="223"/>
      <c r="BP2" s="223" t="s">
        <v>497</v>
      </c>
      <c r="BQ2" s="223"/>
      <c r="BR2" s="223"/>
      <c r="BS2" s="22"/>
      <c r="BT2" s="115"/>
      <c r="BU2" s="122"/>
      <c r="BV2" s="122"/>
      <c r="BW2" s="128"/>
      <c r="BX2" s="128"/>
      <c r="BY2" s="128"/>
    </row>
    <row r="3" spans="1:77" s="39" customFormat="1" ht="49.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39"/>
      <c r="X3" s="240"/>
      <c r="Y3" s="241"/>
      <c r="Z3" s="239"/>
      <c r="AA3" s="240"/>
      <c r="AB3" s="241"/>
      <c r="AC3" s="239"/>
      <c r="AD3" s="240"/>
      <c r="AE3" s="241"/>
      <c r="AF3" s="223"/>
      <c r="AG3" s="223"/>
      <c r="AH3" s="223"/>
      <c r="AI3" s="224"/>
      <c r="AJ3" s="224"/>
      <c r="AK3" s="224"/>
      <c r="AL3" s="224"/>
      <c r="AM3" s="224"/>
      <c r="AN3" s="224"/>
      <c r="AO3" s="224"/>
      <c r="AP3" s="224"/>
      <c r="AQ3" s="224"/>
      <c r="AR3" s="255"/>
      <c r="AS3" s="255"/>
      <c r="AT3" s="255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"/>
      <c r="BT3" s="115"/>
      <c r="BU3" s="122"/>
      <c r="BV3" s="122"/>
      <c r="BW3" s="122"/>
      <c r="BX3" s="122"/>
      <c r="BY3" s="122"/>
    </row>
    <row r="4" spans="1:77" s="39" customFormat="1" ht="29.25" customHeight="1">
      <c r="A4" s="224"/>
      <c r="B4" s="70" t="s">
        <v>228</v>
      </c>
      <c r="C4" s="70" t="s">
        <v>221</v>
      </c>
      <c r="D4" s="70" t="s">
        <v>224</v>
      </c>
      <c r="E4" s="29" t="s">
        <v>228</v>
      </c>
      <c r="F4" s="29" t="s">
        <v>221</v>
      </c>
      <c r="G4" s="29" t="s">
        <v>224</v>
      </c>
      <c r="H4" s="29" t="s">
        <v>228</v>
      </c>
      <c r="I4" s="29" t="s">
        <v>221</v>
      </c>
      <c r="J4" s="29" t="s">
        <v>224</v>
      </c>
      <c r="K4" s="29" t="s">
        <v>228</v>
      </c>
      <c r="L4" s="29" t="s">
        <v>221</v>
      </c>
      <c r="M4" s="29" t="s">
        <v>224</v>
      </c>
      <c r="N4" s="29" t="s">
        <v>228</v>
      </c>
      <c r="O4" s="29" t="s">
        <v>221</v>
      </c>
      <c r="P4" s="29" t="s">
        <v>224</v>
      </c>
      <c r="Q4" s="29" t="s">
        <v>228</v>
      </c>
      <c r="R4" s="29" t="s">
        <v>221</v>
      </c>
      <c r="S4" s="29" t="s">
        <v>224</v>
      </c>
      <c r="T4" s="29" t="s">
        <v>228</v>
      </c>
      <c r="U4" s="29" t="s">
        <v>221</v>
      </c>
      <c r="V4" s="29" t="s">
        <v>224</v>
      </c>
      <c r="W4" s="29" t="s">
        <v>228</v>
      </c>
      <c r="X4" s="29" t="s">
        <v>221</v>
      </c>
      <c r="Y4" s="29" t="s">
        <v>224</v>
      </c>
      <c r="Z4" s="29"/>
      <c r="AA4" s="29"/>
      <c r="AB4" s="29"/>
      <c r="AC4" s="29" t="s">
        <v>228</v>
      </c>
      <c r="AD4" s="29" t="s">
        <v>221</v>
      </c>
      <c r="AE4" s="60" t="s">
        <v>224</v>
      </c>
      <c r="AF4" s="47" t="s">
        <v>228</v>
      </c>
      <c r="AG4" s="47" t="s">
        <v>221</v>
      </c>
      <c r="AH4" s="47" t="s">
        <v>224</v>
      </c>
      <c r="AI4" s="51" t="s">
        <v>228</v>
      </c>
      <c r="AJ4" s="51" t="s">
        <v>221</v>
      </c>
      <c r="AK4" s="51" t="s">
        <v>224</v>
      </c>
      <c r="AL4" s="55" t="s">
        <v>228</v>
      </c>
      <c r="AM4" s="55" t="s">
        <v>221</v>
      </c>
      <c r="AN4" s="55" t="s">
        <v>224</v>
      </c>
      <c r="AO4" s="57" t="s">
        <v>228</v>
      </c>
      <c r="AP4" s="57" t="s">
        <v>221</v>
      </c>
      <c r="AQ4" s="57" t="s">
        <v>224</v>
      </c>
      <c r="AR4" s="66" t="s">
        <v>228</v>
      </c>
      <c r="AS4" s="66" t="s">
        <v>221</v>
      </c>
      <c r="AT4" s="66" t="s">
        <v>224</v>
      </c>
      <c r="AU4" s="68" t="s">
        <v>228</v>
      </c>
      <c r="AV4" s="68" t="s">
        <v>221</v>
      </c>
      <c r="AW4" s="68" t="s">
        <v>224</v>
      </c>
      <c r="AX4" s="68" t="s">
        <v>228</v>
      </c>
      <c r="AY4" s="68" t="s">
        <v>221</v>
      </c>
      <c r="AZ4" s="68" t="s">
        <v>224</v>
      </c>
      <c r="BA4" s="68" t="s">
        <v>228</v>
      </c>
      <c r="BB4" s="68" t="s">
        <v>221</v>
      </c>
      <c r="BC4" s="68" t="s">
        <v>224</v>
      </c>
      <c r="BD4" s="68" t="s">
        <v>228</v>
      </c>
      <c r="BE4" s="68" t="s">
        <v>221</v>
      </c>
      <c r="BF4" s="68" t="s">
        <v>224</v>
      </c>
      <c r="BG4" s="143" t="s">
        <v>228</v>
      </c>
      <c r="BH4" s="68" t="s">
        <v>221</v>
      </c>
      <c r="BI4" s="68" t="s">
        <v>224</v>
      </c>
      <c r="BJ4" s="70" t="s">
        <v>228</v>
      </c>
      <c r="BK4" s="70" t="s">
        <v>221</v>
      </c>
      <c r="BL4" s="70" t="s">
        <v>224</v>
      </c>
      <c r="BM4" s="70" t="s">
        <v>228</v>
      </c>
      <c r="BN4" s="70" t="s">
        <v>221</v>
      </c>
      <c r="BO4" s="70" t="s">
        <v>224</v>
      </c>
      <c r="BP4" s="91" t="s">
        <v>228</v>
      </c>
      <c r="BQ4" s="91" t="s">
        <v>221</v>
      </c>
      <c r="BR4" s="91" t="s">
        <v>224</v>
      </c>
      <c r="BS4" s="73"/>
      <c r="BT4" s="122"/>
      <c r="BU4" s="122"/>
      <c r="BV4" s="122"/>
      <c r="BW4" s="122"/>
      <c r="BX4" s="122"/>
      <c r="BY4" s="122"/>
    </row>
    <row r="5" spans="1:77" s="39" customFormat="1" ht="13.5" customHeight="1">
      <c r="A5" s="224"/>
      <c r="B5" s="224" t="s">
        <v>494</v>
      </c>
      <c r="C5" s="224"/>
      <c r="D5" s="224"/>
      <c r="E5" s="224" t="s">
        <v>342</v>
      </c>
      <c r="F5" s="224"/>
      <c r="G5" s="224"/>
      <c r="H5" s="224" t="s">
        <v>305</v>
      </c>
      <c r="I5" s="224"/>
      <c r="J5" s="224"/>
      <c r="K5" s="224" t="s">
        <v>306</v>
      </c>
      <c r="L5" s="224"/>
      <c r="M5" s="224"/>
      <c r="N5" s="224" t="s">
        <v>307</v>
      </c>
      <c r="O5" s="224"/>
      <c r="P5" s="224"/>
      <c r="Q5" s="224" t="s">
        <v>336</v>
      </c>
      <c r="R5" s="224"/>
      <c r="S5" s="224"/>
      <c r="T5" s="224" t="s">
        <v>345</v>
      </c>
      <c r="U5" s="224"/>
      <c r="V5" s="224"/>
      <c r="W5" s="242" t="s">
        <v>346</v>
      </c>
      <c r="X5" s="243"/>
      <c r="Y5" s="244"/>
      <c r="Z5" s="242"/>
      <c r="AA5" s="243"/>
      <c r="AB5" s="244"/>
      <c r="AC5" s="242" t="s">
        <v>353</v>
      </c>
      <c r="AD5" s="243"/>
      <c r="AE5" s="244"/>
      <c r="AF5" s="242" t="s">
        <v>399</v>
      </c>
      <c r="AG5" s="243"/>
      <c r="AH5" s="244"/>
      <c r="AI5" s="242" t="s">
        <v>403</v>
      </c>
      <c r="AJ5" s="243"/>
      <c r="AK5" s="244"/>
      <c r="AL5" s="242" t="s">
        <v>399</v>
      </c>
      <c r="AM5" s="243"/>
      <c r="AN5" s="244"/>
      <c r="AO5" s="242" t="s">
        <v>415</v>
      </c>
      <c r="AP5" s="243"/>
      <c r="AQ5" s="244"/>
      <c r="AR5" s="242" t="s">
        <v>399</v>
      </c>
      <c r="AS5" s="243"/>
      <c r="AT5" s="244"/>
      <c r="AU5" s="242" t="s">
        <v>419</v>
      </c>
      <c r="AV5" s="243"/>
      <c r="AW5" s="244"/>
      <c r="AX5" s="242" t="s">
        <v>421</v>
      </c>
      <c r="AY5" s="243"/>
      <c r="AZ5" s="244"/>
      <c r="BA5" s="220" t="s">
        <v>306</v>
      </c>
      <c r="BB5" s="221"/>
      <c r="BC5" s="222"/>
      <c r="BD5" s="242" t="s">
        <v>342</v>
      </c>
      <c r="BE5" s="243"/>
      <c r="BF5" s="244"/>
      <c r="BG5" s="242" t="s">
        <v>427</v>
      </c>
      <c r="BH5" s="243"/>
      <c r="BI5" s="244"/>
      <c r="BJ5" s="242" t="s">
        <v>433</v>
      </c>
      <c r="BK5" s="243"/>
      <c r="BL5" s="244"/>
      <c r="BM5" s="242" t="s">
        <v>435</v>
      </c>
      <c r="BN5" s="243"/>
      <c r="BO5" s="244"/>
      <c r="BP5" s="224" t="s">
        <v>496</v>
      </c>
      <c r="BQ5" s="224"/>
      <c r="BR5" s="224"/>
      <c r="BS5" s="73"/>
      <c r="BT5" s="122"/>
      <c r="BU5" s="122"/>
      <c r="BV5" s="122"/>
      <c r="BW5" s="122"/>
      <c r="BX5" s="122"/>
      <c r="BY5" s="122"/>
    </row>
    <row r="6" spans="1:77" s="39" customFormat="1" ht="13.5" customHeight="1">
      <c r="A6" s="224"/>
      <c r="B6" s="224"/>
      <c r="C6" s="224"/>
      <c r="D6" s="224"/>
      <c r="E6" s="224" t="s">
        <v>268</v>
      </c>
      <c r="F6" s="224"/>
      <c r="G6" s="224"/>
      <c r="H6" s="224" t="s">
        <v>268</v>
      </c>
      <c r="I6" s="224"/>
      <c r="J6" s="224"/>
      <c r="K6" s="224" t="s">
        <v>269</v>
      </c>
      <c r="L6" s="224"/>
      <c r="M6" s="224"/>
      <c r="N6" s="224" t="s">
        <v>245</v>
      </c>
      <c r="O6" s="224"/>
      <c r="P6" s="224"/>
      <c r="Q6" s="242" t="s">
        <v>246</v>
      </c>
      <c r="R6" s="243"/>
      <c r="S6" s="244"/>
      <c r="T6" s="224" t="s">
        <v>394</v>
      </c>
      <c r="U6" s="224"/>
      <c r="V6" s="224"/>
      <c r="W6" s="242" t="s">
        <v>395</v>
      </c>
      <c r="X6" s="248"/>
      <c r="Y6" s="248"/>
      <c r="Z6" s="18"/>
      <c r="AA6" s="18"/>
      <c r="AB6" s="18"/>
      <c r="AC6" s="242" t="s">
        <v>396</v>
      </c>
      <c r="AD6" s="248"/>
      <c r="AE6" s="248"/>
      <c r="AF6" s="242" t="s">
        <v>246</v>
      </c>
      <c r="AG6" s="243"/>
      <c r="AH6" s="244"/>
      <c r="AI6" s="220" t="s">
        <v>404</v>
      </c>
      <c r="AJ6" s="252"/>
      <c r="AK6" s="252"/>
      <c r="AL6" s="253" t="s">
        <v>414</v>
      </c>
      <c r="AM6" s="254"/>
      <c r="AN6" s="254"/>
      <c r="AO6" s="242" t="s">
        <v>417</v>
      </c>
      <c r="AP6" s="249"/>
      <c r="AQ6" s="250"/>
      <c r="AR6" s="242" t="s">
        <v>246</v>
      </c>
      <c r="AS6" s="243"/>
      <c r="AT6" s="244"/>
      <c r="AU6" s="242" t="s">
        <v>450</v>
      </c>
      <c r="AV6" s="243"/>
      <c r="AW6" s="244"/>
      <c r="AX6" s="220" t="s">
        <v>506</v>
      </c>
      <c r="AY6" s="221"/>
      <c r="AZ6" s="222"/>
      <c r="BA6" s="220" t="s">
        <v>468</v>
      </c>
      <c r="BB6" s="221"/>
      <c r="BC6" s="222"/>
      <c r="BD6" s="220" t="s">
        <v>469</v>
      </c>
      <c r="BE6" s="221"/>
      <c r="BF6" s="222"/>
      <c r="BG6" s="220" t="s">
        <v>503</v>
      </c>
      <c r="BH6" s="221"/>
      <c r="BI6" s="222"/>
      <c r="BJ6" s="220" t="s">
        <v>507</v>
      </c>
      <c r="BK6" s="221"/>
      <c r="BL6" s="222"/>
      <c r="BM6" s="242" t="s">
        <v>451</v>
      </c>
      <c r="BN6" s="243"/>
      <c r="BO6" s="244"/>
      <c r="BP6" s="242" t="s">
        <v>508</v>
      </c>
      <c r="BQ6" s="243"/>
      <c r="BR6" s="244"/>
      <c r="BS6" s="73"/>
      <c r="BT6" s="122"/>
      <c r="BU6" s="122"/>
      <c r="BV6" s="122"/>
      <c r="BW6" s="122"/>
      <c r="BX6" s="122"/>
      <c r="BY6" s="122"/>
    </row>
    <row r="7" spans="1:77" ht="13.5" hidden="1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7"/>
      <c r="AA7" s="17"/>
      <c r="AB7" s="17"/>
      <c r="AC7" s="15"/>
      <c r="AD7" s="15"/>
      <c r="AE7" s="61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85"/>
      <c r="BT7" s="123"/>
      <c r="BU7" s="227"/>
      <c r="BV7" s="227"/>
      <c r="BW7" s="123"/>
      <c r="BX7" s="123"/>
      <c r="BY7" s="123"/>
    </row>
    <row r="8" spans="1:77" s="40" customFormat="1" ht="16.5" customHeight="1">
      <c r="A8" s="19" t="s">
        <v>199</v>
      </c>
      <c r="B8" s="191">
        <f>B9+B10</f>
        <v>214566.20097000001</v>
      </c>
      <c r="C8" s="191">
        <f>C9+C10</f>
        <v>68825.054189999995</v>
      </c>
      <c r="D8" s="191">
        <f>C8/B8*100</f>
        <v>32.076372643435533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>
        <f>Q9+Q10</f>
        <v>0</v>
      </c>
      <c r="R8" s="191">
        <f>R9+R10</f>
        <v>0</v>
      </c>
      <c r="S8" s="191"/>
      <c r="T8" s="191"/>
      <c r="U8" s="191"/>
      <c r="V8" s="191"/>
      <c r="W8" s="191"/>
      <c r="X8" s="191"/>
      <c r="Y8" s="191"/>
      <c r="Z8" s="173"/>
      <c r="AA8" s="173"/>
      <c r="AB8" s="173"/>
      <c r="AC8" s="191"/>
      <c r="AD8" s="191"/>
      <c r="AE8" s="206"/>
      <c r="AF8" s="191">
        <f>AF9+AF10</f>
        <v>34489.9</v>
      </c>
      <c r="AG8" s="191">
        <f>AG9+AG10</f>
        <v>32926.529399999999</v>
      </c>
      <c r="AH8" s="191">
        <f t="shared" ref="AH8:AH10" si="0">AG8/AF8*100</f>
        <v>95.467164010333448</v>
      </c>
      <c r="AI8" s="191"/>
      <c r="AJ8" s="191"/>
      <c r="AK8" s="191"/>
      <c r="AL8" s="191"/>
      <c r="AM8" s="191"/>
      <c r="AN8" s="191"/>
      <c r="AO8" s="191"/>
      <c r="AP8" s="191"/>
      <c r="AQ8" s="191"/>
      <c r="AR8" s="191">
        <f>AR9+AR10</f>
        <v>0</v>
      </c>
      <c r="AS8" s="191">
        <f>AS9+AS10</f>
        <v>0</v>
      </c>
      <c r="AT8" s="191"/>
      <c r="AU8" s="191">
        <f>AU9+AU10</f>
        <v>4657.0459700000001</v>
      </c>
      <c r="AV8" s="191">
        <f>AV9+AV10</f>
        <v>2844.7109700000001</v>
      </c>
      <c r="AW8" s="191">
        <f t="shared" ref="AW8" si="1">AV8/AU8*100</f>
        <v>61.0840216808081</v>
      </c>
      <c r="AX8" s="191">
        <f>AX9+AX10</f>
        <v>0</v>
      </c>
      <c r="AY8" s="191">
        <f>AY9+AY10</f>
        <v>0</v>
      </c>
      <c r="AZ8" s="191"/>
      <c r="BA8" s="191">
        <f>BA9+BA10</f>
        <v>118335.921</v>
      </c>
      <c r="BB8" s="191">
        <f>BB9+BB10</f>
        <v>14303.835300000001</v>
      </c>
      <c r="BC8" s="191">
        <f t="shared" ref="BC8" si="2">BB8/BA8*100</f>
        <v>12.087483816515867</v>
      </c>
      <c r="BD8" s="191">
        <f>BD9+BD10</f>
        <v>10834.513000000001</v>
      </c>
      <c r="BE8" s="191">
        <f>BE9+BE10</f>
        <v>0</v>
      </c>
      <c r="BF8" s="191">
        <f t="shared" ref="BF8" si="3">BE8/BD8*100</f>
        <v>0</v>
      </c>
      <c r="BG8" s="191">
        <f>BG9+BG10</f>
        <v>0</v>
      </c>
      <c r="BH8" s="191">
        <f>BH9+BH10</f>
        <v>0</v>
      </c>
      <c r="BI8" s="191"/>
      <c r="BJ8" s="191">
        <f>BJ9+BJ10</f>
        <v>26248.821</v>
      </c>
      <c r="BK8" s="191">
        <f>BK9+BK10</f>
        <v>13445.6805</v>
      </c>
      <c r="BL8" s="191">
        <f t="shared" ref="BL8" si="4">BK8/BJ8*100</f>
        <v>51.223940686707415</v>
      </c>
      <c r="BM8" s="191">
        <f>BM9+BM10</f>
        <v>20000</v>
      </c>
      <c r="BN8" s="191">
        <f>BN9+BN10</f>
        <v>5304.2980200000002</v>
      </c>
      <c r="BO8" s="191">
        <f>BN8/BM8*100</f>
        <v>26.521490100000001</v>
      </c>
      <c r="BP8" s="191">
        <f>BP9+BP10</f>
        <v>0</v>
      </c>
      <c r="BQ8" s="191">
        <f>BQ9+BQ10</f>
        <v>3355.38</v>
      </c>
      <c r="BR8" s="191"/>
      <c r="BS8" s="84"/>
      <c r="BT8" s="126"/>
      <c r="BU8" s="123"/>
      <c r="BV8" s="123"/>
      <c r="BW8" s="123"/>
      <c r="BX8" s="123"/>
      <c r="BY8" s="123"/>
    </row>
    <row r="9" spans="1:77" s="40" customFormat="1" ht="13.5" customHeight="1">
      <c r="A9" s="19" t="s">
        <v>197</v>
      </c>
      <c r="B9" s="191">
        <f>B12+B19+B31+B41+B47+B54+B60+B74+B80+B85+B92+B103+B114+B123</f>
        <v>20000</v>
      </c>
      <c r="C9" s="191">
        <f>C12+C19+C31+C41+C47+C54+C60+C74+C80+C85+C92+C103+C114+C123</f>
        <v>5304.2980200000002</v>
      </c>
      <c r="D9" s="191">
        <f>C9/B9*100</f>
        <v>26.521490100000001</v>
      </c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>
        <f>Q12+Q19+Q31+Q41+Q47+Q54+Q60+Q74+Q80+Q85+Q92+Q103+Q114+Q123</f>
        <v>0</v>
      </c>
      <c r="R9" s="191">
        <f>R12+R19+R31+R41+R47+R54+R60+R74+R80+R85+R92+R103+R114+R123</f>
        <v>0</v>
      </c>
      <c r="S9" s="191"/>
      <c r="T9" s="191"/>
      <c r="U9" s="191"/>
      <c r="V9" s="191"/>
      <c r="W9" s="191"/>
      <c r="X9" s="191"/>
      <c r="Y9" s="173"/>
      <c r="Z9" s="173"/>
      <c r="AA9" s="173"/>
      <c r="AB9" s="173"/>
      <c r="AC9" s="191"/>
      <c r="AD9" s="191"/>
      <c r="AE9" s="206"/>
      <c r="AF9" s="191">
        <f>AF12+AF19+AF31+AF41+AF47+AF54+AF60+AF74+AF80+AF85+AF92+AF103+AF114+AF123</f>
        <v>0</v>
      </c>
      <c r="AG9" s="191">
        <f>AG13+AG19+AG31+AG47+AG41+AG54+AG60+AG74+AG80+AG85+AG92+AG103+AG114+AG123</f>
        <v>0</v>
      </c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>
        <f>AR12+AR19+AR31+AR41+AR47+AR54+AR60+AR74+AR80+AR85+AR92+AR103+AR114+AR123</f>
        <v>0</v>
      </c>
      <c r="AS9" s="191">
        <f>AS13+AS19+AS31+AS47+AS41+AS54+AS60+AS74+AS80+AS85+AS92+AS103+AS114+AS123</f>
        <v>0</v>
      </c>
      <c r="AT9" s="191"/>
      <c r="AU9" s="191">
        <f>AU12+AU19+AU31+AU41+AU47+AU54+AU60+AU74+AU80+AU85+AU92+AU103+AU114+AU123</f>
        <v>0</v>
      </c>
      <c r="AV9" s="191">
        <f>AV13+AV19+AV31+AV47+AV41+AV54+AV60+AV74+AV80+AV85+AV92+AV103+AV114+AV123</f>
        <v>0</v>
      </c>
      <c r="AW9" s="191"/>
      <c r="AX9" s="191">
        <f>AX12+AX19+AX31+AX41+AX47+AX54+AX60+AX74+AX80+AX85+AX92+AX103+AX114+AX123</f>
        <v>0</v>
      </c>
      <c r="AY9" s="191">
        <f>AY13+AY19+AY31+AY47+AY41+AY54+AY60+AY74+AY80+AY85+AY92+AY103+AY114+AY123</f>
        <v>0</v>
      </c>
      <c r="AZ9" s="191"/>
      <c r="BA9" s="191">
        <f>BA12+BA19+BA31+BA41+BA47+BA54+BA60+BA74+BA80+BA85+BA92+BA103+BA114+BA123</f>
        <v>0</v>
      </c>
      <c r="BB9" s="191">
        <f>BB13+BB19+BB31+BB47+BB41+BB54+BB60+BB74+BB80+BB85+BB92+BB103+BB114+BB123</f>
        <v>0</v>
      </c>
      <c r="BC9" s="191"/>
      <c r="BD9" s="191">
        <f>BD12+BD19+BD31+BD41+BD47+BD54+BD60+BD74+BD80+BD85+BD92+BD103+BD114+BD123</f>
        <v>0</v>
      </c>
      <c r="BE9" s="191">
        <f>BE13+BE19+BE31+BE47+BE41+BE54+BE60+BE74+BE80+BE85+BE92+BE103+BE114+BE123</f>
        <v>0</v>
      </c>
      <c r="BF9" s="191"/>
      <c r="BG9" s="191">
        <f>BG12+BG19+BG31+BG41+BG47+BG54+BG60+BG74+BG80+BG85+BG92+BG103+BG114+BG123</f>
        <v>0</v>
      </c>
      <c r="BH9" s="191">
        <f>BH13+BH19+BH31+BH47+BH41+BH54+BH60+BH74+BH80+BH85+BH92+BH103+BH114+BH123</f>
        <v>0</v>
      </c>
      <c r="BI9" s="191"/>
      <c r="BJ9" s="191">
        <f>BJ12+BJ19+BJ31+BJ41+BJ47+BJ54+BJ60+BJ74+BJ80+BJ85+BJ92+BJ103+BJ114+BJ123</f>
        <v>0</v>
      </c>
      <c r="BK9" s="191">
        <f>BK13+BK19+BK31+BK47+BK41+BK54+BK60+BK74+BK80+BK85+BK92+BK103+BK114+BK123</f>
        <v>0</v>
      </c>
      <c r="BL9" s="191"/>
      <c r="BM9" s="191">
        <f>BM12+BM19+BM31+BM41+BM47+BM54+BM60+BM74+BM80+BM85+BM92+BM103+BM114+BM123</f>
        <v>20000</v>
      </c>
      <c r="BN9" s="191">
        <f>BN13+BN19+BN31+BN47+BN41+BN54+BN60+BN74+BN80+BN85+BN92+BN103+BN114+BN123</f>
        <v>5304.2980200000002</v>
      </c>
      <c r="BO9" s="191"/>
      <c r="BP9" s="191">
        <f>BP12+BP19+BP31+BP41+BP47+BP54+BP60+BP74+BP80+BP85+BP92+BP103+BP114+BP123</f>
        <v>0</v>
      </c>
      <c r="BQ9" s="191">
        <f>BQ13+BQ19+BQ31+BQ47+BQ41+BQ54+BQ60+BQ74+BQ80+BQ85+BQ92+BQ103+BQ114+BQ123</f>
        <v>3355.38</v>
      </c>
      <c r="BR9" s="191"/>
      <c r="BS9" s="84"/>
      <c r="BT9" s="126"/>
      <c r="BU9" s="123"/>
      <c r="BV9" s="123"/>
      <c r="BW9" s="123"/>
      <c r="BX9" s="123"/>
      <c r="BY9" s="123"/>
    </row>
    <row r="10" spans="1:77" s="40" customFormat="1" ht="16.5" customHeight="1">
      <c r="A10" s="19" t="s">
        <v>198</v>
      </c>
      <c r="B10" s="191">
        <f>B13+B20+B32+B42+B48+B55+B61+B75+B81+B86+B93+B104+B115+B124</f>
        <v>194566.20097000001</v>
      </c>
      <c r="C10" s="191">
        <f>C13+C20+C32+C42+C48+C55+C61+C75+C81+C86+C93+C104+C115+C124</f>
        <v>63520.756170000001</v>
      </c>
      <c r="D10" s="191">
        <f t="shared" ref="D10" si="5">C10/B10*100</f>
        <v>32.64737444289937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>
        <f>Q13+Q20+Q32+Q42+Q48+Q55+Q61+Q75+Q81+Q86+Q93+Q104+Q115+Q124</f>
        <v>0</v>
      </c>
      <c r="R10" s="191">
        <f>R13+R20+R32+R42+R48+R55+R61+R75+R81+R86+R93+R104+R115+R124</f>
        <v>0</v>
      </c>
      <c r="S10" s="191"/>
      <c r="T10" s="191"/>
      <c r="U10" s="191"/>
      <c r="V10" s="191"/>
      <c r="W10" s="191"/>
      <c r="X10" s="191"/>
      <c r="Y10" s="191"/>
      <c r="Z10" s="173"/>
      <c r="AA10" s="173"/>
      <c r="AB10" s="173"/>
      <c r="AC10" s="191"/>
      <c r="AD10" s="191"/>
      <c r="AE10" s="206"/>
      <c r="AF10" s="191">
        <f>AF13+AF20+AF32+AF42+AF48+AF55+AF61+AF75+AF81+AF86+AF93+AF104+AF115+AF124</f>
        <v>34489.9</v>
      </c>
      <c r="AG10" s="191">
        <f>AG13+AG20+AG32+AG42+AG48+AG55+AG61+AG75+AG81+AG86+AG93+AG104+AG115+AG124</f>
        <v>32926.529399999999</v>
      </c>
      <c r="AH10" s="191">
        <f t="shared" si="0"/>
        <v>95.467164010333448</v>
      </c>
      <c r="AI10" s="191"/>
      <c r="AJ10" s="191"/>
      <c r="AK10" s="191"/>
      <c r="AL10" s="191"/>
      <c r="AM10" s="191"/>
      <c r="AN10" s="191"/>
      <c r="AO10" s="191"/>
      <c r="AP10" s="191"/>
      <c r="AQ10" s="191"/>
      <c r="AR10" s="191">
        <f>AR13+AR20+AR32+AR42+AR48+AR55+AR61+AR75+AR81+AR86+AR93+AR104+AR115+AR124</f>
        <v>0</v>
      </c>
      <c r="AS10" s="191">
        <f>AS13+AS20+AS32+AS42+AS48+AS55+AS61+AS75+AS81+AS86+AS93+AS104+AS115+AS124</f>
        <v>0</v>
      </c>
      <c r="AT10" s="191"/>
      <c r="AU10" s="191">
        <f>AU13+AU20+AU32+AU42+AU48+AU55+AU61+AU75+AU81+AU86+AU93+AU104+AU115+AU124</f>
        <v>4657.0459700000001</v>
      </c>
      <c r="AV10" s="191">
        <f>AV13+AV20+AV32+AV42+AV48+AV55+AV61+AV75+AV81+AV86+AV93+AV104+AV115+AV124</f>
        <v>2844.7109700000001</v>
      </c>
      <c r="AW10" s="191">
        <f t="shared" ref="AW10" si="6">AV10/AU10*100</f>
        <v>61.0840216808081</v>
      </c>
      <c r="AX10" s="191">
        <f>AX13+AX20+AX32+AX42+AX48+AX55+AX61+AX75+AX81+AX86+AX93+AX104+AX115+AX124</f>
        <v>0</v>
      </c>
      <c r="AY10" s="191">
        <f>AY13+AY20+AY32+AY42+AY48+AY55+AY61+AY75+AY81+AY86+AY93+AY104+AY115+AY124</f>
        <v>0</v>
      </c>
      <c r="AZ10" s="191"/>
      <c r="BA10" s="191">
        <f>BA13+BA20+BA32+BA42+BA48+BA55+BA61+BA75+BA81+BA86+BA93+BA104+BA115+BA124</f>
        <v>118335.921</v>
      </c>
      <c r="BB10" s="191">
        <f>BB13+BB20+BB32+BB42+BB48+BB55+BB61+BB75+BB81+BB86+BB93+BB104+BB115+BB124</f>
        <v>14303.835300000001</v>
      </c>
      <c r="BC10" s="191">
        <f t="shared" ref="BC10" si="7">BB10/BA10*100</f>
        <v>12.087483816515867</v>
      </c>
      <c r="BD10" s="191">
        <f>BD13+BD20+BD32+BD42+BD48+BD55+BD61+BD75+BD81+BD86+BD93+BD104+BD115+BD124</f>
        <v>10834.513000000001</v>
      </c>
      <c r="BE10" s="191">
        <f>BE13+BE20+BE32+BE42+BE48+BE55+BE61+BE75+BE81+BE86+BE93+BE104+BE115+BE124</f>
        <v>0</v>
      </c>
      <c r="BF10" s="191"/>
      <c r="BG10" s="191">
        <f>BG13+BG20+BG32+BG42+BG48+BG55+BG61+BG75+BG81+BG86+BG93+BG104+BG115+BG124</f>
        <v>0</v>
      </c>
      <c r="BH10" s="191">
        <f>BH13+BH20+BH32+BH42+BH48+BH55+BH61+BH75+BH81+BH86+BH93+BH104+BH115+BH124</f>
        <v>0</v>
      </c>
      <c r="BI10" s="191"/>
      <c r="BJ10" s="191">
        <f>BJ13+BJ20+BJ32+BJ42+BJ48+BJ55+BJ61+BJ75+BJ81+BJ86+BJ93+BJ104+BJ115+BJ124</f>
        <v>26248.821</v>
      </c>
      <c r="BK10" s="191">
        <f>BK13+BK20+BK32+BK42+BK48+BK55+BK61+BK75+BK81+BK86+BK93+BK104+BK115+BK124</f>
        <v>13445.6805</v>
      </c>
      <c r="BL10" s="191"/>
      <c r="BM10" s="191">
        <f>BM13+BM20+BM32+BM42+BM48+BM55+BM61+BM75+BM81+BM86+BM93+BM104+BM115+BM124</f>
        <v>0</v>
      </c>
      <c r="BN10" s="191">
        <f>BN13+BN20+BN32+BN42+BN48+BN55+BN61+BN75+BN81+BN86+BN93+BN104+BN115+BN124</f>
        <v>0</v>
      </c>
      <c r="BO10" s="191"/>
      <c r="BP10" s="191">
        <f>BP13+BP20+BP32+BP42+BP48+BP55+BP61+BP75+BP81+BP86+BP93+BP104+BP115+BP124</f>
        <v>0</v>
      </c>
      <c r="BQ10" s="191">
        <f>BQ13+BQ20+BQ32+BQ42+BQ48+BQ55+BQ61+BQ75+BQ81+BQ86+BQ93+BQ104+BQ115+BQ124</f>
        <v>0</v>
      </c>
      <c r="BR10" s="191"/>
      <c r="BS10" s="84"/>
      <c r="BT10" s="126"/>
      <c r="BU10" s="123"/>
      <c r="BV10" s="123"/>
      <c r="BW10" s="123"/>
      <c r="BX10" s="123"/>
      <c r="BY10" s="123"/>
    </row>
    <row r="11" spans="1:77" s="40" customFormat="1" ht="16.5" customHeight="1">
      <c r="A11" s="19" t="s">
        <v>177</v>
      </c>
      <c r="B11" s="191">
        <f>B12+B13</f>
        <v>0</v>
      </c>
      <c r="C11" s="191">
        <f>C12+C13</f>
        <v>0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>
        <f t="shared" ref="Q11:R11" si="8">Q12+Q13</f>
        <v>0</v>
      </c>
      <c r="R11" s="191">
        <f t="shared" si="8"/>
        <v>0</v>
      </c>
      <c r="S11" s="191"/>
      <c r="T11" s="191"/>
      <c r="U11" s="191"/>
      <c r="V11" s="191"/>
      <c r="W11" s="191"/>
      <c r="X11" s="191"/>
      <c r="Y11" s="191"/>
      <c r="Z11" s="173"/>
      <c r="AA11" s="173"/>
      <c r="AB11" s="173"/>
      <c r="AC11" s="191"/>
      <c r="AD11" s="191"/>
      <c r="AE11" s="173"/>
      <c r="AF11" s="191">
        <f>AF12+AF13</f>
        <v>0</v>
      </c>
      <c r="AG11" s="191">
        <f>AG12+AG13</f>
        <v>0</v>
      </c>
      <c r="AH11" s="173"/>
      <c r="AI11" s="191"/>
      <c r="AJ11" s="191"/>
      <c r="AK11" s="173"/>
      <c r="AL11" s="191"/>
      <c r="AM11" s="191"/>
      <c r="AN11" s="173"/>
      <c r="AO11" s="191"/>
      <c r="AP11" s="191"/>
      <c r="AQ11" s="191"/>
      <c r="AR11" s="191">
        <f>AR12+AR13</f>
        <v>0</v>
      </c>
      <c r="AS11" s="191">
        <f>AS12+AS13</f>
        <v>0</v>
      </c>
      <c r="AT11" s="173"/>
      <c r="AU11" s="191">
        <f>AU12+AU13</f>
        <v>0</v>
      </c>
      <c r="AV11" s="191">
        <f>AV12+AV13</f>
        <v>0</v>
      </c>
      <c r="AW11" s="173"/>
      <c r="AX11" s="191">
        <f>AX12+AX13</f>
        <v>0</v>
      </c>
      <c r="AY11" s="191">
        <f>AY12+AY13</f>
        <v>0</v>
      </c>
      <c r="AZ11" s="173"/>
      <c r="BA11" s="191">
        <f>BA12+BA13</f>
        <v>0</v>
      </c>
      <c r="BB11" s="191">
        <f>BB12+BB13</f>
        <v>0</v>
      </c>
      <c r="BC11" s="173"/>
      <c r="BD11" s="191">
        <f>BD12+BD13</f>
        <v>0</v>
      </c>
      <c r="BE11" s="191">
        <f>BE12+BE13</f>
        <v>0</v>
      </c>
      <c r="BF11" s="173"/>
      <c r="BG11" s="191">
        <f>BG12+BG13</f>
        <v>0</v>
      </c>
      <c r="BH11" s="191">
        <f>BH12+BH13</f>
        <v>0</v>
      </c>
      <c r="BI11" s="173"/>
      <c r="BJ11" s="191">
        <f>BJ12+BJ13</f>
        <v>0</v>
      </c>
      <c r="BK11" s="191">
        <f>BK12+BK13</f>
        <v>0</v>
      </c>
      <c r="BL11" s="173"/>
      <c r="BM11" s="191">
        <f>BM12+BM13</f>
        <v>0</v>
      </c>
      <c r="BN11" s="191">
        <f>BN12+BN13</f>
        <v>0</v>
      </c>
      <c r="BO11" s="173"/>
      <c r="BP11" s="191">
        <f>BP12+BP13</f>
        <v>0</v>
      </c>
      <c r="BQ11" s="191">
        <f>BQ12+BQ13</f>
        <v>0</v>
      </c>
      <c r="BR11" s="173"/>
      <c r="BS11" s="85"/>
      <c r="BT11" s="123"/>
      <c r="BU11" s="123"/>
      <c r="BV11" s="123"/>
      <c r="BW11" s="123"/>
      <c r="BX11" s="123"/>
      <c r="BY11" s="123"/>
    </row>
    <row r="12" spans="1:77" s="150" customFormat="1" ht="15.75" customHeight="1">
      <c r="A12" s="15" t="s">
        <v>163</v>
      </c>
      <c r="B12" s="173">
        <f>Q12+AF12+AU12+AX12+BA12+BD12+BG12+BJ12+BM12</f>
        <v>0</v>
      </c>
      <c r="C12" s="173">
        <f>F12+I12+L12+O12+R12+U12+X12+AA12+AD12+AG12+AJ12</f>
        <v>0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91"/>
      <c r="T12" s="173"/>
      <c r="U12" s="173"/>
      <c r="V12" s="173"/>
      <c r="W12" s="191"/>
      <c r="X12" s="191"/>
      <c r="Y12" s="173"/>
      <c r="Z12" s="173"/>
      <c r="AA12" s="173"/>
      <c r="AB12" s="173"/>
      <c r="AC12" s="191"/>
      <c r="AD12" s="191"/>
      <c r="AE12" s="173"/>
      <c r="AF12" s="191"/>
      <c r="AG12" s="191"/>
      <c r="AH12" s="173"/>
      <c r="AI12" s="191"/>
      <c r="AJ12" s="191"/>
      <c r="AK12" s="173"/>
      <c r="AL12" s="191"/>
      <c r="AM12" s="191"/>
      <c r="AN12" s="173"/>
      <c r="AO12" s="173"/>
      <c r="AP12" s="173"/>
      <c r="AQ12" s="173"/>
      <c r="AR12" s="191"/>
      <c r="AS12" s="191"/>
      <c r="AT12" s="173"/>
      <c r="AU12" s="191"/>
      <c r="AV12" s="191"/>
      <c r="AW12" s="173"/>
      <c r="AX12" s="191"/>
      <c r="AY12" s="191"/>
      <c r="AZ12" s="173"/>
      <c r="BA12" s="191"/>
      <c r="BB12" s="191"/>
      <c r="BC12" s="173"/>
      <c r="BD12" s="191"/>
      <c r="BE12" s="191"/>
      <c r="BF12" s="173"/>
      <c r="BG12" s="191"/>
      <c r="BH12" s="191"/>
      <c r="BI12" s="173"/>
      <c r="BJ12" s="191"/>
      <c r="BK12" s="191"/>
      <c r="BL12" s="173"/>
      <c r="BM12" s="191"/>
      <c r="BN12" s="191"/>
      <c r="BO12" s="173"/>
      <c r="BP12" s="191"/>
      <c r="BQ12" s="191"/>
      <c r="BR12" s="173"/>
      <c r="BS12" s="85"/>
      <c r="BT12" s="123"/>
      <c r="BU12" s="123"/>
      <c r="BV12" s="123"/>
      <c r="BW12" s="123"/>
      <c r="BX12" s="123"/>
      <c r="BY12" s="123"/>
    </row>
    <row r="13" spans="1:77" s="14" customFormat="1" ht="15" customHeight="1">
      <c r="A13" s="13" t="s">
        <v>193</v>
      </c>
      <c r="B13" s="191">
        <f>SUM(B14:B17)</f>
        <v>0</v>
      </c>
      <c r="C13" s="191">
        <f>SUM(C14:C17)</f>
        <v>0</v>
      </c>
      <c r="D13" s="191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>
        <f t="shared" ref="Q13:R13" si="9">SUM(Q14:Q17)</f>
        <v>0</v>
      </c>
      <c r="R13" s="170">
        <f t="shared" si="9"/>
        <v>0</v>
      </c>
      <c r="S13" s="170"/>
      <c r="T13" s="170"/>
      <c r="U13" s="170"/>
      <c r="V13" s="170"/>
      <c r="W13" s="170"/>
      <c r="X13" s="170"/>
      <c r="Y13" s="170"/>
      <c r="Z13" s="171"/>
      <c r="AA13" s="171"/>
      <c r="AB13" s="171"/>
      <c r="AC13" s="170"/>
      <c r="AD13" s="170"/>
      <c r="AE13" s="173"/>
      <c r="AF13" s="170">
        <f>AF14+AF15+AF16+AF17</f>
        <v>0</v>
      </c>
      <c r="AG13" s="170">
        <f>AG14+AG15+AG16+AG17</f>
        <v>0</v>
      </c>
      <c r="AH13" s="173"/>
      <c r="AI13" s="170"/>
      <c r="AJ13" s="170"/>
      <c r="AK13" s="173"/>
      <c r="AL13" s="170"/>
      <c r="AM13" s="170"/>
      <c r="AN13" s="173"/>
      <c r="AO13" s="170"/>
      <c r="AP13" s="170"/>
      <c r="AQ13" s="170"/>
      <c r="AR13" s="170">
        <f>AR14+AR15+AR16+AR17</f>
        <v>0</v>
      </c>
      <c r="AS13" s="170">
        <f>AS14+AS15+AS16+AS17</f>
        <v>0</v>
      </c>
      <c r="AT13" s="173"/>
      <c r="AU13" s="170">
        <f>AU14+AU15+AU16+AU17</f>
        <v>0</v>
      </c>
      <c r="AV13" s="170">
        <f>AV14+AV15+AV16+AV17</f>
        <v>0</v>
      </c>
      <c r="AW13" s="173"/>
      <c r="AX13" s="170">
        <f>AX14+AX15+AX16+AX17</f>
        <v>0</v>
      </c>
      <c r="AY13" s="170">
        <f>AY14+AY15+AY16+AY17</f>
        <v>0</v>
      </c>
      <c r="AZ13" s="173"/>
      <c r="BA13" s="170">
        <f>BA14+BA15+BA16+BA17</f>
        <v>0</v>
      </c>
      <c r="BB13" s="170">
        <f>BB14+BB15+BB16+BB17</f>
        <v>0</v>
      </c>
      <c r="BC13" s="173"/>
      <c r="BD13" s="170">
        <f>BD14+BD15+BD16+BD17</f>
        <v>0</v>
      </c>
      <c r="BE13" s="170">
        <f>BE14+BE15+BE16+BE17</f>
        <v>0</v>
      </c>
      <c r="BF13" s="173"/>
      <c r="BG13" s="170">
        <f>BG14+BG15+BG16+BG17</f>
        <v>0</v>
      </c>
      <c r="BH13" s="170">
        <f>BH14+BH15+BH16+BH17</f>
        <v>0</v>
      </c>
      <c r="BI13" s="173"/>
      <c r="BJ13" s="170">
        <f>BJ14+BJ15+BJ16+BJ17</f>
        <v>0</v>
      </c>
      <c r="BK13" s="170">
        <f>BK14+BK15+BK16+BK17</f>
        <v>0</v>
      </c>
      <c r="BL13" s="173"/>
      <c r="BM13" s="170">
        <f>BM14+BM15+BM16+BM17</f>
        <v>0</v>
      </c>
      <c r="BN13" s="170">
        <f>BN14+BN15+BN16+BN17</f>
        <v>0</v>
      </c>
      <c r="BO13" s="173"/>
      <c r="BP13" s="170">
        <f>BP14+BP15+BP16+BP17</f>
        <v>0</v>
      </c>
      <c r="BQ13" s="170">
        <f>BQ14+BQ15+BQ16+BQ17</f>
        <v>0</v>
      </c>
      <c r="BR13" s="173"/>
      <c r="BS13" s="85"/>
      <c r="BT13" s="113"/>
      <c r="BU13" s="113"/>
      <c r="BV13" s="113"/>
      <c r="BW13" s="113"/>
      <c r="BX13" s="113"/>
      <c r="BY13" s="113"/>
    </row>
    <row r="14" spans="1:77" s="150" customFormat="1" ht="13.5" customHeight="1">
      <c r="A14" s="15" t="s">
        <v>135</v>
      </c>
      <c r="B14" s="173">
        <f t="shared" ref="B14:B17" si="10">Q14+AF14+AU14+AX14+BA14+BD14+BG14+BJ14+BM14</f>
        <v>0</v>
      </c>
      <c r="C14" s="173">
        <f t="shared" ref="C14:C17" si="11">F14+I14+L14+O14+R14+U14+X14+AA14+AD14+AG14+AJ14</f>
        <v>0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91"/>
      <c r="T14" s="173"/>
      <c r="U14" s="173"/>
      <c r="V14" s="191"/>
      <c r="W14" s="191"/>
      <c r="X14" s="191"/>
      <c r="Y14" s="173"/>
      <c r="Z14" s="173"/>
      <c r="AA14" s="173"/>
      <c r="AB14" s="173"/>
      <c r="AC14" s="191"/>
      <c r="AD14" s="191"/>
      <c r="AE14" s="173"/>
      <c r="AF14" s="191"/>
      <c r="AG14" s="191"/>
      <c r="AH14" s="173"/>
      <c r="AI14" s="191"/>
      <c r="AJ14" s="191"/>
      <c r="AK14" s="173"/>
      <c r="AL14" s="191"/>
      <c r="AM14" s="191"/>
      <c r="AN14" s="173"/>
      <c r="AO14" s="173"/>
      <c r="AP14" s="173"/>
      <c r="AQ14" s="173"/>
      <c r="AR14" s="191"/>
      <c r="AS14" s="191"/>
      <c r="AT14" s="173"/>
      <c r="AU14" s="191"/>
      <c r="AV14" s="191"/>
      <c r="AW14" s="173"/>
      <c r="AX14" s="191"/>
      <c r="AY14" s="191"/>
      <c r="AZ14" s="173"/>
      <c r="BA14" s="191"/>
      <c r="BB14" s="191"/>
      <c r="BC14" s="173"/>
      <c r="BD14" s="191"/>
      <c r="BE14" s="191"/>
      <c r="BF14" s="173"/>
      <c r="BG14" s="191"/>
      <c r="BH14" s="191"/>
      <c r="BI14" s="173"/>
      <c r="BJ14" s="191"/>
      <c r="BK14" s="191"/>
      <c r="BL14" s="173"/>
      <c r="BM14" s="191"/>
      <c r="BN14" s="191"/>
      <c r="BO14" s="173"/>
      <c r="BP14" s="191"/>
      <c r="BQ14" s="191"/>
      <c r="BR14" s="173"/>
      <c r="BS14" s="85"/>
      <c r="BT14" s="123"/>
      <c r="BU14" s="123"/>
      <c r="BV14" s="123"/>
      <c r="BW14" s="123"/>
      <c r="BX14" s="123"/>
      <c r="BY14" s="123"/>
    </row>
    <row r="15" spans="1:77" s="150" customFormat="1" ht="13.5" customHeight="1">
      <c r="A15" s="15" t="s">
        <v>145</v>
      </c>
      <c r="B15" s="173">
        <f t="shared" si="10"/>
        <v>0</v>
      </c>
      <c r="C15" s="173">
        <f t="shared" si="11"/>
        <v>0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91"/>
      <c r="T15" s="173"/>
      <c r="U15" s="173"/>
      <c r="V15" s="191"/>
      <c r="W15" s="191"/>
      <c r="X15" s="191"/>
      <c r="Y15" s="173"/>
      <c r="Z15" s="173"/>
      <c r="AA15" s="173"/>
      <c r="AB15" s="173"/>
      <c r="AC15" s="191"/>
      <c r="AD15" s="191"/>
      <c r="AE15" s="173"/>
      <c r="AF15" s="191"/>
      <c r="AG15" s="191"/>
      <c r="AH15" s="173"/>
      <c r="AI15" s="191"/>
      <c r="AJ15" s="191"/>
      <c r="AK15" s="173"/>
      <c r="AL15" s="191"/>
      <c r="AM15" s="191"/>
      <c r="AN15" s="173"/>
      <c r="AO15" s="173"/>
      <c r="AP15" s="173"/>
      <c r="AQ15" s="173"/>
      <c r="AR15" s="191"/>
      <c r="AS15" s="191"/>
      <c r="AT15" s="173"/>
      <c r="AU15" s="191"/>
      <c r="AV15" s="191"/>
      <c r="AW15" s="173"/>
      <c r="AX15" s="191"/>
      <c r="AY15" s="191"/>
      <c r="AZ15" s="173"/>
      <c r="BA15" s="191"/>
      <c r="BB15" s="191"/>
      <c r="BC15" s="173"/>
      <c r="BD15" s="191"/>
      <c r="BE15" s="191"/>
      <c r="BF15" s="173"/>
      <c r="BG15" s="191"/>
      <c r="BH15" s="191"/>
      <c r="BI15" s="173"/>
      <c r="BJ15" s="191"/>
      <c r="BK15" s="191"/>
      <c r="BL15" s="173"/>
      <c r="BM15" s="191"/>
      <c r="BN15" s="191"/>
      <c r="BO15" s="173"/>
      <c r="BP15" s="191"/>
      <c r="BQ15" s="191"/>
      <c r="BR15" s="173"/>
      <c r="BS15" s="85"/>
      <c r="BT15" s="123"/>
      <c r="BU15" s="123"/>
      <c r="BV15" s="123"/>
      <c r="BW15" s="123"/>
      <c r="BX15" s="123"/>
      <c r="BY15" s="123"/>
    </row>
    <row r="16" spans="1:77" s="150" customFormat="1" ht="13.5" customHeight="1">
      <c r="A16" s="15" t="s">
        <v>147</v>
      </c>
      <c r="B16" s="173">
        <f t="shared" si="10"/>
        <v>0</v>
      </c>
      <c r="C16" s="173">
        <f t="shared" si="11"/>
        <v>0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91"/>
      <c r="T16" s="173"/>
      <c r="U16" s="173"/>
      <c r="V16" s="191"/>
      <c r="W16" s="191"/>
      <c r="X16" s="191"/>
      <c r="Y16" s="173"/>
      <c r="Z16" s="173"/>
      <c r="AA16" s="173"/>
      <c r="AB16" s="173"/>
      <c r="AC16" s="191"/>
      <c r="AD16" s="191"/>
      <c r="AE16" s="173"/>
      <c r="AF16" s="191"/>
      <c r="AG16" s="191"/>
      <c r="AH16" s="173"/>
      <c r="AI16" s="191"/>
      <c r="AJ16" s="191"/>
      <c r="AK16" s="173"/>
      <c r="AL16" s="191"/>
      <c r="AM16" s="191"/>
      <c r="AN16" s="173"/>
      <c r="AO16" s="173"/>
      <c r="AP16" s="173"/>
      <c r="AQ16" s="173"/>
      <c r="AR16" s="191"/>
      <c r="AS16" s="191"/>
      <c r="AT16" s="173"/>
      <c r="AU16" s="191"/>
      <c r="AV16" s="191"/>
      <c r="AW16" s="173"/>
      <c r="AX16" s="191"/>
      <c r="AY16" s="191"/>
      <c r="AZ16" s="173"/>
      <c r="BA16" s="191"/>
      <c r="BB16" s="191"/>
      <c r="BC16" s="173"/>
      <c r="BD16" s="191"/>
      <c r="BE16" s="191"/>
      <c r="BF16" s="173"/>
      <c r="BG16" s="191"/>
      <c r="BH16" s="191"/>
      <c r="BI16" s="173"/>
      <c r="BJ16" s="191"/>
      <c r="BK16" s="191"/>
      <c r="BL16" s="173"/>
      <c r="BM16" s="191"/>
      <c r="BN16" s="191"/>
      <c r="BO16" s="173"/>
      <c r="BP16" s="191"/>
      <c r="BQ16" s="191"/>
      <c r="BR16" s="173"/>
      <c r="BS16" s="85"/>
      <c r="BT16" s="123"/>
      <c r="BU16" s="123"/>
      <c r="BV16" s="123"/>
      <c r="BW16" s="123"/>
      <c r="BX16" s="123"/>
      <c r="BY16" s="123"/>
    </row>
    <row r="17" spans="1:77" s="150" customFormat="1" ht="13.5" customHeight="1">
      <c r="A17" s="15" t="s">
        <v>76</v>
      </c>
      <c r="B17" s="173">
        <f t="shared" si="10"/>
        <v>0</v>
      </c>
      <c r="C17" s="173">
        <f t="shared" si="11"/>
        <v>0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91"/>
      <c r="T17" s="173"/>
      <c r="U17" s="173"/>
      <c r="V17" s="191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85"/>
      <c r="BT17" s="123"/>
      <c r="BU17" s="123"/>
      <c r="BV17" s="123"/>
      <c r="BW17" s="123"/>
      <c r="BX17" s="123"/>
      <c r="BY17" s="123"/>
    </row>
    <row r="18" spans="1:77" s="40" customFormat="1" ht="18" customHeight="1">
      <c r="A18" s="19" t="s">
        <v>178</v>
      </c>
      <c r="B18" s="191">
        <f>B19+B20</f>
        <v>0</v>
      </c>
      <c r="C18" s="191">
        <f>C19+C20</f>
        <v>0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>
        <f t="shared" ref="Q18:R18" si="12">Q19+Q20</f>
        <v>0</v>
      </c>
      <c r="R18" s="191">
        <f t="shared" si="12"/>
        <v>0</v>
      </c>
      <c r="S18" s="191"/>
      <c r="T18" s="191"/>
      <c r="U18" s="191"/>
      <c r="V18" s="191"/>
      <c r="W18" s="191"/>
      <c r="X18" s="191"/>
      <c r="Y18" s="191"/>
      <c r="Z18" s="173"/>
      <c r="AA18" s="173"/>
      <c r="AB18" s="173"/>
      <c r="AC18" s="191"/>
      <c r="AD18" s="191"/>
      <c r="AE18" s="173"/>
      <c r="AF18" s="191">
        <f>AF19+AF20</f>
        <v>0</v>
      </c>
      <c r="AG18" s="191">
        <f>AG19+AG20</f>
        <v>0</v>
      </c>
      <c r="AH18" s="173"/>
      <c r="AI18" s="191"/>
      <c r="AJ18" s="191"/>
      <c r="AK18" s="173"/>
      <c r="AL18" s="191"/>
      <c r="AM18" s="191"/>
      <c r="AN18" s="173"/>
      <c r="AO18" s="191"/>
      <c r="AP18" s="191"/>
      <c r="AQ18" s="191"/>
      <c r="AR18" s="191">
        <f>AR19+AR20</f>
        <v>0</v>
      </c>
      <c r="AS18" s="191">
        <f>AS19+AS20</f>
        <v>0</v>
      </c>
      <c r="AT18" s="173"/>
      <c r="AU18" s="191">
        <f>AU19+AU20</f>
        <v>0</v>
      </c>
      <c r="AV18" s="191">
        <f>AV19+AV20</f>
        <v>0</v>
      </c>
      <c r="AW18" s="173"/>
      <c r="AX18" s="191">
        <f>AX19+AX20</f>
        <v>0</v>
      </c>
      <c r="AY18" s="191">
        <f>AY19+AY20</f>
        <v>0</v>
      </c>
      <c r="AZ18" s="173"/>
      <c r="BA18" s="191">
        <f>BA19+BA20</f>
        <v>0</v>
      </c>
      <c r="BB18" s="191">
        <f>BB19+BB20</f>
        <v>0</v>
      </c>
      <c r="BC18" s="173"/>
      <c r="BD18" s="191">
        <f>BD19+BD20</f>
        <v>0</v>
      </c>
      <c r="BE18" s="191">
        <f>BE19+BE20</f>
        <v>0</v>
      </c>
      <c r="BF18" s="173"/>
      <c r="BG18" s="191">
        <f>BG19+BG20</f>
        <v>0</v>
      </c>
      <c r="BH18" s="191">
        <f>BH19+BH20</f>
        <v>0</v>
      </c>
      <c r="BI18" s="173"/>
      <c r="BJ18" s="191">
        <f>BJ19+BJ20</f>
        <v>0</v>
      </c>
      <c r="BK18" s="191">
        <f>BK19+BK20</f>
        <v>0</v>
      </c>
      <c r="BL18" s="173"/>
      <c r="BM18" s="191">
        <f>BM19+BM20</f>
        <v>0</v>
      </c>
      <c r="BN18" s="191">
        <f>BN19+BN20</f>
        <v>0</v>
      </c>
      <c r="BO18" s="173"/>
      <c r="BP18" s="191">
        <f>BP19+BP20</f>
        <v>0</v>
      </c>
      <c r="BQ18" s="191">
        <f>BQ19+BQ20</f>
        <v>0</v>
      </c>
      <c r="BR18" s="173"/>
      <c r="BS18" s="93"/>
      <c r="BT18" s="123"/>
      <c r="BU18" s="126"/>
      <c r="BV18" s="123"/>
      <c r="BW18" s="126"/>
      <c r="BX18" s="123"/>
      <c r="BY18" s="123"/>
    </row>
    <row r="19" spans="1:77" s="150" customFormat="1" ht="17.25" customHeight="1">
      <c r="A19" s="15" t="s">
        <v>164</v>
      </c>
      <c r="B19" s="173">
        <f>Q19+AF19+AU19+AX19+BA19+BD19+BG19+BJ19+BM19</f>
        <v>0</v>
      </c>
      <c r="C19" s="173">
        <f>F19+I19+L19+O19+R19+U19+X19+AA19+AD19+AG19</f>
        <v>0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91"/>
      <c r="T19" s="173"/>
      <c r="U19" s="173"/>
      <c r="V19" s="173"/>
      <c r="W19" s="191"/>
      <c r="X19" s="191"/>
      <c r="Y19" s="173"/>
      <c r="Z19" s="173"/>
      <c r="AA19" s="173"/>
      <c r="AB19" s="173"/>
      <c r="AC19" s="191"/>
      <c r="AD19" s="191"/>
      <c r="AE19" s="173"/>
      <c r="AF19" s="191"/>
      <c r="AG19" s="191"/>
      <c r="AH19" s="173"/>
      <c r="AI19" s="191"/>
      <c r="AJ19" s="191"/>
      <c r="AK19" s="173"/>
      <c r="AL19" s="191"/>
      <c r="AM19" s="191"/>
      <c r="AN19" s="173"/>
      <c r="AO19" s="173"/>
      <c r="AP19" s="173"/>
      <c r="AQ19" s="173"/>
      <c r="AR19" s="191"/>
      <c r="AS19" s="191"/>
      <c r="AT19" s="173"/>
      <c r="AU19" s="191"/>
      <c r="AV19" s="191"/>
      <c r="AW19" s="173"/>
      <c r="AX19" s="191"/>
      <c r="AY19" s="191"/>
      <c r="AZ19" s="173"/>
      <c r="BA19" s="191"/>
      <c r="BB19" s="191"/>
      <c r="BC19" s="173"/>
      <c r="BD19" s="191"/>
      <c r="BE19" s="191"/>
      <c r="BF19" s="173"/>
      <c r="BG19" s="191"/>
      <c r="BH19" s="191"/>
      <c r="BI19" s="173"/>
      <c r="BJ19" s="191"/>
      <c r="BK19" s="191"/>
      <c r="BL19" s="173"/>
      <c r="BM19" s="191"/>
      <c r="BN19" s="191"/>
      <c r="BO19" s="173"/>
      <c r="BP19" s="191"/>
      <c r="BQ19" s="191"/>
      <c r="BR19" s="173"/>
      <c r="BS19" s="93"/>
      <c r="BT19" s="126"/>
      <c r="BU19" s="126"/>
      <c r="BV19" s="123"/>
      <c r="BW19" s="123"/>
      <c r="BX19" s="123"/>
      <c r="BY19" s="123"/>
    </row>
    <row r="20" spans="1:77" s="40" customFormat="1" ht="13.5" customHeight="1">
      <c r="A20" s="19" t="s">
        <v>194</v>
      </c>
      <c r="B20" s="191">
        <f>SUM(B21:B29)</f>
        <v>0</v>
      </c>
      <c r="C20" s="191">
        <f>SUM(C21:C29)</f>
        <v>0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>
        <f t="shared" ref="Q20:R20" si="13">SUM(Q21:Q29)</f>
        <v>0</v>
      </c>
      <c r="R20" s="191">
        <f t="shared" si="13"/>
        <v>0</v>
      </c>
      <c r="S20" s="191"/>
      <c r="T20" s="191"/>
      <c r="U20" s="191"/>
      <c r="V20" s="191"/>
      <c r="W20" s="191"/>
      <c r="X20" s="191"/>
      <c r="Y20" s="191"/>
      <c r="Z20" s="173"/>
      <c r="AA20" s="173"/>
      <c r="AB20" s="173"/>
      <c r="AC20" s="191"/>
      <c r="AD20" s="191"/>
      <c r="AE20" s="173"/>
      <c r="AF20" s="191">
        <f>AF21+AF23+AF22+AF24+AF25+AF26+AF27+AF28+AF29</f>
        <v>0</v>
      </c>
      <c r="AG20" s="191">
        <f>AG21+AG22+AG23+AG24+AG25+AG26+AG27+AG28+AG29</f>
        <v>0</v>
      </c>
      <c r="AH20" s="173"/>
      <c r="AI20" s="191"/>
      <c r="AJ20" s="191"/>
      <c r="AK20" s="173"/>
      <c r="AL20" s="191"/>
      <c r="AM20" s="191"/>
      <c r="AN20" s="173"/>
      <c r="AO20" s="191"/>
      <c r="AP20" s="191"/>
      <c r="AQ20" s="191"/>
      <c r="AR20" s="191">
        <f>AR21+AR23+AR22+AR24+AR25+AR26+AR27+AR28+AR29</f>
        <v>0</v>
      </c>
      <c r="AS20" s="191">
        <f>AS21+AS22+AS23+AS24+AS25+AS26+AS27+AS28+AS29</f>
        <v>0</v>
      </c>
      <c r="AT20" s="173"/>
      <c r="AU20" s="191">
        <f>AU21+AU23+AU22+AU24+AU25+AU26+AU27+AU28+AU29</f>
        <v>0</v>
      </c>
      <c r="AV20" s="191">
        <f>AV21+AV22+AV23+AV24+AV25+AV26+AV27+AV28+AV29</f>
        <v>0</v>
      </c>
      <c r="AW20" s="173"/>
      <c r="AX20" s="191">
        <f>AX21+AX23+AX22+AX24+AX25+AX26+AX27+AX28+AX29</f>
        <v>0</v>
      </c>
      <c r="AY20" s="191">
        <f>AY21+AY22+AY23+AY24+AY25+AY26+AY27+AY28+AY29</f>
        <v>0</v>
      </c>
      <c r="AZ20" s="173"/>
      <c r="BA20" s="191">
        <f>BA21+BA23+BA22+BA24+BA25+BA26+BA27+BA28+BA29</f>
        <v>0</v>
      </c>
      <c r="BB20" s="191">
        <f>BB21+BB22+BB23+BB24+BB25+BB26+BB27+BB28+BB29</f>
        <v>0</v>
      </c>
      <c r="BC20" s="173"/>
      <c r="BD20" s="191">
        <f>BD21+BD23+BD22+BD24+BD25+BD26+BD27+BD28+BD29</f>
        <v>0</v>
      </c>
      <c r="BE20" s="191">
        <f>BE21+BE22+BE23+BE24+BE25+BE26+BE27+BE28+BE29</f>
        <v>0</v>
      </c>
      <c r="BF20" s="173"/>
      <c r="BG20" s="191">
        <f>BG21+BG23+BG22+BG24+BG25+BG26+BG27+BG28+BG29</f>
        <v>0</v>
      </c>
      <c r="BH20" s="191">
        <f>BH21+BH22+BH23+BH24+BH25+BH26+BH27+BH28+BH29</f>
        <v>0</v>
      </c>
      <c r="BI20" s="173"/>
      <c r="BJ20" s="191">
        <f>BJ21+BJ23+BJ22+BJ24+BJ25+BJ26+BJ27+BJ28+BJ29</f>
        <v>0</v>
      </c>
      <c r="BK20" s="191">
        <f>BK21+BK22+BK23+BK24+BK25+BK26+BK27+BK28+BK29</f>
        <v>0</v>
      </c>
      <c r="BL20" s="173"/>
      <c r="BM20" s="191">
        <f>BM21+BM23+BM22+BM24+BM25+BM26+BM27+BM28+BM29</f>
        <v>0</v>
      </c>
      <c r="BN20" s="191">
        <f>BN21+BN22+BN23+BN24+BN25+BN26+BN27+BN28+BN29</f>
        <v>0</v>
      </c>
      <c r="BO20" s="173"/>
      <c r="BP20" s="191">
        <f>BP21+BP23+BP22+BP24+BP25+BP26+BP27+BP28+BP29</f>
        <v>0</v>
      </c>
      <c r="BQ20" s="191">
        <f>BQ21+BQ22+BQ23+BQ24+BQ25+BQ26+BQ27+BQ28+BQ29</f>
        <v>0</v>
      </c>
      <c r="BR20" s="173"/>
      <c r="BS20" s="93"/>
      <c r="BT20" s="126"/>
      <c r="BU20" s="126"/>
      <c r="BV20" s="123"/>
      <c r="BW20" s="123"/>
      <c r="BX20" s="123"/>
      <c r="BY20" s="123"/>
    </row>
    <row r="21" spans="1:77" s="150" customFormat="1" ht="13.5" customHeight="1">
      <c r="A21" s="15" t="s">
        <v>64</v>
      </c>
      <c r="B21" s="173">
        <f t="shared" ref="B21:B29" si="14">Q21+AF21+AU21+AX21+BA21+BD21+BG21+BJ21+BM21</f>
        <v>0</v>
      </c>
      <c r="C21" s="173">
        <f t="shared" ref="C21:C29" si="15">F21+I21+L21+O21+R21+U21+X21+AA21+AD21+AG21</f>
        <v>0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91"/>
      <c r="T21" s="173"/>
      <c r="U21" s="173"/>
      <c r="V21" s="191"/>
      <c r="W21" s="173"/>
      <c r="X21" s="173"/>
      <c r="Y21" s="173"/>
      <c r="Z21" s="173"/>
      <c r="AA21" s="173"/>
      <c r="AB21" s="173"/>
      <c r="AC21" s="173"/>
      <c r="AD21" s="191"/>
      <c r="AE21" s="173"/>
      <c r="AF21" s="173"/>
      <c r="AG21" s="191"/>
      <c r="AH21" s="173"/>
      <c r="AI21" s="173"/>
      <c r="AJ21" s="191"/>
      <c r="AK21" s="173"/>
      <c r="AL21" s="173"/>
      <c r="AM21" s="191"/>
      <c r="AN21" s="173"/>
      <c r="AO21" s="173"/>
      <c r="AP21" s="173"/>
      <c r="AQ21" s="173"/>
      <c r="AR21" s="173"/>
      <c r="AS21" s="191"/>
      <c r="AT21" s="173"/>
      <c r="AU21" s="173"/>
      <c r="AV21" s="191"/>
      <c r="AW21" s="173"/>
      <c r="AX21" s="173"/>
      <c r="AY21" s="191"/>
      <c r="AZ21" s="173"/>
      <c r="BA21" s="173"/>
      <c r="BB21" s="191"/>
      <c r="BC21" s="173"/>
      <c r="BD21" s="173"/>
      <c r="BE21" s="191"/>
      <c r="BF21" s="173"/>
      <c r="BG21" s="173"/>
      <c r="BH21" s="191"/>
      <c r="BI21" s="173"/>
      <c r="BJ21" s="173"/>
      <c r="BK21" s="191"/>
      <c r="BL21" s="173"/>
      <c r="BM21" s="173"/>
      <c r="BN21" s="191"/>
      <c r="BO21" s="173"/>
      <c r="BP21" s="173"/>
      <c r="BQ21" s="191"/>
      <c r="BR21" s="173"/>
      <c r="BS21" s="65"/>
      <c r="BT21" s="126"/>
      <c r="BU21" s="126"/>
      <c r="BV21" s="123"/>
      <c r="BW21" s="123"/>
      <c r="BX21" s="123"/>
      <c r="BY21" s="123"/>
    </row>
    <row r="22" spans="1:77" s="150" customFormat="1" ht="13.5" customHeight="1">
      <c r="A22" s="15" t="s">
        <v>129</v>
      </c>
      <c r="B22" s="173">
        <f t="shared" si="14"/>
        <v>0</v>
      </c>
      <c r="C22" s="173">
        <f t="shared" si="15"/>
        <v>0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91"/>
      <c r="T22" s="173"/>
      <c r="U22" s="173"/>
      <c r="V22" s="191"/>
      <c r="W22" s="191"/>
      <c r="X22" s="191"/>
      <c r="Y22" s="173"/>
      <c r="Z22" s="173"/>
      <c r="AA22" s="173"/>
      <c r="AB22" s="173"/>
      <c r="AC22" s="191"/>
      <c r="AD22" s="191"/>
      <c r="AE22" s="173"/>
      <c r="AF22" s="191"/>
      <c r="AG22" s="191"/>
      <c r="AH22" s="173"/>
      <c r="AI22" s="191"/>
      <c r="AJ22" s="191"/>
      <c r="AK22" s="173"/>
      <c r="AL22" s="191"/>
      <c r="AM22" s="191"/>
      <c r="AN22" s="173"/>
      <c r="AO22" s="173"/>
      <c r="AP22" s="173"/>
      <c r="AQ22" s="173"/>
      <c r="AR22" s="191"/>
      <c r="AS22" s="191"/>
      <c r="AT22" s="173"/>
      <c r="AU22" s="191"/>
      <c r="AV22" s="191"/>
      <c r="AW22" s="173"/>
      <c r="AX22" s="191"/>
      <c r="AY22" s="191"/>
      <c r="AZ22" s="173"/>
      <c r="BA22" s="191"/>
      <c r="BB22" s="191"/>
      <c r="BC22" s="173"/>
      <c r="BD22" s="191"/>
      <c r="BE22" s="191"/>
      <c r="BF22" s="173"/>
      <c r="BG22" s="191"/>
      <c r="BH22" s="191"/>
      <c r="BI22" s="173"/>
      <c r="BJ22" s="191"/>
      <c r="BK22" s="191"/>
      <c r="BL22" s="173"/>
      <c r="BM22" s="191"/>
      <c r="BN22" s="191"/>
      <c r="BO22" s="173"/>
      <c r="BP22" s="191"/>
      <c r="BQ22" s="191"/>
      <c r="BR22" s="173"/>
      <c r="BS22" s="93"/>
      <c r="BT22" s="126"/>
      <c r="BU22" s="126"/>
      <c r="BV22" s="123"/>
      <c r="BW22" s="123"/>
      <c r="BX22" s="123"/>
      <c r="BY22" s="123"/>
    </row>
    <row r="23" spans="1:77" s="150" customFormat="1" ht="13.5" customHeight="1">
      <c r="A23" s="15" t="s">
        <v>84</v>
      </c>
      <c r="B23" s="173">
        <f t="shared" si="14"/>
        <v>0</v>
      </c>
      <c r="C23" s="173">
        <f t="shared" si="15"/>
        <v>0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91"/>
      <c r="T23" s="173"/>
      <c r="U23" s="173"/>
      <c r="V23" s="191"/>
      <c r="W23" s="191"/>
      <c r="X23" s="191"/>
      <c r="Y23" s="173"/>
      <c r="Z23" s="173"/>
      <c r="AA23" s="173"/>
      <c r="AB23" s="173"/>
      <c r="AC23" s="191"/>
      <c r="AD23" s="191"/>
      <c r="AE23" s="173"/>
      <c r="AF23" s="191"/>
      <c r="AG23" s="191"/>
      <c r="AH23" s="173"/>
      <c r="AI23" s="191"/>
      <c r="AJ23" s="191"/>
      <c r="AK23" s="173"/>
      <c r="AL23" s="191"/>
      <c r="AM23" s="191"/>
      <c r="AN23" s="173"/>
      <c r="AO23" s="173"/>
      <c r="AP23" s="173"/>
      <c r="AQ23" s="173"/>
      <c r="AR23" s="191"/>
      <c r="AS23" s="191"/>
      <c r="AT23" s="173"/>
      <c r="AU23" s="191"/>
      <c r="AV23" s="191"/>
      <c r="AW23" s="173"/>
      <c r="AX23" s="191"/>
      <c r="AY23" s="191"/>
      <c r="AZ23" s="173"/>
      <c r="BA23" s="191"/>
      <c r="BB23" s="191"/>
      <c r="BC23" s="173"/>
      <c r="BD23" s="191"/>
      <c r="BE23" s="191"/>
      <c r="BF23" s="173"/>
      <c r="BG23" s="191"/>
      <c r="BH23" s="191"/>
      <c r="BI23" s="173"/>
      <c r="BJ23" s="191"/>
      <c r="BK23" s="191"/>
      <c r="BL23" s="173"/>
      <c r="BM23" s="191"/>
      <c r="BN23" s="191"/>
      <c r="BO23" s="173"/>
      <c r="BP23" s="191"/>
      <c r="BQ23" s="191"/>
      <c r="BR23" s="173"/>
      <c r="BS23" s="93"/>
      <c r="BT23" s="126"/>
      <c r="BU23" s="126"/>
      <c r="BV23" s="123"/>
      <c r="BW23" s="123"/>
      <c r="BX23" s="123"/>
      <c r="BY23" s="123"/>
    </row>
    <row r="24" spans="1:77" s="150" customFormat="1" ht="13.5" customHeight="1">
      <c r="A24" s="15" t="s">
        <v>86</v>
      </c>
      <c r="B24" s="173">
        <f t="shared" si="14"/>
        <v>0</v>
      </c>
      <c r="C24" s="173">
        <f t="shared" si="15"/>
        <v>0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91"/>
      <c r="T24" s="173"/>
      <c r="U24" s="173"/>
      <c r="V24" s="191"/>
      <c r="W24" s="191"/>
      <c r="X24" s="191"/>
      <c r="Y24" s="173"/>
      <c r="Z24" s="173"/>
      <c r="AA24" s="173"/>
      <c r="AB24" s="173"/>
      <c r="AC24" s="191"/>
      <c r="AD24" s="191"/>
      <c r="AE24" s="173"/>
      <c r="AF24" s="191"/>
      <c r="AG24" s="191"/>
      <c r="AH24" s="173"/>
      <c r="AI24" s="191"/>
      <c r="AJ24" s="191"/>
      <c r="AK24" s="173"/>
      <c r="AL24" s="191"/>
      <c r="AM24" s="191"/>
      <c r="AN24" s="173"/>
      <c r="AO24" s="173"/>
      <c r="AP24" s="173"/>
      <c r="AQ24" s="173"/>
      <c r="AR24" s="191"/>
      <c r="AS24" s="191"/>
      <c r="AT24" s="173"/>
      <c r="AU24" s="191"/>
      <c r="AV24" s="191"/>
      <c r="AW24" s="173"/>
      <c r="AX24" s="191"/>
      <c r="AY24" s="191"/>
      <c r="AZ24" s="173"/>
      <c r="BA24" s="191"/>
      <c r="BB24" s="191"/>
      <c r="BC24" s="173"/>
      <c r="BD24" s="191"/>
      <c r="BE24" s="191"/>
      <c r="BF24" s="173"/>
      <c r="BG24" s="191"/>
      <c r="BH24" s="191"/>
      <c r="BI24" s="173"/>
      <c r="BJ24" s="191"/>
      <c r="BK24" s="191"/>
      <c r="BL24" s="173"/>
      <c r="BM24" s="191"/>
      <c r="BN24" s="191"/>
      <c r="BO24" s="173"/>
      <c r="BP24" s="191"/>
      <c r="BQ24" s="191"/>
      <c r="BR24" s="173"/>
      <c r="BS24" s="93"/>
      <c r="BT24" s="126"/>
      <c r="BU24" s="126"/>
      <c r="BV24" s="123"/>
      <c r="BW24" s="123"/>
      <c r="BX24" s="123"/>
      <c r="BY24" s="123"/>
    </row>
    <row r="25" spans="1:77" s="150" customFormat="1" ht="13.5" customHeight="1">
      <c r="A25" s="15" t="s">
        <v>53</v>
      </c>
      <c r="B25" s="173">
        <f t="shared" si="14"/>
        <v>0</v>
      </c>
      <c r="C25" s="173">
        <f t="shared" si="15"/>
        <v>0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91"/>
      <c r="T25" s="173"/>
      <c r="U25" s="173"/>
      <c r="V25" s="191"/>
      <c r="W25" s="191"/>
      <c r="X25" s="191"/>
      <c r="Y25" s="173"/>
      <c r="Z25" s="173"/>
      <c r="AA25" s="173"/>
      <c r="AB25" s="173"/>
      <c r="AC25" s="191"/>
      <c r="AD25" s="191"/>
      <c r="AE25" s="173"/>
      <c r="AF25" s="191"/>
      <c r="AG25" s="191"/>
      <c r="AH25" s="173"/>
      <c r="AI25" s="191"/>
      <c r="AJ25" s="191"/>
      <c r="AK25" s="173"/>
      <c r="AL25" s="191"/>
      <c r="AM25" s="191"/>
      <c r="AN25" s="173"/>
      <c r="AO25" s="173"/>
      <c r="AP25" s="173"/>
      <c r="AQ25" s="173"/>
      <c r="AR25" s="191"/>
      <c r="AS25" s="191"/>
      <c r="AT25" s="173"/>
      <c r="AU25" s="191"/>
      <c r="AV25" s="191"/>
      <c r="AW25" s="173"/>
      <c r="AX25" s="191"/>
      <c r="AY25" s="191"/>
      <c r="AZ25" s="173"/>
      <c r="BA25" s="191"/>
      <c r="BB25" s="191"/>
      <c r="BC25" s="173"/>
      <c r="BD25" s="191"/>
      <c r="BE25" s="191"/>
      <c r="BF25" s="173"/>
      <c r="BG25" s="191"/>
      <c r="BH25" s="191"/>
      <c r="BI25" s="173"/>
      <c r="BJ25" s="191"/>
      <c r="BK25" s="191"/>
      <c r="BL25" s="173"/>
      <c r="BM25" s="191"/>
      <c r="BN25" s="191"/>
      <c r="BO25" s="173"/>
      <c r="BP25" s="191"/>
      <c r="BQ25" s="191"/>
      <c r="BR25" s="173"/>
      <c r="BS25" s="93"/>
      <c r="BT25" s="126"/>
      <c r="BU25" s="126"/>
      <c r="BV25" s="123"/>
      <c r="BW25" s="123"/>
      <c r="BX25" s="123"/>
      <c r="BY25" s="123"/>
    </row>
    <row r="26" spans="1:77" s="150" customFormat="1" ht="13.5" customHeight="1">
      <c r="A26" s="15" t="s">
        <v>140</v>
      </c>
      <c r="B26" s="173">
        <f t="shared" si="14"/>
        <v>0</v>
      </c>
      <c r="C26" s="173">
        <f t="shared" si="15"/>
        <v>0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91"/>
      <c r="T26" s="173"/>
      <c r="U26" s="173"/>
      <c r="V26" s="173"/>
      <c r="W26" s="191"/>
      <c r="X26" s="191"/>
      <c r="Y26" s="173"/>
      <c r="Z26" s="173"/>
      <c r="AA26" s="173"/>
      <c r="AB26" s="173"/>
      <c r="AC26" s="191"/>
      <c r="AD26" s="191"/>
      <c r="AE26" s="173"/>
      <c r="AF26" s="191"/>
      <c r="AG26" s="191"/>
      <c r="AH26" s="173"/>
      <c r="AI26" s="191"/>
      <c r="AJ26" s="191"/>
      <c r="AK26" s="173"/>
      <c r="AL26" s="191"/>
      <c r="AM26" s="191"/>
      <c r="AN26" s="173"/>
      <c r="AO26" s="173"/>
      <c r="AP26" s="173"/>
      <c r="AQ26" s="173"/>
      <c r="AR26" s="191"/>
      <c r="AS26" s="191"/>
      <c r="AT26" s="173"/>
      <c r="AU26" s="191"/>
      <c r="AV26" s="191"/>
      <c r="AW26" s="173"/>
      <c r="AX26" s="191"/>
      <c r="AY26" s="191"/>
      <c r="AZ26" s="173"/>
      <c r="BA26" s="191"/>
      <c r="BB26" s="191"/>
      <c r="BC26" s="173"/>
      <c r="BD26" s="191"/>
      <c r="BE26" s="191"/>
      <c r="BF26" s="173"/>
      <c r="BG26" s="191"/>
      <c r="BH26" s="191"/>
      <c r="BI26" s="173"/>
      <c r="BJ26" s="191"/>
      <c r="BK26" s="191"/>
      <c r="BL26" s="173"/>
      <c r="BM26" s="191"/>
      <c r="BN26" s="191"/>
      <c r="BO26" s="173"/>
      <c r="BP26" s="191"/>
      <c r="BQ26" s="191"/>
      <c r="BR26" s="173"/>
      <c r="BS26" s="93"/>
      <c r="BT26" s="126"/>
      <c r="BU26" s="126"/>
      <c r="BV26" s="123"/>
      <c r="BW26" s="123"/>
      <c r="BX26" s="123"/>
      <c r="BY26" s="123"/>
    </row>
    <row r="27" spans="1:77" s="150" customFormat="1" ht="13.5" customHeight="1">
      <c r="A27" s="15" t="s">
        <v>89</v>
      </c>
      <c r="B27" s="173">
        <f t="shared" si="14"/>
        <v>0</v>
      </c>
      <c r="C27" s="173">
        <f t="shared" si="15"/>
        <v>0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91"/>
      <c r="T27" s="173"/>
      <c r="U27" s="173"/>
      <c r="V27" s="191"/>
      <c r="W27" s="191"/>
      <c r="X27" s="191"/>
      <c r="Y27" s="173"/>
      <c r="Z27" s="173"/>
      <c r="AA27" s="173"/>
      <c r="AB27" s="173"/>
      <c r="AC27" s="191"/>
      <c r="AD27" s="191"/>
      <c r="AE27" s="173"/>
      <c r="AF27" s="191"/>
      <c r="AG27" s="191"/>
      <c r="AH27" s="173"/>
      <c r="AI27" s="191"/>
      <c r="AJ27" s="191"/>
      <c r="AK27" s="173"/>
      <c r="AL27" s="191"/>
      <c r="AM27" s="191"/>
      <c r="AN27" s="173"/>
      <c r="AO27" s="173"/>
      <c r="AP27" s="173"/>
      <c r="AQ27" s="173"/>
      <c r="AR27" s="191"/>
      <c r="AS27" s="191"/>
      <c r="AT27" s="173"/>
      <c r="AU27" s="191"/>
      <c r="AV27" s="191"/>
      <c r="AW27" s="173"/>
      <c r="AX27" s="191"/>
      <c r="AY27" s="191"/>
      <c r="AZ27" s="173"/>
      <c r="BA27" s="191"/>
      <c r="BB27" s="191"/>
      <c r="BC27" s="173"/>
      <c r="BD27" s="191"/>
      <c r="BE27" s="191"/>
      <c r="BF27" s="173"/>
      <c r="BG27" s="191"/>
      <c r="BH27" s="191"/>
      <c r="BI27" s="173"/>
      <c r="BJ27" s="191"/>
      <c r="BK27" s="191"/>
      <c r="BL27" s="173"/>
      <c r="BM27" s="191"/>
      <c r="BN27" s="191"/>
      <c r="BO27" s="173"/>
      <c r="BP27" s="191"/>
      <c r="BQ27" s="191"/>
      <c r="BR27" s="173"/>
      <c r="BS27" s="93"/>
      <c r="BT27" s="126"/>
      <c r="BU27" s="126"/>
      <c r="BV27" s="123"/>
      <c r="BW27" s="123"/>
      <c r="BX27" s="123"/>
      <c r="BY27" s="123"/>
    </row>
    <row r="28" spans="1:77" s="150" customFormat="1" ht="13.5" customHeight="1">
      <c r="A28" s="15" t="s">
        <v>255</v>
      </c>
      <c r="B28" s="173">
        <f t="shared" si="14"/>
        <v>0</v>
      </c>
      <c r="C28" s="173">
        <f t="shared" si="15"/>
        <v>0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91"/>
      <c r="T28" s="173"/>
      <c r="U28" s="173"/>
      <c r="V28" s="191"/>
      <c r="W28" s="191"/>
      <c r="X28" s="191"/>
      <c r="Y28" s="173"/>
      <c r="Z28" s="173"/>
      <c r="AA28" s="173"/>
      <c r="AB28" s="173"/>
      <c r="AC28" s="191"/>
      <c r="AD28" s="191"/>
      <c r="AE28" s="173"/>
      <c r="AF28" s="191"/>
      <c r="AG28" s="191"/>
      <c r="AH28" s="173"/>
      <c r="AI28" s="191"/>
      <c r="AJ28" s="191"/>
      <c r="AK28" s="173"/>
      <c r="AL28" s="191"/>
      <c r="AM28" s="191"/>
      <c r="AN28" s="173"/>
      <c r="AO28" s="173"/>
      <c r="AP28" s="173"/>
      <c r="AQ28" s="173"/>
      <c r="AR28" s="191"/>
      <c r="AS28" s="191"/>
      <c r="AT28" s="173"/>
      <c r="AU28" s="191"/>
      <c r="AV28" s="191"/>
      <c r="AW28" s="173"/>
      <c r="AX28" s="191"/>
      <c r="AY28" s="191"/>
      <c r="AZ28" s="173"/>
      <c r="BA28" s="191"/>
      <c r="BB28" s="191"/>
      <c r="BC28" s="173"/>
      <c r="BD28" s="191"/>
      <c r="BE28" s="191"/>
      <c r="BF28" s="173"/>
      <c r="BG28" s="191"/>
      <c r="BH28" s="191"/>
      <c r="BI28" s="173"/>
      <c r="BJ28" s="191"/>
      <c r="BK28" s="191"/>
      <c r="BL28" s="173"/>
      <c r="BM28" s="191"/>
      <c r="BN28" s="191"/>
      <c r="BO28" s="173"/>
      <c r="BP28" s="191"/>
      <c r="BQ28" s="191"/>
      <c r="BR28" s="173"/>
      <c r="BS28" s="93"/>
      <c r="BT28" s="126"/>
      <c r="BU28" s="126"/>
      <c r="BV28" s="123"/>
      <c r="BW28" s="123"/>
      <c r="BX28" s="123"/>
      <c r="BY28" s="123"/>
    </row>
    <row r="29" spans="1:77" s="150" customFormat="1" ht="13.5" customHeight="1">
      <c r="A29" s="15" t="s">
        <v>121</v>
      </c>
      <c r="B29" s="173">
        <f t="shared" si="14"/>
        <v>0</v>
      </c>
      <c r="C29" s="173">
        <f t="shared" si="15"/>
        <v>0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91"/>
      <c r="T29" s="173"/>
      <c r="U29" s="173"/>
      <c r="V29" s="173"/>
      <c r="W29" s="191"/>
      <c r="X29" s="191"/>
      <c r="Y29" s="173"/>
      <c r="Z29" s="173"/>
      <c r="AA29" s="173"/>
      <c r="AB29" s="173"/>
      <c r="AC29" s="191"/>
      <c r="AD29" s="191"/>
      <c r="AE29" s="173"/>
      <c r="AF29" s="191"/>
      <c r="AG29" s="191"/>
      <c r="AH29" s="173"/>
      <c r="AI29" s="191"/>
      <c r="AJ29" s="191"/>
      <c r="AK29" s="173"/>
      <c r="AL29" s="191"/>
      <c r="AM29" s="191"/>
      <c r="AN29" s="173"/>
      <c r="AO29" s="173"/>
      <c r="AP29" s="173"/>
      <c r="AQ29" s="173"/>
      <c r="AR29" s="191"/>
      <c r="AS29" s="191"/>
      <c r="AT29" s="173"/>
      <c r="AU29" s="191"/>
      <c r="AV29" s="191"/>
      <c r="AW29" s="173"/>
      <c r="AX29" s="191"/>
      <c r="AY29" s="191"/>
      <c r="AZ29" s="173"/>
      <c r="BA29" s="191"/>
      <c r="BB29" s="191"/>
      <c r="BC29" s="173"/>
      <c r="BD29" s="191"/>
      <c r="BE29" s="191"/>
      <c r="BF29" s="173"/>
      <c r="BG29" s="191"/>
      <c r="BH29" s="191"/>
      <c r="BI29" s="173"/>
      <c r="BJ29" s="191"/>
      <c r="BK29" s="191"/>
      <c r="BL29" s="173"/>
      <c r="BM29" s="191"/>
      <c r="BN29" s="191"/>
      <c r="BO29" s="173"/>
      <c r="BP29" s="191"/>
      <c r="BQ29" s="191"/>
      <c r="BR29" s="173"/>
      <c r="BS29" s="93"/>
      <c r="BT29" s="126"/>
      <c r="BU29" s="126"/>
      <c r="BV29" s="123"/>
      <c r="BW29" s="123"/>
      <c r="BX29" s="123"/>
      <c r="BY29" s="123"/>
    </row>
    <row r="30" spans="1:77" s="40" customFormat="1" ht="15.75" customHeight="1">
      <c r="A30" s="19" t="s">
        <v>179</v>
      </c>
      <c r="B30" s="191">
        <f>B31+B32</f>
        <v>43847.360000000001</v>
      </c>
      <c r="C30" s="191">
        <f>C31+C32</f>
        <v>37926.529399999999</v>
      </c>
      <c r="D30" s="191">
        <f t="shared" ref="D30:D33" si="16">C30/B30*100</f>
        <v>86.496722721732837</v>
      </c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>
        <f>Q31+Q32</f>
        <v>0</v>
      </c>
      <c r="R30" s="191">
        <f>R31+R32</f>
        <v>0</v>
      </c>
      <c r="S30" s="191"/>
      <c r="T30" s="191"/>
      <c r="U30" s="191"/>
      <c r="V30" s="191"/>
      <c r="W30" s="191"/>
      <c r="X30" s="191"/>
      <c r="Y30" s="191"/>
      <c r="Z30" s="173"/>
      <c r="AA30" s="173"/>
      <c r="AB30" s="173"/>
      <c r="AC30" s="191"/>
      <c r="AD30" s="191"/>
      <c r="AE30" s="191"/>
      <c r="AF30" s="191">
        <f>AF31+AF32</f>
        <v>34489.9</v>
      </c>
      <c r="AG30" s="191">
        <f>AG31+AG32</f>
        <v>32926.529399999999</v>
      </c>
      <c r="AH30" s="191">
        <f t="shared" ref="AH30" si="17">AG30/AF30*100</f>
        <v>95.467164010333448</v>
      </c>
      <c r="AI30" s="191"/>
      <c r="AJ30" s="191"/>
      <c r="AK30" s="191"/>
      <c r="AL30" s="191"/>
      <c r="AM30" s="191"/>
      <c r="AN30" s="191"/>
      <c r="AO30" s="191"/>
      <c r="AP30" s="191"/>
      <c r="AQ30" s="191"/>
      <c r="AR30" s="191">
        <f>AR31+AR32</f>
        <v>0</v>
      </c>
      <c r="AS30" s="191">
        <f>AS31+AS32</f>
        <v>0</v>
      </c>
      <c r="AT30" s="191"/>
      <c r="AU30" s="191">
        <f>AU31+AU32</f>
        <v>0</v>
      </c>
      <c r="AV30" s="191">
        <f>AV31+AV32</f>
        <v>0</v>
      </c>
      <c r="AW30" s="191"/>
      <c r="AX30" s="191">
        <f>AX31+AX32</f>
        <v>0</v>
      </c>
      <c r="AY30" s="191">
        <f>AY31+AY32</f>
        <v>0</v>
      </c>
      <c r="AZ30" s="191"/>
      <c r="BA30" s="191">
        <f>BA31+BA32</f>
        <v>0</v>
      </c>
      <c r="BB30" s="191">
        <f>BB31+BB32</f>
        <v>0</v>
      </c>
      <c r="BC30" s="191"/>
      <c r="BD30" s="191">
        <f>BD31+BD32</f>
        <v>0</v>
      </c>
      <c r="BE30" s="191">
        <f>BE31+BE32</f>
        <v>0</v>
      </c>
      <c r="BF30" s="191"/>
      <c r="BG30" s="191">
        <f>BG31+BG32</f>
        <v>0</v>
      </c>
      <c r="BH30" s="191">
        <f>BH31+BH32</f>
        <v>0</v>
      </c>
      <c r="BI30" s="191"/>
      <c r="BJ30" s="191">
        <f>BJ31+BJ32</f>
        <v>9357.4599999999991</v>
      </c>
      <c r="BK30" s="191">
        <f>BK31+BK32</f>
        <v>5000</v>
      </c>
      <c r="BL30" s="191">
        <f>BK30/BJ30*100</f>
        <v>53.433303481927794</v>
      </c>
      <c r="BM30" s="191">
        <f>BM31+BM32</f>
        <v>0</v>
      </c>
      <c r="BN30" s="191">
        <f>BN31+BN32</f>
        <v>0</v>
      </c>
      <c r="BO30" s="191"/>
      <c r="BP30" s="191">
        <f>BP31+BP32</f>
        <v>0</v>
      </c>
      <c r="BQ30" s="191">
        <f>BQ31+BQ32</f>
        <v>0</v>
      </c>
      <c r="BR30" s="191"/>
      <c r="BS30" s="93"/>
      <c r="BT30" s="126"/>
      <c r="BU30" s="126"/>
      <c r="BV30" s="123"/>
      <c r="BW30" s="123"/>
      <c r="BX30" s="123"/>
      <c r="BY30" s="123"/>
    </row>
    <row r="31" spans="1:77" s="150" customFormat="1" ht="13.5" customHeight="1">
      <c r="A31" s="15" t="s">
        <v>166</v>
      </c>
      <c r="B31" s="173">
        <f t="shared" ref="B31:C31" si="18">Q31+AF31+AU31+AX31+BA31+BD31+BG31+BJ31+BM31</f>
        <v>0</v>
      </c>
      <c r="C31" s="173">
        <f t="shared" si="18"/>
        <v>0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91"/>
      <c r="T31" s="173"/>
      <c r="U31" s="173"/>
      <c r="V31" s="173"/>
      <c r="W31" s="191"/>
      <c r="X31" s="191"/>
      <c r="Y31" s="173"/>
      <c r="Z31" s="173"/>
      <c r="AA31" s="173"/>
      <c r="AB31" s="173"/>
      <c r="AC31" s="191"/>
      <c r="AD31" s="191"/>
      <c r="AE31" s="173"/>
      <c r="AF31" s="173"/>
      <c r="AG31" s="191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91"/>
      <c r="AT31" s="173"/>
      <c r="AU31" s="173"/>
      <c r="AV31" s="191"/>
      <c r="AW31" s="173"/>
      <c r="AX31" s="173"/>
      <c r="AY31" s="191"/>
      <c r="AZ31" s="173"/>
      <c r="BA31" s="173"/>
      <c r="BB31" s="191"/>
      <c r="BC31" s="173"/>
      <c r="BD31" s="173"/>
      <c r="BE31" s="191"/>
      <c r="BF31" s="173"/>
      <c r="BG31" s="173"/>
      <c r="BH31" s="191"/>
      <c r="BI31" s="173"/>
      <c r="BJ31" s="173"/>
      <c r="BK31" s="191"/>
      <c r="BL31" s="173"/>
      <c r="BM31" s="173"/>
      <c r="BN31" s="191"/>
      <c r="BO31" s="173"/>
      <c r="BP31" s="173"/>
      <c r="BQ31" s="191"/>
      <c r="BR31" s="173"/>
      <c r="BS31" s="65"/>
      <c r="BT31" s="126"/>
      <c r="BU31" s="126"/>
      <c r="BV31" s="123"/>
      <c r="BW31" s="123"/>
      <c r="BX31" s="123"/>
      <c r="BY31" s="123"/>
    </row>
    <row r="32" spans="1:77" s="40" customFormat="1" ht="13.5" customHeight="1">
      <c r="A32" s="19" t="s">
        <v>193</v>
      </c>
      <c r="B32" s="191">
        <f>SUM(B33:B39)</f>
        <v>43847.360000000001</v>
      </c>
      <c r="C32" s="191">
        <f>SUM(C33:C39)</f>
        <v>37926.529399999999</v>
      </c>
      <c r="D32" s="191">
        <f t="shared" si="16"/>
        <v>86.496722721732837</v>
      </c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>
        <f t="shared" ref="Q32:R32" si="19">SUM(Q33:Q39)</f>
        <v>0</v>
      </c>
      <c r="R32" s="191">
        <f t="shared" si="19"/>
        <v>0</v>
      </c>
      <c r="S32" s="191"/>
      <c r="T32" s="191"/>
      <c r="U32" s="191"/>
      <c r="V32" s="191"/>
      <c r="W32" s="191"/>
      <c r="X32" s="191"/>
      <c r="Y32" s="191"/>
      <c r="Z32" s="173"/>
      <c r="AA32" s="173"/>
      <c r="AB32" s="173"/>
      <c r="AC32" s="191"/>
      <c r="AD32" s="191"/>
      <c r="AE32" s="191"/>
      <c r="AF32" s="191">
        <f>SUM(AF33:AF39)</f>
        <v>34489.9</v>
      </c>
      <c r="AG32" s="191">
        <f>SUM(AG33:AG39)</f>
        <v>32926.529399999999</v>
      </c>
      <c r="AH32" s="191">
        <f t="shared" ref="AH32" si="20">AG32/AF32*100</f>
        <v>95.467164010333448</v>
      </c>
      <c r="AI32" s="191"/>
      <c r="AJ32" s="191"/>
      <c r="AK32" s="191"/>
      <c r="AL32" s="191"/>
      <c r="AM32" s="191"/>
      <c r="AN32" s="191"/>
      <c r="AO32" s="191"/>
      <c r="AP32" s="191"/>
      <c r="AQ32" s="191"/>
      <c r="AR32" s="191">
        <f>SUM(AR33:AR39)</f>
        <v>0</v>
      </c>
      <c r="AS32" s="191">
        <f>SUM(AS33:AS39)</f>
        <v>0</v>
      </c>
      <c r="AT32" s="191"/>
      <c r="AU32" s="191">
        <f>SUM(AU33:AU39)</f>
        <v>0</v>
      </c>
      <c r="AV32" s="191">
        <f>SUM(AV33:AV39)</f>
        <v>0</v>
      </c>
      <c r="AW32" s="191"/>
      <c r="AX32" s="191">
        <f>SUM(AX33:AX39)</f>
        <v>0</v>
      </c>
      <c r="AY32" s="191">
        <f>SUM(AY33:AY39)</f>
        <v>0</v>
      </c>
      <c r="AZ32" s="191"/>
      <c r="BA32" s="191">
        <f>SUM(BA33:BA39)</f>
        <v>0</v>
      </c>
      <c r="BB32" s="191">
        <f>SUM(BB33:BB39)</f>
        <v>0</v>
      </c>
      <c r="BC32" s="191"/>
      <c r="BD32" s="191">
        <f>SUM(BD33:BD39)</f>
        <v>0</v>
      </c>
      <c r="BE32" s="191">
        <f>SUM(BE33:BE39)</f>
        <v>0</v>
      </c>
      <c r="BF32" s="191"/>
      <c r="BG32" s="191">
        <f>SUM(BG33:BG39)</f>
        <v>0</v>
      </c>
      <c r="BH32" s="191">
        <f>SUM(BH33:BH39)</f>
        <v>0</v>
      </c>
      <c r="BI32" s="191"/>
      <c r="BJ32" s="191">
        <f>SUM(BJ33:BJ39)</f>
        <v>9357.4599999999991</v>
      </c>
      <c r="BK32" s="191">
        <f>SUM(BK33:BK39)</f>
        <v>5000</v>
      </c>
      <c r="BL32" s="191">
        <f t="shared" ref="BL32:BL33" si="21">BK32/BJ32*100</f>
        <v>53.433303481927794</v>
      </c>
      <c r="BM32" s="191">
        <f>SUM(BM33:BM39)</f>
        <v>0</v>
      </c>
      <c r="BN32" s="191">
        <f>SUM(BN33:BN39)</f>
        <v>0</v>
      </c>
      <c r="BO32" s="191"/>
      <c r="BP32" s="191">
        <f>SUM(BP33:BP39)</f>
        <v>0</v>
      </c>
      <c r="BQ32" s="191">
        <f>SUM(BQ33:BQ39)</f>
        <v>0</v>
      </c>
      <c r="BR32" s="191"/>
      <c r="BS32" s="93"/>
      <c r="BT32" s="126"/>
      <c r="BU32" s="126"/>
      <c r="BV32" s="123"/>
      <c r="BW32" s="123"/>
      <c r="BX32" s="123"/>
      <c r="BY32" s="123"/>
    </row>
    <row r="33" spans="1:77" s="150" customFormat="1" ht="15.75" customHeight="1">
      <c r="A33" s="15" t="s">
        <v>44</v>
      </c>
      <c r="B33" s="173">
        <f>Q33+AF33+AU33+AX33+BA33+BD33+BG33+BJ33+BM33</f>
        <v>43847.360000000001</v>
      </c>
      <c r="C33" s="173">
        <f>R33+AG33+AV33+AY33+BB33+BE33+BH33+BK33+BN33</f>
        <v>37926.529399999999</v>
      </c>
      <c r="D33" s="173">
        <f t="shared" si="16"/>
        <v>86.496722721732837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91"/>
      <c r="T33" s="173"/>
      <c r="U33" s="173"/>
      <c r="V33" s="173"/>
      <c r="W33" s="191"/>
      <c r="X33" s="191"/>
      <c r="Y33" s="173"/>
      <c r="Z33" s="173"/>
      <c r="AA33" s="173"/>
      <c r="AB33" s="173"/>
      <c r="AC33" s="173"/>
      <c r="AD33" s="173"/>
      <c r="AE33" s="173"/>
      <c r="AF33" s="173">
        <v>34489.9</v>
      </c>
      <c r="AG33" s="173">
        <v>32926.529399999999</v>
      </c>
      <c r="AH33" s="173">
        <f>AG33/AF33*100</f>
        <v>95.467164010333448</v>
      </c>
      <c r="AI33" s="173"/>
      <c r="AJ33" s="191"/>
      <c r="AK33" s="173"/>
      <c r="AL33" s="173"/>
      <c r="AM33" s="191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>
        <v>9357.4599999999991</v>
      </c>
      <c r="BK33" s="173">
        <v>5000</v>
      </c>
      <c r="BL33" s="173">
        <f t="shared" si="21"/>
        <v>53.433303481927794</v>
      </c>
      <c r="BM33" s="173"/>
      <c r="BN33" s="173"/>
      <c r="BO33" s="173"/>
      <c r="BP33" s="173"/>
      <c r="BQ33" s="173"/>
      <c r="BR33" s="173"/>
      <c r="BS33" s="65"/>
      <c r="BT33" s="126"/>
      <c r="BU33" s="126"/>
      <c r="BV33" s="123"/>
      <c r="BW33" s="123"/>
      <c r="BX33" s="123"/>
      <c r="BY33" s="123"/>
    </row>
    <row r="34" spans="1:77" s="150" customFormat="1" ht="14.25" customHeight="1">
      <c r="A34" s="15" t="s">
        <v>69</v>
      </c>
      <c r="B34" s="173">
        <f t="shared" ref="B34:B39" si="22">Q34+AF34+AU34+AX34+BA34+BD34+BG34+BJ34+BM34</f>
        <v>0</v>
      </c>
      <c r="C34" s="173">
        <f t="shared" ref="C34:C39" si="23">F34+I34+L34+O34+R34+U34+X34+AA34+AD34+AG34</f>
        <v>0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91"/>
      <c r="W34" s="191"/>
      <c r="X34" s="191"/>
      <c r="Y34" s="173"/>
      <c r="Z34" s="173"/>
      <c r="AA34" s="173"/>
      <c r="AB34" s="173"/>
      <c r="AC34" s="173"/>
      <c r="AD34" s="173"/>
      <c r="AE34" s="173"/>
      <c r="AF34" s="173"/>
      <c r="AG34" s="191"/>
      <c r="AH34" s="173"/>
      <c r="AI34" s="173"/>
      <c r="AJ34" s="191"/>
      <c r="AK34" s="173"/>
      <c r="AL34" s="173"/>
      <c r="AM34" s="191"/>
      <c r="AN34" s="173"/>
      <c r="AO34" s="173"/>
      <c r="AP34" s="173"/>
      <c r="AQ34" s="173"/>
      <c r="AR34" s="173"/>
      <c r="AS34" s="191"/>
      <c r="AT34" s="173"/>
      <c r="AU34" s="173"/>
      <c r="AV34" s="191"/>
      <c r="AW34" s="173"/>
      <c r="AX34" s="173"/>
      <c r="AY34" s="191"/>
      <c r="AZ34" s="173"/>
      <c r="BA34" s="173"/>
      <c r="BB34" s="191"/>
      <c r="BC34" s="173"/>
      <c r="BD34" s="173"/>
      <c r="BE34" s="191"/>
      <c r="BF34" s="173"/>
      <c r="BG34" s="173"/>
      <c r="BH34" s="191"/>
      <c r="BI34" s="173"/>
      <c r="BJ34" s="173"/>
      <c r="BK34" s="191"/>
      <c r="BL34" s="173"/>
      <c r="BM34" s="173"/>
      <c r="BN34" s="191"/>
      <c r="BO34" s="173"/>
      <c r="BP34" s="173"/>
      <c r="BQ34" s="191"/>
      <c r="BR34" s="173"/>
      <c r="BS34" s="65"/>
      <c r="BT34" s="126"/>
      <c r="BU34" s="126"/>
      <c r="BV34" s="123"/>
      <c r="BW34" s="123"/>
      <c r="BX34" s="123"/>
      <c r="BY34" s="123"/>
    </row>
    <row r="35" spans="1:77" s="150" customFormat="1" ht="13.5" customHeight="1">
      <c r="A35" s="15" t="s">
        <v>70</v>
      </c>
      <c r="B35" s="173">
        <f t="shared" si="22"/>
        <v>0</v>
      </c>
      <c r="C35" s="173">
        <f t="shared" si="23"/>
        <v>0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65"/>
      <c r="BT35" s="126"/>
      <c r="BU35" s="126"/>
      <c r="BV35" s="123"/>
      <c r="BW35" s="123"/>
      <c r="BX35" s="123"/>
      <c r="BY35" s="123"/>
    </row>
    <row r="36" spans="1:77" s="150" customFormat="1" ht="13.5" customHeight="1">
      <c r="A36" s="15" t="s">
        <v>136</v>
      </c>
      <c r="B36" s="173">
        <f t="shared" si="22"/>
        <v>0</v>
      </c>
      <c r="C36" s="173">
        <f t="shared" si="23"/>
        <v>0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65"/>
      <c r="BT36" s="126"/>
      <c r="BU36" s="126"/>
      <c r="BV36" s="123"/>
      <c r="BW36" s="123"/>
      <c r="BX36" s="123"/>
      <c r="BY36" s="123"/>
    </row>
    <row r="37" spans="1:77" s="150" customFormat="1" ht="13.5" customHeight="1">
      <c r="A37" s="15" t="s">
        <v>53</v>
      </c>
      <c r="B37" s="173">
        <f t="shared" si="22"/>
        <v>0</v>
      </c>
      <c r="C37" s="173">
        <f t="shared" si="23"/>
        <v>0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65"/>
      <c r="BT37" s="126"/>
      <c r="BU37" s="126"/>
      <c r="BV37" s="123"/>
      <c r="BW37" s="123"/>
      <c r="BX37" s="123"/>
      <c r="BY37" s="123"/>
    </row>
    <row r="38" spans="1:77" s="150" customFormat="1" ht="13.5" customHeight="1">
      <c r="A38" s="15" t="s">
        <v>156</v>
      </c>
      <c r="B38" s="173">
        <f t="shared" si="22"/>
        <v>0</v>
      </c>
      <c r="C38" s="173">
        <f t="shared" si="23"/>
        <v>0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65"/>
      <c r="BT38" s="126"/>
      <c r="BU38" s="126"/>
      <c r="BV38" s="123"/>
      <c r="BW38" s="123"/>
      <c r="BX38" s="123"/>
      <c r="BY38" s="123"/>
    </row>
    <row r="39" spans="1:77" s="150" customFormat="1" ht="17.25" customHeight="1">
      <c r="A39" s="15" t="s">
        <v>80</v>
      </c>
      <c r="B39" s="173">
        <f t="shared" si="22"/>
        <v>0</v>
      </c>
      <c r="C39" s="173">
        <f t="shared" si="23"/>
        <v>0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65"/>
      <c r="BT39" s="126"/>
      <c r="BU39" s="126"/>
      <c r="BV39" s="123"/>
      <c r="BW39" s="123"/>
      <c r="BX39" s="123"/>
      <c r="BY39" s="123"/>
    </row>
    <row r="40" spans="1:77" s="40" customFormat="1" ht="16.5" customHeight="1">
      <c r="A40" s="19" t="s">
        <v>180</v>
      </c>
      <c r="B40" s="191">
        <f>B41+B42</f>
        <v>16891.361000000001</v>
      </c>
      <c r="C40" s="191">
        <f>C41+C42</f>
        <v>8445.6805000000004</v>
      </c>
      <c r="D40" s="173">
        <f t="shared" ref="D40" si="24">C40/B40*100</f>
        <v>50</v>
      </c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>
        <f>Q41+Q42</f>
        <v>0</v>
      </c>
      <c r="R40" s="191">
        <f>R41+R42</f>
        <v>0</v>
      </c>
      <c r="S40" s="191"/>
      <c r="T40" s="191"/>
      <c r="U40" s="191"/>
      <c r="V40" s="191"/>
      <c r="W40" s="191"/>
      <c r="X40" s="191"/>
      <c r="Y40" s="191"/>
      <c r="Z40" s="173"/>
      <c r="AA40" s="173"/>
      <c r="AB40" s="173"/>
      <c r="AC40" s="191"/>
      <c r="AD40" s="191"/>
      <c r="AE40" s="173"/>
      <c r="AF40" s="191">
        <f>AF41+AF42</f>
        <v>0</v>
      </c>
      <c r="AG40" s="191">
        <f>AG41+AG42</f>
        <v>0</v>
      </c>
      <c r="AH40" s="173"/>
      <c r="AI40" s="191"/>
      <c r="AJ40" s="191"/>
      <c r="AK40" s="173"/>
      <c r="AL40" s="191"/>
      <c r="AM40" s="191"/>
      <c r="AN40" s="173"/>
      <c r="AO40" s="191"/>
      <c r="AP40" s="191"/>
      <c r="AQ40" s="191"/>
      <c r="AR40" s="191">
        <f>AR41+AR42</f>
        <v>0</v>
      </c>
      <c r="AS40" s="191">
        <f>AS41+AS42</f>
        <v>0</v>
      </c>
      <c r="AT40" s="173"/>
      <c r="AU40" s="191">
        <f>AU41+AU42</f>
        <v>0</v>
      </c>
      <c r="AV40" s="191">
        <f>AV41+AV42</f>
        <v>0</v>
      </c>
      <c r="AW40" s="173"/>
      <c r="AX40" s="191">
        <f>AX41+AX42</f>
        <v>0</v>
      </c>
      <c r="AY40" s="191">
        <f>AY41+AY42</f>
        <v>0</v>
      </c>
      <c r="AZ40" s="173"/>
      <c r="BA40" s="191">
        <f>BA41+BA42</f>
        <v>0</v>
      </c>
      <c r="BB40" s="191">
        <f>BB41+BB42</f>
        <v>0</v>
      </c>
      <c r="BC40" s="173"/>
      <c r="BD40" s="191">
        <f>BD41+BD42</f>
        <v>0</v>
      </c>
      <c r="BE40" s="191">
        <f>BE41+BE42</f>
        <v>0</v>
      </c>
      <c r="BF40" s="173"/>
      <c r="BG40" s="191">
        <f>BG41+BG42</f>
        <v>0</v>
      </c>
      <c r="BH40" s="191">
        <f>BH41+BH42</f>
        <v>0</v>
      </c>
      <c r="BI40" s="173"/>
      <c r="BJ40" s="191">
        <f>BJ41+BJ42</f>
        <v>16891.361000000001</v>
      </c>
      <c r="BK40" s="191">
        <f>BK41+BK42</f>
        <v>8445.6805000000004</v>
      </c>
      <c r="BL40" s="191">
        <f>BK40/BJ40*100</f>
        <v>50</v>
      </c>
      <c r="BM40" s="191">
        <f>BM41+BM42</f>
        <v>0</v>
      </c>
      <c r="BN40" s="191">
        <f>BN41+BN42</f>
        <v>0</v>
      </c>
      <c r="BO40" s="173"/>
      <c r="BP40" s="191">
        <f>BP41+BP42</f>
        <v>0</v>
      </c>
      <c r="BQ40" s="191">
        <f>BQ41+BQ42</f>
        <v>0</v>
      </c>
      <c r="BR40" s="173"/>
      <c r="BS40" s="93"/>
      <c r="BT40" s="126"/>
      <c r="BU40" s="126"/>
      <c r="BV40" s="123"/>
      <c r="BW40" s="123"/>
      <c r="BX40" s="123"/>
      <c r="BY40" s="123"/>
    </row>
    <row r="41" spans="1:77" s="150" customFormat="1" ht="17.25" customHeight="1">
      <c r="A41" s="15" t="s">
        <v>165</v>
      </c>
      <c r="B41" s="173">
        <f>Q41+AF41+AU41+AX41+BA41+BD41+BG41+BJ41+BM41</f>
        <v>0</v>
      </c>
      <c r="C41" s="173">
        <f>F41+I41+L41+O41+R41+U41+X41+AA41+AD41+AG41</f>
        <v>0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65"/>
      <c r="BT41" s="126"/>
      <c r="BU41" s="126"/>
      <c r="BV41" s="123"/>
      <c r="BW41" s="123"/>
      <c r="BX41" s="123"/>
      <c r="BY41" s="123"/>
    </row>
    <row r="42" spans="1:77" s="40" customFormat="1" ht="17.25" customHeight="1">
      <c r="A42" s="19" t="s">
        <v>193</v>
      </c>
      <c r="B42" s="191">
        <f>SUM(BJ42)</f>
        <v>16891.361000000001</v>
      </c>
      <c r="C42" s="191">
        <f>SUM(BK42)</f>
        <v>8445.6805000000004</v>
      </c>
      <c r="D42" s="173">
        <f t="shared" ref="D42:D43" si="25">C42/B42*100</f>
        <v>50</v>
      </c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>
        <f>SUM(Q44:Q45)</f>
        <v>0</v>
      </c>
      <c r="R42" s="191">
        <f>SUM(R44:R45)</f>
        <v>0</v>
      </c>
      <c r="S42" s="191"/>
      <c r="T42" s="191"/>
      <c r="U42" s="191"/>
      <c r="V42" s="191"/>
      <c r="W42" s="191"/>
      <c r="X42" s="191"/>
      <c r="Y42" s="191"/>
      <c r="Z42" s="173"/>
      <c r="AA42" s="173"/>
      <c r="AB42" s="173"/>
      <c r="AC42" s="191"/>
      <c r="AD42" s="191"/>
      <c r="AE42" s="173"/>
      <c r="AF42" s="191">
        <f>AF44+AF45</f>
        <v>0</v>
      </c>
      <c r="AG42" s="191">
        <f>AG44+AG45</f>
        <v>0</v>
      </c>
      <c r="AH42" s="173"/>
      <c r="AI42" s="191"/>
      <c r="AJ42" s="191"/>
      <c r="AK42" s="173"/>
      <c r="AL42" s="191"/>
      <c r="AM42" s="191"/>
      <c r="AN42" s="173"/>
      <c r="AO42" s="191"/>
      <c r="AP42" s="191"/>
      <c r="AQ42" s="191"/>
      <c r="AR42" s="191">
        <f>AR44+AR45</f>
        <v>0</v>
      </c>
      <c r="AS42" s="191">
        <f>AS44+AS45</f>
        <v>0</v>
      </c>
      <c r="AT42" s="173"/>
      <c r="AU42" s="191">
        <f>AU44+AU45</f>
        <v>0</v>
      </c>
      <c r="AV42" s="191">
        <f>AV44+AV45</f>
        <v>0</v>
      </c>
      <c r="AW42" s="173"/>
      <c r="AX42" s="191">
        <f>AX44+AX45</f>
        <v>0</v>
      </c>
      <c r="AY42" s="191">
        <f>AY44+AY45</f>
        <v>0</v>
      </c>
      <c r="AZ42" s="173"/>
      <c r="BA42" s="191">
        <f>BA44+BA45</f>
        <v>0</v>
      </c>
      <c r="BB42" s="191">
        <f>BB44+BB45</f>
        <v>0</v>
      </c>
      <c r="BC42" s="173"/>
      <c r="BD42" s="191">
        <f>BD44+BD45</f>
        <v>0</v>
      </c>
      <c r="BE42" s="191">
        <f>BE44+BE45</f>
        <v>0</v>
      </c>
      <c r="BF42" s="173"/>
      <c r="BG42" s="191">
        <f>BG44+BG45</f>
        <v>0</v>
      </c>
      <c r="BH42" s="191">
        <f>BH44+BH45</f>
        <v>0</v>
      </c>
      <c r="BI42" s="173"/>
      <c r="BJ42" s="191">
        <f>SUM(BJ43)</f>
        <v>16891.361000000001</v>
      </c>
      <c r="BK42" s="191">
        <f>SUM(BK43)</f>
        <v>8445.6805000000004</v>
      </c>
      <c r="BL42" s="191">
        <f>SUM(BL43)</f>
        <v>50</v>
      </c>
      <c r="BM42" s="191">
        <f>BM44+BM45</f>
        <v>0</v>
      </c>
      <c r="BN42" s="191">
        <f>BN44+BN45</f>
        <v>0</v>
      </c>
      <c r="BO42" s="173"/>
      <c r="BP42" s="191">
        <f>BP44+BP45</f>
        <v>0</v>
      </c>
      <c r="BQ42" s="191">
        <f>BQ44+BQ45</f>
        <v>0</v>
      </c>
      <c r="BR42" s="173"/>
      <c r="BS42" s="93"/>
      <c r="BT42" s="126"/>
      <c r="BU42" s="126"/>
      <c r="BV42" s="123"/>
      <c r="BW42" s="123"/>
      <c r="BX42" s="123"/>
      <c r="BY42" s="123"/>
    </row>
    <row r="43" spans="1:77" s="40" customFormat="1" ht="17.25" customHeight="1">
      <c r="A43" s="15" t="s">
        <v>45</v>
      </c>
      <c r="B43" s="173">
        <f>SUM(BJ43)</f>
        <v>16891.361000000001</v>
      </c>
      <c r="C43" s="173">
        <f>SUM(BK43)</f>
        <v>8445.6805000000004</v>
      </c>
      <c r="D43" s="173">
        <f t="shared" si="25"/>
        <v>50</v>
      </c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73"/>
      <c r="AA43" s="173"/>
      <c r="AB43" s="173"/>
      <c r="AC43" s="191"/>
      <c r="AD43" s="191"/>
      <c r="AE43" s="173"/>
      <c r="AF43" s="191"/>
      <c r="AG43" s="191"/>
      <c r="AH43" s="173"/>
      <c r="AI43" s="191"/>
      <c r="AJ43" s="191"/>
      <c r="AK43" s="173"/>
      <c r="AL43" s="191"/>
      <c r="AM43" s="191"/>
      <c r="AN43" s="173"/>
      <c r="AO43" s="191"/>
      <c r="AP43" s="191"/>
      <c r="AQ43" s="191"/>
      <c r="AR43" s="191"/>
      <c r="AS43" s="191"/>
      <c r="AT43" s="173"/>
      <c r="AU43" s="191"/>
      <c r="AV43" s="191"/>
      <c r="AW43" s="173"/>
      <c r="AX43" s="191"/>
      <c r="AY43" s="191"/>
      <c r="AZ43" s="173"/>
      <c r="BA43" s="191"/>
      <c r="BB43" s="191"/>
      <c r="BC43" s="173"/>
      <c r="BD43" s="191"/>
      <c r="BE43" s="191"/>
      <c r="BF43" s="173"/>
      <c r="BG43" s="191"/>
      <c r="BH43" s="191"/>
      <c r="BI43" s="173"/>
      <c r="BJ43" s="173">
        <v>16891.361000000001</v>
      </c>
      <c r="BK43" s="173">
        <v>8445.6805000000004</v>
      </c>
      <c r="BL43" s="173">
        <f>SUM(BK43/BJ43*100)</f>
        <v>50</v>
      </c>
      <c r="BM43" s="191"/>
      <c r="BN43" s="191"/>
      <c r="BO43" s="173"/>
      <c r="BP43" s="191"/>
      <c r="BQ43" s="191"/>
      <c r="BR43" s="173"/>
      <c r="BS43" s="93"/>
      <c r="BT43" s="126"/>
      <c r="BU43" s="126"/>
      <c r="BV43" s="123"/>
      <c r="BW43" s="123"/>
      <c r="BX43" s="123"/>
      <c r="BY43" s="123"/>
    </row>
    <row r="44" spans="1:77" s="40" customFormat="1" ht="17.25" customHeight="1">
      <c r="A44" s="15" t="s">
        <v>124</v>
      </c>
      <c r="B44" s="173">
        <f t="shared" ref="B44:B45" si="26">Q44+AF44+AU44+AX44+BA44+BD44+BG44+BJ44+BM44</f>
        <v>0</v>
      </c>
      <c r="C44" s="173">
        <f t="shared" ref="C44:C45" si="27">F44+I44+L44+O44+R44+U44+X44+AA44+AD44+AG44</f>
        <v>0</v>
      </c>
      <c r="D44" s="173"/>
      <c r="E44" s="191"/>
      <c r="F44" s="191"/>
      <c r="G44" s="173"/>
      <c r="H44" s="191"/>
      <c r="I44" s="191"/>
      <c r="J44" s="173"/>
      <c r="K44" s="191"/>
      <c r="L44" s="191"/>
      <c r="M44" s="173"/>
      <c r="N44" s="191"/>
      <c r="O44" s="191"/>
      <c r="P44" s="173"/>
      <c r="Q44" s="191"/>
      <c r="R44" s="191"/>
      <c r="S44" s="173"/>
      <c r="T44" s="173"/>
      <c r="U44" s="173"/>
      <c r="V44" s="173"/>
      <c r="W44" s="191"/>
      <c r="X44" s="191"/>
      <c r="Y44" s="173"/>
      <c r="Z44" s="173"/>
      <c r="AA44" s="173"/>
      <c r="AB44" s="173"/>
      <c r="AC44" s="191"/>
      <c r="AD44" s="191"/>
      <c r="AE44" s="173"/>
      <c r="AF44" s="191"/>
      <c r="AG44" s="191"/>
      <c r="AH44" s="173"/>
      <c r="AI44" s="191"/>
      <c r="AJ44" s="191"/>
      <c r="AK44" s="173"/>
      <c r="AL44" s="191"/>
      <c r="AM44" s="191"/>
      <c r="AN44" s="173"/>
      <c r="AO44" s="191"/>
      <c r="AP44" s="191"/>
      <c r="AQ44" s="191"/>
      <c r="AR44" s="191"/>
      <c r="AS44" s="191"/>
      <c r="AT44" s="173"/>
      <c r="AU44" s="191"/>
      <c r="AV44" s="191"/>
      <c r="AW44" s="173"/>
      <c r="AX44" s="191"/>
      <c r="AY44" s="191"/>
      <c r="AZ44" s="173"/>
      <c r="BA44" s="191"/>
      <c r="BB44" s="191"/>
      <c r="BC44" s="173"/>
      <c r="BD44" s="191"/>
      <c r="BE44" s="191"/>
      <c r="BF44" s="173"/>
      <c r="BG44" s="191"/>
      <c r="BH44" s="191"/>
      <c r="BI44" s="173"/>
      <c r="BJ44" s="191"/>
      <c r="BK44" s="191"/>
      <c r="BL44" s="173"/>
      <c r="BM44" s="191"/>
      <c r="BN44" s="191"/>
      <c r="BO44" s="173"/>
      <c r="BP44" s="191"/>
      <c r="BQ44" s="191"/>
      <c r="BR44" s="173"/>
      <c r="BS44" s="93"/>
      <c r="BT44" s="126"/>
      <c r="BU44" s="126"/>
      <c r="BV44" s="123"/>
      <c r="BW44" s="123"/>
      <c r="BX44" s="123"/>
      <c r="BY44" s="123"/>
    </row>
    <row r="45" spans="1:77" s="40" customFormat="1" ht="16.5" customHeight="1">
      <c r="A45" s="15" t="s">
        <v>105</v>
      </c>
      <c r="B45" s="173">
        <f t="shared" si="26"/>
        <v>0</v>
      </c>
      <c r="C45" s="173">
        <f t="shared" si="27"/>
        <v>0</v>
      </c>
      <c r="D45" s="173"/>
      <c r="E45" s="191"/>
      <c r="F45" s="191"/>
      <c r="G45" s="173"/>
      <c r="H45" s="191"/>
      <c r="I45" s="191"/>
      <c r="J45" s="173"/>
      <c r="K45" s="191"/>
      <c r="L45" s="191"/>
      <c r="M45" s="173"/>
      <c r="N45" s="191"/>
      <c r="O45" s="191"/>
      <c r="P45" s="173"/>
      <c r="Q45" s="191"/>
      <c r="R45" s="191"/>
      <c r="S45" s="173"/>
      <c r="T45" s="191"/>
      <c r="U45" s="191"/>
      <c r="V45" s="173"/>
      <c r="W45" s="173"/>
      <c r="X45" s="173"/>
      <c r="Y45" s="173"/>
      <c r="Z45" s="173"/>
      <c r="AA45" s="173"/>
      <c r="AB45" s="173"/>
      <c r="AC45" s="173"/>
      <c r="AD45" s="191"/>
      <c r="AE45" s="173"/>
      <c r="AF45" s="173"/>
      <c r="AG45" s="191"/>
      <c r="AH45" s="173"/>
      <c r="AI45" s="173"/>
      <c r="AJ45" s="191"/>
      <c r="AK45" s="173"/>
      <c r="AL45" s="173"/>
      <c r="AM45" s="191"/>
      <c r="AN45" s="173"/>
      <c r="AO45" s="191"/>
      <c r="AP45" s="191"/>
      <c r="AQ45" s="191"/>
      <c r="AR45" s="173"/>
      <c r="AS45" s="191"/>
      <c r="AT45" s="173"/>
      <c r="AU45" s="173"/>
      <c r="AV45" s="191"/>
      <c r="AW45" s="173"/>
      <c r="AX45" s="173"/>
      <c r="AY45" s="191"/>
      <c r="AZ45" s="173"/>
      <c r="BA45" s="173"/>
      <c r="BB45" s="191"/>
      <c r="BC45" s="173"/>
      <c r="BD45" s="173"/>
      <c r="BE45" s="191"/>
      <c r="BF45" s="173"/>
      <c r="BG45" s="173"/>
      <c r="BH45" s="191"/>
      <c r="BI45" s="173"/>
      <c r="BJ45" s="173"/>
      <c r="BK45" s="191"/>
      <c r="BL45" s="173"/>
      <c r="BM45" s="173"/>
      <c r="BN45" s="191"/>
      <c r="BO45" s="173"/>
      <c r="BP45" s="173"/>
      <c r="BQ45" s="191"/>
      <c r="BR45" s="173"/>
      <c r="BS45" s="65"/>
      <c r="BT45" s="126"/>
      <c r="BU45" s="126"/>
      <c r="BV45" s="123"/>
      <c r="BW45" s="123"/>
      <c r="BX45" s="123"/>
      <c r="BY45" s="123"/>
    </row>
    <row r="46" spans="1:77" s="40" customFormat="1" ht="15" customHeight="1">
      <c r="A46" s="19" t="s">
        <v>184</v>
      </c>
      <c r="B46" s="191">
        <f>B47+B48</f>
        <v>0</v>
      </c>
      <c r="C46" s="191">
        <f>C47+C48</f>
        <v>0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>
        <f t="shared" ref="Q46:R46" si="28">Q47+Q48</f>
        <v>0</v>
      </c>
      <c r="R46" s="191">
        <f t="shared" si="28"/>
        <v>0</v>
      </c>
      <c r="S46" s="191"/>
      <c r="T46" s="191"/>
      <c r="U46" s="191"/>
      <c r="V46" s="191"/>
      <c r="W46" s="191"/>
      <c r="X46" s="191"/>
      <c r="Y46" s="191"/>
      <c r="Z46" s="173"/>
      <c r="AA46" s="173"/>
      <c r="AB46" s="173"/>
      <c r="AC46" s="191"/>
      <c r="AD46" s="191"/>
      <c r="AE46" s="173"/>
      <c r="AF46" s="191">
        <f>AF47+AF48</f>
        <v>0</v>
      </c>
      <c r="AG46" s="191">
        <f>AG47+AG48</f>
        <v>0</v>
      </c>
      <c r="AH46" s="173"/>
      <c r="AI46" s="191"/>
      <c r="AJ46" s="191"/>
      <c r="AK46" s="173"/>
      <c r="AL46" s="191"/>
      <c r="AM46" s="191"/>
      <c r="AN46" s="173"/>
      <c r="AO46" s="191"/>
      <c r="AP46" s="191"/>
      <c r="AQ46" s="191"/>
      <c r="AR46" s="191">
        <f>AR47+AR48</f>
        <v>0</v>
      </c>
      <c r="AS46" s="191">
        <f>AS47+AS48</f>
        <v>0</v>
      </c>
      <c r="AT46" s="173"/>
      <c r="AU46" s="191">
        <f>AU47+AU48</f>
        <v>0</v>
      </c>
      <c r="AV46" s="191">
        <f>AV47+AV48</f>
        <v>0</v>
      </c>
      <c r="AW46" s="173"/>
      <c r="AX46" s="191">
        <f>AX47+AX48</f>
        <v>0</v>
      </c>
      <c r="AY46" s="191">
        <f>AY47+AY48</f>
        <v>0</v>
      </c>
      <c r="AZ46" s="173"/>
      <c r="BA46" s="191">
        <f>BA47+BA48</f>
        <v>0</v>
      </c>
      <c r="BB46" s="191">
        <f>BB47+BB48</f>
        <v>0</v>
      </c>
      <c r="BC46" s="173"/>
      <c r="BD46" s="191">
        <f>BD47+BD48</f>
        <v>0</v>
      </c>
      <c r="BE46" s="191">
        <f>BE47+BE48</f>
        <v>0</v>
      </c>
      <c r="BF46" s="173"/>
      <c r="BG46" s="191">
        <f>BG47+BG48</f>
        <v>0</v>
      </c>
      <c r="BH46" s="191">
        <f>BH47+BH48</f>
        <v>0</v>
      </c>
      <c r="BI46" s="173"/>
      <c r="BJ46" s="191">
        <f>BJ47+BJ48</f>
        <v>0</v>
      </c>
      <c r="BK46" s="191">
        <f>BK47+BK48</f>
        <v>0</v>
      </c>
      <c r="BL46" s="173"/>
      <c r="BM46" s="191">
        <f>BM47+BM48</f>
        <v>0</v>
      </c>
      <c r="BN46" s="191">
        <f>BN47+BN48</f>
        <v>0</v>
      </c>
      <c r="BO46" s="173"/>
      <c r="BP46" s="191">
        <f>BP47+BP48</f>
        <v>0</v>
      </c>
      <c r="BQ46" s="191">
        <f>BQ47+BQ48</f>
        <v>0</v>
      </c>
      <c r="BR46" s="173"/>
      <c r="BS46" s="93"/>
      <c r="BT46" s="123"/>
      <c r="BU46" s="126"/>
      <c r="BV46" s="123"/>
      <c r="BW46" s="126"/>
      <c r="BX46" s="123"/>
      <c r="BY46" s="123"/>
    </row>
    <row r="47" spans="1:77" s="150" customFormat="1" ht="13.5" customHeight="1">
      <c r="A47" s="15" t="s">
        <v>185</v>
      </c>
      <c r="B47" s="173">
        <f>Q47+AF47+AU47+AX47+BA47+BD47+BG47+BJ47+BM47</f>
        <v>0</v>
      </c>
      <c r="C47" s="173">
        <f>F47+I47+L47+O47+R47+U47+X47+AA47+AD47+AG47</f>
        <v>0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84"/>
      <c r="BT47" s="126"/>
      <c r="BU47" s="123"/>
      <c r="BV47" s="123"/>
      <c r="BW47" s="123"/>
      <c r="BX47" s="123"/>
      <c r="BY47" s="123"/>
    </row>
    <row r="48" spans="1:77" s="40" customFormat="1" ht="13.5" customHeight="1">
      <c r="A48" s="19" t="s">
        <v>193</v>
      </c>
      <c r="B48" s="191">
        <f>SUM(B49:B52)</f>
        <v>0</v>
      </c>
      <c r="C48" s="191">
        <f>SUM(C49:C52)</f>
        <v>0</v>
      </c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>
        <f t="shared" ref="Q48:R48" si="29">SUM(Q49:Q52)</f>
        <v>0</v>
      </c>
      <c r="R48" s="191">
        <f t="shared" si="29"/>
        <v>0</v>
      </c>
      <c r="S48" s="191"/>
      <c r="T48" s="191"/>
      <c r="U48" s="191"/>
      <c r="V48" s="191"/>
      <c r="W48" s="191"/>
      <c r="X48" s="191"/>
      <c r="Y48" s="191"/>
      <c r="Z48" s="173"/>
      <c r="AA48" s="173"/>
      <c r="AB48" s="173"/>
      <c r="AC48" s="191"/>
      <c r="AD48" s="191"/>
      <c r="AE48" s="191"/>
      <c r="AF48" s="191">
        <f>AF49+AF50+AF51+AF52</f>
        <v>0</v>
      </c>
      <c r="AG48" s="191">
        <f>AG49+AG50+AG51+AG52</f>
        <v>0</v>
      </c>
      <c r="AH48" s="173"/>
      <c r="AI48" s="191"/>
      <c r="AJ48" s="191"/>
      <c r="AK48" s="173"/>
      <c r="AL48" s="191"/>
      <c r="AM48" s="191"/>
      <c r="AN48" s="173"/>
      <c r="AO48" s="191"/>
      <c r="AP48" s="191"/>
      <c r="AQ48" s="191"/>
      <c r="AR48" s="191">
        <f>AR49+AR50+AR51+AR52</f>
        <v>0</v>
      </c>
      <c r="AS48" s="191">
        <f>AS49+AS50+AS51+AS52</f>
        <v>0</v>
      </c>
      <c r="AT48" s="173"/>
      <c r="AU48" s="191">
        <f>AU49+AU50+AU51+AU52</f>
        <v>0</v>
      </c>
      <c r="AV48" s="191">
        <f>AV49+AV50+AV51+AV52</f>
        <v>0</v>
      </c>
      <c r="AW48" s="173"/>
      <c r="AX48" s="191">
        <f>AX49+AX50+AX51+AX52</f>
        <v>0</v>
      </c>
      <c r="AY48" s="191">
        <f>AY49+AY50+AY51+AY52</f>
        <v>0</v>
      </c>
      <c r="AZ48" s="173"/>
      <c r="BA48" s="191">
        <f>BA49+BA50+BA51+BA52</f>
        <v>0</v>
      </c>
      <c r="BB48" s="191">
        <f>BB49+BB50+BB51+BB52</f>
        <v>0</v>
      </c>
      <c r="BC48" s="173"/>
      <c r="BD48" s="191">
        <f>BD49+BD50+BD51+BD52</f>
        <v>0</v>
      </c>
      <c r="BE48" s="191">
        <f>BE49+BE50+BE51+BE52</f>
        <v>0</v>
      </c>
      <c r="BF48" s="173"/>
      <c r="BG48" s="191">
        <f>BG49+BG50+BG51+BG52</f>
        <v>0</v>
      </c>
      <c r="BH48" s="191">
        <f>BH49+BH50+BH51+BH52</f>
        <v>0</v>
      </c>
      <c r="BI48" s="173"/>
      <c r="BJ48" s="191">
        <f>BJ49+BJ50+BJ51+BJ52</f>
        <v>0</v>
      </c>
      <c r="BK48" s="191">
        <f>BK49+BK50+BK51+BK52</f>
        <v>0</v>
      </c>
      <c r="BL48" s="173"/>
      <c r="BM48" s="191">
        <f>BM49+BM50+BM51+BM52</f>
        <v>0</v>
      </c>
      <c r="BN48" s="191">
        <f>BN49+BN50+BN51+BN52</f>
        <v>0</v>
      </c>
      <c r="BO48" s="173"/>
      <c r="BP48" s="191">
        <f>BP49+BP50+BP51+BP52</f>
        <v>0</v>
      </c>
      <c r="BQ48" s="191">
        <f>BQ49+BQ50+BQ51+BQ52</f>
        <v>0</v>
      </c>
      <c r="BR48" s="173"/>
      <c r="BS48" s="84"/>
      <c r="BT48" s="126"/>
      <c r="BU48" s="123"/>
      <c r="BV48" s="123"/>
      <c r="BW48" s="123"/>
      <c r="BX48" s="123"/>
      <c r="BY48" s="123"/>
    </row>
    <row r="49" spans="1:77" s="150" customFormat="1" ht="13.5" customHeight="1">
      <c r="A49" s="15" t="s">
        <v>134</v>
      </c>
      <c r="B49" s="173">
        <f t="shared" ref="B49:B52" si="30">Q49+AF49+AU49+AX49+BA49+BD49+BG49+BJ49+BM49</f>
        <v>0</v>
      </c>
      <c r="C49" s="173">
        <f t="shared" ref="C49:C52" si="31">F49+I49+L49+O49+R49+U49+X49+AA49+AD49+AG49</f>
        <v>0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84"/>
      <c r="BT49" s="126"/>
      <c r="BU49" s="123"/>
      <c r="BV49" s="123"/>
      <c r="BW49" s="123"/>
      <c r="BX49" s="123"/>
      <c r="BY49" s="123"/>
    </row>
    <row r="50" spans="1:77" s="150" customFormat="1" ht="13.5" customHeight="1">
      <c r="A50" s="15" t="s">
        <v>252</v>
      </c>
      <c r="B50" s="173">
        <f t="shared" si="30"/>
        <v>0</v>
      </c>
      <c r="C50" s="173">
        <f t="shared" si="31"/>
        <v>0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84"/>
      <c r="BT50" s="126"/>
      <c r="BU50" s="123"/>
      <c r="BV50" s="123"/>
      <c r="BW50" s="123"/>
      <c r="BX50" s="123"/>
      <c r="BY50" s="123"/>
    </row>
    <row r="51" spans="1:77" s="150" customFormat="1" ht="13.5" customHeight="1">
      <c r="A51" s="15" t="s">
        <v>158</v>
      </c>
      <c r="B51" s="173">
        <f t="shared" si="30"/>
        <v>0</v>
      </c>
      <c r="C51" s="173">
        <f t="shared" si="31"/>
        <v>0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84"/>
      <c r="BT51" s="126"/>
      <c r="BU51" s="123"/>
      <c r="BV51" s="123"/>
      <c r="BW51" s="123"/>
      <c r="BX51" s="123"/>
      <c r="BY51" s="123"/>
    </row>
    <row r="52" spans="1:77" s="150" customFormat="1" ht="13.5" customHeight="1">
      <c r="A52" s="15" t="s">
        <v>161</v>
      </c>
      <c r="B52" s="173">
        <f t="shared" si="30"/>
        <v>0</v>
      </c>
      <c r="C52" s="173">
        <f t="shared" si="31"/>
        <v>0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84"/>
      <c r="BT52" s="126"/>
      <c r="BU52" s="123"/>
      <c r="BV52" s="123"/>
      <c r="BW52" s="123"/>
      <c r="BX52" s="123"/>
      <c r="BY52" s="123"/>
    </row>
    <row r="53" spans="1:77" s="112" customFormat="1" ht="18.75" customHeight="1">
      <c r="A53" s="159" t="s">
        <v>181</v>
      </c>
      <c r="B53" s="194">
        <f>B54+B55</f>
        <v>0</v>
      </c>
      <c r="C53" s="194">
        <f>C54+C55</f>
        <v>0</v>
      </c>
      <c r="D53" s="194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>
        <f>Q54+Q55</f>
        <v>0</v>
      </c>
      <c r="R53" s="195">
        <f>R54+R55</f>
        <v>0</v>
      </c>
      <c r="S53" s="195"/>
      <c r="T53" s="195"/>
      <c r="U53" s="195"/>
      <c r="V53" s="195"/>
      <c r="W53" s="195"/>
      <c r="X53" s="195"/>
      <c r="Y53" s="195"/>
      <c r="Z53" s="201"/>
      <c r="AA53" s="201"/>
      <c r="AB53" s="201"/>
      <c r="AC53" s="195"/>
      <c r="AD53" s="195"/>
      <c r="AE53" s="195"/>
      <c r="AF53" s="195">
        <f>AF54+AF55</f>
        <v>0</v>
      </c>
      <c r="AG53" s="195">
        <f>AG54+AG55</f>
        <v>0</v>
      </c>
      <c r="AH53" s="201"/>
      <c r="AI53" s="195"/>
      <c r="AJ53" s="195"/>
      <c r="AK53" s="201"/>
      <c r="AL53" s="195"/>
      <c r="AM53" s="195"/>
      <c r="AN53" s="201"/>
      <c r="AO53" s="197"/>
      <c r="AP53" s="197"/>
      <c r="AQ53" s="195"/>
      <c r="AR53" s="195">
        <f>AR54+AR55</f>
        <v>0</v>
      </c>
      <c r="AS53" s="195">
        <f>AS54+AS55</f>
        <v>0</v>
      </c>
      <c r="AT53" s="201"/>
      <c r="AU53" s="195">
        <f>AU54+AU55</f>
        <v>0</v>
      </c>
      <c r="AV53" s="195">
        <f>AV54+AV55</f>
        <v>0</v>
      </c>
      <c r="AW53" s="201"/>
      <c r="AX53" s="195">
        <f>AX54+AX55</f>
        <v>0</v>
      </c>
      <c r="AY53" s="195">
        <f>AY54+AY55</f>
        <v>0</v>
      </c>
      <c r="AZ53" s="201"/>
      <c r="BA53" s="195">
        <f>BA54+BA55</f>
        <v>0</v>
      </c>
      <c r="BB53" s="195">
        <f>BB54+BB55</f>
        <v>0</v>
      </c>
      <c r="BC53" s="201"/>
      <c r="BD53" s="195">
        <f>BD54+BD55</f>
        <v>0</v>
      </c>
      <c r="BE53" s="195">
        <f>BE54+BE55</f>
        <v>0</v>
      </c>
      <c r="BF53" s="201"/>
      <c r="BG53" s="195">
        <f>BG54+BG55</f>
        <v>0</v>
      </c>
      <c r="BH53" s="195">
        <f>BH54+BH55</f>
        <v>0</v>
      </c>
      <c r="BI53" s="201"/>
      <c r="BJ53" s="195">
        <f>BJ54+BJ55</f>
        <v>0</v>
      </c>
      <c r="BK53" s="195">
        <f>BK54+BK55</f>
        <v>0</v>
      </c>
      <c r="BL53" s="201"/>
      <c r="BM53" s="195">
        <f>BM54+BM55</f>
        <v>0</v>
      </c>
      <c r="BN53" s="195">
        <f>BN54+BN55</f>
        <v>0</v>
      </c>
      <c r="BO53" s="201"/>
      <c r="BP53" s="195">
        <f>BP54+BP55</f>
        <v>0</v>
      </c>
      <c r="BQ53" s="195">
        <f>BQ54+BQ55</f>
        <v>0</v>
      </c>
      <c r="BR53" s="201"/>
      <c r="BS53" s="94"/>
      <c r="BT53" s="127"/>
      <c r="BU53" s="127"/>
      <c r="BV53" s="129"/>
      <c r="BW53" s="129"/>
      <c r="BX53" s="129"/>
      <c r="BY53" s="129"/>
    </row>
    <row r="54" spans="1:77" s="109" customFormat="1" ht="13.5" customHeight="1">
      <c r="A54" s="162" t="s">
        <v>186</v>
      </c>
      <c r="B54" s="200">
        <f>Q54+AF54+AU54+AX54+BA54+BD54+BG54+BJ54+BM54</f>
        <v>0</v>
      </c>
      <c r="C54" s="200">
        <f>F54+I54+L54+O54+R54+U54+X54+AA54+AD54+AG54</f>
        <v>0</v>
      </c>
      <c r="D54" s="200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95"/>
      <c r="BT54" s="127"/>
      <c r="BU54" s="127"/>
      <c r="BV54" s="129"/>
      <c r="BW54" s="129"/>
      <c r="BX54" s="129"/>
      <c r="BY54" s="129"/>
    </row>
    <row r="55" spans="1:77" s="112" customFormat="1" ht="13.5" customHeight="1">
      <c r="A55" s="159" t="s">
        <v>194</v>
      </c>
      <c r="B55" s="194">
        <f>SUM(B56:B58)</f>
        <v>0</v>
      </c>
      <c r="C55" s="194">
        <f>SUM(C56:C58)</f>
        <v>0</v>
      </c>
      <c r="D55" s="194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>
        <f>SUM(Q56:Q58)</f>
        <v>0</v>
      </c>
      <c r="R55" s="195">
        <f>SUM(R56:R58)</f>
        <v>0</v>
      </c>
      <c r="S55" s="195"/>
      <c r="T55" s="195"/>
      <c r="U55" s="195"/>
      <c r="V55" s="195"/>
      <c r="W55" s="195"/>
      <c r="X55" s="195"/>
      <c r="Y55" s="195"/>
      <c r="Z55" s="201"/>
      <c r="AA55" s="201"/>
      <c r="AB55" s="201"/>
      <c r="AC55" s="195"/>
      <c r="AD55" s="195"/>
      <c r="AE55" s="195"/>
      <c r="AF55" s="195">
        <f>AF56+AF57+AF58</f>
        <v>0</v>
      </c>
      <c r="AG55" s="195">
        <f>AG56+AG57+AG58</f>
        <v>0</v>
      </c>
      <c r="AH55" s="201"/>
      <c r="AI55" s="195"/>
      <c r="AJ55" s="195"/>
      <c r="AK55" s="201"/>
      <c r="AL55" s="195"/>
      <c r="AM55" s="195"/>
      <c r="AN55" s="201"/>
      <c r="AO55" s="197"/>
      <c r="AP55" s="197"/>
      <c r="AQ55" s="195"/>
      <c r="AR55" s="195">
        <f>AR56+AR57+AR58</f>
        <v>0</v>
      </c>
      <c r="AS55" s="195">
        <f>AS56+AS57+AS58</f>
        <v>0</v>
      </c>
      <c r="AT55" s="201"/>
      <c r="AU55" s="195">
        <f>AU56+AU57+AU58</f>
        <v>0</v>
      </c>
      <c r="AV55" s="195">
        <f>AV56+AV57+AV58</f>
        <v>0</v>
      </c>
      <c r="AW55" s="201"/>
      <c r="AX55" s="195">
        <f>AX56+AX57+AX58</f>
        <v>0</v>
      </c>
      <c r="AY55" s="195">
        <f>AY56+AY57+AY58</f>
        <v>0</v>
      </c>
      <c r="AZ55" s="201"/>
      <c r="BA55" s="195">
        <f>BA56+BA57+BA58</f>
        <v>0</v>
      </c>
      <c r="BB55" s="195">
        <f>BB56+BB57+BB58</f>
        <v>0</v>
      </c>
      <c r="BC55" s="201"/>
      <c r="BD55" s="195">
        <f>BD56+BD57+BD58</f>
        <v>0</v>
      </c>
      <c r="BE55" s="195">
        <f>BE56+BE57+BE58</f>
        <v>0</v>
      </c>
      <c r="BF55" s="201"/>
      <c r="BG55" s="195">
        <f>BG56+BG57+BG58</f>
        <v>0</v>
      </c>
      <c r="BH55" s="195">
        <f>BH56+BH57+BH58</f>
        <v>0</v>
      </c>
      <c r="BI55" s="201"/>
      <c r="BJ55" s="195">
        <f>BJ56+BJ57+BJ58</f>
        <v>0</v>
      </c>
      <c r="BK55" s="195">
        <f>BK56+BK57+BK58</f>
        <v>0</v>
      </c>
      <c r="BL55" s="201"/>
      <c r="BM55" s="195">
        <f>BM56+BM57+BM58</f>
        <v>0</v>
      </c>
      <c r="BN55" s="195">
        <f>BN56+BN57+BN58</f>
        <v>0</v>
      </c>
      <c r="BO55" s="201"/>
      <c r="BP55" s="195">
        <f>BP56+BP57+BP58</f>
        <v>0</v>
      </c>
      <c r="BQ55" s="195">
        <f>BQ56+BQ57+BQ58</f>
        <v>0</v>
      </c>
      <c r="BR55" s="201"/>
      <c r="BS55" s="94"/>
      <c r="BT55" s="127"/>
      <c r="BU55" s="127"/>
      <c r="BV55" s="129"/>
      <c r="BW55" s="129"/>
      <c r="BX55" s="129"/>
      <c r="BY55" s="129"/>
    </row>
    <row r="56" spans="1:77" s="109" customFormat="1" ht="13.5" customHeight="1">
      <c r="A56" s="162" t="s">
        <v>82</v>
      </c>
      <c r="B56" s="200">
        <f>Q56+AF56+AU56+AX56+BA56+BD56+BG56+BJ56+BM56</f>
        <v>0</v>
      </c>
      <c r="C56" s="200">
        <f>F56+I56+L56+O56+R56+U56+X56+AA56+AD56+AG56</f>
        <v>0</v>
      </c>
      <c r="D56" s="200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95"/>
      <c r="BT56" s="127"/>
      <c r="BU56" s="127"/>
      <c r="BV56" s="129"/>
      <c r="BW56" s="129"/>
      <c r="BX56" s="129"/>
      <c r="BY56" s="129"/>
    </row>
    <row r="57" spans="1:77" s="109" customFormat="1" ht="13.5" customHeight="1">
      <c r="A57" s="162" t="s">
        <v>61</v>
      </c>
      <c r="B57" s="200">
        <f>Q57+AF57+AU57+AX57+BA57+BD57+BG57+BJ57+BM57</f>
        <v>0</v>
      </c>
      <c r="C57" s="200">
        <f>F57+I57+L57+O57+R57+U57+X57+AA57+AD57+AG57</f>
        <v>0</v>
      </c>
      <c r="D57" s="200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95"/>
      <c r="BT57" s="127"/>
      <c r="BU57" s="127"/>
      <c r="BV57" s="129"/>
      <c r="BW57" s="129"/>
      <c r="BX57" s="129"/>
      <c r="BY57" s="129"/>
    </row>
    <row r="58" spans="1:77" s="109" customFormat="1" ht="13.5" customHeight="1">
      <c r="A58" s="162" t="s">
        <v>102</v>
      </c>
      <c r="B58" s="200">
        <f>Q58+AF58+AU58+AX58+BA58+BD58+BG58+BJ58+BM58</f>
        <v>0</v>
      </c>
      <c r="C58" s="200">
        <f>F58+I58+L58+O58+R58+U58+X58+AA58+AD58+AG58</f>
        <v>0</v>
      </c>
      <c r="D58" s="200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95"/>
      <c r="BT58" s="127"/>
      <c r="BU58" s="127"/>
      <c r="BV58" s="129"/>
      <c r="BW58" s="129"/>
      <c r="BX58" s="129"/>
      <c r="BY58" s="129"/>
    </row>
    <row r="59" spans="1:77" s="14" customFormat="1" ht="17.25" customHeight="1">
      <c r="A59" s="13" t="s">
        <v>182</v>
      </c>
      <c r="B59" s="191">
        <f>B60+B61</f>
        <v>24545.663</v>
      </c>
      <c r="C59" s="191">
        <f>C60+C61</f>
        <v>0</v>
      </c>
      <c r="D59" s="191">
        <f t="shared" ref="D59:D61" si="32">C59/B59*100</f>
        <v>0</v>
      </c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>
        <f t="shared" ref="Q59:R59" si="33">Q60+Q61</f>
        <v>0</v>
      </c>
      <c r="R59" s="170">
        <f t="shared" si="33"/>
        <v>0</v>
      </c>
      <c r="S59" s="170"/>
      <c r="T59" s="170"/>
      <c r="U59" s="170"/>
      <c r="V59" s="170"/>
      <c r="W59" s="170"/>
      <c r="X59" s="170"/>
      <c r="Y59" s="170"/>
      <c r="Z59" s="171"/>
      <c r="AA59" s="171"/>
      <c r="AB59" s="171"/>
      <c r="AC59" s="170"/>
      <c r="AD59" s="170"/>
      <c r="AE59" s="170"/>
      <c r="AF59" s="170">
        <f>AF60+AF61</f>
        <v>0</v>
      </c>
      <c r="AG59" s="170">
        <f>AG60+AG61</f>
        <v>0</v>
      </c>
      <c r="AH59" s="171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>
        <f>AR60+AR61</f>
        <v>0</v>
      </c>
      <c r="AS59" s="170">
        <f>AS60+AS61</f>
        <v>0</v>
      </c>
      <c r="AT59" s="171"/>
      <c r="AU59" s="170">
        <f>AU60+AU61</f>
        <v>0</v>
      </c>
      <c r="AV59" s="170">
        <f>AV60+AV61</f>
        <v>0</v>
      </c>
      <c r="AW59" s="171"/>
      <c r="AX59" s="170">
        <f>AX60+AX61</f>
        <v>0</v>
      </c>
      <c r="AY59" s="170">
        <f>AY60+AY61</f>
        <v>0</v>
      </c>
      <c r="AZ59" s="171"/>
      <c r="BA59" s="170">
        <f>BA60+BA61</f>
        <v>13711.15</v>
      </c>
      <c r="BB59" s="170">
        <f>BB60+BB61</f>
        <v>0</v>
      </c>
      <c r="BC59" s="170">
        <f>BB59/BA59*100</f>
        <v>0</v>
      </c>
      <c r="BD59" s="170">
        <f>BD60+BD61</f>
        <v>10834.513000000001</v>
      </c>
      <c r="BE59" s="170">
        <f>BE60+BE61</f>
        <v>0</v>
      </c>
      <c r="BF59" s="170">
        <f>BE59/BD59*100</f>
        <v>0</v>
      </c>
      <c r="BG59" s="170">
        <f>BG60+BG61</f>
        <v>0</v>
      </c>
      <c r="BH59" s="170">
        <f>BH60+BH61</f>
        <v>0</v>
      </c>
      <c r="BI59" s="171"/>
      <c r="BJ59" s="170">
        <f>BJ60+BJ61</f>
        <v>0</v>
      </c>
      <c r="BK59" s="170">
        <f>BK60+BK61</f>
        <v>0</v>
      </c>
      <c r="BL59" s="171"/>
      <c r="BM59" s="170">
        <f>BM60+BM61</f>
        <v>0</v>
      </c>
      <c r="BN59" s="170">
        <f>BN60+BN61</f>
        <v>0</v>
      </c>
      <c r="BO59" s="171"/>
      <c r="BP59" s="170">
        <f>BP60+BP61</f>
        <v>0</v>
      </c>
      <c r="BQ59" s="170">
        <f>BQ60+BQ61</f>
        <v>0</v>
      </c>
      <c r="BR59" s="207"/>
      <c r="BS59" s="85"/>
      <c r="BT59" s="113"/>
      <c r="BU59" s="113"/>
      <c r="BV59" s="113"/>
      <c r="BW59" s="113"/>
      <c r="BX59" s="113"/>
      <c r="BY59" s="113"/>
    </row>
    <row r="60" spans="1:77" s="16" customFormat="1" ht="18" customHeight="1">
      <c r="A60" s="11" t="s">
        <v>187</v>
      </c>
      <c r="B60" s="173">
        <f>Q60+AF60+AU60+AX60+BA60+BD60+BG60+BJ60+BM60</f>
        <v>0</v>
      </c>
      <c r="C60" s="173">
        <f>F60+I60+L60+O60+R60+U60+X60+AA60+AD60+AG60+AJ60+BB60+BE60</f>
        <v>0</v>
      </c>
      <c r="D60" s="173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85"/>
      <c r="BT60" s="113"/>
      <c r="BU60" s="113"/>
      <c r="BV60" s="113"/>
      <c r="BW60" s="113"/>
      <c r="BX60" s="113"/>
      <c r="BY60" s="113"/>
    </row>
    <row r="61" spans="1:77" s="14" customFormat="1" ht="15.75" customHeight="1">
      <c r="A61" s="13" t="s">
        <v>193</v>
      </c>
      <c r="B61" s="191">
        <f>SUM(B62:B72)</f>
        <v>24545.663</v>
      </c>
      <c r="C61" s="191">
        <f>SUM(C62:C72)</f>
        <v>0</v>
      </c>
      <c r="D61" s="191">
        <f t="shared" si="32"/>
        <v>0</v>
      </c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>
        <f t="shared" ref="Q61:R61" si="34">SUM(Q62:Q72)</f>
        <v>0</v>
      </c>
      <c r="R61" s="170">
        <f t="shared" si="34"/>
        <v>0</v>
      </c>
      <c r="S61" s="170"/>
      <c r="T61" s="170"/>
      <c r="U61" s="170"/>
      <c r="V61" s="170"/>
      <c r="W61" s="170"/>
      <c r="X61" s="170"/>
      <c r="Y61" s="170"/>
      <c r="Z61" s="171"/>
      <c r="AA61" s="171"/>
      <c r="AB61" s="171"/>
      <c r="AC61" s="170"/>
      <c r="AD61" s="170"/>
      <c r="AE61" s="170"/>
      <c r="AF61" s="170">
        <f>SUM(AF62:AF72)</f>
        <v>0</v>
      </c>
      <c r="AG61" s="170">
        <f>SUM(AG62:AG72)</f>
        <v>0</v>
      </c>
      <c r="AH61" s="171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>
        <f>SUM(AR62:AR72)</f>
        <v>0</v>
      </c>
      <c r="AS61" s="170">
        <f>SUM(AS62:AS72)</f>
        <v>0</v>
      </c>
      <c r="AT61" s="171"/>
      <c r="AU61" s="170">
        <f>SUM(AU62:AU72)</f>
        <v>0</v>
      </c>
      <c r="AV61" s="170">
        <f>SUM(AV62:AV72)</f>
        <v>0</v>
      </c>
      <c r="AW61" s="171"/>
      <c r="AX61" s="170">
        <f>SUM(AX62:AX72)</f>
        <v>0</v>
      </c>
      <c r="AY61" s="170">
        <f>SUM(AY62:AY72)</f>
        <v>0</v>
      </c>
      <c r="AZ61" s="171"/>
      <c r="BA61" s="170">
        <f>SUM(BA62:BA72)</f>
        <v>13711.15</v>
      </c>
      <c r="BB61" s="170">
        <f>SUM(BB62:BB72)</f>
        <v>0</v>
      </c>
      <c r="BC61" s="170">
        <f>BB61/BA61*100</f>
        <v>0</v>
      </c>
      <c r="BD61" s="170">
        <f>SUM(BD62:BD72)</f>
        <v>10834.513000000001</v>
      </c>
      <c r="BE61" s="170">
        <f>SUM(BE62:BE72)</f>
        <v>0</v>
      </c>
      <c r="BF61" s="170">
        <f>BE61/BD61*100</f>
        <v>0</v>
      </c>
      <c r="BG61" s="170">
        <f>SUM(BG62:BG72)</f>
        <v>0</v>
      </c>
      <c r="BH61" s="170">
        <f>SUM(BH62:BH72)</f>
        <v>0</v>
      </c>
      <c r="BI61" s="171"/>
      <c r="BJ61" s="170">
        <f>SUM(BJ62:BJ72)</f>
        <v>0</v>
      </c>
      <c r="BK61" s="170">
        <f>SUM(BK62:BK72)</f>
        <v>0</v>
      </c>
      <c r="BL61" s="171"/>
      <c r="BM61" s="170">
        <f>SUM(BM62:BM72)</f>
        <v>0</v>
      </c>
      <c r="BN61" s="170">
        <f>SUM(BN62:BN72)</f>
        <v>0</v>
      </c>
      <c r="BO61" s="171"/>
      <c r="BP61" s="170">
        <f>SUM(BP62:BP72)</f>
        <v>0</v>
      </c>
      <c r="BQ61" s="170">
        <f>SUM(BQ62:BQ72)</f>
        <v>0</v>
      </c>
      <c r="BR61" s="171"/>
      <c r="BS61" s="85"/>
      <c r="BT61" s="113"/>
      <c r="BU61" s="113"/>
      <c r="BV61" s="113"/>
      <c r="BW61" s="113"/>
      <c r="BX61" s="113"/>
      <c r="BY61" s="113"/>
    </row>
    <row r="62" spans="1:77" s="16" customFormat="1" ht="13.5" customHeight="1">
      <c r="A62" s="11" t="s">
        <v>103</v>
      </c>
      <c r="B62" s="173">
        <f t="shared" ref="B62:B72" si="35">Q62+AF62+AU62+AX62+BA62+BD62+BG62+BJ62+BM62</f>
        <v>0</v>
      </c>
      <c r="C62" s="173">
        <f t="shared" ref="C62:C72" si="36">F62+I62+L62+O62+R62+U62+X62+AA62+AD62+AG62</f>
        <v>0</v>
      </c>
      <c r="D62" s="173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85"/>
      <c r="BT62" s="113"/>
      <c r="BU62" s="113"/>
      <c r="BV62" s="113"/>
      <c r="BW62" s="113"/>
      <c r="BX62" s="113"/>
      <c r="BY62" s="113"/>
    </row>
    <row r="63" spans="1:77" s="16" customFormat="1" ht="17.25" customHeight="1">
      <c r="A63" s="11" t="s">
        <v>39</v>
      </c>
      <c r="B63" s="173">
        <f t="shared" si="35"/>
        <v>24545.663</v>
      </c>
      <c r="C63" s="173">
        <f t="shared" si="36"/>
        <v>0</v>
      </c>
      <c r="D63" s="173">
        <f>C63/B63*100</f>
        <v>0</v>
      </c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>
        <v>13711.15</v>
      </c>
      <c r="BB63" s="171"/>
      <c r="BC63" s="171">
        <f>BB63/BA63*100</f>
        <v>0</v>
      </c>
      <c r="BD63" s="171">
        <v>10834.513000000001</v>
      </c>
      <c r="BE63" s="171"/>
      <c r="BF63" s="171">
        <f>BE63/BD63*100</f>
        <v>0</v>
      </c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85"/>
      <c r="BT63" s="113"/>
      <c r="BU63" s="113"/>
      <c r="BV63" s="113"/>
      <c r="BW63" s="113"/>
      <c r="BX63" s="113"/>
      <c r="BY63" s="113"/>
    </row>
    <row r="64" spans="1:77" s="16" customFormat="1" ht="12.75" customHeight="1">
      <c r="A64" s="11" t="s">
        <v>49</v>
      </c>
      <c r="B64" s="173">
        <f t="shared" si="35"/>
        <v>0</v>
      </c>
      <c r="C64" s="173">
        <f t="shared" si="36"/>
        <v>0</v>
      </c>
      <c r="D64" s="173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85"/>
      <c r="BT64" s="113"/>
      <c r="BU64" s="113"/>
      <c r="BV64" s="113"/>
      <c r="BW64" s="113"/>
      <c r="BX64" s="113"/>
      <c r="BY64" s="113"/>
    </row>
    <row r="65" spans="1:77" s="16" customFormat="1" ht="13.5" customHeight="1">
      <c r="A65" s="11" t="s">
        <v>50</v>
      </c>
      <c r="B65" s="173">
        <f t="shared" si="35"/>
        <v>0</v>
      </c>
      <c r="C65" s="173">
        <f t="shared" si="36"/>
        <v>0</v>
      </c>
      <c r="D65" s="173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85"/>
      <c r="BT65" s="113"/>
      <c r="BU65" s="113"/>
      <c r="BV65" s="113"/>
      <c r="BW65" s="113"/>
      <c r="BX65" s="113"/>
      <c r="BY65" s="113"/>
    </row>
    <row r="66" spans="1:77" s="16" customFormat="1" ht="13.5" customHeight="1">
      <c r="A66" s="11" t="s">
        <v>53</v>
      </c>
      <c r="B66" s="173">
        <f t="shared" si="35"/>
        <v>0</v>
      </c>
      <c r="C66" s="173">
        <f t="shared" si="36"/>
        <v>0</v>
      </c>
      <c r="D66" s="173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85"/>
      <c r="BT66" s="113"/>
      <c r="BU66" s="113"/>
      <c r="BV66" s="113"/>
      <c r="BW66" s="113"/>
      <c r="BX66" s="113"/>
      <c r="BY66" s="113"/>
    </row>
    <row r="67" spans="1:77" s="16" customFormat="1" ht="13.5" customHeight="1">
      <c r="A67" s="11" t="s">
        <v>54</v>
      </c>
      <c r="B67" s="173">
        <f t="shared" si="35"/>
        <v>0</v>
      </c>
      <c r="C67" s="173">
        <f t="shared" si="36"/>
        <v>0</v>
      </c>
      <c r="D67" s="173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85"/>
      <c r="BT67" s="113"/>
      <c r="BU67" s="113"/>
      <c r="BV67" s="113"/>
      <c r="BW67" s="113"/>
      <c r="BX67" s="113"/>
      <c r="BY67" s="113"/>
    </row>
    <row r="68" spans="1:77" s="16" customFormat="1" ht="13.5" customHeight="1">
      <c r="A68" s="11" t="s">
        <v>57</v>
      </c>
      <c r="B68" s="173">
        <f t="shared" si="35"/>
        <v>0</v>
      </c>
      <c r="C68" s="173">
        <f t="shared" si="36"/>
        <v>0</v>
      </c>
      <c r="D68" s="173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85"/>
      <c r="BT68" s="113"/>
      <c r="BU68" s="113"/>
      <c r="BV68" s="113"/>
      <c r="BW68" s="113"/>
      <c r="BX68" s="113"/>
      <c r="BY68" s="113"/>
    </row>
    <row r="69" spans="1:77" s="16" customFormat="1" ht="13.5" customHeight="1">
      <c r="A69" s="11" t="s">
        <v>116</v>
      </c>
      <c r="B69" s="173">
        <f t="shared" si="35"/>
        <v>0</v>
      </c>
      <c r="C69" s="173">
        <f t="shared" si="36"/>
        <v>0</v>
      </c>
      <c r="D69" s="173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85"/>
      <c r="BT69" s="113"/>
      <c r="BU69" s="113"/>
      <c r="BV69" s="113"/>
      <c r="BW69" s="113"/>
      <c r="BX69" s="113"/>
      <c r="BY69" s="113"/>
    </row>
    <row r="70" spans="1:77" s="16" customFormat="1" ht="13.5" customHeight="1">
      <c r="A70" s="11" t="s">
        <v>118</v>
      </c>
      <c r="B70" s="173">
        <f t="shared" si="35"/>
        <v>0</v>
      </c>
      <c r="C70" s="173">
        <f t="shared" si="36"/>
        <v>0</v>
      </c>
      <c r="D70" s="173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85"/>
      <c r="BT70" s="113"/>
      <c r="BU70" s="113"/>
      <c r="BV70" s="113"/>
      <c r="BW70" s="113"/>
      <c r="BX70" s="113"/>
      <c r="BY70" s="113"/>
    </row>
    <row r="71" spans="1:77" s="16" customFormat="1" ht="13.5" customHeight="1">
      <c r="A71" s="11" t="s">
        <v>119</v>
      </c>
      <c r="B71" s="173">
        <f t="shared" si="35"/>
        <v>0</v>
      </c>
      <c r="C71" s="173">
        <f t="shared" si="36"/>
        <v>0</v>
      </c>
      <c r="D71" s="173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85"/>
      <c r="BT71" s="113"/>
      <c r="BU71" s="113"/>
      <c r="BV71" s="113"/>
      <c r="BW71" s="113"/>
      <c r="BX71" s="113"/>
      <c r="BY71" s="113"/>
    </row>
    <row r="72" spans="1:77" s="16" customFormat="1" ht="13.15" customHeight="1">
      <c r="A72" s="11" t="s">
        <v>59</v>
      </c>
      <c r="B72" s="173">
        <f t="shared" si="35"/>
        <v>0</v>
      </c>
      <c r="C72" s="173">
        <f t="shared" si="36"/>
        <v>0</v>
      </c>
      <c r="D72" s="173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85"/>
      <c r="BT72" s="113"/>
      <c r="BU72" s="113"/>
      <c r="BV72" s="113"/>
      <c r="BW72" s="113"/>
      <c r="BX72" s="113"/>
      <c r="BY72" s="113"/>
    </row>
    <row r="73" spans="1:77" s="40" customFormat="1" ht="16.5" customHeight="1">
      <c r="A73" s="19" t="s">
        <v>183</v>
      </c>
      <c r="B73" s="191">
        <f>B74+B75</f>
        <v>0</v>
      </c>
      <c r="C73" s="191">
        <f>C74+C75</f>
        <v>0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>
        <f t="shared" ref="Q73:R73" si="37">Q74+Q75</f>
        <v>0</v>
      </c>
      <c r="R73" s="191">
        <f t="shared" si="37"/>
        <v>0</v>
      </c>
      <c r="S73" s="191"/>
      <c r="T73" s="191"/>
      <c r="U73" s="191"/>
      <c r="V73" s="191"/>
      <c r="W73" s="191"/>
      <c r="X73" s="191"/>
      <c r="Y73" s="191"/>
      <c r="Z73" s="173"/>
      <c r="AA73" s="173"/>
      <c r="AB73" s="173"/>
      <c r="AC73" s="191"/>
      <c r="AD73" s="191"/>
      <c r="AE73" s="191"/>
      <c r="AF73" s="191">
        <f>AF74+AF75</f>
        <v>0</v>
      </c>
      <c r="AG73" s="191">
        <f>AG74+AG75</f>
        <v>0</v>
      </c>
      <c r="AH73" s="173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>
        <f>AR74+AR75</f>
        <v>0</v>
      </c>
      <c r="AS73" s="191">
        <f>AS74+AS75</f>
        <v>0</v>
      </c>
      <c r="AT73" s="173"/>
      <c r="AU73" s="191">
        <f>AU74+AU75</f>
        <v>0</v>
      </c>
      <c r="AV73" s="191">
        <f>AV74+AV75</f>
        <v>0</v>
      </c>
      <c r="AW73" s="173"/>
      <c r="AX73" s="191">
        <f>AX74+AX75</f>
        <v>0</v>
      </c>
      <c r="AY73" s="191">
        <f>AY74+AY75</f>
        <v>0</v>
      </c>
      <c r="AZ73" s="173"/>
      <c r="BA73" s="191">
        <f>BA74+BA75</f>
        <v>0</v>
      </c>
      <c r="BB73" s="191">
        <f>BB74+BB75</f>
        <v>0</v>
      </c>
      <c r="BC73" s="173"/>
      <c r="BD73" s="191">
        <f>BD74+BD75</f>
        <v>0</v>
      </c>
      <c r="BE73" s="191">
        <f>BE74+BE75</f>
        <v>0</v>
      </c>
      <c r="BF73" s="173"/>
      <c r="BG73" s="191">
        <f>BG74+BG75</f>
        <v>0</v>
      </c>
      <c r="BH73" s="191">
        <f>BH74+BH75</f>
        <v>0</v>
      </c>
      <c r="BI73" s="173"/>
      <c r="BJ73" s="191">
        <f>BJ74+BJ75</f>
        <v>0</v>
      </c>
      <c r="BK73" s="191">
        <f>BK74+BK75</f>
        <v>0</v>
      </c>
      <c r="BL73" s="173"/>
      <c r="BM73" s="191">
        <f>BM74+BM75</f>
        <v>0</v>
      </c>
      <c r="BN73" s="191">
        <f>BN74+BN75</f>
        <v>0</v>
      </c>
      <c r="BO73" s="173"/>
      <c r="BP73" s="191">
        <f>BP74+BP75</f>
        <v>0</v>
      </c>
      <c r="BQ73" s="191">
        <f>BQ74+BQ75</f>
        <v>0</v>
      </c>
      <c r="BR73" s="173"/>
      <c r="BS73" s="93"/>
      <c r="BT73" s="126"/>
      <c r="BU73" s="126"/>
      <c r="BV73" s="123"/>
      <c r="BW73" s="123"/>
      <c r="BX73" s="123"/>
      <c r="BY73" s="123"/>
    </row>
    <row r="74" spans="1:77" s="150" customFormat="1" ht="18.75" customHeight="1">
      <c r="A74" s="15" t="s">
        <v>188</v>
      </c>
      <c r="B74" s="173">
        <f>Q74+AF74+AU74+AX74+BA74+BD74+BG74+BJ74+BM74</f>
        <v>0</v>
      </c>
      <c r="C74" s="173">
        <f>F74+I74+L74+O74+R74+U74+X74+AA74+AD74+AG74+AJ74</f>
        <v>0</v>
      </c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65"/>
      <c r="BT74" s="126"/>
      <c r="BU74" s="126"/>
      <c r="BV74" s="123"/>
      <c r="BW74" s="123"/>
      <c r="BX74" s="123"/>
      <c r="BY74" s="123"/>
    </row>
    <row r="75" spans="1:77" s="40" customFormat="1" ht="18.75" customHeight="1">
      <c r="A75" s="19" t="s">
        <v>194</v>
      </c>
      <c r="B75" s="191">
        <f>SUM(B76:B78)</f>
        <v>0</v>
      </c>
      <c r="C75" s="191">
        <f>SUM(C76:C78)</f>
        <v>0</v>
      </c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>
        <f t="shared" ref="Q75:R75" si="38">SUM(Q76:Q78)</f>
        <v>0</v>
      </c>
      <c r="R75" s="191">
        <f t="shared" si="38"/>
        <v>0</v>
      </c>
      <c r="S75" s="191"/>
      <c r="T75" s="191"/>
      <c r="U75" s="191"/>
      <c r="V75" s="170"/>
      <c r="W75" s="191"/>
      <c r="X75" s="191"/>
      <c r="Y75" s="191"/>
      <c r="Z75" s="173"/>
      <c r="AA75" s="173"/>
      <c r="AB75" s="173"/>
      <c r="AC75" s="191"/>
      <c r="AD75" s="191"/>
      <c r="AE75" s="191"/>
      <c r="AF75" s="191">
        <f>AF76+AF77+AF78</f>
        <v>0</v>
      </c>
      <c r="AG75" s="191">
        <f>AG76+AG77+AG78</f>
        <v>0</v>
      </c>
      <c r="AH75" s="173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>
        <f>AR76+AR77+AR78</f>
        <v>0</v>
      </c>
      <c r="AS75" s="191">
        <f>AS76+AS77+AS78</f>
        <v>0</v>
      </c>
      <c r="AT75" s="173"/>
      <c r="AU75" s="191">
        <f>AU76+AU77+AU78</f>
        <v>0</v>
      </c>
      <c r="AV75" s="191">
        <f>AV76+AV77+AV78</f>
        <v>0</v>
      </c>
      <c r="AW75" s="173"/>
      <c r="AX75" s="191">
        <f>AX76+AX77+AX78</f>
        <v>0</v>
      </c>
      <c r="AY75" s="191">
        <f>AY76+AY77+AY78</f>
        <v>0</v>
      </c>
      <c r="AZ75" s="173"/>
      <c r="BA75" s="191">
        <f>BA76+BA77+BA78</f>
        <v>0</v>
      </c>
      <c r="BB75" s="191">
        <f>BB76+BB77+BB78</f>
        <v>0</v>
      </c>
      <c r="BC75" s="173"/>
      <c r="BD75" s="191">
        <f>BD76+BD77+BD78</f>
        <v>0</v>
      </c>
      <c r="BE75" s="191">
        <f>BE76+BE77+BE78</f>
        <v>0</v>
      </c>
      <c r="BF75" s="173"/>
      <c r="BG75" s="191">
        <f>BG76+BG77+BG78</f>
        <v>0</v>
      </c>
      <c r="BH75" s="191">
        <f>BH76+BH77+BH78</f>
        <v>0</v>
      </c>
      <c r="BI75" s="173"/>
      <c r="BJ75" s="191">
        <f>BJ76+BJ77+BJ78</f>
        <v>0</v>
      </c>
      <c r="BK75" s="191">
        <f>BK76+BK77+BK78</f>
        <v>0</v>
      </c>
      <c r="BL75" s="173"/>
      <c r="BM75" s="191">
        <f>BM76+BM77+BM78</f>
        <v>0</v>
      </c>
      <c r="BN75" s="191">
        <f>BN76+BN77+BN78</f>
        <v>0</v>
      </c>
      <c r="BO75" s="173"/>
      <c r="BP75" s="191">
        <f>BP76+BP77+BP78</f>
        <v>0</v>
      </c>
      <c r="BQ75" s="191">
        <f>BQ76+BQ77+BQ78</f>
        <v>0</v>
      </c>
      <c r="BR75" s="173"/>
      <c r="BS75" s="93"/>
      <c r="BT75" s="126"/>
      <c r="BU75" s="126"/>
      <c r="BV75" s="123"/>
      <c r="BW75" s="123"/>
      <c r="BX75" s="123"/>
      <c r="BY75" s="123"/>
    </row>
    <row r="76" spans="1:77" s="150" customFormat="1" ht="18" customHeight="1">
      <c r="A76" s="15" t="s">
        <v>253</v>
      </c>
      <c r="B76" s="173">
        <f t="shared" ref="B76:B78" si="39">Q76+AF76+AU76+AX76+BA76+BD76+BG76+BJ76+BM76</f>
        <v>0</v>
      </c>
      <c r="C76" s="173">
        <f t="shared" ref="C76:C78" si="40">F76+I76+L76+O76+R76+U76+X76+AA76+AD76+AG76</f>
        <v>0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65"/>
      <c r="BT76" s="126"/>
      <c r="BU76" s="126"/>
      <c r="BV76" s="123"/>
      <c r="BW76" s="123"/>
      <c r="BX76" s="123"/>
      <c r="BY76" s="123"/>
    </row>
    <row r="77" spans="1:77" s="150" customFormat="1" ht="18" customHeight="1">
      <c r="A77" s="15" t="s">
        <v>88</v>
      </c>
      <c r="B77" s="173">
        <f t="shared" si="39"/>
        <v>0</v>
      </c>
      <c r="C77" s="173">
        <f t="shared" si="40"/>
        <v>0</v>
      </c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65"/>
      <c r="BT77" s="126"/>
      <c r="BU77" s="126"/>
      <c r="BV77" s="123"/>
      <c r="BW77" s="123"/>
      <c r="BX77" s="123"/>
      <c r="BY77" s="123"/>
    </row>
    <row r="78" spans="1:77" s="150" customFormat="1" ht="18" customHeight="1">
      <c r="A78" s="15" t="s">
        <v>72</v>
      </c>
      <c r="B78" s="173">
        <f t="shared" si="39"/>
        <v>0</v>
      </c>
      <c r="C78" s="173">
        <f t="shared" si="40"/>
        <v>0</v>
      </c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65"/>
      <c r="BT78" s="126"/>
      <c r="BU78" s="126"/>
      <c r="BV78" s="123"/>
      <c r="BW78" s="123"/>
      <c r="BX78" s="123"/>
      <c r="BY78" s="123"/>
    </row>
    <row r="79" spans="1:77" s="40" customFormat="1" ht="15.75" customHeight="1">
      <c r="A79" s="19" t="s">
        <v>167</v>
      </c>
      <c r="B79" s="191">
        <f>B80+B81</f>
        <v>0</v>
      </c>
      <c r="C79" s="191">
        <f>C80+C81</f>
        <v>0</v>
      </c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>
        <v>0</v>
      </c>
      <c r="R79" s="191">
        <v>0</v>
      </c>
      <c r="S79" s="191"/>
      <c r="T79" s="191"/>
      <c r="U79" s="191"/>
      <c r="V79" s="191"/>
      <c r="W79" s="191"/>
      <c r="X79" s="191"/>
      <c r="Y79" s="173"/>
      <c r="Z79" s="173"/>
      <c r="AA79" s="173"/>
      <c r="AB79" s="173"/>
      <c r="AC79" s="191"/>
      <c r="AD79" s="191"/>
      <c r="AE79" s="191"/>
      <c r="AF79" s="191">
        <f>AF80+AF81</f>
        <v>0</v>
      </c>
      <c r="AG79" s="191">
        <f>AG80+AG81</f>
        <v>0</v>
      </c>
      <c r="AH79" s="173"/>
      <c r="AI79" s="191"/>
      <c r="AJ79" s="191"/>
      <c r="AK79" s="173"/>
      <c r="AL79" s="191"/>
      <c r="AM79" s="191"/>
      <c r="AN79" s="173"/>
      <c r="AO79" s="191"/>
      <c r="AP79" s="191"/>
      <c r="AQ79" s="191"/>
      <c r="AR79" s="191">
        <f>AR80+AR81</f>
        <v>0</v>
      </c>
      <c r="AS79" s="191">
        <f>AS80+AS81</f>
        <v>0</v>
      </c>
      <c r="AT79" s="173"/>
      <c r="AU79" s="191">
        <f>AU80+AU81</f>
        <v>0</v>
      </c>
      <c r="AV79" s="191">
        <f>AV80+AV81</f>
        <v>0</v>
      </c>
      <c r="AW79" s="173"/>
      <c r="AX79" s="191">
        <f>AX80+AX81</f>
        <v>0</v>
      </c>
      <c r="AY79" s="191">
        <f>AY80+AY81</f>
        <v>0</v>
      </c>
      <c r="AZ79" s="173"/>
      <c r="BA79" s="191">
        <f>BA80+BA81</f>
        <v>0</v>
      </c>
      <c r="BB79" s="191">
        <f>BB80+BB81</f>
        <v>0</v>
      </c>
      <c r="BC79" s="173"/>
      <c r="BD79" s="191">
        <f>BD80+BD81</f>
        <v>0</v>
      </c>
      <c r="BE79" s="191">
        <f>BE80+BE81</f>
        <v>0</v>
      </c>
      <c r="BF79" s="173"/>
      <c r="BG79" s="191">
        <f>BG80+BG81</f>
        <v>0</v>
      </c>
      <c r="BH79" s="191">
        <f>BH80+BH81</f>
        <v>0</v>
      </c>
      <c r="BI79" s="173"/>
      <c r="BJ79" s="191">
        <f>BJ80+BJ81</f>
        <v>0</v>
      </c>
      <c r="BK79" s="191">
        <f>BK80+BK81</f>
        <v>0</v>
      </c>
      <c r="BL79" s="173"/>
      <c r="BM79" s="191">
        <f>BM80+BM81</f>
        <v>0</v>
      </c>
      <c r="BN79" s="191">
        <f>BN80+BN81</f>
        <v>0</v>
      </c>
      <c r="BO79" s="173"/>
      <c r="BP79" s="191">
        <f>BP80+BP81</f>
        <v>0</v>
      </c>
      <c r="BQ79" s="191">
        <f>BQ80+BQ81</f>
        <v>0</v>
      </c>
      <c r="BR79" s="173"/>
      <c r="BS79" s="93"/>
      <c r="BT79" s="126"/>
      <c r="BU79" s="126"/>
      <c r="BV79" s="123"/>
      <c r="BW79" s="123"/>
      <c r="BX79" s="123"/>
      <c r="BY79" s="123"/>
    </row>
    <row r="80" spans="1:77" s="150" customFormat="1" ht="18" customHeight="1">
      <c r="A80" s="15" t="s">
        <v>168</v>
      </c>
      <c r="B80" s="173">
        <f>Q80+AF80+AU80+AX80+BA80+BD80+BG80+BJ80+BM80</f>
        <v>0</v>
      </c>
      <c r="C80" s="173">
        <f>F80+I80+L80+O80+R80+U80+X80+AA80+AD80+AG80</f>
        <v>0</v>
      </c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65"/>
      <c r="BT80" s="126"/>
      <c r="BU80" s="126"/>
      <c r="BV80" s="123"/>
      <c r="BW80" s="123"/>
      <c r="BX80" s="123"/>
      <c r="BY80" s="123"/>
    </row>
    <row r="81" spans="1:77" s="40" customFormat="1" ht="17.25" customHeight="1">
      <c r="A81" s="19" t="s">
        <v>193</v>
      </c>
      <c r="B81" s="191">
        <f>SUM(B82:B83)</f>
        <v>0</v>
      </c>
      <c r="C81" s="191">
        <f>SUM(C82:C83)</f>
        <v>0</v>
      </c>
      <c r="D81" s="191"/>
      <c r="E81" s="191"/>
      <c r="F81" s="191"/>
      <c r="G81" s="191"/>
      <c r="H81" s="191"/>
      <c r="I81" s="191"/>
      <c r="J81" s="191"/>
      <c r="K81" s="191"/>
      <c r="L81" s="191"/>
      <c r="M81" s="173"/>
      <c r="N81" s="191"/>
      <c r="O81" s="191"/>
      <c r="P81" s="191"/>
      <c r="Q81" s="191"/>
      <c r="R81" s="191"/>
      <c r="S81" s="191"/>
      <c r="T81" s="191"/>
      <c r="U81" s="191"/>
      <c r="V81" s="170"/>
      <c r="W81" s="191"/>
      <c r="X81" s="191"/>
      <c r="Y81" s="173"/>
      <c r="Z81" s="173"/>
      <c r="AA81" s="173"/>
      <c r="AB81" s="173"/>
      <c r="AC81" s="191"/>
      <c r="AD81" s="191"/>
      <c r="AE81" s="191"/>
      <c r="AF81" s="191">
        <f>SUM(AF82:AF83)</f>
        <v>0</v>
      </c>
      <c r="AG81" s="191">
        <f>SUM(AG82:AG83)</f>
        <v>0</v>
      </c>
      <c r="AH81" s="173"/>
      <c r="AI81" s="191"/>
      <c r="AJ81" s="191"/>
      <c r="AK81" s="173"/>
      <c r="AL81" s="191"/>
      <c r="AM81" s="191"/>
      <c r="AN81" s="173"/>
      <c r="AO81" s="191"/>
      <c r="AP81" s="191"/>
      <c r="AQ81" s="191"/>
      <c r="AR81" s="191">
        <f>SUM(AR82:AR83)</f>
        <v>0</v>
      </c>
      <c r="AS81" s="191">
        <f>SUM(AS82:AS83)</f>
        <v>0</v>
      </c>
      <c r="AT81" s="173"/>
      <c r="AU81" s="191">
        <f>SUM(AU82:AU83)</f>
        <v>0</v>
      </c>
      <c r="AV81" s="191">
        <f>SUM(AV82:AV83)</f>
        <v>0</v>
      </c>
      <c r="AW81" s="173"/>
      <c r="AX81" s="191">
        <f>SUM(AX82:AX83)</f>
        <v>0</v>
      </c>
      <c r="AY81" s="191">
        <f>SUM(AY82:AY83)</f>
        <v>0</v>
      </c>
      <c r="AZ81" s="173"/>
      <c r="BA81" s="191">
        <f>SUM(BA82:BA83)</f>
        <v>0</v>
      </c>
      <c r="BB81" s="191">
        <f>SUM(BB82:BB83)</f>
        <v>0</v>
      </c>
      <c r="BC81" s="173"/>
      <c r="BD81" s="191">
        <f>SUM(BD82:BD83)</f>
        <v>0</v>
      </c>
      <c r="BE81" s="191">
        <f>SUM(BE82:BE83)</f>
        <v>0</v>
      </c>
      <c r="BF81" s="173"/>
      <c r="BG81" s="191">
        <f>SUM(BG82:BG83)</f>
        <v>0</v>
      </c>
      <c r="BH81" s="191">
        <f>SUM(BH82:BH83)</f>
        <v>0</v>
      </c>
      <c r="BI81" s="173"/>
      <c r="BJ81" s="191">
        <f>SUM(BJ82:BJ83)</f>
        <v>0</v>
      </c>
      <c r="BK81" s="191">
        <f>SUM(BK82:BK83)</f>
        <v>0</v>
      </c>
      <c r="BL81" s="173"/>
      <c r="BM81" s="191">
        <f>SUM(BM82:BM83)</f>
        <v>0</v>
      </c>
      <c r="BN81" s="191">
        <f>SUM(BN82:BN83)</f>
        <v>0</v>
      </c>
      <c r="BO81" s="173"/>
      <c r="BP81" s="191">
        <f>SUM(BP82:BP83)</f>
        <v>0</v>
      </c>
      <c r="BQ81" s="191">
        <f>SUM(BQ82:BQ83)</f>
        <v>0</v>
      </c>
      <c r="BR81" s="173"/>
      <c r="BS81" s="93"/>
      <c r="BT81" s="126"/>
      <c r="BU81" s="126"/>
      <c r="BV81" s="123"/>
      <c r="BW81" s="123"/>
      <c r="BX81" s="123"/>
      <c r="BY81" s="123"/>
    </row>
    <row r="82" spans="1:77" s="40" customFormat="1" ht="18" customHeight="1">
      <c r="A82" s="15" t="s">
        <v>201</v>
      </c>
      <c r="B82" s="173">
        <f t="shared" ref="B82:B83" si="41">Q82+AF82+AU82+AX82+BA82+BD82+BG82+BJ82+BM82</f>
        <v>0</v>
      </c>
      <c r="C82" s="173">
        <f t="shared" ref="C82:C83" si="42">F82+I82+L82+O82+R82+U82+X82+AA82+AD82+AG82</f>
        <v>0</v>
      </c>
      <c r="D82" s="173"/>
      <c r="E82" s="191"/>
      <c r="F82" s="191"/>
      <c r="G82" s="191"/>
      <c r="H82" s="191"/>
      <c r="I82" s="191"/>
      <c r="J82" s="191"/>
      <c r="K82" s="191"/>
      <c r="L82" s="191"/>
      <c r="M82" s="173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73"/>
      <c r="Z82" s="173"/>
      <c r="AA82" s="173"/>
      <c r="AB82" s="173"/>
      <c r="AC82" s="173"/>
      <c r="AD82" s="173"/>
      <c r="AE82" s="173"/>
      <c r="AF82" s="173"/>
      <c r="AG82" s="191"/>
      <c r="AH82" s="173"/>
      <c r="AI82" s="173"/>
      <c r="AJ82" s="191"/>
      <c r="AK82" s="173"/>
      <c r="AL82" s="173"/>
      <c r="AM82" s="191"/>
      <c r="AN82" s="173"/>
      <c r="AO82" s="191"/>
      <c r="AP82" s="191"/>
      <c r="AQ82" s="191"/>
      <c r="AR82" s="173"/>
      <c r="AS82" s="191"/>
      <c r="AT82" s="173"/>
      <c r="AU82" s="173"/>
      <c r="AV82" s="191"/>
      <c r="AW82" s="173"/>
      <c r="AX82" s="173"/>
      <c r="AY82" s="191"/>
      <c r="AZ82" s="173"/>
      <c r="BA82" s="173"/>
      <c r="BB82" s="191"/>
      <c r="BC82" s="173"/>
      <c r="BD82" s="173"/>
      <c r="BE82" s="191"/>
      <c r="BF82" s="173"/>
      <c r="BG82" s="173"/>
      <c r="BH82" s="191"/>
      <c r="BI82" s="173"/>
      <c r="BJ82" s="173"/>
      <c r="BK82" s="191"/>
      <c r="BL82" s="173"/>
      <c r="BM82" s="173"/>
      <c r="BN82" s="191"/>
      <c r="BO82" s="173"/>
      <c r="BP82" s="173"/>
      <c r="BQ82" s="191"/>
      <c r="BR82" s="173"/>
      <c r="BS82" s="65"/>
      <c r="BT82" s="126"/>
      <c r="BU82" s="126"/>
      <c r="BV82" s="123"/>
      <c r="BW82" s="123"/>
      <c r="BX82" s="123"/>
      <c r="BY82" s="123"/>
    </row>
    <row r="83" spans="1:77" s="40" customFormat="1" ht="18.75" customHeight="1">
      <c r="A83" s="11" t="s">
        <v>202</v>
      </c>
      <c r="B83" s="173">
        <f t="shared" si="41"/>
        <v>0</v>
      </c>
      <c r="C83" s="173">
        <f t="shared" si="42"/>
        <v>0</v>
      </c>
      <c r="D83" s="173"/>
      <c r="E83" s="191"/>
      <c r="F83" s="191"/>
      <c r="G83" s="191"/>
      <c r="H83" s="191"/>
      <c r="I83" s="191"/>
      <c r="J83" s="191"/>
      <c r="K83" s="191"/>
      <c r="L83" s="191"/>
      <c r="M83" s="173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73"/>
      <c r="Z83" s="173"/>
      <c r="AA83" s="173"/>
      <c r="AB83" s="173"/>
      <c r="AC83" s="173"/>
      <c r="AD83" s="173"/>
      <c r="AE83" s="173"/>
      <c r="AF83" s="173"/>
      <c r="AG83" s="191"/>
      <c r="AH83" s="173"/>
      <c r="AI83" s="173"/>
      <c r="AJ83" s="191"/>
      <c r="AK83" s="173"/>
      <c r="AL83" s="173"/>
      <c r="AM83" s="191"/>
      <c r="AN83" s="173"/>
      <c r="AO83" s="191"/>
      <c r="AP83" s="191"/>
      <c r="AQ83" s="191"/>
      <c r="AR83" s="173"/>
      <c r="AS83" s="191"/>
      <c r="AT83" s="173"/>
      <c r="AU83" s="173"/>
      <c r="AV83" s="191"/>
      <c r="AW83" s="173"/>
      <c r="AX83" s="173"/>
      <c r="AY83" s="191"/>
      <c r="AZ83" s="173"/>
      <c r="BA83" s="173"/>
      <c r="BB83" s="191"/>
      <c r="BC83" s="173"/>
      <c r="BD83" s="173"/>
      <c r="BE83" s="191"/>
      <c r="BF83" s="173"/>
      <c r="BG83" s="173"/>
      <c r="BH83" s="191"/>
      <c r="BI83" s="173"/>
      <c r="BJ83" s="173"/>
      <c r="BK83" s="191"/>
      <c r="BL83" s="173"/>
      <c r="BM83" s="173"/>
      <c r="BN83" s="191"/>
      <c r="BO83" s="173"/>
      <c r="BP83" s="173"/>
      <c r="BQ83" s="191"/>
      <c r="BR83" s="173"/>
      <c r="BS83" s="65"/>
      <c r="BT83" s="126"/>
      <c r="BU83" s="126"/>
      <c r="BV83" s="123"/>
      <c r="BW83" s="123"/>
      <c r="BX83" s="123"/>
      <c r="BY83" s="123"/>
    </row>
    <row r="84" spans="1:77" s="40" customFormat="1" ht="19.5" customHeight="1">
      <c r="A84" s="19" t="s">
        <v>170</v>
      </c>
      <c r="B84" s="191">
        <f>B85+B86</f>
        <v>59064.161970000001</v>
      </c>
      <c r="C84" s="191">
        <f>C85+C86</f>
        <v>19043.92627</v>
      </c>
      <c r="D84" s="191">
        <f t="shared" ref="D84:D88" si="43">C84/B84*100</f>
        <v>32.242777404804002</v>
      </c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>
        <f t="shared" ref="Q84:R84" si="44">Q85+Q86</f>
        <v>0</v>
      </c>
      <c r="R84" s="191">
        <f t="shared" si="44"/>
        <v>0</v>
      </c>
      <c r="S84" s="191"/>
      <c r="T84" s="191"/>
      <c r="U84" s="191"/>
      <c r="V84" s="170"/>
      <c r="W84" s="191"/>
      <c r="X84" s="191"/>
      <c r="Y84" s="173"/>
      <c r="Z84" s="173"/>
      <c r="AA84" s="173"/>
      <c r="AB84" s="173"/>
      <c r="AC84" s="191"/>
      <c r="AD84" s="191"/>
      <c r="AE84" s="208"/>
      <c r="AF84" s="191">
        <f>AF85+AF86</f>
        <v>0</v>
      </c>
      <c r="AG84" s="191">
        <f>AG85+AG86</f>
        <v>0</v>
      </c>
      <c r="AH84" s="173"/>
      <c r="AI84" s="191"/>
      <c r="AJ84" s="191"/>
      <c r="AK84" s="173"/>
      <c r="AL84" s="191"/>
      <c r="AM84" s="191"/>
      <c r="AN84" s="173"/>
      <c r="AO84" s="191"/>
      <c r="AP84" s="191"/>
      <c r="AQ84" s="191"/>
      <c r="AR84" s="191">
        <f>AR85+AR86</f>
        <v>0</v>
      </c>
      <c r="AS84" s="191">
        <f>AS85+AS86</f>
        <v>0</v>
      </c>
      <c r="AT84" s="173"/>
      <c r="AU84" s="191">
        <f>AU85+AU86</f>
        <v>1384.7109700000001</v>
      </c>
      <c r="AV84" s="191">
        <f>AV85+AV86</f>
        <v>1384.7109700000001</v>
      </c>
      <c r="AW84" s="191">
        <f>AV84/AU84*100</f>
        <v>100</v>
      </c>
      <c r="AX84" s="191">
        <f>AX85+AX86</f>
        <v>0</v>
      </c>
      <c r="AY84" s="191">
        <f>AY85+AY86</f>
        <v>0</v>
      </c>
      <c r="AZ84" s="173"/>
      <c r="BA84" s="191">
        <f>BA85+BA86</f>
        <v>47679.451000000001</v>
      </c>
      <c r="BB84" s="191">
        <f>BB85+BB86</f>
        <v>14303.835300000001</v>
      </c>
      <c r="BC84" s="191">
        <f>BB84/BA84*100</f>
        <v>30</v>
      </c>
      <c r="BD84" s="191">
        <f>BD85+BD86</f>
        <v>0</v>
      </c>
      <c r="BE84" s="191">
        <f>BE85+BE86</f>
        <v>0</v>
      </c>
      <c r="BF84" s="173"/>
      <c r="BG84" s="191">
        <f>BG85+BG86</f>
        <v>0</v>
      </c>
      <c r="BH84" s="191">
        <f>BH85+BH86</f>
        <v>0</v>
      </c>
      <c r="BI84" s="173"/>
      <c r="BJ84" s="191">
        <f>BJ85+BJ86</f>
        <v>0</v>
      </c>
      <c r="BK84" s="191">
        <f>BK85+BK86</f>
        <v>0</v>
      </c>
      <c r="BL84" s="173"/>
      <c r="BM84" s="191">
        <f>BM85+BM86</f>
        <v>10000</v>
      </c>
      <c r="BN84" s="191">
        <f>BN85+BN86</f>
        <v>3355.38</v>
      </c>
      <c r="BO84" s="191">
        <f>BN84/BM84*100</f>
        <v>33.553800000000003</v>
      </c>
      <c r="BP84" s="191">
        <f>BP85+BP86</f>
        <v>0</v>
      </c>
      <c r="BQ84" s="191">
        <f>BQ85+BQ86</f>
        <v>3355.38</v>
      </c>
      <c r="BR84" s="173"/>
      <c r="BS84" s="85"/>
      <c r="BT84" s="123"/>
      <c r="BU84" s="123"/>
      <c r="BV84" s="123"/>
      <c r="BW84" s="123"/>
      <c r="BX84" s="123"/>
      <c r="BY84" s="123"/>
    </row>
    <row r="85" spans="1:77" s="150" customFormat="1" ht="16.5" customHeight="1">
      <c r="A85" s="15" t="s">
        <v>169</v>
      </c>
      <c r="B85" s="173">
        <f>Q85+AF85+AU85+AX85+BA85+BD85+BG85+BJ85+BM85</f>
        <v>10000</v>
      </c>
      <c r="C85" s="173">
        <f>F85+I85+L85+O85+R85+U85+X85+AA85+AD85+AG85+BN85</f>
        <v>3355.38</v>
      </c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208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>
        <v>10000</v>
      </c>
      <c r="BN85" s="173">
        <v>3355.38</v>
      </c>
      <c r="BO85" s="173">
        <f>BN85/BM85*100</f>
        <v>33.553800000000003</v>
      </c>
      <c r="BP85" s="173"/>
      <c r="BQ85" s="173">
        <v>3355.38</v>
      </c>
      <c r="BR85" s="173"/>
      <c r="BS85" s="85"/>
      <c r="BT85" s="123"/>
      <c r="BU85" s="123"/>
      <c r="BV85" s="123"/>
      <c r="BW85" s="123"/>
      <c r="BX85" s="123"/>
      <c r="BY85" s="123"/>
    </row>
    <row r="86" spans="1:77" s="40" customFormat="1" ht="14.25" customHeight="1">
      <c r="A86" s="19" t="s">
        <v>193</v>
      </c>
      <c r="B86" s="191">
        <f>SUM(B87:B90)</f>
        <v>49064.161970000001</v>
      </c>
      <c r="C86" s="191">
        <f>SUM(C87:C90)</f>
        <v>15688.546270000001</v>
      </c>
      <c r="D86" s="191">
        <f t="shared" si="43"/>
        <v>31.975571659804707</v>
      </c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>
        <f t="shared" ref="Q86:R86" si="45">SUM(Q87:Q90)</f>
        <v>0</v>
      </c>
      <c r="R86" s="191">
        <f t="shared" si="45"/>
        <v>0</v>
      </c>
      <c r="S86" s="191"/>
      <c r="T86" s="191"/>
      <c r="U86" s="191"/>
      <c r="V86" s="170"/>
      <c r="W86" s="191"/>
      <c r="X86" s="191"/>
      <c r="Y86" s="173"/>
      <c r="Z86" s="173"/>
      <c r="AA86" s="173"/>
      <c r="AB86" s="173"/>
      <c r="AC86" s="191"/>
      <c r="AD86" s="191"/>
      <c r="AE86" s="208"/>
      <c r="AF86" s="191">
        <f>AF87+AF88+AF89+AF90</f>
        <v>0</v>
      </c>
      <c r="AG86" s="191">
        <f>AG87+AG88+AG89+AG90</f>
        <v>0</v>
      </c>
      <c r="AH86" s="173"/>
      <c r="AI86" s="191"/>
      <c r="AJ86" s="191"/>
      <c r="AK86" s="173"/>
      <c r="AL86" s="191"/>
      <c r="AM86" s="191"/>
      <c r="AN86" s="173"/>
      <c r="AO86" s="191"/>
      <c r="AP86" s="191"/>
      <c r="AQ86" s="191"/>
      <c r="AR86" s="191">
        <f>AR87+AR88+AR89+AR90</f>
        <v>0</v>
      </c>
      <c r="AS86" s="191">
        <f>AS87+AS88+AS89+AS90</f>
        <v>0</v>
      </c>
      <c r="AT86" s="173"/>
      <c r="AU86" s="191">
        <f>AU87+AU88+AU89+AU90</f>
        <v>1384.7109700000001</v>
      </c>
      <c r="AV86" s="191">
        <f>AV87+AV88+AV89+AV90</f>
        <v>1384.7109700000001</v>
      </c>
      <c r="AW86" s="191">
        <f>AV86/AU86*100</f>
        <v>100</v>
      </c>
      <c r="AX86" s="191">
        <f>AX87+AX88+AX89+AX90</f>
        <v>0</v>
      </c>
      <c r="AY86" s="191">
        <f>AY87+AY88+AY89+AY90</f>
        <v>0</v>
      </c>
      <c r="AZ86" s="173"/>
      <c r="BA86" s="191">
        <f>BA87+BA88+BA89+BA90</f>
        <v>47679.451000000001</v>
      </c>
      <c r="BB86" s="191">
        <f>BB87+BB88+BB89+BB90</f>
        <v>14303.835300000001</v>
      </c>
      <c r="BC86" s="191">
        <f>BB86/BA86*100</f>
        <v>30</v>
      </c>
      <c r="BD86" s="191">
        <f>BD87+BD88+BD89+BD90</f>
        <v>0</v>
      </c>
      <c r="BE86" s="191">
        <f>BE87+BE88+BE89+BE90</f>
        <v>0</v>
      </c>
      <c r="BF86" s="173"/>
      <c r="BG86" s="191">
        <f>BG87+BG88+BG89+BG90</f>
        <v>0</v>
      </c>
      <c r="BH86" s="191">
        <f>BH87+BH88+BH89+BH90</f>
        <v>0</v>
      </c>
      <c r="BI86" s="173"/>
      <c r="BJ86" s="191">
        <f>BJ87+BJ88+BJ89+BJ90</f>
        <v>0</v>
      </c>
      <c r="BK86" s="191">
        <f>BK87+BK88+BK89+BK90</f>
        <v>0</v>
      </c>
      <c r="BL86" s="173"/>
      <c r="BM86" s="191">
        <f>BM87+BM88+BM89+BM90</f>
        <v>0</v>
      </c>
      <c r="BN86" s="191">
        <f>BN87+BN88+BN89+BN90</f>
        <v>0</v>
      </c>
      <c r="BO86" s="173"/>
      <c r="BP86" s="191">
        <f>BP87+BP88+BP89+BP90</f>
        <v>0</v>
      </c>
      <c r="BQ86" s="191">
        <f>BQ87+BQ88+BQ89+BQ90</f>
        <v>0</v>
      </c>
      <c r="BR86" s="173"/>
      <c r="BS86" s="85"/>
      <c r="BT86" s="123"/>
      <c r="BU86" s="123"/>
      <c r="BV86" s="123"/>
      <c r="BW86" s="123"/>
      <c r="BX86" s="123"/>
      <c r="BY86" s="123"/>
    </row>
    <row r="87" spans="1:77" s="150" customFormat="1" ht="16.5" customHeight="1">
      <c r="A87" s="15" t="s">
        <v>151</v>
      </c>
      <c r="B87" s="173">
        <f t="shared" ref="B87:B90" si="46">Q87+AF87+AU87+AX87+BA87+BD87+BG87+BJ87+BM87</f>
        <v>0</v>
      </c>
      <c r="C87" s="173">
        <f t="shared" ref="C87:C90" si="47">F87+I87+L87+O87+R87+U87+X87+AA87+AD87+AG87</f>
        <v>0</v>
      </c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208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85"/>
      <c r="BT87" s="123"/>
      <c r="BU87" s="123"/>
      <c r="BV87" s="123"/>
      <c r="BW87" s="123"/>
      <c r="BX87" s="123"/>
      <c r="BY87" s="123"/>
    </row>
    <row r="88" spans="1:77" s="150" customFormat="1" ht="16.5" customHeight="1">
      <c r="A88" s="15" t="s">
        <v>40</v>
      </c>
      <c r="B88" s="173">
        <f t="shared" si="46"/>
        <v>49064.161970000001</v>
      </c>
      <c r="C88" s="173">
        <f>F88+I88+L88+O88+R88+U88+X88+AA88+AD88+AG88+AV88+BB88</f>
        <v>15688.546270000001</v>
      </c>
      <c r="D88" s="173">
        <f t="shared" si="43"/>
        <v>31.975571659804707</v>
      </c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208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>
        <v>1384.7109700000001</v>
      </c>
      <c r="AV88" s="173">
        <v>1384.7109700000001</v>
      </c>
      <c r="AW88" s="173">
        <f>AV88/AU88*100</f>
        <v>100</v>
      </c>
      <c r="AX88" s="173"/>
      <c r="AY88" s="173"/>
      <c r="AZ88" s="173"/>
      <c r="BA88" s="173">
        <v>47679.451000000001</v>
      </c>
      <c r="BB88" s="173">
        <v>14303.835300000001</v>
      </c>
      <c r="BC88" s="173">
        <f>BB88/BA88*100</f>
        <v>30</v>
      </c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85"/>
      <c r="BT88" s="123"/>
      <c r="BU88" s="123"/>
      <c r="BV88" s="123"/>
      <c r="BW88" s="123"/>
      <c r="BX88" s="123"/>
      <c r="BY88" s="123"/>
    </row>
    <row r="89" spans="1:77" s="150" customFormat="1" ht="13.5" customHeight="1">
      <c r="A89" s="15" t="s">
        <v>91</v>
      </c>
      <c r="B89" s="173">
        <f t="shared" si="46"/>
        <v>0</v>
      </c>
      <c r="C89" s="173">
        <f t="shared" si="47"/>
        <v>0</v>
      </c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208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85"/>
      <c r="BT89" s="123"/>
      <c r="BU89" s="123"/>
      <c r="BV89" s="123"/>
      <c r="BW89" s="123"/>
      <c r="BX89" s="123"/>
      <c r="BY89" s="123"/>
    </row>
    <row r="90" spans="1:77" s="150" customFormat="1" ht="13.5" customHeight="1">
      <c r="A90" s="15" t="s">
        <v>153</v>
      </c>
      <c r="B90" s="173">
        <f t="shared" si="46"/>
        <v>0</v>
      </c>
      <c r="C90" s="173">
        <f t="shared" si="47"/>
        <v>0</v>
      </c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208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85"/>
      <c r="BT90" s="123"/>
      <c r="BU90" s="123"/>
      <c r="BV90" s="123"/>
      <c r="BW90" s="123"/>
      <c r="BX90" s="123"/>
      <c r="BY90" s="123"/>
    </row>
    <row r="91" spans="1:77" s="40" customFormat="1" ht="18" customHeight="1">
      <c r="A91" s="19" t="s">
        <v>190</v>
      </c>
      <c r="B91" s="191">
        <f>B92+B93</f>
        <v>0</v>
      </c>
      <c r="C91" s="191">
        <f>C92+C93</f>
        <v>0</v>
      </c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>
        <f t="shared" ref="Q91:R91" si="48">Q92+Q93</f>
        <v>0</v>
      </c>
      <c r="R91" s="191">
        <f t="shared" si="48"/>
        <v>0</v>
      </c>
      <c r="S91" s="191"/>
      <c r="T91" s="191"/>
      <c r="U91" s="191"/>
      <c r="V91" s="191"/>
      <c r="W91" s="191"/>
      <c r="X91" s="191"/>
      <c r="Y91" s="191"/>
      <c r="Z91" s="173"/>
      <c r="AA91" s="173"/>
      <c r="AB91" s="173"/>
      <c r="AC91" s="191"/>
      <c r="AD91" s="191"/>
      <c r="AE91" s="191"/>
      <c r="AF91" s="191">
        <f>AF92+AF93</f>
        <v>0</v>
      </c>
      <c r="AG91" s="191">
        <f>AG92+AG93</f>
        <v>0</v>
      </c>
      <c r="AH91" s="173"/>
      <c r="AI91" s="191"/>
      <c r="AJ91" s="191"/>
      <c r="AK91" s="173"/>
      <c r="AL91" s="191"/>
      <c r="AM91" s="191"/>
      <c r="AN91" s="173"/>
      <c r="AO91" s="191"/>
      <c r="AP91" s="191"/>
      <c r="AQ91" s="191"/>
      <c r="AR91" s="191">
        <f>AR92+AR93</f>
        <v>0</v>
      </c>
      <c r="AS91" s="191">
        <f>AS92+AS93</f>
        <v>0</v>
      </c>
      <c r="AT91" s="173"/>
      <c r="AU91" s="191">
        <f>AU92+AU93</f>
        <v>0</v>
      </c>
      <c r="AV91" s="191">
        <f>AV92+AV93</f>
        <v>0</v>
      </c>
      <c r="AW91" s="173"/>
      <c r="AX91" s="191">
        <f>AX92+AX93</f>
        <v>0</v>
      </c>
      <c r="AY91" s="191">
        <f>AY92+AY93</f>
        <v>0</v>
      </c>
      <c r="AZ91" s="173"/>
      <c r="BA91" s="191">
        <f>BA92+BA93</f>
        <v>0</v>
      </c>
      <c r="BB91" s="191">
        <f>BB92+BB93</f>
        <v>0</v>
      </c>
      <c r="BC91" s="173"/>
      <c r="BD91" s="191">
        <f>BD92+BD93</f>
        <v>0</v>
      </c>
      <c r="BE91" s="191">
        <f>BE92+BE93</f>
        <v>0</v>
      </c>
      <c r="BF91" s="173"/>
      <c r="BG91" s="191">
        <f>BG92+BG93</f>
        <v>0</v>
      </c>
      <c r="BH91" s="191">
        <f>BH92+BH93</f>
        <v>0</v>
      </c>
      <c r="BI91" s="173"/>
      <c r="BJ91" s="191">
        <f>BJ92+BJ93</f>
        <v>0</v>
      </c>
      <c r="BK91" s="191">
        <f>BK92+BK93</f>
        <v>0</v>
      </c>
      <c r="BL91" s="173"/>
      <c r="BM91" s="191">
        <f>BM92+BM93</f>
        <v>0</v>
      </c>
      <c r="BN91" s="191">
        <f>BN92+BN93</f>
        <v>0</v>
      </c>
      <c r="BO91" s="173"/>
      <c r="BP91" s="191">
        <f>BP92+BP93</f>
        <v>0</v>
      </c>
      <c r="BQ91" s="191">
        <f>BQ92+BQ93</f>
        <v>0</v>
      </c>
      <c r="BR91" s="173"/>
      <c r="BS91" s="84"/>
      <c r="BT91" s="126"/>
      <c r="BU91" s="124"/>
      <c r="BV91" s="123"/>
      <c r="BW91" s="123"/>
      <c r="BX91" s="123"/>
      <c r="BY91" s="123"/>
    </row>
    <row r="92" spans="1:77" s="150" customFormat="1" ht="13.5" customHeight="1">
      <c r="A92" s="15" t="s">
        <v>189</v>
      </c>
      <c r="B92" s="173">
        <f>Q92+AF92+AU92+AX92+BA92+BD92+BG92+BJ92+BM92</f>
        <v>0</v>
      </c>
      <c r="C92" s="173">
        <f>F92+I92+L92+O92+R92+U92+X92+AA92+AD92+AG92</f>
        <v>0</v>
      </c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84"/>
      <c r="BT92" s="126"/>
      <c r="BU92" s="123"/>
      <c r="BV92" s="123"/>
      <c r="BW92" s="123"/>
      <c r="BX92" s="123"/>
      <c r="BY92" s="123"/>
    </row>
    <row r="93" spans="1:77" s="40" customFormat="1" ht="13.5" customHeight="1">
      <c r="A93" s="19" t="s">
        <v>194</v>
      </c>
      <c r="B93" s="191">
        <f>SUM(B94:B101)</f>
        <v>0</v>
      </c>
      <c r="C93" s="191">
        <f>SUM(C94:C101)</f>
        <v>0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>
        <f t="shared" ref="Q93:R93" si="49">SUM(Q94:Q101)</f>
        <v>0</v>
      </c>
      <c r="R93" s="191">
        <f t="shared" si="49"/>
        <v>0</v>
      </c>
      <c r="S93" s="191"/>
      <c r="T93" s="191"/>
      <c r="U93" s="191"/>
      <c r="V93" s="191"/>
      <c r="W93" s="191"/>
      <c r="X93" s="191"/>
      <c r="Y93" s="191"/>
      <c r="Z93" s="173"/>
      <c r="AA93" s="173"/>
      <c r="AB93" s="173"/>
      <c r="AC93" s="191"/>
      <c r="AD93" s="191"/>
      <c r="AE93" s="191"/>
      <c r="AF93" s="191">
        <f>SUM(AF94:AF101)</f>
        <v>0</v>
      </c>
      <c r="AG93" s="191">
        <f>SUM(AG94:AG101)</f>
        <v>0</v>
      </c>
      <c r="AH93" s="173"/>
      <c r="AI93" s="191"/>
      <c r="AJ93" s="191"/>
      <c r="AK93" s="173"/>
      <c r="AL93" s="191"/>
      <c r="AM93" s="191"/>
      <c r="AN93" s="173"/>
      <c r="AO93" s="191"/>
      <c r="AP93" s="191"/>
      <c r="AQ93" s="191"/>
      <c r="AR93" s="191">
        <f>SUM(AR94:AR101)</f>
        <v>0</v>
      </c>
      <c r="AS93" s="191">
        <f>SUM(AS94:AS101)</f>
        <v>0</v>
      </c>
      <c r="AT93" s="173"/>
      <c r="AU93" s="191">
        <f>SUM(AU94:AU101)</f>
        <v>0</v>
      </c>
      <c r="AV93" s="191">
        <f>SUM(AV94:AV101)</f>
        <v>0</v>
      </c>
      <c r="AW93" s="173"/>
      <c r="AX93" s="191">
        <f>SUM(AX94:AX101)</f>
        <v>0</v>
      </c>
      <c r="AY93" s="191">
        <f>SUM(AY94:AY101)</f>
        <v>0</v>
      </c>
      <c r="AZ93" s="173"/>
      <c r="BA93" s="191">
        <f>SUM(BA94:BA101)</f>
        <v>0</v>
      </c>
      <c r="BB93" s="191">
        <f>SUM(BB94:BB101)</f>
        <v>0</v>
      </c>
      <c r="BC93" s="173"/>
      <c r="BD93" s="191">
        <f>SUM(BD94:BD101)</f>
        <v>0</v>
      </c>
      <c r="BE93" s="191">
        <f>SUM(BE94:BE101)</f>
        <v>0</v>
      </c>
      <c r="BF93" s="173"/>
      <c r="BG93" s="191">
        <f>SUM(BG94:BG101)</f>
        <v>0</v>
      </c>
      <c r="BH93" s="191">
        <f>SUM(BH94:BH101)</f>
        <v>0</v>
      </c>
      <c r="BI93" s="173"/>
      <c r="BJ93" s="191">
        <f>SUM(BJ94:BJ101)</f>
        <v>0</v>
      </c>
      <c r="BK93" s="191">
        <f>SUM(BK94:BK101)</f>
        <v>0</v>
      </c>
      <c r="BL93" s="173"/>
      <c r="BM93" s="191">
        <f>SUM(BM94:BM101)</f>
        <v>0</v>
      </c>
      <c r="BN93" s="191">
        <f>SUM(BN94:BN101)</f>
        <v>0</v>
      </c>
      <c r="BO93" s="173"/>
      <c r="BP93" s="191">
        <f>SUM(BP94:BP101)</f>
        <v>0</v>
      </c>
      <c r="BQ93" s="191">
        <f>SUM(BQ94:BQ101)</f>
        <v>0</v>
      </c>
      <c r="BR93" s="173"/>
      <c r="BS93" s="84"/>
      <c r="BT93" s="126"/>
      <c r="BU93" s="123"/>
      <c r="BV93" s="123"/>
      <c r="BW93" s="123"/>
      <c r="BX93" s="123"/>
      <c r="BY93" s="123"/>
    </row>
    <row r="94" spans="1:77" s="150" customFormat="1" ht="13.5" customHeight="1">
      <c r="A94" s="15" t="s">
        <v>108</v>
      </c>
      <c r="B94" s="173">
        <f t="shared" ref="B94:B101" si="50">Q94+AF94+AU94+AX94+BA94+BD94+BG94+BJ94+BM94</f>
        <v>0</v>
      </c>
      <c r="C94" s="173">
        <f t="shared" ref="C94:C101" si="51">F94+I94+L94+O94+R94+U94+X94+AA94+AD94+AG94</f>
        <v>0</v>
      </c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84"/>
      <c r="BT94" s="126"/>
      <c r="BU94" s="123"/>
      <c r="BV94" s="123"/>
      <c r="BW94" s="123"/>
      <c r="BX94" s="123"/>
      <c r="BY94" s="123"/>
    </row>
    <row r="95" spans="1:77" s="150" customFormat="1" ht="13.5" customHeight="1">
      <c r="A95" s="15" t="s">
        <v>126</v>
      </c>
      <c r="B95" s="173">
        <f t="shared" si="50"/>
        <v>0</v>
      </c>
      <c r="C95" s="173">
        <f t="shared" si="51"/>
        <v>0</v>
      </c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3"/>
      <c r="BD95" s="173"/>
      <c r="BE95" s="173"/>
      <c r="BF95" s="173"/>
      <c r="BG95" s="173"/>
      <c r="BH95" s="173"/>
      <c r="BI95" s="173"/>
      <c r="BJ95" s="173"/>
      <c r="BK95" s="173"/>
      <c r="BL95" s="173"/>
      <c r="BM95" s="173"/>
      <c r="BN95" s="173"/>
      <c r="BO95" s="173"/>
      <c r="BP95" s="173"/>
      <c r="BQ95" s="173"/>
      <c r="BR95" s="173"/>
      <c r="BS95" s="84"/>
      <c r="BT95" s="126"/>
      <c r="BU95" s="123"/>
      <c r="BV95" s="123"/>
      <c r="BW95" s="123"/>
      <c r="BX95" s="123"/>
      <c r="BY95" s="123"/>
    </row>
    <row r="96" spans="1:77" s="150" customFormat="1" ht="13.5" customHeight="1">
      <c r="A96" s="15" t="s">
        <v>130</v>
      </c>
      <c r="B96" s="173">
        <f t="shared" si="50"/>
        <v>0</v>
      </c>
      <c r="C96" s="173">
        <f t="shared" si="51"/>
        <v>0</v>
      </c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  <c r="AU96" s="173"/>
      <c r="AV96" s="173"/>
      <c r="AW96" s="173"/>
      <c r="AX96" s="173"/>
      <c r="AY96" s="173"/>
      <c r="AZ96" s="173"/>
      <c r="BA96" s="173"/>
      <c r="BB96" s="173"/>
      <c r="BC96" s="173"/>
      <c r="BD96" s="173"/>
      <c r="BE96" s="173"/>
      <c r="BF96" s="173"/>
      <c r="BG96" s="173"/>
      <c r="BH96" s="173"/>
      <c r="BI96" s="173"/>
      <c r="BJ96" s="173"/>
      <c r="BK96" s="173"/>
      <c r="BL96" s="173"/>
      <c r="BM96" s="173"/>
      <c r="BN96" s="173"/>
      <c r="BO96" s="173"/>
      <c r="BP96" s="173"/>
      <c r="BQ96" s="173"/>
      <c r="BR96" s="173"/>
      <c r="BS96" s="84"/>
      <c r="BT96" s="126"/>
      <c r="BU96" s="123"/>
      <c r="BV96" s="123"/>
      <c r="BW96" s="123"/>
      <c r="BX96" s="123"/>
      <c r="BY96" s="123"/>
    </row>
    <row r="97" spans="1:77" s="150" customFormat="1" ht="13.5" customHeight="1">
      <c r="A97" s="15" t="s">
        <v>137</v>
      </c>
      <c r="B97" s="173">
        <f t="shared" si="50"/>
        <v>0</v>
      </c>
      <c r="C97" s="173">
        <f t="shared" si="51"/>
        <v>0</v>
      </c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  <c r="AU97" s="173"/>
      <c r="AV97" s="173"/>
      <c r="AW97" s="173"/>
      <c r="AX97" s="173"/>
      <c r="AY97" s="173"/>
      <c r="AZ97" s="173"/>
      <c r="BA97" s="173"/>
      <c r="BB97" s="173"/>
      <c r="BC97" s="173"/>
      <c r="BD97" s="173"/>
      <c r="BE97" s="173"/>
      <c r="BF97" s="173"/>
      <c r="BG97" s="173"/>
      <c r="BH97" s="173"/>
      <c r="BI97" s="173"/>
      <c r="BJ97" s="173"/>
      <c r="BK97" s="173"/>
      <c r="BL97" s="173"/>
      <c r="BM97" s="173"/>
      <c r="BN97" s="173"/>
      <c r="BO97" s="173"/>
      <c r="BP97" s="173"/>
      <c r="BQ97" s="173"/>
      <c r="BR97" s="173"/>
      <c r="BS97" s="84"/>
      <c r="BT97" s="126"/>
      <c r="BU97" s="123"/>
      <c r="BV97" s="123"/>
      <c r="BW97" s="123"/>
      <c r="BX97" s="123"/>
      <c r="BY97" s="123"/>
    </row>
    <row r="98" spans="1:77" s="150" customFormat="1" ht="13.5" customHeight="1">
      <c r="A98" s="15" t="s">
        <v>217</v>
      </c>
      <c r="B98" s="173">
        <f t="shared" si="50"/>
        <v>0</v>
      </c>
      <c r="C98" s="173">
        <f t="shared" si="51"/>
        <v>0</v>
      </c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84"/>
      <c r="BT98" s="126"/>
      <c r="BU98" s="123"/>
      <c r="BV98" s="123"/>
      <c r="BW98" s="123"/>
      <c r="BX98" s="123"/>
      <c r="BY98" s="123"/>
    </row>
    <row r="99" spans="1:77" s="150" customFormat="1" ht="13.5" customHeight="1">
      <c r="A99" s="15" t="s">
        <v>254</v>
      </c>
      <c r="B99" s="173">
        <f t="shared" si="50"/>
        <v>0</v>
      </c>
      <c r="C99" s="173">
        <f t="shared" si="51"/>
        <v>0</v>
      </c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3"/>
      <c r="AW99" s="173"/>
      <c r="AX99" s="173"/>
      <c r="AY99" s="173"/>
      <c r="AZ99" s="173"/>
      <c r="BA99" s="173"/>
      <c r="BB99" s="173"/>
      <c r="BC99" s="173"/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84"/>
      <c r="BT99" s="126"/>
      <c r="BU99" s="123"/>
      <c r="BV99" s="123"/>
      <c r="BW99" s="123"/>
      <c r="BX99" s="123"/>
      <c r="BY99" s="123"/>
    </row>
    <row r="100" spans="1:77" s="150" customFormat="1" ht="13.5" customHeight="1">
      <c r="A100" s="15" t="s">
        <v>148</v>
      </c>
      <c r="B100" s="173">
        <f t="shared" si="50"/>
        <v>0</v>
      </c>
      <c r="C100" s="173">
        <f t="shared" si="51"/>
        <v>0</v>
      </c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173"/>
      <c r="AU100" s="173"/>
      <c r="AV100" s="173"/>
      <c r="AW100" s="173"/>
      <c r="AX100" s="173"/>
      <c r="AY100" s="173"/>
      <c r="AZ100" s="173"/>
      <c r="BA100" s="173"/>
      <c r="BB100" s="173"/>
      <c r="BC100" s="173"/>
      <c r="BD100" s="173"/>
      <c r="BE100" s="173"/>
      <c r="BF100" s="173"/>
      <c r="BG100" s="173"/>
      <c r="BH100" s="173"/>
      <c r="BI100" s="173"/>
      <c r="BJ100" s="173"/>
      <c r="BK100" s="173"/>
      <c r="BL100" s="173"/>
      <c r="BM100" s="173"/>
      <c r="BN100" s="173"/>
      <c r="BO100" s="173"/>
      <c r="BP100" s="173"/>
      <c r="BQ100" s="173"/>
      <c r="BR100" s="173"/>
      <c r="BS100" s="84"/>
      <c r="BT100" s="126"/>
      <c r="BU100" s="123"/>
      <c r="BV100" s="123"/>
      <c r="BW100" s="123"/>
      <c r="BX100" s="123"/>
      <c r="BY100" s="123"/>
    </row>
    <row r="101" spans="1:77" s="150" customFormat="1" ht="13.5" customHeight="1">
      <c r="A101" s="15" t="s">
        <v>121</v>
      </c>
      <c r="B101" s="173">
        <f t="shared" si="50"/>
        <v>0</v>
      </c>
      <c r="C101" s="173">
        <f t="shared" si="51"/>
        <v>0</v>
      </c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3"/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173"/>
      <c r="BN101" s="173"/>
      <c r="BO101" s="173"/>
      <c r="BP101" s="173"/>
      <c r="BQ101" s="173"/>
      <c r="BR101" s="173"/>
      <c r="BS101" s="84"/>
      <c r="BT101" s="126"/>
      <c r="BU101" s="123"/>
      <c r="BV101" s="123"/>
      <c r="BW101" s="123"/>
      <c r="BX101" s="123"/>
      <c r="BY101" s="123"/>
    </row>
    <row r="102" spans="1:77" s="40" customFormat="1" ht="18.75" customHeight="1">
      <c r="A102" s="19" t="s">
        <v>171</v>
      </c>
      <c r="B102" s="191">
        <f>B103+B104</f>
        <v>0</v>
      </c>
      <c r="C102" s="191">
        <f>C103+C104</f>
        <v>0</v>
      </c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>
        <f t="shared" ref="Q102:R102" si="52">Q103+Q104</f>
        <v>0</v>
      </c>
      <c r="R102" s="191">
        <f t="shared" si="52"/>
        <v>0</v>
      </c>
      <c r="S102" s="191"/>
      <c r="T102" s="191"/>
      <c r="U102" s="191"/>
      <c r="V102" s="191"/>
      <c r="W102" s="191"/>
      <c r="X102" s="191"/>
      <c r="Y102" s="191"/>
      <c r="Z102" s="173"/>
      <c r="AA102" s="173"/>
      <c r="AB102" s="173"/>
      <c r="AC102" s="191"/>
      <c r="AD102" s="191"/>
      <c r="AE102" s="191"/>
      <c r="AF102" s="191">
        <f>AF103+AF104</f>
        <v>0</v>
      </c>
      <c r="AG102" s="191">
        <f>AG103+AG104</f>
        <v>0</v>
      </c>
      <c r="AH102" s="173"/>
      <c r="AI102" s="191"/>
      <c r="AJ102" s="191"/>
      <c r="AK102" s="173"/>
      <c r="AL102" s="191"/>
      <c r="AM102" s="191"/>
      <c r="AN102" s="173"/>
      <c r="AO102" s="191"/>
      <c r="AP102" s="191"/>
      <c r="AQ102" s="191"/>
      <c r="AR102" s="191">
        <f>AR103+AR104</f>
        <v>0</v>
      </c>
      <c r="AS102" s="191">
        <f>AS103+AS104</f>
        <v>0</v>
      </c>
      <c r="AT102" s="173"/>
      <c r="AU102" s="191">
        <f>AU103+AU104</f>
        <v>0</v>
      </c>
      <c r="AV102" s="191">
        <f>AV103+AV104</f>
        <v>0</v>
      </c>
      <c r="AW102" s="173"/>
      <c r="AX102" s="191">
        <f>AX103+AX104</f>
        <v>0</v>
      </c>
      <c r="AY102" s="191">
        <f>AY103+AY104</f>
        <v>0</v>
      </c>
      <c r="AZ102" s="173"/>
      <c r="BA102" s="191">
        <f>BA103+BA104</f>
        <v>0</v>
      </c>
      <c r="BB102" s="191">
        <f>BB103+BB104</f>
        <v>0</v>
      </c>
      <c r="BC102" s="173"/>
      <c r="BD102" s="191">
        <f>BD103+BD104</f>
        <v>0</v>
      </c>
      <c r="BE102" s="191">
        <f>BE103+BE104</f>
        <v>0</v>
      </c>
      <c r="BF102" s="173"/>
      <c r="BG102" s="191">
        <f>BG103+BG104</f>
        <v>0</v>
      </c>
      <c r="BH102" s="191">
        <f>BH103+BH104</f>
        <v>0</v>
      </c>
      <c r="BI102" s="173"/>
      <c r="BJ102" s="191">
        <f>BJ103+BJ104</f>
        <v>0</v>
      </c>
      <c r="BK102" s="191">
        <f>BK103+BK104</f>
        <v>0</v>
      </c>
      <c r="BL102" s="173"/>
      <c r="BM102" s="191">
        <f>BM103+BM104</f>
        <v>0</v>
      </c>
      <c r="BN102" s="191">
        <f>BN103+BN104</f>
        <v>0</v>
      </c>
      <c r="BO102" s="173"/>
      <c r="BP102" s="191">
        <f>BP103+BP104</f>
        <v>0</v>
      </c>
      <c r="BQ102" s="191">
        <f>BQ103+BQ104</f>
        <v>0</v>
      </c>
      <c r="BR102" s="173"/>
      <c r="BS102" s="93"/>
      <c r="BT102" s="126"/>
      <c r="BU102" s="126"/>
      <c r="BV102" s="123"/>
      <c r="BW102" s="123"/>
      <c r="BX102" s="123"/>
      <c r="BY102" s="123"/>
    </row>
    <row r="103" spans="1:77" s="150" customFormat="1" ht="13.5" customHeight="1">
      <c r="A103" s="15" t="s">
        <v>172</v>
      </c>
      <c r="B103" s="173">
        <f>Q103+AF103+AU103+AX103+BA103+BD103+BG103+BJ103+BM103</f>
        <v>0</v>
      </c>
      <c r="C103" s="173">
        <f>F103+I103+L103+O103+R103+U103+X103+AA103+AD103+AG103+AJ103</f>
        <v>0</v>
      </c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3"/>
      <c r="BP103" s="173"/>
      <c r="BQ103" s="173"/>
      <c r="BR103" s="173"/>
      <c r="BS103" s="65"/>
      <c r="BT103" s="126"/>
      <c r="BU103" s="126"/>
      <c r="BV103" s="123"/>
      <c r="BW103" s="123"/>
      <c r="BX103" s="123"/>
      <c r="BY103" s="123"/>
    </row>
    <row r="104" spans="1:77" s="40" customFormat="1" ht="13.5" customHeight="1">
      <c r="A104" s="19" t="s">
        <v>194</v>
      </c>
      <c r="B104" s="191">
        <f>SUM(B105:B112)</f>
        <v>0</v>
      </c>
      <c r="C104" s="191">
        <f>SUM(C105:C112)</f>
        <v>0</v>
      </c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>
        <f t="shared" ref="Q104:R104" si="53">SUM(Q105:Q112)</f>
        <v>0</v>
      </c>
      <c r="R104" s="191">
        <f t="shared" si="53"/>
        <v>0</v>
      </c>
      <c r="S104" s="191"/>
      <c r="T104" s="191"/>
      <c r="U104" s="191"/>
      <c r="V104" s="170"/>
      <c r="W104" s="191"/>
      <c r="X104" s="191"/>
      <c r="Y104" s="191"/>
      <c r="Z104" s="173"/>
      <c r="AA104" s="173"/>
      <c r="AB104" s="173"/>
      <c r="AC104" s="191"/>
      <c r="AD104" s="191"/>
      <c r="AE104" s="191"/>
      <c r="AF104" s="191">
        <f>SUM(AF105:AF112)</f>
        <v>0</v>
      </c>
      <c r="AG104" s="191">
        <f>SUM(AG105:AG112)</f>
        <v>0</v>
      </c>
      <c r="AH104" s="173"/>
      <c r="AI104" s="191"/>
      <c r="AJ104" s="191"/>
      <c r="AK104" s="173"/>
      <c r="AL104" s="191"/>
      <c r="AM104" s="191"/>
      <c r="AN104" s="173"/>
      <c r="AO104" s="191"/>
      <c r="AP104" s="191"/>
      <c r="AQ104" s="191"/>
      <c r="AR104" s="191">
        <f>SUM(AR105:AR112)</f>
        <v>0</v>
      </c>
      <c r="AS104" s="191">
        <f>SUM(AS105:AS112)</f>
        <v>0</v>
      </c>
      <c r="AT104" s="173"/>
      <c r="AU104" s="191">
        <f>SUM(AU105:AU112)</f>
        <v>0</v>
      </c>
      <c r="AV104" s="191">
        <f>SUM(AV105:AV112)</f>
        <v>0</v>
      </c>
      <c r="AW104" s="173"/>
      <c r="AX104" s="191">
        <f>SUM(AX105:AX112)</f>
        <v>0</v>
      </c>
      <c r="AY104" s="191">
        <f>SUM(AY105:AY112)</f>
        <v>0</v>
      </c>
      <c r="AZ104" s="173"/>
      <c r="BA104" s="191">
        <f>SUM(BA105:BA112)</f>
        <v>0</v>
      </c>
      <c r="BB104" s="191">
        <f>SUM(BB105:BB112)</f>
        <v>0</v>
      </c>
      <c r="BC104" s="173"/>
      <c r="BD104" s="191">
        <f>SUM(BD105:BD112)</f>
        <v>0</v>
      </c>
      <c r="BE104" s="191">
        <f>SUM(BE105:BE112)</f>
        <v>0</v>
      </c>
      <c r="BF104" s="173"/>
      <c r="BG104" s="191">
        <f>SUM(BG105:BG112)</f>
        <v>0</v>
      </c>
      <c r="BH104" s="191">
        <f>SUM(BH105:BH112)</f>
        <v>0</v>
      </c>
      <c r="BI104" s="173"/>
      <c r="BJ104" s="191">
        <f>SUM(BJ105:BJ112)</f>
        <v>0</v>
      </c>
      <c r="BK104" s="191">
        <f>SUM(BK105:BK112)</f>
        <v>0</v>
      </c>
      <c r="BL104" s="173"/>
      <c r="BM104" s="191">
        <f>SUM(BM105:BM112)</f>
        <v>0</v>
      </c>
      <c r="BN104" s="191">
        <f>SUM(BN105:BN112)</f>
        <v>0</v>
      </c>
      <c r="BO104" s="173"/>
      <c r="BP104" s="191">
        <f>SUM(BP105:BP112)</f>
        <v>0</v>
      </c>
      <c r="BQ104" s="191">
        <f>SUM(BQ105:BQ112)</f>
        <v>0</v>
      </c>
      <c r="BR104" s="173"/>
      <c r="BS104" s="93"/>
      <c r="BT104" s="126"/>
      <c r="BU104" s="126"/>
      <c r="BV104" s="123"/>
      <c r="BW104" s="123"/>
      <c r="BX104" s="123"/>
      <c r="BY104" s="123"/>
    </row>
    <row r="105" spans="1:77" s="150" customFormat="1" ht="13.5" customHeight="1">
      <c r="A105" s="15" t="s">
        <v>128</v>
      </c>
      <c r="B105" s="173">
        <f t="shared" ref="B105:B112" si="54">Q105+AF105+AU105+AX105+BA105+BD105+BG105+BJ105+BM105</f>
        <v>0</v>
      </c>
      <c r="C105" s="173">
        <f t="shared" ref="C105:C112" si="55">F105+I105+L105+O105+R105+U105+X105+AA105+AD105+AG105+AJ105</f>
        <v>0</v>
      </c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65"/>
      <c r="BT105" s="126"/>
      <c r="BU105" s="126"/>
      <c r="BV105" s="123"/>
      <c r="BW105" s="123"/>
      <c r="BX105" s="123"/>
      <c r="BY105" s="123"/>
    </row>
    <row r="106" spans="1:77" s="150" customFormat="1" ht="13.5" customHeight="1">
      <c r="A106" s="15" t="s">
        <v>94</v>
      </c>
      <c r="B106" s="173">
        <f t="shared" si="54"/>
        <v>0</v>
      </c>
      <c r="C106" s="173">
        <f t="shared" si="55"/>
        <v>0</v>
      </c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65"/>
      <c r="BT106" s="126"/>
      <c r="BU106" s="126"/>
      <c r="BV106" s="123"/>
      <c r="BW106" s="123"/>
      <c r="BX106" s="123"/>
      <c r="BY106" s="123"/>
    </row>
    <row r="107" spans="1:77" s="150" customFormat="1" ht="13.5" customHeight="1">
      <c r="A107" s="15" t="s">
        <v>131</v>
      </c>
      <c r="B107" s="173">
        <f t="shared" si="54"/>
        <v>0</v>
      </c>
      <c r="C107" s="173">
        <f t="shared" si="55"/>
        <v>0</v>
      </c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65"/>
      <c r="BT107" s="126"/>
      <c r="BU107" s="126"/>
      <c r="BV107" s="123"/>
      <c r="BW107" s="123"/>
      <c r="BX107" s="123"/>
      <c r="BY107" s="123"/>
    </row>
    <row r="108" spans="1:77" s="150" customFormat="1" ht="13.5" customHeight="1">
      <c r="A108" s="15" t="s">
        <v>67</v>
      </c>
      <c r="B108" s="173">
        <f t="shared" si="54"/>
        <v>0</v>
      </c>
      <c r="C108" s="173">
        <f t="shared" si="55"/>
        <v>0</v>
      </c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73"/>
      <c r="AQ108" s="173"/>
      <c r="AR108" s="173"/>
      <c r="AS108" s="173"/>
      <c r="AT108" s="173"/>
      <c r="AU108" s="173"/>
      <c r="AV108" s="173"/>
      <c r="AW108" s="173"/>
      <c r="AX108" s="173"/>
      <c r="AY108" s="173"/>
      <c r="AZ108" s="173"/>
      <c r="BA108" s="173"/>
      <c r="BB108" s="173"/>
      <c r="BC108" s="173"/>
      <c r="BD108" s="173"/>
      <c r="BE108" s="173"/>
      <c r="BF108" s="173"/>
      <c r="BG108" s="173"/>
      <c r="BH108" s="173"/>
      <c r="BI108" s="173"/>
      <c r="BJ108" s="173"/>
      <c r="BK108" s="173"/>
      <c r="BL108" s="173"/>
      <c r="BM108" s="173"/>
      <c r="BN108" s="173"/>
      <c r="BO108" s="173"/>
      <c r="BP108" s="173"/>
      <c r="BQ108" s="173"/>
      <c r="BR108" s="173"/>
      <c r="BS108" s="65"/>
      <c r="BT108" s="126"/>
      <c r="BU108" s="126"/>
      <c r="BV108" s="123"/>
      <c r="BW108" s="123"/>
      <c r="BX108" s="123"/>
      <c r="BY108" s="123"/>
    </row>
    <row r="109" spans="1:77" s="150" customFormat="1" ht="13.5" customHeight="1">
      <c r="A109" s="15" t="s">
        <v>97</v>
      </c>
      <c r="B109" s="173">
        <f t="shared" si="54"/>
        <v>0</v>
      </c>
      <c r="C109" s="173">
        <f t="shared" si="55"/>
        <v>0</v>
      </c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65"/>
      <c r="BT109" s="126"/>
      <c r="BU109" s="126"/>
      <c r="BV109" s="123"/>
      <c r="BW109" s="123"/>
      <c r="BX109" s="123"/>
      <c r="BY109" s="123"/>
    </row>
    <row r="110" spans="1:77" s="150" customFormat="1" ht="13.5" customHeight="1">
      <c r="A110" s="15" t="s">
        <v>349</v>
      </c>
      <c r="B110" s="173">
        <f t="shared" si="54"/>
        <v>0</v>
      </c>
      <c r="C110" s="173">
        <f t="shared" si="55"/>
        <v>0</v>
      </c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173"/>
      <c r="BI110" s="173"/>
      <c r="BJ110" s="173"/>
      <c r="BK110" s="173"/>
      <c r="BL110" s="173"/>
      <c r="BM110" s="173"/>
      <c r="BN110" s="173"/>
      <c r="BO110" s="173"/>
      <c r="BP110" s="173"/>
      <c r="BQ110" s="173"/>
      <c r="BR110" s="173"/>
      <c r="BS110" s="65"/>
      <c r="BT110" s="126"/>
      <c r="BU110" s="126"/>
      <c r="BV110" s="123"/>
      <c r="BW110" s="123"/>
      <c r="BX110" s="123"/>
      <c r="BY110" s="123"/>
    </row>
    <row r="111" spans="1:77" s="150" customFormat="1" ht="13.5" customHeight="1">
      <c r="A111" s="15" t="s">
        <v>154</v>
      </c>
      <c r="B111" s="173">
        <f t="shared" si="54"/>
        <v>0</v>
      </c>
      <c r="C111" s="173">
        <f t="shared" si="55"/>
        <v>0</v>
      </c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65"/>
      <c r="BT111" s="126"/>
      <c r="BU111" s="126"/>
      <c r="BV111" s="123"/>
      <c r="BW111" s="123"/>
      <c r="BX111" s="123"/>
      <c r="BY111" s="123"/>
    </row>
    <row r="112" spans="1:77" s="150" customFormat="1" ht="13.5" customHeight="1">
      <c r="A112" s="15" t="s">
        <v>159</v>
      </c>
      <c r="B112" s="173">
        <f t="shared" si="54"/>
        <v>0</v>
      </c>
      <c r="C112" s="173">
        <f t="shared" si="55"/>
        <v>0</v>
      </c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  <c r="AP112" s="173"/>
      <c r="AQ112" s="173"/>
      <c r="AR112" s="173"/>
      <c r="AS112" s="173"/>
      <c r="AT112" s="173"/>
      <c r="AU112" s="173"/>
      <c r="AV112" s="173"/>
      <c r="AW112" s="173"/>
      <c r="AX112" s="173"/>
      <c r="AY112" s="173"/>
      <c r="AZ112" s="173"/>
      <c r="BA112" s="173"/>
      <c r="BB112" s="173"/>
      <c r="BC112" s="173"/>
      <c r="BD112" s="173"/>
      <c r="BE112" s="173"/>
      <c r="BF112" s="173"/>
      <c r="BG112" s="173"/>
      <c r="BH112" s="173"/>
      <c r="BI112" s="173"/>
      <c r="BJ112" s="173"/>
      <c r="BK112" s="173"/>
      <c r="BL112" s="173"/>
      <c r="BM112" s="173"/>
      <c r="BN112" s="173"/>
      <c r="BO112" s="173"/>
      <c r="BP112" s="173"/>
      <c r="BQ112" s="173"/>
      <c r="BR112" s="173"/>
      <c r="BS112" s="65"/>
      <c r="BT112" s="126"/>
      <c r="BU112" s="126"/>
      <c r="BV112" s="123"/>
      <c r="BW112" s="123"/>
      <c r="BX112" s="123"/>
      <c r="BY112" s="123"/>
    </row>
    <row r="113" spans="1:77" s="40" customFormat="1" ht="15" customHeight="1">
      <c r="A113" s="19" t="s">
        <v>191</v>
      </c>
      <c r="B113" s="191">
        <f>B114+B115</f>
        <v>70217.654999999999</v>
      </c>
      <c r="C113" s="191">
        <f>C114+C115</f>
        <v>3408.9180200000001</v>
      </c>
      <c r="D113" s="191">
        <f t="shared" ref="D113:D114" si="56">C113/B113*100</f>
        <v>4.8547876171598157</v>
      </c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>
        <f t="shared" ref="Q113:R113" si="57">Q114+Q115</f>
        <v>0</v>
      </c>
      <c r="R113" s="191">
        <f t="shared" si="57"/>
        <v>0</v>
      </c>
      <c r="S113" s="173"/>
      <c r="T113" s="191"/>
      <c r="U113" s="191"/>
      <c r="V113" s="170"/>
      <c r="W113" s="191"/>
      <c r="X113" s="191"/>
      <c r="Y113" s="191"/>
      <c r="Z113" s="173"/>
      <c r="AA113" s="173"/>
      <c r="AB113" s="173"/>
      <c r="AC113" s="191"/>
      <c r="AD113" s="191"/>
      <c r="AE113" s="173"/>
      <c r="AF113" s="191">
        <f>AF114+AF115</f>
        <v>0</v>
      </c>
      <c r="AG113" s="191">
        <f>AG114+AG115</f>
        <v>0</v>
      </c>
      <c r="AH113" s="191"/>
      <c r="AI113" s="191"/>
      <c r="AJ113" s="191"/>
      <c r="AK113" s="173"/>
      <c r="AL113" s="191"/>
      <c r="AM113" s="191"/>
      <c r="AN113" s="173"/>
      <c r="AO113" s="191"/>
      <c r="AP113" s="191"/>
      <c r="AQ113" s="191"/>
      <c r="AR113" s="191">
        <f>AR114+AR115</f>
        <v>0</v>
      </c>
      <c r="AS113" s="191">
        <f>AS114+AS115</f>
        <v>0</v>
      </c>
      <c r="AT113" s="191"/>
      <c r="AU113" s="191">
        <f>AU114+AU115</f>
        <v>3272.335</v>
      </c>
      <c r="AV113" s="191">
        <f>AV114+AV115</f>
        <v>1460</v>
      </c>
      <c r="AW113" s="191">
        <f>AV113/AU113*100</f>
        <v>44.616458889447443</v>
      </c>
      <c r="AX113" s="191">
        <f>AX114+AX115</f>
        <v>0</v>
      </c>
      <c r="AY113" s="191">
        <f>AY114+AY115</f>
        <v>0</v>
      </c>
      <c r="AZ113" s="191"/>
      <c r="BA113" s="191">
        <f>BA114+BA115</f>
        <v>56945.32</v>
      </c>
      <c r="BB113" s="191">
        <f>BB114+BB115</f>
        <v>0</v>
      </c>
      <c r="BC113" s="191">
        <f>BB113/BA113*100</f>
        <v>0</v>
      </c>
      <c r="BD113" s="191">
        <f>BD114+BD115</f>
        <v>0</v>
      </c>
      <c r="BE113" s="191">
        <f>BE114+BE115</f>
        <v>0</v>
      </c>
      <c r="BF113" s="191"/>
      <c r="BG113" s="191">
        <f>BG114+BG115</f>
        <v>0</v>
      </c>
      <c r="BH113" s="191">
        <f>BH114+BH115</f>
        <v>0</v>
      </c>
      <c r="BI113" s="191"/>
      <c r="BJ113" s="191">
        <f>BJ114+BJ115</f>
        <v>0</v>
      </c>
      <c r="BK113" s="191">
        <f>BK114+BK115</f>
        <v>0</v>
      </c>
      <c r="BL113" s="191"/>
      <c r="BM113" s="191">
        <f>BM114+BM115</f>
        <v>10000</v>
      </c>
      <c r="BN113" s="191">
        <f>BN114+BN115</f>
        <v>1948.9180200000001</v>
      </c>
      <c r="BO113" s="191">
        <f>BN113/BM113*100</f>
        <v>19.4891802</v>
      </c>
      <c r="BP113" s="191">
        <f>BP114+BP115</f>
        <v>0</v>
      </c>
      <c r="BQ113" s="191">
        <f>BQ114+BQ115</f>
        <v>0</v>
      </c>
      <c r="BR113" s="191"/>
      <c r="BS113" s="93"/>
      <c r="BT113" s="126"/>
      <c r="BU113" s="126"/>
      <c r="BV113" s="123"/>
      <c r="BW113" s="123"/>
      <c r="BX113" s="123"/>
      <c r="BY113" s="123"/>
    </row>
    <row r="114" spans="1:77" s="150" customFormat="1" ht="18" customHeight="1">
      <c r="A114" s="15" t="s">
        <v>174</v>
      </c>
      <c r="B114" s="173">
        <f>Q114+AF114+AU114+AX114+BA114+BD114+BG114+BJ114+BM114</f>
        <v>10000</v>
      </c>
      <c r="C114" s="173">
        <f>F114+I114+L114+O114+R114+U114+X114+AA114+AD114+AG114+AV114+BB1140+BN114</f>
        <v>1948.9180200000001</v>
      </c>
      <c r="D114" s="173">
        <f t="shared" si="56"/>
        <v>19.4891802</v>
      </c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209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  <c r="AP114" s="173"/>
      <c r="AQ114" s="173"/>
      <c r="AR114" s="173"/>
      <c r="AS114" s="173"/>
      <c r="AT114" s="173"/>
      <c r="AU114" s="173"/>
      <c r="AV114" s="173"/>
      <c r="AW114" s="173"/>
      <c r="AX114" s="173"/>
      <c r="AY114" s="173"/>
      <c r="AZ114" s="173"/>
      <c r="BA114" s="173"/>
      <c r="BB114" s="173"/>
      <c r="BC114" s="173"/>
      <c r="BD114" s="173"/>
      <c r="BE114" s="173"/>
      <c r="BF114" s="173"/>
      <c r="BG114" s="173"/>
      <c r="BH114" s="173"/>
      <c r="BI114" s="173"/>
      <c r="BJ114" s="173"/>
      <c r="BK114" s="173"/>
      <c r="BL114" s="173"/>
      <c r="BM114" s="173">
        <v>10000</v>
      </c>
      <c r="BN114" s="173">
        <v>1948.9180200000001</v>
      </c>
      <c r="BO114" s="173">
        <f>BN114/BM114*100</f>
        <v>19.4891802</v>
      </c>
      <c r="BP114" s="173"/>
      <c r="BQ114" s="173"/>
      <c r="BR114" s="173"/>
      <c r="BS114" s="65"/>
      <c r="BT114" s="126"/>
      <c r="BU114" s="126"/>
      <c r="BV114" s="123"/>
      <c r="BW114" s="123"/>
      <c r="BX114" s="123"/>
      <c r="BY114" s="123"/>
    </row>
    <row r="115" spans="1:77" s="40" customFormat="1" ht="17.25" customHeight="1">
      <c r="A115" s="19" t="s">
        <v>193</v>
      </c>
      <c r="B115" s="191">
        <f>SUM(B116:B121)</f>
        <v>60217.654999999999</v>
      </c>
      <c r="C115" s="191">
        <f>SUM(C116:C121)</f>
        <v>1460</v>
      </c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>
        <f t="shared" ref="Q115:R115" si="58">SUM(Q116:Q121)</f>
        <v>0</v>
      </c>
      <c r="R115" s="191">
        <f t="shared" si="58"/>
        <v>0</v>
      </c>
      <c r="S115" s="173"/>
      <c r="T115" s="191"/>
      <c r="U115" s="191"/>
      <c r="V115" s="170"/>
      <c r="W115" s="191"/>
      <c r="X115" s="191"/>
      <c r="Y115" s="191"/>
      <c r="Z115" s="173"/>
      <c r="AA115" s="173"/>
      <c r="AB115" s="173"/>
      <c r="AC115" s="191"/>
      <c r="AD115" s="191"/>
      <c r="AE115" s="173"/>
      <c r="AF115" s="191">
        <f>AF116+AF117+AF118+AF119+AF120+AF121</f>
        <v>0</v>
      </c>
      <c r="AG115" s="191">
        <f>AG116+AG117+AG118+AG119+AG120+AG121</f>
        <v>0</v>
      </c>
      <c r="AH115" s="191"/>
      <c r="AI115" s="191"/>
      <c r="AJ115" s="191"/>
      <c r="AK115" s="173"/>
      <c r="AL115" s="191"/>
      <c r="AM115" s="191"/>
      <c r="AN115" s="173"/>
      <c r="AO115" s="191"/>
      <c r="AP115" s="191"/>
      <c r="AQ115" s="191"/>
      <c r="AR115" s="191">
        <f>AR116+AR117+AR118+AR119+AR120+AR121</f>
        <v>0</v>
      </c>
      <c r="AS115" s="191">
        <f>AS116+AS117+AS118+AS119+AS120+AS121</f>
        <v>0</v>
      </c>
      <c r="AT115" s="191"/>
      <c r="AU115" s="191">
        <f>AU116+AU117+AU118+AU119+AU120+AU121</f>
        <v>3272.335</v>
      </c>
      <c r="AV115" s="191">
        <f>AV116+AV117+AV118+AV119+AV120+AV121</f>
        <v>1460</v>
      </c>
      <c r="AW115" s="191">
        <f t="shared" ref="AW115:AW116" si="59">AV115/AU115*100</f>
        <v>44.616458889447443</v>
      </c>
      <c r="AX115" s="191">
        <f>AX116+AX117+AX118+AX119+AX120+AX121</f>
        <v>0</v>
      </c>
      <c r="AY115" s="191">
        <f>AY116+AY117+AY118+AY119+AY120+AY121</f>
        <v>0</v>
      </c>
      <c r="AZ115" s="191"/>
      <c r="BA115" s="191">
        <f>BA116+BA117+BA118+BA119+BA120+BA121</f>
        <v>56945.32</v>
      </c>
      <c r="BB115" s="191">
        <f>BB116+BB117+BB118+BB119+BB120+BB121</f>
        <v>0</v>
      </c>
      <c r="BC115" s="191">
        <f t="shared" ref="BC115" si="60">BB115/BA115*100</f>
        <v>0</v>
      </c>
      <c r="BD115" s="191">
        <f>BD116+BD117+BD118+BD119+BD120+BD121</f>
        <v>0</v>
      </c>
      <c r="BE115" s="191">
        <f>BE116+BE117+BE118+BE119+BE120+BE121</f>
        <v>0</v>
      </c>
      <c r="BF115" s="191"/>
      <c r="BG115" s="191">
        <f>BG116+BG117+BG118+BG119+BG120+BG121</f>
        <v>0</v>
      </c>
      <c r="BH115" s="191">
        <f>BH116+BH117+BH118+BH119+BH120+BH121</f>
        <v>0</v>
      </c>
      <c r="BI115" s="191"/>
      <c r="BJ115" s="191">
        <f>BJ116+BJ117+BJ118+BJ119+BJ120+BJ121</f>
        <v>0</v>
      </c>
      <c r="BK115" s="191">
        <f>BK116+BK117+BK118+BK119+BK120+BK121</f>
        <v>0</v>
      </c>
      <c r="BL115" s="191"/>
      <c r="BM115" s="191">
        <f>BM116+BM117+BM118+BM119+BM120+BM121</f>
        <v>0</v>
      </c>
      <c r="BN115" s="191">
        <f>BN116+BN117+BN118+BN119+BN120+BN121</f>
        <v>0</v>
      </c>
      <c r="BO115" s="191"/>
      <c r="BP115" s="191">
        <f>BP116+BP117+BP118+BP119+BP120+BP121</f>
        <v>0</v>
      </c>
      <c r="BQ115" s="191">
        <f>BQ116+BQ117+BQ118+BQ119+BQ120+BQ121</f>
        <v>0</v>
      </c>
      <c r="BR115" s="191"/>
      <c r="BS115" s="93"/>
      <c r="BT115" s="126"/>
      <c r="BU115" s="126"/>
      <c r="BV115" s="123"/>
      <c r="BW115" s="123"/>
      <c r="BX115" s="123"/>
      <c r="BY115" s="123"/>
    </row>
    <row r="116" spans="1:77" s="150" customFormat="1" ht="15.75" customHeight="1">
      <c r="A116" s="15" t="s">
        <v>38</v>
      </c>
      <c r="B116" s="173">
        <f>Q116+AF116+AU116+AX116+BA116+BD116+BG116+BJ116+BM116</f>
        <v>60217.654999999999</v>
      </c>
      <c r="C116" s="173">
        <f>R116+AG116+AV116+AY116+BB116+BE116+BH116+BK116+BN116</f>
        <v>1460</v>
      </c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  <c r="AU116" s="173">
        <v>3272.335</v>
      </c>
      <c r="AV116" s="173">
        <v>1460</v>
      </c>
      <c r="AW116" s="173">
        <f t="shared" si="59"/>
        <v>44.616458889447443</v>
      </c>
      <c r="AX116" s="173"/>
      <c r="AY116" s="173"/>
      <c r="AZ116" s="173"/>
      <c r="BA116" s="173">
        <v>56945.32</v>
      </c>
      <c r="BB116" s="173">
        <v>0</v>
      </c>
      <c r="BC116" s="173">
        <f>BB116/BA116*100</f>
        <v>0</v>
      </c>
      <c r="BD116" s="173"/>
      <c r="BE116" s="173"/>
      <c r="BF116" s="173"/>
      <c r="BG116" s="173"/>
      <c r="BH116" s="173"/>
      <c r="BI116" s="173"/>
      <c r="BJ116" s="173"/>
      <c r="BK116" s="173"/>
      <c r="BL116" s="173"/>
      <c r="BM116" s="173"/>
      <c r="BN116" s="173"/>
      <c r="BO116" s="173"/>
      <c r="BP116" s="173"/>
      <c r="BQ116" s="173"/>
      <c r="BR116" s="173"/>
      <c r="BS116" s="65"/>
      <c r="BT116" s="126"/>
      <c r="BU116" s="126"/>
      <c r="BV116" s="123"/>
      <c r="BW116" s="123"/>
      <c r="BX116" s="123"/>
      <c r="BY116" s="123"/>
    </row>
    <row r="117" spans="1:77" s="150" customFormat="1" ht="13.5" customHeight="1">
      <c r="A117" s="15" t="s">
        <v>62</v>
      </c>
      <c r="B117" s="173">
        <f t="shared" ref="B117:B121" si="61">Q117+AF117+AU117+AX117+BA117+BD117+BG117+BJ117+BM117</f>
        <v>0</v>
      </c>
      <c r="C117" s="173">
        <f t="shared" ref="C117:C121" si="62">F117+I117+L117+O117+R117+U117+X117+AA117+AD117+AG117</f>
        <v>0</v>
      </c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3"/>
      <c r="BA117" s="173"/>
      <c r="BB117" s="173"/>
      <c r="BC117" s="173"/>
      <c r="BD117" s="173"/>
      <c r="BE117" s="173"/>
      <c r="BF117" s="173"/>
      <c r="BG117" s="173"/>
      <c r="BH117" s="173"/>
      <c r="BI117" s="173"/>
      <c r="BJ117" s="173"/>
      <c r="BK117" s="173"/>
      <c r="BL117" s="173"/>
      <c r="BM117" s="173"/>
      <c r="BN117" s="173"/>
      <c r="BO117" s="173"/>
      <c r="BP117" s="173"/>
      <c r="BQ117" s="173"/>
      <c r="BR117" s="173"/>
      <c r="BS117" s="65"/>
      <c r="BT117" s="126"/>
      <c r="BU117" s="126"/>
      <c r="BV117" s="123"/>
      <c r="BW117" s="123"/>
      <c r="BX117" s="123"/>
      <c r="BY117" s="123"/>
    </row>
    <row r="118" spans="1:77" s="150" customFormat="1" ht="13.5" customHeight="1">
      <c r="A118" s="15" t="s">
        <v>65</v>
      </c>
      <c r="B118" s="173">
        <f t="shared" si="61"/>
        <v>0</v>
      </c>
      <c r="C118" s="173">
        <f t="shared" si="62"/>
        <v>0</v>
      </c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3"/>
      <c r="BC118" s="173"/>
      <c r="BD118" s="173"/>
      <c r="BE118" s="173"/>
      <c r="BF118" s="173"/>
      <c r="BG118" s="173"/>
      <c r="BH118" s="173"/>
      <c r="BI118" s="173"/>
      <c r="BJ118" s="173"/>
      <c r="BK118" s="173"/>
      <c r="BL118" s="173"/>
      <c r="BM118" s="173"/>
      <c r="BN118" s="173"/>
      <c r="BO118" s="173"/>
      <c r="BP118" s="173"/>
      <c r="BQ118" s="173"/>
      <c r="BR118" s="173"/>
      <c r="BS118" s="65"/>
      <c r="BT118" s="126"/>
      <c r="BU118" s="126"/>
      <c r="BV118" s="123"/>
      <c r="BW118" s="123"/>
      <c r="BX118" s="123"/>
      <c r="BY118" s="123"/>
    </row>
    <row r="119" spans="1:77" s="150" customFormat="1" ht="13.5" customHeight="1">
      <c r="A119" s="15" t="s">
        <v>87</v>
      </c>
      <c r="B119" s="173">
        <f t="shared" si="61"/>
        <v>0</v>
      </c>
      <c r="C119" s="173">
        <f t="shared" si="62"/>
        <v>0</v>
      </c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65"/>
      <c r="BT119" s="126"/>
      <c r="BU119" s="126"/>
      <c r="BV119" s="123"/>
      <c r="BW119" s="123"/>
      <c r="BX119" s="123"/>
      <c r="BY119" s="123"/>
    </row>
    <row r="120" spans="1:77" s="150" customFormat="1" ht="13.5" customHeight="1">
      <c r="A120" s="15" t="s">
        <v>77</v>
      </c>
      <c r="B120" s="173">
        <f t="shared" si="61"/>
        <v>0</v>
      </c>
      <c r="C120" s="173">
        <f t="shared" si="62"/>
        <v>0</v>
      </c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3"/>
      <c r="BA120" s="173"/>
      <c r="BB120" s="173"/>
      <c r="BC120" s="173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3"/>
      <c r="BS120" s="65"/>
      <c r="BT120" s="126"/>
      <c r="BU120" s="126"/>
      <c r="BV120" s="123"/>
      <c r="BW120" s="123"/>
      <c r="BX120" s="123"/>
      <c r="BY120" s="123"/>
    </row>
    <row r="121" spans="1:77" s="150" customFormat="1" ht="13.5" customHeight="1">
      <c r="A121" s="15" t="s">
        <v>98</v>
      </c>
      <c r="B121" s="173">
        <f t="shared" si="61"/>
        <v>0</v>
      </c>
      <c r="C121" s="173">
        <f t="shared" si="62"/>
        <v>0</v>
      </c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/>
      <c r="BF121" s="173"/>
      <c r="BG121" s="173"/>
      <c r="BH121" s="173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3"/>
      <c r="BS121" s="65"/>
      <c r="BT121" s="126"/>
      <c r="BU121" s="126"/>
      <c r="BV121" s="123"/>
      <c r="BW121" s="123"/>
      <c r="BX121" s="123"/>
      <c r="BY121" s="123"/>
    </row>
    <row r="122" spans="1:77" s="40" customFormat="1" ht="17.25" customHeight="1">
      <c r="A122" s="19" t="s">
        <v>175</v>
      </c>
      <c r="B122" s="191">
        <f>B123+B124</f>
        <v>0</v>
      </c>
      <c r="C122" s="191">
        <f>C123+C124</f>
        <v>0</v>
      </c>
      <c r="D122" s="191"/>
      <c r="E122" s="191"/>
      <c r="F122" s="191"/>
      <c r="G122" s="191"/>
      <c r="H122" s="191"/>
      <c r="I122" s="191"/>
      <c r="J122" s="191"/>
      <c r="K122" s="191"/>
      <c r="L122" s="191"/>
      <c r="M122" s="173"/>
      <c r="N122" s="191"/>
      <c r="O122" s="191"/>
      <c r="P122" s="191"/>
      <c r="Q122" s="191">
        <f t="shared" ref="Q122:R122" si="63">Q123+Q124</f>
        <v>0</v>
      </c>
      <c r="R122" s="191">
        <f t="shared" si="63"/>
        <v>0</v>
      </c>
      <c r="S122" s="173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>
        <f>AF123+AF124</f>
        <v>0</v>
      </c>
      <c r="AG122" s="191">
        <f>AG123+AG124</f>
        <v>0</v>
      </c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>
        <f>AR123+AR124</f>
        <v>0</v>
      </c>
      <c r="AS122" s="191">
        <f>AS123+AS124</f>
        <v>0</v>
      </c>
      <c r="AT122" s="191"/>
      <c r="AU122" s="191">
        <f>AU123+AU124</f>
        <v>0</v>
      </c>
      <c r="AV122" s="191">
        <f>AV123+AV124</f>
        <v>0</v>
      </c>
      <c r="AW122" s="191"/>
      <c r="AX122" s="191">
        <f>AX123+AX124</f>
        <v>0</v>
      </c>
      <c r="AY122" s="191">
        <f>AY123+AY124</f>
        <v>0</v>
      </c>
      <c r="AZ122" s="191"/>
      <c r="BA122" s="191">
        <f>BA123+BA124</f>
        <v>0</v>
      </c>
      <c r="BB122" s="191">
        <f>BB123+BB124</f>
        <v>0</v>
      </c>
      <c r="BC122" s="191"/>
      <c r="BD122" s="191">
        <f>BD123+BD124</f>
        <v>0</v>
      </c>
      <c r="BE122" s="191">
        <f>BE123+BE124</f>
        <v>0</v>
      </c>
      <c r="BF122" s="191"/>
      <c r="BG122" s="191">
        <f>BG123+BG124</f>
        <v>0</v>
      </c>
      <c r="BH122" s="191">
        <f>BH123+BH124</f>
        <v>0</v>
      </c>
      <c r="BI122" s="191"/>
      <c r="BJ122" s="191">
        <f>BJ123+BJ124</f>
        <v>0</v>
      </c>
      <c r="BK122" s="191">
        <f>BK123+BK124</f>
        <v>0</v>
      </c>
      <c r="BL122" s="191"/>
      <c r="BM122" s="191">
        <f>BM123+BM124</f>
        <v>0</v>
      </c>
      <c r="BN122" s="191">
        <f>BN123+BN124</f>
        <v>0</v>
      </c>
      <c r="BO122" s="191"/>
      <c r="BP122" s="191">
        <f>BP123+BP124</f>
        <v>0</v>
      </c>
      <c r="BQ122" s="191">
        <f>BQ123+BQ124</f>
        <v>0</v>
      </c>
      <c r="BR122" s="191"/>
      <c r="BS122" s="84"/>
      <c r="BT122" s="126"/>
      <c r="BU122" s="124"/>
      <c r="BV122" s="123"/>
      <c r="BW122" s="123"/>
      <c r="BX122" s="123"/>
      <c r="BY122" s="123"/>
    </row>
    <row r="123" spans="1:77" s="150" customFormat="1" ht="16.5" customHeight="1">
      <c r="A123" s="15" t="s">
        <v>176</v>
      </c>
      <c r="B123" s="173">
        <f t="shared" ref="B123:B124" si="64">Q123+AF123+AU123+AX123+BA123+BD123+BG123+BJ123+BM123</f>
        <v>0</v>
      </c>
      <c r="C123" s="173">
        <f t="shared" ref="C123:C124" si="65">F123+I123+L123+O123+R123+U123+X123+AA123+AD123+AG123</f>
        <v>0</v>
      </c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173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84"/>
      <c r="BT123" s="126"/>
      <c r="BU123" s="123"/>
      <c r="BV123" s="123"/>
      <c r="BW123" s="123"/>
      <c r="BX123" s="123"/>
      <c r="BY123" s="123"/>
    </row>
    <row r="124" spans="1:77" s="40" customFormat="1" ht="18" customHeight="1">
      <c r="A124" s="19" t="s">
        <v>193</v>
      </c>
      <c r="B124" s="173">
        <f t="shared" si="64"/>
        <v>0</v>
      </c>
      <c r="C124" s="173">
        <f t="shared" si="65"/>
        <v>0</v>
      </c>
      <c r="D124" s="173"/>
      <c r="E124" s="191"/>
      <c r="F124" s="191"/>
      <c r="G124" s="191"/>
      <c r="H124" s="191"/>
      <c r="I124" s="191"/>
      <c r="J124" s="191"/>
      <c r="K124" s="191"/>
      <c r="L124" s="191"/>
      <c r="M124" s="173"/>
      <c r="N124" s="191"/>
      <c r="O124" s="191"/>
      <c r="P124" s="191"/>
      <c r="Q124" s="191"/>
      <c r="R124" s="191"/>
      <c r="S124" s="173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>
        <v>0</v>
      </c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>
        <v>0</v>
      </c>
      <c r="AS124" s="191"/>
      <c r="AT124" s="191"/>
      <c r="AU124" s="191">
        <v>0</v>
      </c>
      <c r="AV124" s="191"/>
      <c r="AW124" s="191"/>
      <c r="AX124" s="191">
        <v>0</v>
      </c>
      <c r="AY124" s="191"/>
      <c r="AZ124" s="191"/>
      <c r="BA124" s="191">
        <v>0</v>
      </c>
      <c r="BB124" s="191"/>
      <c r="BC124" s="191"/>
      <c r="BD124" s="191">
        <v>0</v>
      </c>
      <c r="BE124" s="191"/>
      <c r="BF124" s="191"/>
      <c r="BG124" s="191">
        <v>0</v>
      </c>
      <c r="BH124" s="191"/>
      <c r="BI124" s="191"/>
      <c r="BJ124" s="191">
        <v>0</v>
      </c>
      <c r="BK124" s="191"/>
      <c r="BL124" s="191"/>
      <c r="BM124" s="191">
        <v>0</v>
      </c>
      <c r="BN124" s="191"/>
      <c r="BO124" s="191"/>
      <c r="BP124" s="191">
        <v>0</v>
      </c>
      <c r="BQ124" s="191"/>
      <c r="BR124" s="191"/>
      <c r="BS124" s="84"/>
      <c r="BT124" s="126"/>
      <c r="BU124" s="123"/>
      <c r="BV124" s="123"/>
      <c r="BW124" s="123"/>
      <c r="BX124" s="123"/>
      <c r="BY124" s="123"/>
    </row>
    <row r="125" spans="1:77" s="40" customFormat="1" ht="18" customHeight="1">
      <c r="A125" s="19" t="s">
        <v>200</v>
      </c>
      <c r="B125" s="191">
        <f>SUM(B126:B128)</f>
        <v>1180443.5620299999</v>
      </c>
      <c r="C125" s="191">
        <f>SUM(C126:C128)</f>
        <v>254152.36588000003</v>
      </c>
      <c r="D125" s="191">
        <f t="shared" ref="D125:D129" si="66">C125/B125*100</f>
        <v>21.530242872682205</v>
      </c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>
        <f t="shared" ref="Q125:R125" si="67">SUM(Q126:Q128)</f>
        <v>99900.9</v>
      </c>
      <c r="R125" s="191">
        <f t="shared" si="67"/>
        <v>25159.702799999999</v>
      </c>
      <c r="S125" s="191">
        <f t="shared" ref="S125:S129" si="68">R125/Q125*100</f>
        <v>25.18466079885166</v>
      </c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206"/>
      <c r="AF125" s="191">
        <f>AF126+AF127+AF128</f>
        <v>47588.9899</v>
      </c>
      <c r="AG125" s="191">
        <f>AG126+AG127+AG128</f>
        <v>13651.899939999999</v>
      </c>
      <c r="AH125" s="191">
        <f>AG125/AF125*100</f>
        <v>28.68709751706665</v>
      </c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>
        <f>AR126+AR127+AR128</f>
        <v>0</v>
      </c>
      <c r="AS125" s="191">
        <f>AS126+AS127+AS128</f>
        <v>0</v>
      </c>
      <c r="AT125" s="191"/>
      <c r="AU125" s="191">
        <f>AU126+AU127+AU128</f>
        <v>95200</v>
      </c>
      <c r="AV125" s="191">
        <f>AV126+AV127+AV128</f>
        <v>77784.558780000007</v>
      </c>
      <c r="AW125" s="191">
        <f>AV125/AU125*100</f>
        <v>81.706469306722695</v>
      </c>
      <c r="AX125" s="191">
        <f>AX126+AX127+AX128</f>
        <v>421075.7</v>
      </c>
      <c r="AY125" s="191">
        <f>AY126+AY127+AY128</f>
        <v>135056.20436</v>
      </c>
      <c r="AZ125" s="191">
        <f>AY125/AX125*100</f>
        <v>32.074091276224202</v>
      </c>
      <c r="BA125" s="191">
        <f>BA126+BA127+BA128</f>
        <v>254101.24</v>
      </c>
      <c r="BB125" s="191">
        <f>BB126+BB127+BB128</f>
        <v>0</v>
      </c>
      <c r="BC125" s="191">
        <f>BB125/BA125*100</f>
        <v>0</v>
      </c>
      <c r="BD125" s="191">
        <f>BD126+BD127+BD128</f>
        <v>50000</v>
      </c>
      <c r="BE125" s="191">
        <f>BE126+BE127+BE128</f>
        <v>0</v>
      </c>
      <c r="BF125" s="191">
        <f>BE125/BD125*100</f>
        <v>0</v>
      </c>
      <c r="BG125" s="191">
        <f>BG126+BG127+BG128</f>
        <v>2500</v>
      </c>
      <c r="BH125" s="191">
        <f>BH126+BH127+BH128</f>
        <v>2500</v>
      </c>
      <c r="BI125" s="191">
        <f>BH125/BG125*100</f>
        <v>100</v>
      </c>
      <c r="BJ125" s="191">
        <f>BJ126+BJ127+BJ128</f>
        <v>15000</v>
      </c>
      <c r="BK125" s="191">
        <f>BK126+BK127+BK128</f>
        <v>0</v>
      </c>
      <c r="BL125" s="191">
        <f>BK125/BJ125*100</f>
        <v>0</v>
      </c>
      <c r="BM125" s="191">
        <f>BM126+BM127+BM128</f>
        <v>0</v>
      </c>
      <c r="BN125" s="191">
        <f>BN126+BN127+BN128</f>
        <v>0</v>
      </c>
      <c r="BO125" s="191"/>
      <c r="BP125" s="191">
        <f>BP126+BP127+BP128</f>
        <v>195076.73212999999</v>
      </c>
      <c r="BQ125" s="191">
        <f>BQ126+BQ127+BQ128</f>
        <v>0</v>
      </c>
      <c r="BR125" s="173">
        <f t="shared" ref="BR125:BR126" si="69">BQ125/BP125*100</f>
        <v>0</v>
      </c>
      <c r="BS125" s="84"/>
      <c r="BT125" s="126"/>
      <c r="BU125" s="123"/>
      <c r="BV125" s="123"/>
      <c r="BW125" s="123"/>
      <c r="BX125" s="123"/>
      <c r="BY125" s="123"/>
    </row>
    <row r="126" spans="1:77" s="150" customFormat="1" ht="17.25" customHeight="1">
      <c r="A126" s="15" t="s">
        <v>2</v>
      </c>
      <c r="B126" s="173">
        <f>Q126+AF126+AU126+AX126+BA126+BD126+BG126+BJ126+BM126+BP126</f>
        <v>1130354.57213</v>
      </c>
      <c r="C126" s="173">
        <f>F126+I126+L126+O126+R126+U126+X126+AA126+AD126+AG126+AJ126+AV126+AY126+BB126+BE126</f>
        <v>238000.46594000002</v>
      </c>
      <c r="D126" s="173">
        <f t="shared" si="66"/>
        <v>21.055381365116293</v>
      </c>
      <c r="E126" s="171"/>
      <c r="F126" s="171"/>
      <c r="G126" s="173"/>
      <c r="H126" s="173"/>
      <c r="I126" s="173"/>
      <c r="J126" s="173"/>
      <c r="K126" s="171"/>
      <c r="L126" s="171"/>
      <c r="M126" s="173"/>
      <c r="N126" s="173"/>
      <c r="O126" s="173"/>
      <c r="P126" s="173"/>
      <c r="Q126" s="173">
        <v>99900.9</v>
      </c>
      <c r="R126" s="173">
        <v>25159.702799999999</v>
      </c>
      <c r="S126" s="173">
        <f>R126/Q126*100</f>
        <v>25.18466079885166</v>
      </c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210"/>
      <c r="AP126" s="173"/>
      <c r="AQ126" s="209"/>
      <c r="AR126" s="173"/>
      <c r="AS126" s="173"/>
      <c r="AT126" s="173"/>
      <c r="AU126" s="173">
        <v>95200</v>
      </c>
      <c r="AV126" s="173">
        <v>77784.558780000007</v>
      </c>
      <c r="AW126" s="173">
        <f>AV126/AU126*100</f>
        <v>81.706469306722695</v>
      </c>
      <c r="AX126" s="173">
        <v>421075.7</v>
      </c>
      <c r="AY126" s="173">
        <v>135056.20436</v>
      </c>
      <c r="AZ126" s="173">
        <f>AY126/AX126*100</f>
        <v>32.074091276224202</v>
      </c>
      <c r="BA126" s="173">
        <v>254101.24</v>
      </c>
      <c r="BB126" s="173"/>
      <c r="BC126" s="173">
        <f>BB126/BA126*100</f>
        <v>0</v>
      </c>
      <c r="BD126" s="173">
        <v>50000</v>
      </c>
      <c r="BE126" s="173"/>
      <c r="BF126" s="173">
        <f>BE126/BD126*100</f>
        <v>0</v>
      </c>
      <c r="BG126" s="173"/>
      <c r="BH126" s="173"/>
      <c r="BI126" s="173"/>
      <c r="BJ126" s="173">
        <v>15000</v>
      </c>
      <c r="BK126" s="173"/>
      <c r="BL126" s="173">
        <f>BK126/BJ126*100</f>
        <v>0</v>
      </c>
      <c r="BM126" s="173"/>
      <c r="BN126" s="173"/>
      <c r="BO126" s="173"/>
      <c r="BP126" s="173">
        <v>195076.73212999999</v>
      </c>
      <c r="BQ126" s="173"/>
      <c r="BR126" s="173">
        <f t="shared" si="69"/>
        <v>0</v>
      </c>
      <c r="BS126" s="85"/>
      <c r="BT126" s="123"/>
      <c r="BU126" s="123"/>
      <c r="BV126" s="123"/>
      <c r="BW126" s="123"/>
      <c r="BX126" s="123"/>
      <c r="BY126" s="123"/>
    </row>
    <row r="127" spans="1:77" s="150" customFormat="1" ht="18" customHeight="1">
      <c r="A127" s="15" t="s">
        <v>354</v>
      </c>
      <c r="B127" s="173">
        <f t="shared" ref="B127" si="70">Q127+AF127+AU127+AX127+BA127+BD127+BG127+BJ127+BM127</f>
        <v>50088.9899</v>
      </c>
      <c r="C127" s="173">
        <f>F127+I127+L127+O127+R127+U127+X127+AA127+AD127+AG127+AP127+AM127+BH127</f>
        <v>16151.899939999999</v>
      </c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7"/>
      <c r="AF127" s="173">
        <v>47588.9899</v>
      </c>
      <c r="AG127" s="173">
        <v>13651.899939999999</v>
      </c>
      <c r="AH127" s="173">
        <f>AG127/AF127*100</f>
        <v>28.68709751706665</v>
      </c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  <c r="BA127" s="173"/>
      <c r="BB127" s="173"/>
      <c r="BC127" s="173"/>
      <c r="BD127" s="173"/>
      <c r="BE127" s="173"/>
      <c r="BF127" s="173"/>
      <c r="BG127" s="173">
        <v>2500</v>
      </c>
      <c r="BH127" s="173">
        <v>2500</v>
      </c>
      <c r="BI127" s="173">
        <f>BH127/BG127*100</f>
        <v>100</v>
      </c>
      <c r="BJ127" s="173"/>
      <c r="BK127" s="173"/>
      <c r="BL127" s="173"/>
      <c r="BM127" s="173"/>
      <c r="BN127" s="173"/>
      <c r="BO127" s="173"/>
      <c r="BP127" s="173"/>
      <c r="BQ127" s="173"/>
      <c r="BR127" s="173"/>
      <c r="BS127" s="65"/>
      <c r="BT127" s="126"/>
      <c r="BU127" s="126"/>
      <c r="BV127" s="124"/>
      <c r="BW127" s="123"/>
      <c r="BX127" s="123"/>
      <c r="BY127" s="123"/>
    </row>
    <row r="128" spans="1:77" s="150" customFormat="1" ht="18" customHeight="1">
      <c r="A128" s="15" t="s">
        <v>4</v>
      </c>
      <c r="B128" s="173">
        <f>Q128+AF128+AU128+AX128+BA128+BD128+BG128+BJ128+BM128</f>
        <v>0</v>
      </c>
      <c r="C128" s="173">
        <f t="shared" ref="C128" si="71">F128+I128+L128+O128+R128+U128+X128+AA128+AD128+AG128</f>
        <v>0</v>
      </c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91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210"/>
      <c r="AP128" s="173"/>
      <c r="AQ128" s="209"/>
      <c r="AR128" s="173"/>
      <c r="AS128" s="173"/>
      <c r="AT128" s="173"/>
      <c r="AU128" s="173"/>
      <c r="AV128" s="173"/>
      <c r="AW128" s="173"/>
      <c r="AX128" s="173"/>
      <c r="AY128" s="173"/>
      <c r="AZ128" s="173"/>
      <c r="BA128" s="173"/>
      <c r="BB128" s="173"/>
      <c r="BC128" s="173"/>
      <c r="BD128" s="173"/>
      <c r="BE128" s="173"/>
      <c r="BF128" s="173"/>
      <c r="BG128" s="173"/>
      <c r="BH128" s="173"/>
      <c r="BI128" s="173"/>
      <c r="BJ128" s="173"/>
      <c r="BK128" s="173"/>
      <c r="BL128" s="173"/>
      <c r="BM128" s="173"/>
      <c r="BN128" s="173"/>
      <c r="BO128" s="173"/>
      <c r="BP128" s="173"/>
      <c r="BQ128" s="173"/>
      <c r="BR128" s="173"/>
      <c r="BS128" s="84"/>
      <c r="BT128" s="126"/>
      <c r="BU128" s="124"/>
      <c r="BV128" s="123"/>
      <c r="BW128" s="123"/>
      <c r="BX128" s="123"/>
      <c r="BY128" s="123"/>
    </row>
    <row r="129" spans="1:77" s="40" customFormat="1" ht="18" customHeight="1">
      <c r="A129" s="19" t="s">
        <v>6</v>
      </c>
      <c r="B129" s="191">
        <f>B125+B8</f>
        <v>1395009.7629999998</v>
      </c>
      <c r="C129" s="191">
        <f>C8+C125</f>
        <v>322977.42006999999</v>
      </c>
      <c r="D129" s="191">
        <f t="shared" si="66"/>
        <v>23.152341197629315</v>
      </c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>
        <f>Q8+Q125</f>
        <v>99900.9</v>
      </c>
      <c r="R129" s="191">
        <f>R8+R125</f>
        <v>25159.702799999999</v>
      </c>
      <c r="S129" s="191">
        <f t="shared" si="68"/>
        <v>25.18466079885166</v>
      </c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206"/>
      <c r="AF129" s="191">
        <f>AF125+AF8</f>
        <v>82078.889900000009</v>
      </c>
      <c r="AG129" s="191">
        <f>AG125+AG8</f>
        <v>46578.429340000002</v>
      </c>
      <c r="AH129" s="191">
        <f t="shared" ref="AH129" si="72">AG129/AF129*100</f>
        <v>56.748366597974666</v>
      </c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>
        <f>AR125+AR8</f>
        <v>0</v>
      </c>
      <c r="AS129" s="191">
        <f>AS125+AS8</f>
        <v>0</v>
      </c>
      <c r="AT129" s="191"/>
      <c r="AU129" s="191">
        <f>AU125+AU8</f>
        <v>99857.045970000006</v>
      </c>
      <c r="AV129" s="191">
        <f>AV125+AV8</f>
        <v>80629.269750000007</v>
      </c>
      <c r="AW129" s="191">
        <f t="shared" ref="AW129" si="73">AV129/AU129*100</f>
        <v>80.744697549157834</v>
      </c>
      <c r="AX129" s="191">
        <f>AX125+AX8</f>
        <v>421075.7</v>
      </c>
      <c r="AY129" s="191">
        <f>AY125+AY8</f>
        <v>135056.20436</v>
      </c>
      <c r="AZ129" s="191">
        <f t="shared" ref="AZ129" si="74">AY129/AX129*100</f>
        <v>32.074091276224202</v>
      </c>
      <c r="BA129" s="191">
        <f>BA125+BA8</f>
        <v>372437.16099999996</v>
      </c>
      <c r="BB129" s="191">
        <f>BB125+BB8</f>
        <v>14303.835300000001</v>
      </c>
      <c r="BC129" s="191">
        <f t="shared" ref="BC129" si="75">BB129/BA129*100</f>
        <v>3.840603677032111</v>
      </c>
      <c r="BD129" s="191">
        <f>BD125+BD8</f>
        <v>60834.512999999999</v>
      </c>
      <c r="BE129" s="191">
        <f>BE125+BE8</f>
        <v>0</v>
      </c>
      <c r="BF129" s="191">
        <f t="shared" ref="BF129" si="76">BE129/BD129*100</f>
        <v>0</v>
      </c>
      <c r="BG129" s="191">
        <f>BG125+BG8</f>
        <v>2500</v>
      </c>
      <c r="BH129" s="191">
        <f>BH125+BH8</f>
        <v>2500</v>
      </c>
      <c r="BI129" s="191">
        <f t="shared" ref="BI129" si="77">BH129/BG129*100</f>
        <v>100</v>
      </c>
      <c r="BJ129" s="191">
        <f>BJ125+BJ8</f>
        <v>41248.820999999996</v>
      </c>
      <c r="BK129" s="191">
        <f>BK125+BK8</f>
        <v>13445.6805</v>
      </c>
      <c r="BL129" s="191">
        <f t="shared" ref="BL129" si="78">BK129/BJ129*100</f>
        <v>32.596520758738777</v>
      </c>
      <c r="BM129" s="191">
        <f>BM125+BM8</f>
        <v>20000</v>
      </c>
      <c r="BN129" s="191">
        <f>BN125+BN8</f>
        <v>5304.2980200000002</v>
      </c>
      <c r="BO129" s="191">
        <f t="shared" ref="BO129" si="79">BN129/BM129*100</f>
        <v>26.521490100000001</v>
      </c>
      <c r="BP129" s="191">
        <f>BP125+BP8</f>
        <v>195076.73212999999</v>
      </c>
      <c r="BQ129" s="191">
        <f>BQ125+BQ8</f>
        <v>3355.38</v>
      </c>
      <c r="BR129" s="191"/>
      <c r="BS129" s="88"/>
      <c r="BT129" s="126"/>
      <c r="BU129" s="126"/>
      <c r="BV129" s="123"/>
      <c r="BW129" s="121"/>
      <c r="BX129" s="121"/>
      <c r="BY129" s="121"/>
    </row>
    <row r="130" spans="1:77" ht="13.5" customHeight="1">
      <c r="B130" s="65"/>
      <c r="C130" s="65"/>
    </row>
    <row r="131" spans="1:77" ht="13.5" customHeight="1">
      <c r="B131" s="65"/>
      <c r="C131" s="65"/>
      <c r="F131" s="20">
        <f>F129+I129+L129</f>
        <v>0</v>
      </c>
      <c r="R131" s="93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42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93"/>
      <c r="AW131" s="17"/>
      <c r="AX131" s="17"/>
    </row>
    <row r="132" spans="1:77" ht="13.5" customHeight="1"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42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</row>
    <row r="133" spans="1:77" ht="13.5" customHeight="1">
      <c r="C133" s="64"/>
    </row>
    <row r="134" spans="1:77" ht="13.5" customHeight="1">
      <c r="C134" s="27"/>
    </row>
  </sheetData>
  <mergeCells count="71">
    <mergeCell ref="BP2:BR3"/>
    <mergeCell ref="BP5:BR5"/>
    <mergeCell ref="BP6:BR6"/>
    <mergeCell ref="BJ2:BL3"/>
    <mergeCell ref="BJ5:BL5"/>
    <mergeCell ref="BJ6:BL6"/>
    <mergeCell ref="BM2:BO3"/>
    <mergeCell ref="BM5:BO5"/>
    <mergeCell ref="BM6:BO6"/>
    <mergeCell ref="BU7:BV7"/>
    <mergeCell ref="AC2:AE3"/>
    <mergeCell ref="AC5:AE5"/>
    <mergeCell ref="AC6:AE6"/>
    <mergeCell ref="AF2:AH3"/>
    <mergeCell ref="AF5:AH5"/>
    <mergeCell ref="AF6:AH6"/>
    <mergeCell ref="AI2:AK3"/>
    <mergeCell ref="AI5:AK5"/>
    <mergeCell ref="AI6:AK6"/>
    <mergeCell ref="AL2:AN3"/>
    <mergeCell ref="AL5:AN5"/>
    <mergeCell ref="AL6:AN6"/>
    <mergeCell ref="AO2:AQ3"/>
    <mergeCell ref="AR2:AT3"/>
    <mergeCell ref="AR5:AT5"/>
    <mergeCell ref="E1:G1"/>
    <mergeCell ref="H2:J3"/>
    <mergeCell ref="T5:V5"/>
    <mergeCell ref="N6:P6"/>
    <mergeCell ref="T6:V6"/>
    <mergeCell ref="Q2:S3"/>
    <mergeCell ref="K6:M6"/>
    <mergeCell ref="T2:V3"/>
    <mergeCell ref="Q5:S5"/>
    <mergeCell ref="Q6:S6"/>
    <mergeCell ref="N2:P3"/>
    <mergeCell ref="N5:P5"/>
    <mergeCell ref="H6:J6"/>
    <mergeCell ref="H5:J5"/>
    <mergeCell ref="K2:M3"/>
    <mergeCell ref="K5:M5"/>
    <mergeCell ref="A5:A6"/>
    <mergeCell ref="B5:D6"/>
    <mergeCell ref="B2:D3"/>
    <mergeCell ref="E2:G3"/>
    <mergeCell ref="E5:G5"/>
    <mergeCell ref="E6:G6"/>
    <mergeCell ref="A2:A4"/>
    <mergeCell ref="AR6:AT6"/>
    <mergeCell ref="W2:Y3"/>
    <mergeCell ref="Z2:AB3"/>
    <mergeCell ref="W5:Y5"/>
    <mergeCell ref="AO5:AQ5"/>
    <mergeCell ref="W6:Y6"/>
    <mergeCell ref="Z5:AB5"/>
    <mergeCell ref="AO6:AQ6"/>
    <mergeCell ref="AU2:AW3"/>
    <mergeCell ref="AU5:AW5"/>
    <mergeCell ref="AU6:AW6"/>
    <mergeCell ref="AX2:AZ3"/>
    <mergeCell ref="AX5:AZ5"/>
    <mergeCell ref="AX6:AZ6"/>
    <mergeCell ref="BG2:BI3"/>
    <mergeCell ref="BG5:BI5"/>
    <mergeCell ref="BG6:BI6"/>
    <mergeCell ref="BA2:BC3"/>
    <mergeCell ref="BA5:BC5"/>
    <mergeCell ref="BA6:BC6"/>
    <mergeCell ref="BD2:BF3"/>
    <mergeCell ref="BD5:BF5"/>
    <mergeCell ref="BD6:BF6"/>
  </mergeCells>
  <pageMargins left="0.19685039370078741" right="0.19685039370078741" top="0.27559055118110237" bottom="0.23622047244094491" header="0.15748031496062992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D48" sqref="D48:D49"/>
    </sheetView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дотации </vt:lpstr>
      <vt:lpstr>субсидии </vt:lpstr>
      <vt:lpstr>субвенции</vt:lpstr>
      <vt:lpstr> иные </vt:lpstr>
      <vt:lpstr>Лист1</vt:lpstr>
      <vt:lpstr>Лист2</vt:lpstr>
      <vt:lpstr>Лист3</vt:lpstr>
      <vt:lpstr>' иные '!Заголовки_для_печати</vt:lpstr>
      <vt:lpstr>'дотации '!Заголовки_для_печати</vt:lpstr>
      <vt:lpstr>субвенции!Заголовки_для_печати</vt:lpstr>
      <vt:lpstr>'субсидии '!Заголовки_для_печати</vt:lpstr>
      <vt:lpstr>'дотации '!Область_печати</vt:lpstr>
      <vt:lpstr>субвенции!Область_печати</vt:lpstr>
      <vt:lpstr>'субсидии '!Область_печати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Кудыкова</dc:creator>
  <cp:lastModifiedBy>MF-KudEA</cp:lastModifiedBy>
  <cp:lastPrinted>2022-06-27T12:33:27Z</cp:lastPrinted>
  <dcterms:created xsi:type="dcterms:W3CDTF">2006-02-21T06:31:18Z</dcterms:created>
  <dcterms:modified xsi:type="dcterms:W3CDTF">2022-06-27T12:33:28Z</dcterms:modified>
</cp:coreProperties>
</file>