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42.xml" ContentType="application/vnd.openxmlformats-officedocument.spreadsheetml.worksheet+xml"/>
  <Override PartName="/xl/worksheets/sheet1.xml" ContentType="application/vnd.openxmlformats-officedocument.spreadsheetml.worksheet+xml"/>
  <Override PartName="/xl/worksheets/sheet3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41.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37.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40.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27795" windowHeight="13350" tabRatio="842" activeTab="1"/>
  </bookViews>
  <sheets>
    <sheet name="1(2025)" sheetId="43" r:id="rId1"/>
    <sheet name="5(2020)" sheetId="20" r:id="rId2"/>
    <sheet name="4" sheetId="19" r:id="rId3"/>
    <sheet name="3" sheetId="18" r:id="rId4"/>
    <sheet name="1(2020)" sheetId="1" r:id="rId5"/>
    <sheet name="1(2021)" sheetId="13" r:id="rId6"/>
    <sheet name="1(2022)" sheetId="14" r:id="rId7"/>
    <sheet name="1(2023)" sheetId="15" r:id="rId8"/>
    <sheet name="1(2024)" sheetId="16" r:id="rId9"/>
    <sheet name="2" sheetId="17" r:id="rId10"/>
    <sheet name="5(2021)" sheetId="21" r:id="rId11"/>
    <sheet name="5(2022)" sheetId="22" r:id="rId12"/>
    <sheet name="5(2023)" sheetId="23" r:id="rId13"/>
    <sheet name="5(2024)" sheetId="24" r:id="rId14"/>
    <sheet name="5(2025)" sheetId="25" r:id="rId15"/>
    <sheet name="6" sheetId="26" r:id="rId16"/>
    <sheet name="7" sheetId="27" r:id="rId17"/>
    <sheet name="8" sheetId="28" r:id="rId18"/>
    <sheet name="9" sheetId="29" r:id="rId19"/>
    <sheet name="10" sheetId="30" r:id="rId20"/>
    <sheet name="11.1" sheetId="31" r:id="rId21"/>
    <sheet name="11.2" sheetId="32" r:id="rId22"/>
    <sheet name="11.3" sheetId="33" r:id="rId23"/>
    <sheet name="12" sheetId="34" r:id="rId24"/>
    <sheet name="13" sheetId="35" r:id="rId25"/>
    <sheet name="14" sheetId="36" r:id="rId26"/>
    <sheet name="15" sheetId="37" r:id="rId27"/>
    <sheet name="16" sheetId="38" r:id="rId28"/>
    <sheet name="17" sheetId="39" r:id="rId29"/>
    <sheet name="18" sheetId="40" r:id="rId30"/>
    <sheet name="19" sheetId="41" r:id="rId31"/>
    <sheet name="Марий Эл" sheetId="42" r:id="rId32"/>
    <sheet name="Лист2" sheetId="3" r:id="rId33"/>
    <sheet name="Лист3" sheetId="4" r:id="rId34"/>
    <sheet name="Лист4" sheetId="5" r:id="rId35"/>
    <sheet name="Лист5" sheetId="6" r:id="rId36"/>
    <sheet name="Лист6" sheetId="7" r:id="rId37"/>
    <sheet name="Лист7" sheetId="8" r:id="rId38"/>
    <sheet name="Лист8" sheetId="9" r:id="rId39"/>
    <sheet name="Лист9" sheetId="10" r:id="rId40"/>
    <sheet name="Лист10" sheetId="11" r:id="rId41"/>
    <sheet name="Лист11" sheetId="12"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xlnm._FilterDatabase" localSheetId="29" hidden="1">'18'!#REF!</definedName>
    <definedName name="_xlnm._FilterDatabase" localSheetId="9" hidden="1">'2'!$A$17:$CQ$86</definedName>
    <definedName name="_xlnm._FilterDatabase" localSheetId="3" hidden="1">'3'!$A$17:$BV$17</definedName>
    <definedName name="_xlnm._FilterDatabase" localSheetId="2" hidden="1">'4'!#REF!</definedName>
    <definedName name="_xlnm._FilterDatabase" localSheetId="1" hidden="1">'5(2020)'!#REF!</definedName>
    <definedName name="_xlnm._FilterDatabase" localSheetId="10" hidden="1">'5(2021)'!#REF!</definedName>
    <definedName name="_xlnm._FilterDatabase" localSheetId="11" hidden="1">'5(2022)'!#REF!</definedName>
    <definedName name="_xlnm._FilterDatabase" localSheetId="12" hidden="1">'5(2023)'!#REF!</definedName>
    <definedName name="_xlnm._FilterDatabase" localSheetId="13" hidden="1">'5(2024)'!#REF!</definedName>
    <definedName name="_xlnm._FilterDatabase" localSheetId="14" hidden="1">'5(2025)'!#REF!</definedName>
    <definedName name="_xlnm._FilterDatabase" localSheetId="15" hidden="1">'6'!$A$19:$BW$19</definedName>
    <definedName name="_xlnm._FilterDatabase" localSheetId="16" hidden="1">'7'!$A$13:$DL$18</definedName>
    <definedName name="_xlnm._FilterDatabase" localSheetId="17" hidden="1">'8'!#REF!</definedName>
    <definedName name="_xlnm._FilterDatabase" localSheetId="18" hidden="1">'9'!#REF!</definedName>
    <definedName name="_xlnm.Print_Titles" localSheetId="4">'1(2020)'!$15:$19</definedName>
    <definedName name="_xlnm.Print_Titles" localSheetId="5">'1(2021)'!$15:$19</definedName>
    <definedName name="_xlnm.Print_Titles" localSheetId="6">'1(2022)'!$15:$19</definedName>
    <definedName name="_xlnm.Print_Titles" localSheetId="7">'1(2023)'!$15:$19</definedName>
    <definedName name="_xlnm.Print_Titles" localSheetId="8">'1(2024)'!$15:$19</definedName>
    <definedName name="_xlnm.Print_Titles" localSheetId="0">'1(2025)'!$15:$19</definedName>
    <definedName name="_xlnm.Print_Titles" localSheetId="21">'11.2'!$17:$17</definedName>
    <definedName name="_xlnm.Print_Titles" localSheetId="22">'11.3'!$14:$14</definedName>
    <definedName name="_xlnm.Print_Area" localSheetId="4">'1(2020)'!$A$1:$S$42</definedName>
    <definedName name="_xlnm.Print_Area" localSheetId="5">'1(2021)'!$A$1:$S$44</definedName>
    <definedName name="_xlnm.Print_Area" localSheetId="6">'1(2022)'!$A$1:$S$44</definedName>
    <definedName name="_xlnm.Print_Area" localSheetId="7">'1(2023)'!$A$1:$S$46</definedName>
    <definedName name="_xlnm.Print_Area" localSheetId="8">'1(2024)'!$A$1:$S$46</definedName>
    <definedName name="_xlnm.Print_Area" localSheetId="0">'1(2025)'!$A$1:$S$42</definedName>
    <definedName name="_xlnm.Print_Area" localSheetId="19">'10'!$A$1:$R$43</definedName>
    <definedName name="_xlnm.Print_Area" localSheetId="20">'11.1'!$A$1:$AH$17</definedName>
    <definedName name="_xlnm.Print_Area" localSheetId="21">'11.2'!$A$5:$O$162</definedName>
    <definedName name="_xlnm.Print_Area" localSheetId="22">'11.3'!$A$5:$I$37</definedName>
    <definedName name="_xlnm.Print_Area" localSheetId="23">'12'!$A$1:$AE$48</definedName>
    <definedName name="_xlnm.Print_Area" localSheetId="24">'13'!$A$1:$K$59</definedName>
    <definedName name="_xlnm.Print_Area" localSheetId="25">'14'!$A$1:$S$47</definedName>
    <definedName name="_xlnm.Print_Area" localSheetId="26">'15'!$A$1:$Y$15</definedName>
    <definedName name="_xlnm.Print_Area" localSheetId="27">'16'!$A$1:$X$15</definedName>
    <definedName name="_xlnm.Print_Area" localSheetId="28">'17'!$A$1:$H$19</definedName>
    <definedName name="_xlnm.Print_Area" localSheetId="29">'18'!$A$1:$J$27</definedName>
    <definedName name="_xlnm.Print_Area" localSheetId="30">'19'!$A$1:$B$21</definedName>
    <definedName name="_xlnm.Print_Area" localSheetId="9">'2'!$A$1:$CQ$94</definedName>
    <definedName name="_xlnm.Print_Area" localSheetId="3">'3'!$A$1:$AO$53</definedName>
    <definedName name="_xlnm.Print_Area" localSheetId="2">'4'!$A$1:$CZ$52</definedName>
    <definedName name="_xlnm.Print_Area" localSheetId="1">'5(2020)'!$A$1:$AL$39</definedName>
    <definedName name="_xlnm.Print_Area" localSheetId="10">'5(2021)'!$A$1:$AL$39</definedName>
    <definedName name="_xlnm.Print_Area" localSheetId="11">'5(2022)'!$A$1:$AL$40</definedName>
    <definedName name="_xlnm.Print_Area" localSheetId="12">'5(2023)'!$A$1:$AL$42</definedName>
    <definedName name="_xlnm.Print_Area" localSheetId="13">'5(2024)'!$A$1:$AL$44</definedName>
    <definedName name="_xlnm.Print_Area" localSheetId="14">'5(2025)'!$A$1:$AL$46</definedName>
    <definedName name="_xlnm.Print_Area" localSheetId="15">'6'!$A$1:$BX$53</definedName>
    <definedName name="_xlnm.Print_Area" localSheetId="16">'7'!$A$1:$DL$53</definedName>
    <definedName name="_xlnm.Print_Area" localSheetId="17">'8'!$A$1:$AM$50</definedName>
    <definedName name="_xlnm.Print_Area" localSheetId="18">'9'!$A$1:$E$41</definedName>
  </definedNames>
  <calcPr calcId="145621"/>
</workbook>
</file>

<file path=xl/calcChain.xml><?xml version="1.0" encoding="utf-8"?>
<calcChain xmlns="http://schemas.openxmlformats.org/spreadsheetml/2006/main">
  <c r="S29" i="43" l="1"/>
  <c r="R29" i="43"/>
  <c r="Q29" i="43"/>
  <c r="P29" i="43"/>
  <c r="O29" i="43"/>
  <c r="N29" i="43"/>
  <c r="M29" i="43"/>
  <c r="L29" i="43"/>
  <c r="K29" i="43"/>
  <c r="J29" i="43"/>
  <c r="I29" i="43"/>
  <c r="H29" i="43"/>
  <c r="G29" i="43"/>
  <c r="F29" i="43"/>
  <c r="E29" i="43"/>
  <c r="D29" i="43"/>
  <c r="S27" i="43"/>
  <c r="R27" i="43"/>
  <c r="Q27" i="43"/>
  <c r="P27" i="43"/>
  <c r="O27" i="43"/>
  <c r="N27" i="43"/>
  <c r="M27" i="43"/>
  <c r="L27" i="43"/>
  <c r="K27" i="43"/>
  <c r="J27" i="43"/>
  <c r="I27" i="43"/>
  <c r="H27" i="43"/>
  <c r="G27" i="43"/>
  <c r="F27" i="43"/>
  <c r="E27" i="43"/>
  <c r="D27" i="43"/>
  <c r="S26" i="43"/>
  <c r="R26" i="43"/>
  <c r="Q26" i="43"/>
  <c r="P26" i="43"/>
  <c r="O26" i="43"/>
  <c r="N26" i="43"/>
  <c r="M26" i="43"/>
  <c r="L26" i="43"/>
  <c r="K26" i="43"/>
  <c r="J26" i="43"/>
  <c r="I26" i="43"/>
  <c r="H26" i="43"/>
  <c r="G26" i="43"/>
  <c r="F26" i="43"/>
  <c r="E26" i="43"/>
  <c r="D26" i="43"/>
  <c r="S23" i="43"/>
  <c r="R23" i="43"/>
  <c r="Q23" i="43"/>
  <c r="P23" i="43"/>
  <c r="O23" i="43"/>
  <c r="N23" i="43"/>
  <c r="M23" i="43"/>
  <c r="L23" i="43"/>
  <c r="K23" i="43"/>
  <c r="J23" i="43"/>
  <c r="I23" i="43"/>
  <c r="H23" i="43"/>
  <c r="G23" i="43"/>
  <c r="F23" i="43"/>
  <c r="E23" i="43"/>
  <c r="D23" i="43"/>
  <c r="S22" i="43"/>
  <c r="R22" i="43"/>
  <c r="Q22" i="43"/>
  <c r="P22" i="43"/>
  <c r="O22" i="43"/>
  <c r="N22" i="43"/>
  <c r="M22" i="43"/>
  <c r="L22" i="43"/>
  <c r="K22" i="43"/>
  <c r="J22" i="43"/>
  <c r="I22" i="43"/>
  <c r="H22" i="43"/>
  <c r="G22" i="43"/>
  <c r="F22" i="43"/>
  <c r="E22" i="43"/>
  <c r="D22" i="43"/>
  <c r="S21" i="43"/>
  <c r="R21" i="43"/>
  <c r="Q21" i="43"/>
  <c r="P21" i="43"/>
  <c r="O21" i="43"/>
  <c r="N21" i="43"/>
  <c r="M21" i="43"/>
  <c r="L21" i="43"/>
  <c r="K21" i="43"/>
  <c r="J21" i="43"/>
  <c r="I21" i="43"/>
  <c r="H21" i="43"/>
  <c r="G21" i="43"/>
  <c r="F21" i="43"/>
  <c r="E21" i="43"/>
  <c r="D21" i="43"/>
  <c r="R20" i="43"/>
  <c r="Q20" i="43"/>
  <c r="P20" i="43"/>
  <c r="O20" i="43"/>
  <c r="N20" i="43"/>
  <c r="M20" i="43"/>
  <c r="L20" i="43"/>
  <c r="K20" i="43"/>
  <c r="J20" i="43"/>
  <c r="I20" i="43"/>
  <c r="H20" i="43"/>
  <c r="G20" i="43"/>
  <c r="F20" i="43"/>
  <c r="E20" i="43"/>
  <c r="D20" i="43"/>
  <c r="R451" i="42" l="1"/>
  <c r="Q451" i="42"/>
  <c r="R450" i="42"/>
  <c r="Q450" i="42"/>
  <c r="R449" i="42"/>
  <c r="Q449" i="42"/>
  <c r="R448" i="42"/>
  <c r="Q448" i="42"/>
  <c r="R447" i="42"/>
  <c r="Q447" i="42"/>
  <c r="R446" i="42"/>
  <c r="Q446" i="42"/>
  <c r="R445" i="42"/>
  <c r="Q445" i="42"/>
  <c r="R444" i="42"/>
  <c r="Q444" i="42"/>
  <c r="R443" i="42"/>
  <c r="Q443" i="42"/>
  <c r="R442" i="42"/>
  <c r="Q442" i="42"/>
  <c r="R441" i="42"/>
  <c r="Q441" i="42"/>
  <c r="R440" i="42"/>
  <c r="Q440" i="42"/>
  <c r="R439" i="42"/>
  <c r="Q439" i="42"/>
  <c r="R438" i="42"/>
  <c r="Q438" i="42"/>
  <c r="R437" i="42"/>
  <c r="Q437" i="42"/>
  <c r="R436" i="42"/>
  <c r="Q436" i="42"/>
  <c r="R435" i="42"/>
  <c r="Q435" i="42"/>
  <c r="R434" i="42"/>
  <c r="Q434" i="42"/>
  <c r="R433" i="42"/>
  <c r="Q433" i="42"/>
  <c r="R432" i="42"/>
  <c r="Q432" i="42"/>
  <c r="R431" i="42"/>
  <c r="Q431" i="42"/>
  <c r="P431" i="42"/>
  <c r="O431" i="42"/>
  <c r="N431" i="42"/>
  <c r="M431" i="42"/>
  <c r="L431" i="42"/>
  <c r="K431" i="42"/>
  <c r="J431" i="42"/>
  <c r="I431" i="42"/>
  <c r="H431" i="42"/>
  <c r="G431" i="42"/>
  <c r="F431" i="42"/>
  <c r="D431" i="42"/>
  <c r="R430" i="42"/>
  <c r="Q430" i="42"/>
  <c r="R429" i="42"/>
  <c r="Q429" i="42"/>
  <c r="R428" i="42"/>
  <c r="Q428" i="42"/>
  <c r="R427" i="42"/>
  <c r="Q427" i="42"/>
  <c r="R426" i="42"/>
  <c r="Q426" i="42"/>
  <c r="R425" i="42"/>
  <c r="Q425" i="42"/>
  <c r="R424" i="42"/>
  <c r="Q424" i="42"/>
  <c r="R423" i="42"/>
  <c r="Q423" i="42"/>
  <c r="R422" i="42"/>
  <c r="Q422" i="42"/>
  <c r="R421" i="42"/>
  <c r="Q421" i="42"/>
  <c r="R420" i="42"/>
  <c r="R419" i="42"/>
  <c r="Q419" i="42"/>
  <c r="R418" i="42"/>
  <c r="Q418" i="42"/>
  <c r="R417" i="42"/>
  <c r="Q417" i="42"/>
  <c r="R416" i="42"/>
  <c r="Q416" i="42"/>
  <c r="R415" i="42"/>
  <c r="Q415" i="42"/>
  <c r="R414" i="42"/>
  <c r="Q414" i="42"/>
  <c r="R413" i="42"/>
  <c r="Q413" i="42"/>
  <c r="R412" i="42"/>
  <c r="Q412" i="42"/>
  <c r="R411" i="42"/>
  <c r="Q411" i="42"/>
  <c r="R410" i="42"/>
  <c r="Q410" i="42"/>
  <c r="R409" i="42"/>
  <c r="Q409" i="42"/>
  <c r="R408" i="42"/>
  <c r="Q408" i="42"/>
  <c r="R407" i="42"/>
  <c r="Q407" i="42"/>
  <c r="R406" i="42"/>
  <c r="Q406" i="42"/>
  <c r="R405" i="42"/>
  <c r="Q405" i="42"/>
  <c r="R404" i="42"/>
  <c r="Q404" i="42"/>
  <c r="R403" i="42"/>
  <c r="Q403" i="42"/>
  <c r="R402" i="42"/>
  <c r="Q402" i="42"/>
  <c r="R401" i="42"/>
  <c r="Q401" i="42"/>
  <c r="R400" i="42"/>
  <c r="Q400" i="42"/>
  <c r="P400" i="42"/>
  <c r="O400" i="42"/>
  <c r="N400" i="42"/>
  <c r="M400" i="42"/>
  <c r="L400" i="42"/>
  <c r="K400" i="42"/>
  <c r="J400" i="42"/>
  <c r="I400" i="42"/>
  <c r="H400" i="42"/>
  <c r="G400" i="42"/>
  <c r="F400" i="42"/>
  <c r="E400" i="42"/>
  <c r="D400" i="42"/>
  <c r="R399" i="42"/>
  <c r="Q399" i="42"/>
  <c r="P399" i="42"/>
  <c r="O399" i="42"/>
  <c r="N399" i="42"/>
  <c r="M399" i="42"/>
  <c r="L399" i="42"/>
  <c r="K399" i="42"/>
  <c r="J399" i="42"/>
  <c r="I399" i="42"/>
  <c r="H399" i="42"/>
  <c r="G399" i="42"/>
  <c r="F399" i="42"/>
  <c r="E399" i="42"/>
  <c r="D399" i="42"/>
  <c r="R398" i="42"/>
  <c r="Q398" i="42"/>
  <c r="R397" i="42"/>
  <c r="Q397" i="42"/>
  <c r="R396" i="42"/>
  <c r="Q396" i="42"/>
  <c r="R395" i="42"/>
  <c r="Q395" i="42"/>
  <c r="R394" i="42"/>
  <c r="Q394" i="42"/>
  <c r="R393" i="42"/>
  <c r="Q393" i="42"/>
  <c r="R392" i="42"/>
  <c r="Q392" i="42"/>
  <c r="R391" i="42"/>
  <c r="Q391" i="42"/>
  <c r="R390" i="42"/>
  <c r="Q390" i="42"/>
  <c r="R389" i="42"/>
  <c r="Q389" i="42"/>
  <c r="R388" i="42"/>
  <c r="Q388" i="42"/>
  <c r="R387" i="42"/>
  <c r="Q387" i="42"/>
  <c r="R386" i="42"/>
  <c r="Q386" i="42"/>
  <c r="R385" i="42"/>
  <c r="Q385" i="42"/>
  <c r="R384" i="42"/>
  <c r="Q384" i="42"/>
  <c r="R383" i="42"/>
  <c r="Q383" i="42"/>
  <c r="R382" i="42"/>
  <c r="Q382" i="42"/>
  <c r="R381" i="42"/>
  <c r="Q381" i="42"/>
  <c r="R380" i="42"/>
  <c r="Q380" i="42"/>
  <c r="R379" i="42"/>
  <c r="Q379" i="42"/>
  <c r="R378" i="42"/>
  <c r="Q378" i="42"/>
  <c r="R377" i="42"/>
  <c r="Q377" i="42"/>
  <c r="R376" i="42"/>
  <c r="Q376" i="42"/>
  <c r="R375" i="42"/>
  <c r="Q375" i="42"/>
  <c r="P375" i="42"/>
  <c r="O375" i="42"/>
  <c r="N375" i="42"/>
  <c r="M375" i="42"/>
  <c r="L375" i="42"/>
  <c r="K375" i="42"/>
  <c r="J375" i="42"/>
  <c r="I375" i="42"/>
  <c r="H375" i="42"/>
  <c r="G375" i="42"/>
  <c r="F375" i="42"/>
  <c r="E375" i="42"/>
  <c r="D375" i="42"/>
  <c r="R374" i="42"/>
  <c r="Q374" i="42"/>
  <c r="P374" i="42"/>
  <c r="O374" i="42"/>
  <c r="N374" i="42"/>
  <c r="M374" i="42"/>
  <c r="L374" i="42"/>
  <c r="K374" i="42"/>
  <c r="J374" i="42"/>
  <c r="I374" i="42"/>
  <c r="H374" i="42"/>
  <c r="G374" i="42"/>
  <c r="F374" i="42"/>
  <c r="E374" i="42"/>
  <c r="D374" i="42"/>
  <c r="R373" i="42"/>
  <c r="Q373" i="42"/>
  <c r="P373" i="42"/>
  <c r="O373" i="42"/>
  <c r="N373" i="42"/>
  <c r="M373" i="42"/>
  <c r="L373" i="42"/>
  <c r="K373" i="42"/>
  <c r="J373" i="42"/>
  <c r="I373" i="42"/>
  <c r="H373" i="42"/>
  <c r="G373" i="42"/>
  <c r="F373" i="42"/>
  <c r="E373" i="42"/>
  <c r="D373" i="42"/>
  <c r="P350" i="42"/>
  <c r="O350" i="42"/>
  <c r="N350" i="42"/>
  <c r="M350" i="42"/>
  <c r="L350" i="42"/>
  <c r="K350" i="42"/>
  <c r="J350" i="42"/>
  <c r="I350" i="42"/>
  <c r="H350" i="42"/>
  <c r="G350" i="42"/>
  <c r="F350" i="42"/>
  <c r="O345" i="42"/>
  <c r="M345" i="42"/>
  <c r="K345" i="42"/>
  <c r="I345" i="42"/>
  <c r="G345" i="42"/>
  <c r="F345" i="42"/>
  <c r="P340" i="42"/>
  <c r="O340" i="42"/>
  <c r="N340" i="42"/>
  <c r="M340" i="42"/>
  <c r="L340" i="42"/>
  <c r="K340" i="42"/>
  <c r="J340" i="42"/>
  <c r="I340" i="42"/>
  <c r="H340" i="42"/>
  <c r="G340" i="42"/>
  <c r="F340" i="42"/>
  <c r="R317" i="42"/>
  <c r="Q317" i="42"/>
  <c r="R316" i="42"/>
  <c r="Q316" i="42"/>
  <c r="R315" i="42"/>
  <c r="Q315" i="42"/>
  <c r="R314" i="42"/>
  <c r="Q314" i="42"/>
  <c r="R313" i="42"/>
  <c r="Q313" i="42"/>
  <c r="R312" i="42"/>
  <c r="Q312" i="42"/>
  <c r="R311" i="42"/>
  <c r="Q311" i="42"/>
  <c r="R310" i="42"/>
  <c r="Q310" i="42"/>
  <c r="R309" i="42"/>
  <c r="Q309" i="42"/>
  <c r="R308" i="42"/>
  <c r="Q308" i="42"/>
  <c r="R307" i="42"/>
  <c r="Q307" i="42"/>
  <c r="R306" i="42"/>
  <c r="Q306" i="42"/>
  <c r="R305" i="42"/>
  <c r="Q305" i="42"/>
  <c r="R304" i="42"/>
  <c r="Q304" i="42"/>
  <c r="R303" i="42"/>
  <c r="Q303" i="42"/>
  <c r="R302" i="42"/>
  <c r="Q302" i="42"/>
  <c r="R301" i="42"/>
  <c r="Q301" i="42"/>
  <c r="R300" i="42"/>
  <c r="Q300" i="42"/>
  <c r="R299" i="42"/>
  <c r="Q299" i="42"/>
  <c r="R298" i="42"/>
  <c r="Q298" i="42"/>
  <c r="R297" i="42"/>
  <c r="Q297" i="42"/>
  <c r="R296" i="42"/>
  <c r="Q296" i="42"/>
  <c r="R295" i="42"/>
  <c r="Q295" i="42"/>
  <c r="R294" i="42"/>
  <c r="Q294" i="42"/>
  <c r="R293" i="42"/>
  <c r="Q293" i="42"/>
  <c r="R292" i="42"/>
  <c r="Q292" i="42"/>
  <c r="R291" i="42"/>
  <c r="Q291" i="42"/>
  <c r="R290" i="42"/>
  <c r="Q290" i="42"/>
  <c r="R289" i="42"/>
  <c r="Q289" i="42"/>
  <c r="R288" i="42"/>
  <c r="Q288" i="42"/>
  <c r="R287" i="42"/>
  <c r="Q287" i="42"/>
  <c r="R286" i="42"/>
  <c r="Q286" i="42"/>
  <c r="R285" i="42"/>
  <c r="Q285" i="42"/>
  <c r="R284" i="42"/>
  <c r="Q284" i="42"/>
  <c r="R283" i="42"/>
  <c r="Q283" i="42"/>
  <c r="R282" i="42"/>
  <c r="Q282" i="42"/>
  <c r="R281" i="42"/>
  <c r="Q281" i="42"/>
  <c r="R280" i="42"/>
  <c r="Q280" i="42"/>
  <c r="R279" i="42"/>
  <c r="Q279" i="42"/>
  <c r="R278" i="42"/>
  <c r="Q278" i="42"/>
  <c r="R277" i="42"/>
  <c r="Q277" i="42"/>
  <c r="R276" i="42"/>
  <c r="Q276" i="42"/>
  <c r="R275" i="42"/>
  <c r="Q275" i="42"/>
  <c r="R274" i="42"/>
  <c r="Q274" i="42"/>
  <c r="R273" i="42"/>
  <c r="Q273" i="42"/>
  <c r="R272" i="42"/>
  <c r="Q272" i="42"/>
  <c r="R271" i="42"/>
  <c r="Q271" i="42"/>
  <c r="R270" i="42"/>
  <c r="Q270" i="42"/>
  <c r="R269" i="42"/>
  <c r="Q269" i="42"/>
  <c r="R268" i="42"/>
  <c r="Q268" i="42"/>
  <c r="R267" i="42"/>
  <c r="Q267" i="42"/>
  <c r="R266" i="42"/>
  <c r="Q266" i="42"/>
  <c r="R265" i="42"/>
  <c r="Q265" i="42"/>
  <c r="R264" i="42"/>
  <c r="Q264" i="42"/>
  <c r="R263" i="42"/>
  <c r="Q263" i="42"/>
  <c r="R262" i="42"/>
  <c r="Q262" i="42"/>
  <c r="R261" i="42"/>
  <c r="Q261" i="42"/>
  <c r="R260" i="42"/>
  <c r="Q260" i="42"/>
  <c r="R259" i="42"/>
  <c r="Q259" i="42"/>
  <c r="R258" i="42"/>
  <c r="Q258" i="42"/>
  <c r="R257" i="42"/>
  <c r="Q257" i="42"/>
  <c r="R256" i="42"/>
  <c r="Q256" i="42"/>
  <c r="R255" i="42"/>
  <c r="Q255" i="42"/>
  <c r="R254" i="42"/>
  <c r="Q254" i="42"/>
  <c r="R253" i="42"/>
  <c r="G251" i="42"/>
  <c r="G252" i="42" s="1"/>
  <c r="I251" i="42" s="1"/>
  <c r="I252" i="42" s="1"/>
  <c r="K251" i="42" s="1"/>
  <c r="K252" i="42" s="1"/>
  <c r="M251" i="42" s="1"/>
  <c r="M252" i="42" s="1"/>
  <c r="O251" i="42" s="1"/>
  <c r="R241" i="42"/>
  <c r="Q241" i="42"/>
  <c r="R240" i="42"/>
  <c r="Q240" i="42"/>
  <c r="R239" i="42"/>
  <c r="Q239" i="42"/>
  <c r="R238" i="42"/>
  <c r="Q238" i="42"/>
  <c r="R237" i="42"/>
  <c r="Q237" i="42"/>
  <c r="R236" i="42"/>
  <c r="Q236" i="42"/>
  <c r="R234" i="42"/>
  <c r="Q234" i="42"/>
  <c r="R233" i="42"/>
  <c r="Q233" i="42"/>
  <c r="R232" i="42"/>
  <c r="Q232" i="42"/>
  <c r="R231" i="42"/>
  <c r="Q231" i="42"/>
  <c r="R230" i="42"/>
  <c r="Q230" i="42"/>
  <c r="R229" i="42"/>
  <c r="Q229" i="42"/>
  <c r="R228" i="42"/>
  <c r="Q228" i="42"/>
  <c r="R227" i="42"/>
  <c r="Q227" i="42"/>
  <c r="P226" i="42"/>
  <c r="R226" i="42" s="1"/>
  <c r="O226" i="42"/>
  <c r="Q226" i="42" s="1"/>
  <c r="N226" i="42"/>
  <c r="M226" i="42"/>
  <c r="L226" i="42"/>
  <c r="K226" i="42"/>
  <c r="J226" i="42"/>
  <c r="I226" i="42"/>
  <c r="H226" i="42"/>
  <c r="G226" i="42"/>
  <c r="F226" i="42"/>
  <c r="R225" i="42"/>
  <c r="Q225" i="42"/>
  <c r="P224" i="42"/>
  <c r="R224" i="42" s="1"/>
  <c r="R222" i="42" s="1"/>
  <c r="R246" i="42" s="1"/>
  <c r="O224" i="42"/>
  <c r="Q224" i="42" s="1"/>
  <c r="Q222" i="42" s="1"/>
  <c r="Q246" i="42" s="1"/>
  <c r="N224" i="42"/>
  <c r="M224" i="42"/>
  <c r="L224" i="42"/>
  <c r="K224" i="42"/>
  <c r="J224" i="42"/>
  <c r="I224" i="42"/>
  <c r="H224" i="42"/>
  <c r="G224" i="42"/>
  <c r="F224" i="42"/>
  <c r="R223" i="42"/>
  <c r="Q223" i="42"/>
  <c r="P222" i="42"/>
  <c r="P246" i="42" s="1"/>
  <c r="O222" i="42"/>
  <c r="O246" i="42" s="1"/>
  <c r="N222" i="42"/>
  <c r="N246" i="42" s="1"/>
  <c r="M222" i="42"/>
  <c r="M246" i="42" s="1"/>
  <c r="L222" i="42"/>
  <c r="L246" i="42" s="1"/>
  <c r="K222" i="42"/>
  <c r="K246" i="42" s="1"/>
  <c r="J222" i="42"/>
  <c r="J246" i="42" s="1"/>
  <c r="I222" i="42"/>
  <c r="I246" i="42" s="1"/>
  <c r="H222" i="42"/>
  <c r="H246" i="42" s="1"/>
  <c r="G222" i="42"/>
  <c r="G246" i="42" s="1"/>
  <c r="F222" i="42"/>
  <c r="F246" i="42" s="1"/>
  <c r="R221" i="42"/>
  <c r="Q221" i="42"/>
  <c r="R220" i="42"/>
  <c r="Q220" i="42"/>
  <c r="R219" i="42"/>
  <c r="Q219" i="42"/>
  <c r="R218" i="42"/>
  <c r="Q218" i="42"/>
  <c r="R217" i="42"/>
  <c r="Q217" i="42"/>
  <c r="R216" i="42"/>
  <c r="Q216" i="42"/>
  <c r="R215" i="42"/>
  <c r="Q215" i="42"/>
  <c r="R214" i="42"/>
  <c r="Q214" i="42"/>
  <c r="R213" i="42"/>
  <c r="Q213" i="42"/>
  <c r="R212" i="42"/>
  <c r="Q212" i="42"/>
  <c r="R211" i="42"/>
  <c r="Q211" i="42"/>
  <c r="P211" i="42"/>
  <c r="O211" i="42"/>
  <c r="N211" i="42"/>
  <c r="M211" i="42"/>
  <c r="L211" i="42"/>
  <c r="K211" i="42"/>
  <c r="J211" i="42"/>
  <c r="I211" i="42"/>
  <c r="H211" i="42"/>
  <c r="G211" i="42"/>
  <c r="F211" i="42"/>
  <c r="R210" i="42"/>
  <c r="R243" i="42" s="1"/>
  <c r="R244" i="42" s="1"/>
  <c r="Q210" i="42"/>
  <c r="Q243" i="42" s="1"/>
  <c r="Q244" i="42" s="1"/>
  <c r="P210" i="42"/>
  <c r="P243" i="42" s="1"/>
  <c r="P244" i="42" s="1"/>
  <c r="O210" i="42"/>
  <c r="O243" i="42" s="1"/>
  <c r="O244" i="42" s="1"/>
  <c r="N210" i="42"/>
  <c r="N243" i="42" s="1"/>
  <c r="N244" i="42" s="1"/>
  <c r="M210" i="42"/>
  <c r="M243" i="42" s="1"/>
  <c r="M244" i="42" s="1"/>
  <c r="L210" i="42"/>
  <c r="L243" i="42" s="1"/>
  <c r="L244" i="42" s="1"/>
  <c r="K210" i="42"/>
  <c r="K243" i="42" s="1"/>
  <c r="K244" i="42" s="1"/>
  <c r="J210" i="42"/>
  <c r="J243" i="42" s="1"/>
  <c r="J244" i="42" s="1"/>
  <c r="I210" i="42"/>
  <c r="I243" i="42" s="1"/>
  <c r="I244" i="42" s="1"/>
  <c r="H210" i="42"/>
  <c r="H243" i="42" s="1"/>
  <c r="H244" i="42" s="1"/>
  <c r="G210" i="42"/>
  <c r="G243" i="42" s="1"/>
  <c r="G244" i="42" s="1"/>
  <c r="F210" i="42"/>
  <c r="F243" i="42" s="1"/>
  <c r="F244" i="42" s="1"/>
  <c r="R209" i="42"/>
  <c r="Q209" i="42"/>
  <c r="R208" i="42"/>
  <c r="Q208" i="42"/>
  <c r="R207" i="42"/>
  <c r="Q207" i="42"/>
  <c r="R206" i="42"/>
  <c r="Q206" i="42"/>
  <c r="R205" i="42"/>
  <c r="Q205" i="42"/>
  <c r="R204" i="42"/>
  <c r="Q204" i="42"/>
  <c r="R201" i="42"/>
  <c r="Q201" i="42"/>
  <c r="P200" i="42"/>
  <c r="R200" i="42" s="1"/>
  <c r="O200" i="42"/>
  <c r="Q200" i="42" s="1"/>
  <c r="N200" i="42"/>
  <c r="M200" i="42"/>
  <c r="L200" i="42"/>
  <c r="K200" i="42"/>
  <c r="J200" i="42"/>
  <c r="I200" i="42"/>
  <c r="H200" i="42"/>
  <c r="G200" i="42"/>
  <c r="F200" i="42"/>
  <c r="P199" i="42"/>
  <c r="R199" i="42" s="1"/>
  <c r="O199" i="42"/>
  <c r="Q199" i="42" s="1"/>
  <c r="N199" i="42"/>
  <c r="M199" i="42"/>
  <c r="L199" i="42"/>
  <c r="K199" i="42"/>
  <c r="J199" i="42"/>
  <c r="I199" i="42"/>
  <c r="H199" i="42"/>
  <c r="G199" i="42"/>
  <c r="F199" i="42"/>
  <c r="P198" i="42"/>
  <c r="R198" i="42" s="1"/>
  <c r="O198" i="42"/>
  <c r="Q198" i="42" s="1"/>
  <c r="N198" i="42"/>
  <c r="M198" i="42"/>
  <c r="L198" i="42"/>
  <c r="K198" i="42"/>
  <c r="J198" i="42"/>
  <c r="I198" i="42"/>
  <c r="H198" i="42"/>
  <c r="G198" i="42"/>
  <c r="F198" i="42"/>
  <c r="P197" i="42"/>
  <c r="R197" i="42" s="1"/>
  <c r="O197" i="42"/>
  <c r="Q197" i="42" s="1"/>
  <c r="N197" i="42"/>
  <c r="M197" i="42"/>
  <c r="L197" i="42"/>
  <c r="K197" i="42"/>
  <c r="J197" i="42"/>
  <c r="I197" i="42"/>
  <c r="H197" i="42"/>
  <c r="G197" i="42"/>
  <c r="F197" i="42"/>
  <c r="R195" i="42"/>
  <c r="Q195" i="42"/>
  <c r="F195" i="42"/>
  <c r="R194" i="42"/>
  <c r="Q194" i="42"/>
  <c r="F194" i="42"/>
  <c r="R193" i="42"/>
  <c r="Q193" i="42"/>
  <c r="R192" i="42"/>
  <c r="Q192" i="42"/>
  <c r="R191" i="42"/>
  <c r="Q191" i="42"/>
  <c r="P190" i="42"/>
  <c r="O190" i="42"/>
  <c r="N190" i="42"/>
  <c r="M190" i="42"/>
  <c r="L190" i="42"/>
  <c r="K190" i="42"/>
  <c r="J190" i="42"/>
  <c r="I190" i="42"/>
  <c r="H190" i="42"/>
  <c r="G190" i="42"/>
  <c r="F190" i="42"/>
  <c r="R189" i="42"/>
  <c r="Q189" i="42"/>
  <c r="R188" i="42"/>
  <c r="Q188" i="42"/>
  <c r="R187" i="42"/>
  <c r="Q187" i="42"/>
  <c r="R186" i="42"/>
  <c r="Q186" i="42"/>
  <c r="O186" i="42"/>
  <c r="M186" i="42"/>
  <c r="K186" i="42"/>
  <c r="I186" i="42"/>
  <c r="G186" i="42"/>
  <c r="Q184" i="42"/>
  <c r="F184" i="42"/>
  <c r="R183" i="42"/>
  <c r="Q183" i="42"/>
  <c r="R182" i="42"/>
  <c r="Q182" i="42"/>
  <c r="R181" i="42"/>
  <c r="Q181" i="42"/>
  <c r="R180" i="42"/>
  <c r="Q180" i="42"/>
  <c r="R179" i="42"/>
  <c r="Q179" i="42"/>
  <c r="R178" i="42"/>
  <c r="Q178" i="42"/>
  <c r="R177" i="42"/>
  <c r="Q177" i="42"/>
  <c r="R176" i="42"/>
  <c r="Q176" i="42"/>
  <c r="Q175" i="42"/>
  <c r="R174" i="42"/>
  <c r="Q174" i="42"/>
  <c r="P173" i="42"/>
  <c r="O173" i="42"/>
  <c r="N173" i="42"/>
  <c r="M173" i="42"/>
  <c r="L173" i="42"/>
  <c r="K173" i="42"/>
  <c r="J173" i="42"/>
  <c r="I173" i="42"/>
  <c r="H173" i="42"/>
  <c r="G173" i="42"/>
  <c r="F173" i="42"/>
  <c r="R172" i="42"/>
  <c r="Q172" i="42"/>
  <c r="R171" i="42"/>
  <c r="Q171" i="42"/>
  <c r="R170" i="42"/>
  <c r="Q170" i="42"/>
  <c r="R169" i="42"/>
  <c r="Q169" i="42"/>
  <c r="R168" i="42"/>
  <c r="Q168" i="42"/>
  <c r="P167" i="42"/>
  <c r="O167" i="42"/>
  <c r="N167" i="42"/>
  <c r="M167" i="42"/>
  <c r="L167" i="42"/>
  <c r="K167" i="42"/>
  <c r="J167" i="42"/>
  <c r="I167" i="42"/>
  <c r="H167" i="42"/>
  <c r="G167" i="42"/>
  <c r="F167" i="42"/>
  <c r="R165" i="42"/>
  <c r="Q165" i="42"/>
  <c r="R164" i="42"/>
  <c r="Q164" i="42"/>
  <c r="R163" i="42"/>
  <c r="Q163" i="42"/>
  <c r="R162" i="42"/>
  <c r="Q162" i="42"/>
  <c r="R161" i="42"/>
  <c r="Q161" i="42"/>
  <c r="R159" i="42"/>
  <c r="Q159" i="42"/>
  <c r="R158" i="42"/>
  <c r="Q158" i="42"/>
  <c r="R157" i="42"/>
  <c r="Q157" i="42"/>
  <c r="R156" i="42"/>
  <c r="Q156" i="42"/>
  <c r="R152" i="42"/>
  <c r="Q152" i="42"/>
  <c r="R151" i="42"/>
  <c r="Q151" i="42"/>
  <c r="R150" i="42"/>
  <c r="Q150" i="42"/>
  <c r="R149" i="42"/>
  <c r="Q149" i="42"/>
  <c r="R148" i="42"/>
  <c r="Q148" i="42"/>
  <c r="R146" i="42"/>
  <c r="Q146" i="42"/>
  <c r="R144" i="42"/>
  <c r="Q144" i="42"/>
  <c r="R143" i="42"/>
  <c r="Q143" i="42"/>
  <c r="R142" i="42"/>
  <c r="Q142" i="42"/>
  <c r="R141" i="42"/>
  <c r="Q141" i="42"/>
  <c r="R140" i="42"/>
  <c r="Q140" i="42"/>
  <c r="Q138" i="42"/>
  <c r="R137" i="42"/>
  <c r="Q137" i="42"/>
  <c r="R136" i="42"/>
  <c r="Q136" i="42"/>
  <c r="R135" i="42"/>
  <c r="Q135" i="42"/>
  <c r="R134" i="42"/>
  <c r="Q134" i="42"/>
  <c r="R133" i="42"/>
  <c r="Q133" i="42"/>
  <c r="R132" i="42"/>
  <c r="Q132" i="42"/>
  <c r="R131" i="42"/>
  <c r="Q131" i="42"/>
  <c r="R130" i="42"/>
  <c r="Q130" i="42"/>
  <c r="R129" i="42"/>
  <c r="Q129" i="42"/>
  <c r="R128" i="42"/>
  <c r="Q128" i="42"/>
  <c r="R127" i="42"/>
  <c r="Q127" i="42"/>
  <c r="R126" i="42"/>
  <c r="Q126" i="42"/>
  <c r="R125" i="42"/>
  <c r="Q125" i="42"/>
  <c r="R124" i="42"/>
  <c r="Q124" i="42"/>
  <c r="P124" i="42"/>
  <c r="O124" i="42"/>
  <c r="N124" i="42"/>
  <c r="M124" i="42"/>
  <c r="L124" i="42"/>
  <c r="K124" i="42"/>
  <c r="J124" i="42"/>
  <c r="I124" i="42"/>
  <c r="H124" i="42"/>
  <c r="G124" i="42"/>
  <c r="F124" i="42"/>
  <c r="R122" i="42"/>
  <c r="Q122" i="42"/>
  <c r="R121" i="42"/>
  <c r="Q121" i="42"/>
  <c r="R120" i="42"/>
  <c r="Q120" i="42"/>
  <c r="R119" i="42"/>
  <c r="Q119" i="42"/>
  <c r="R118" i="42"/>
  <c r="Q118" i="42"/>
  <c r="R116" i="42"/>
  <c r="Q116" i="42"/>
  <c r="R114" i="42"/>
  <c r="Q114" i="42"/>
  <c r="R113" i="42"/>
  <c r="Q113" i="42"/>
  <c r="R112" i="42"/>
  <c r="Q112" i="42"/>
  <c r="R111" i="42"/>
  <c r="Q111" i="42"/>
  <c r="R108" i="42"/>
  <c r="Q108" i="42"/>
  <c r="R107" i="42"/>
  <c r="Q107" i="42"/>
  <c r="R106" i="42"/>
  <c r="Q106" i="42"/>
  <c r="R105" i="42"/>
  <c r="Q105" i="42"/>
  <c r="R104" i="42"/>
  <c r="Q104" i="42"/>
  <c r="R103" i="42"/>
  <c r="Q103" i="42"/>
  <c r="P103" i="42"/>
  <c r="P202" i="42" s="1"/>
  <c r="O103" i="42"/>
  <c r="O202" i="42" s="1"/>
  <c r="N103" i="42"/>
  <c r="N202" i="42" s="1"/>
  <c r="M103" i="42"/>
  <c r="M202" i="42" s="1"/>
  <c r="L103" i="42"/>
  <c r="L202" i="42" s="1"/>
  <c r="K103" i="42"/>
  <c r="K202" i="42" s="1"/>
  <c r="J103" i="42"/>
  <c r="J202" i="42" s="1"/>
  <c r="I103" i="42"/>
  <c r="I202" i="42" s="1"/>
  <c r="H103" i="42"/>
  <c r="H202" i="42" s="1"/>
  <c r="G103" i="42"/>
  <c r="G202" i="42" s="1"/>
  <c r="F103" i="42"/>
  <c r="R102" i="42"/>
  <c r="Q102" i="42"/>
  <c r="R101" i="42"/>
  <c r="Q101" i="42"/>
  <c r="R100" i="42"/>
  <c r="Q100" i="42"/>
  <c r="R99" i="42"/>
  <c r="Q99" i="42"/>
  <c r="R98" i="42"/>
  <c r="Q98" i="42"/>
  <c r="R97" i="42"/>
  <c r="Q97" i="42"/>
  <c r="P97" i="42"/>
  <c r="O97" i="42"/>
  <c r="N97" i="42"/>
  <c r="M97" i="42"/>
  <c r="L97" i="42"/>
  <c r="K97" i="42"/>
  <c r="J97" i="42"/>
  <c r="I97" i="42"/>
  <c r="H97" i="42"/>
  <c r="G97" i="42"/>
  <c r="F97" i="42"/>
  <c r="R96" i="42"/>
  <c r="Q96" i="42"/>
  <c r="P96" i="42"/>
  <c r="O96" i="42"/>
  <c r="N96" i="42"/>
  <c r="M96" i="42"/>
  <c r="L96" i="42"/>
  <c r="K96" i="42"/>
  <c r="J96" i="42"/>
  <c r="I96" i="42"/>
  <c r="H96" i="42"/>
  <c r="G96" i="42"/>
  <c r="F96" i="42"/>
  <c r="P95" i="42"/>
  <c r="P123" i="42" s="1"/>
  <c r="P153" i="42" s="1"/>
  <c r="O95" i="42"/>
  <c r="O123" i="42" s="1"/>
  <c r="O153" i="42" s="1"/>
  <c r="N95" i="42"/>
  <c r="N123" i="42" s="1"/>
  <c r="N153" i="42" s="1"/>
  <c r="M95" i="42"/>
  <c r="M123" i="42" s="1"/>
  <c r="M153" i="42" s="1"/>
  <c r="L95" i="42"/>
  <c r="L123" i="42" s="1"/>
  <c r="L153" i="42" s="1"/>
  <c r="K95" i="42"/>
  <c r="K123" i="42" s="1"/>
  <c r="K153" i="42" s="1"/>
  <c r="J95" i="42"/>
  <c r="J123" i="42" s="1"/>
  <c r="J153" i="42" s="1"/>
  <c r="I95" i="42"/>
  <c r="I123" i="42" s="1"/>
  <c r="I153" i="42" s="1"/>
  <c r="H95" i="42"/>
  <c r="H123" i="42" s="1"/>
  <c r="H153" i="42" s="1"/>
  <c r="G95" i="42"/>
  <c r="G123" i="42" s="1"/>
  <c r="G153" i="42" s="1"/>
  <c r="F95" i="42"/>
  <c r="F123" i="42" s="1"/>
  <c r="F153" i="42" s="1"/>
  <c r="R94" i="42"/>
  <c r="Q94" i="42"/>
  <c r="R93" i="42"/>
  <c r="Q93" i="42"/>
  <c r="R92" i="42"/>
  <c r="Q92" i="42"/>
  <c r="R91" i="42"/>
  <c r="Q91" i="42"/>
  <c r="R90" i="42"/>
  <c r="Q90" i="42"/>
  <c r="P89" i="42"/>
  <c r="P117" i="42" s="1"/>
  <c r="P147" i="42" s="1"/>
  <c r="O89" i="42"/>
  <c r="O117" i="42" s="1"/>
  <c r="O147" i="42" s="1"/>
  <c r="N89" i="42"/>
  <c r="N117" i="42" s="1"/>
  <c r="N147" i="42" s="1"/>
  <c r="M89" i="42"/>
  <c r="M117" i="42" s="1"/>
  <c r="M147" i="42" s="1"/>
  <c r="L89" i="42"/>
  <c r="L117" i="42" s="1"/>
  <c r="L147" i="42" s="1"/>
  <c r="K89" i="42"/>
  <c r="K117" i="42" s="1"/>
  <c r="K147" i="42" s="1"/>
  <c r="J89" i="42"/>
  <c r="J117" i="42" s="1"/>
  <c r="J147" i="42" s="1"/>
  <c r="I89" i="42"/>
  <c r="I117" i="42" s="1"/>
  <c r="I147" i="42" s="1"/>
  <c r="H89" i="42"/>
  <c r="H117" i="42" s="1"/>
  <c r="H147" i="42" s="1"/>
  <c r="G89" i="42"/>
  <c r="G117" i="42" s="1"/>
  <c r="G147" i="42" s="1"/>
  <c r="F89" i="42"/>
  <c r="F117" i="42" s="1"/>
  <c r="F147" i="42" s="1"/>
  <c r="R88" i="42"/>
  <c r="Q88" i="42"/>
  <c r="R86" i="42"/>
  <c r="Q86" i="42"/>
  <c r="R85" i="42"/>
  <c r="Q85" i="42"/>
  <c r="R84" i="42"/>
  <c r="Q84" i="42"/>
  <c r="R83" i="42"/>
  <c r="Q83" i="42"/>
  <c r="R82" i="42"/>
  <c r="Q82" i="42"/>
  <c r="R80" i="42"/>
  <c r="Q80" i="42"/>
  <c r="R79" i="42"/>
  <c r="Q79" i="42"/>
  <c r="R78" i="42"/>
  <c r="Q78" i="42"/>
  <c r="R77" i="42"/>
  <c r="Q77" i="42"/>
  <c r="P77" i="42"/>
  <c r="O77" i="42"/>
  <c r="N77" i="42"/>
  <c r="M77" i="42"/>
  <c r="L77" i="42"/>
  <c r="K77" i="42"/>
  <c r="J77" i="42"/>
  <c r="I77" i="42"/>
  <c r="H77" i="42"/>
  <c r="G77" i="42"/>
  <c r="F77" i="42"/>
  <c r="F202" i="42" s="1"/>
  <c r="R76" i="42"/>
  <c r="Q76" i="42"/>
  <c r="R75" i="42"/>
  <c r="Q75" i="42"/>
  <c r="R74" i="42"/>
  <c r="Q74" i="42"/>
  <c r="R73" i="42"/>
  <c r="Q73" i="42"/>
  <c r="P73" i="42"/>
  <c r="O73" i="42"/>
  <c r="N73" i="42"/>
  <c r="M73" i="42"/>
  <c r="L73" i="42"/>
  <c r="K73" i="42"/>
  <c r="J73" i="42"/>
  <c r="I73" i="42"/>
  <c r="H73" i="42"/>
  <c r="G73" i="42"/>
  <c r="F73" i="42"/>
  <c r="R72" i="42"/>
  <c r="Q72" i="42"/>
  <c r="R71" i="42"/>
  <c r="Q71" i="42"/>
  <c r="R70" i="42"/>
  <c r="Q70" i="42"/>
  <c r="P70" i="42"/>
  <c r="P196" i="42" s="1"/>
  <c r="O70" i="42"/>
  <c r="O196" i="42" s="1"/>
  <c r="N70" i="42"/>
  <c r="N196" i="42" s="1"/>
  <c r="N185" i="42" s="1"/>
  <c r="M70" i="42"/>
  <c r="M196" i="42" s="1"/>
  <c r="M185" i="42" s="1"/>
  <c r="L70" i="42"/>
  <c r="L196" i="42" s="1"/>
  <c r="L185" i="42" s="1"/>
  <c r="K70" i="42"/>
  <c r="K196" i="42" s="1"/>
  <c r="K185" i="42" s="1"/>
  <c r="J70" i="42"/>
  <c r="J196" i="42" s="1"/>
  <c r="J185" i="42" s="1"/>
  <c r="I70" i="42"/>
  <c r="I196" i="42" s="1"/>
  <c r="I185" i="42" s="1"/>
  <c r="H70" i="42"/>
  <c r="H196" i="42" s="1"/>
  <c r="H185" i="42" s="1"/>
  <c r="G70" i="42"/>
  <c r="G196" i="42" s="1"/>
  <c r="G185" i="42" s="1"/>
  <c r="F70" i="42"/>
  <c r="F196" i="42" s="1"/>
  <c r="F185" i="42" s="1"/>
  <c r="R69" i="42"/>
  <c r="Q69" i="42"/>
  <c r="R68" i="42"/>
  <c r="Q68" i="42"/>
  <c r="R67" i="42"/>
  <c r="Q67" i="42"/>
  <c r="R66" i="42"/>
  <c r="Q66" i="42"/>
  <c r="R65" i="42"/>
  <c r="Q65" i="42"/>
  <c r="R64" i="42"/>
  <c r="Q64" i="42"/>
  <c r="R63" i="42"/>
  <c r="Q63" i="42"/>
  <c r="R62" i="42"/>
  <c r="Q62" i="42"/>
  <c r="P62" i="42"/>
  <c r="O62" i="42"/>
  <c r="N62" i="42"/>
  <c r="M62" i="42"/>
  <c r="L62" i="42"/>
  <c r="K62" i="42"/>
  <c r="J62" i="42"/>
  <c r="I62" i="42"/>
  <c r="H62" i="42"/>
  <c r="G62" i="42"/>
  <c r="F62" i="42"/>
  <c r="R61" i="42"/>
  <c r="Q61" i="42"/>
  <c r="R60" i="42"/>
  <c r="Q60" i="42"/>
  <c r="R59" i="42"/>
  <c r="Q59" i="42"/>
  <c r="R58" i="42"/>
  <c r="Q58" i="42"/>
  <c r="R57" i="42"/>
  <c r="R190" i="42" s="1"/>
  <c r="Q57" i="42"/>
  <c r="Q190" i="42" s="1"/>
  <c r="R56" i="42"/>
  <c r="Q56" i="42"/>
  <c r="R55" i="42"/>
  <c r="Q55" i="42"/>
  <c r="P55" i="42"/>
  <c r="O55" i="42"/>
  <c r="N55" i="42"/>
  <c r="M55" i="42"/>
  <c r="L55" i="42"/>
  <c r="K55" i="42"/>
  <c r="J55" i="42"/>
  <c r="I55" i="42"/>
  <c r="H55" i="42"/>
  <c r="G55" i="42"/>
  <c r="R53" i="42"/>
  <c r="Q53" i="42"/>
  <c r="P53" i="42"/>
  <c r="O53" i="42"/>
  <c r="N53" i="42"/>
  <c r="M53" i="42"/>
  <c r="L53" i="42"/>
  <c r="K53" i="42"/>
  <c r="J53" i="42"/>
  <c r="I53" i="42"/>
  <c r="H53" i="42"/>
  <c r="G53" i="42"/>
  <c r="F53" i="42"/>
  <c r="R51" i="42"/>
  <c r="Q51" i="42"/>
  <c r="R50" i="42"/>
  <c r="Q50" i="42"/>
  <c r="R49" i="42"/>
  <c r="Q49" i="42"/>
  <c r="R48" i="42"/>
  <c r="Q48" i="42"/>
  <c r="R47" i="42"/>
  <c r="Q47" i="42"/>
  <c r="R45" i="42"/>
  <c r="Q45" i="42"/>
  <c r="R44" i="42"/>
  <c r="Q44" i="42"/>
  <c r="P44" i="42"/>
  <c r="P87" i="42" s="1"/>
  <c r="P115" i="42" s="1"/>
  <c r="O44" i="42"/>
  <c r="O87" i="42" s="1"/>
  <c r="O115" i="42" s="1"/>
  <c r="N44" i="42"/>
  <c r="N87" i="42" s="1"/>
  <c r="N115" i="42" s="1"/>
  <c r="M44" i="42"/>
  <c r="M87" i="42" s="1"/>
  <c r="M115" i="42" s="1"/>
  <c r="L44" i="42"/>
  <c r="L87" i="42" s="1"/>
  <c r="L115" i="42" s="1"/>
  <c r="K44" i="42"/>
  <c r="K87" i="42" s="1"/>
  <c r="K115" i="42" s="1"/>
  <c r="J44" i="42"/>
  <c r="J87" i="42" s="1"/>
  <c r="J115" i="42" s="1"/>
  <c r="I44" i="42"/>
  <c r="I87" i="42" s="1"/>
  <c r="I115" i="42" s="1"/>
  <c r="H44" i="42"/>
  <c r="H87" i="42" s="1"/>
  <c r="H115" i="42" s="1"/>
  <c r="G44" i="42"/>
  <c r="G87" i="42" s="1"/>
  <c r="G115" i="42" s="1"/>
  <c r="F44" i="42"/>
  <c r="F87" i="42" s="1"/>
  <c r="R43" i="42"/>
  <c r="Q43" i="42"/>
  <c r="R42" i="42"/>
  <c r="Q42" i="42"/>
  <c r="R41" i="42"/>
  <c r="Q41" i="42"/>
  <c r="R40" i="42"/>
  <c r="Q40" i="42"/>
  <c r="R39" i="42"/>
  <c r="Q39" i="42"/>
  <c r="R38" i="42"/>
  <c r="Q38" i="42"/>
  <c r="P38" i="42"/>
  <c r="O38" i="42"/>
  <c r="N38" i="42"/>
  <c r="M38" i="42"/>
  <c r="L38" i="42"/>
  <c r="K38" i="42"/>
  <c r="J38" i="42"/>
  <c r="I38" i="42"/>
  <c r="H38" i="42"/>
  <c r="G38" i="42"/>
  <c r="F38" i="42"/>
  <c r="R37" i="42"/>
  <c r="R95" i="42" s="1"/>
  <c r="R123" i="42" s="1"/>
  <c r="R153" i="42" s="1"/>
  <c r="Q37" i="42"/>
  <c r="Q95" i="42" s="1"/>
  <c r="Q123" i="42" s="1"/>
  <c r="Q153" i="42" s="1"/>
  <c r="R36" i="42"/>
  <c r="Q36" i="42"/>
  <c r="R35" i="42"/>
  <c r="Q35" i="42"/>
  <c r="R34" i="42"/>
  <c r="Q34" i="42"/>
  <c r="R33" i="42"/>
  <c r="Q33" i="42"/>
  <c r="R32" i="42"/>
  <c r="Q32" i="42"/>
  <c r="R31" i="42"/>
  <c r="R89" i="42" s="1"/>
  <c r="R117" i="42" s="1"/>
  <c r="R147" i="42" s="1"/>
  <c r="Q31" i="42"/>
  <c r="Q89" i="42" s="1"/>
  <c r="Q117" i="42" s="1"/>
  <c r="Q147" i="42" s="1"/>
  <c r="R30" i="42"/>
  <c r="Q30" i="42"/>
  <c r="R29" i="42"/>
  <c r="Q29" i="42"/>
  <c r="Q173" i="42" s="1"/>
  <c r="Q167" i="42" s="1"/>
  <c r="R28" i="42"/>
  <c r="Q28" i="42"/>
  <c r="R27" i="42"/>
  <c r="Q27" i="42"/>
  <c r="R26" i="42"/>
  <c r="Q26" i="42"/>
  <c r="R25" i="42"/>
  <c r="Q25" i="42"/>
  <c r="R24" i="42"/>
  <c r="Q24" i="42"/>
  <c r="R23" i="42"/>
  <c r="R81" i="42" s="1"/>
  <c r="Q23" i="42"/>
  <c r="Q81" i="42" s="1"/>
  <c r="P23" i="42"/>
  <c r="P81" i="42" s="1"/>
  <c r="O23" i="42"/>
  <c r="O81" i="42" s="1"/>
  <c r="N23" i="42"/>
  <c r="N81" i="42" s="1"/>
  <c r="M23" i="42"/>
  <c r="M81" i="42" s="1"/>
  <c r="L23" i="42"/>
  <c r="L81" i="42" s="1"/>
  <c r="K23" i="42"/>
  <c r="K81" i="42" s="1"/>
  <c r="J23" i="42"/>
  <c r="J81" i="42" s="1"/>
  <c r="I23" i="42"/>
  <c r="I81" i="42" s="1"/>
  <c r="H23" i="42"/>
  <c r="H81" i="42" s="1"/>
  <c r="G23" i="42"/>
  <c r="G81" i="42" s="1"/>
  <c r="F23" i="42"/>
  <c r="F81" i="42" s="1"/>
  <c r="G145" i="42" l="1"/>
  <c r="G139" i="42" s="1"/>
  <c r="G155" i="42" s="1"/>
  <c r="G154" i="42" s="1"/>
  <c r="G110" i="42"/>
  <c r="H145" i="42"/>
  <c r="H139" i="42" s="1"/>
  <c r="H155" i="42" s="1"/>
  <c r="H154" i="42" s="1"/>
  <c r="H110" i="42"/>
  <c r="I145" i="42"/>
  <c r="I139" i="42" s="1"/>
  <c r="I155" i="42" s="1"/>
  <c r="I154" i="42" s="1"/>
  <c r="I110" i="42"/>
  <c r="J145" i="42"/>
  <c r="J139" i="42" s="1"/>
  <c r="J155" i="42" s="1"/>
  <c r="J154" i="42" s="1"/>
  <c r="J110" i="42"/>
  <c r="K145" i="42"/>
  <c r="K139" i="42" s="1"/>
  <c r="K155" i="42" s="1"/>
  <c r="K154" i="42" s="1"/>
  <c r="K110" i="42"/>
  <c r="L145" i="42"/>
  <c r="L139" i="42" s="1"/>
  <c r="L155" i="42" s="1"/>
  <c r="L154" i="42" s="1"/>
  <c r="L110" i="42"/>
  <c r="M145" i="42"/>
  <c r="M139" i="42" s="1"/>
  <c r="M155" i="42" s="1"/>
  <c r="M154" i="42" s="1"/>
  <c r="M110" i="42"/>
  <c r="N145" i="42"/>
  <c r="N139" i="42" s="1"/>
  <c r="N155" i="42" s="1"/>
  <c r="N154" i="42" s="1"/>
  <c r="N110" i="42"/>
  <c r="O145" i="42"/>
  <c r="O139" i="42" s="1"/>
  <c r="O155" i="42" s="1"/>
  <c r="O154" i="42" s="1"/>
  <c r="O110" i="42"/>
  <c r="P145" i="42"/>
  <c r="P139" i="42" s="1"/>
  <c r="P155" i="42" s="1"/>
  <c r="P154" i="42" s="1"/>
  <c r="P110" i="42"/>
  <c r="F115" i="42"/>
  <c r="G109" i="42"/>
  <c r="G160" i="42" s="1"/>
  <c r="H109" i="42"/>
  <c r="H160" i="42" s="1"/>
  <c r="I109" i="42"/>
  <c r="I160" i="42" s="1"/>
  <c r="J109" i="42"/>
  <c r="J160" i="42" s="1"/>
  <c r="K109" i="42"/>
  <c r="K160" i="42" s="1"/>
  <c r="L109" i="42"/>
  <c r="L160" i="42" s="1"/>
  <c r="M109" i="42"/>
  <c r="M160" i="42" s="1"/>
  <c r="N109" i="42"/>
  <c r="N160" i="42" s="1"/>
  <c r="O109" i="42"/>
  <c r="O160" i="42" s="1"/>
  <c r="P109" i="42"/>
  <c r="P160" i="42" s="1"/>
  <c r="Q109" i="42"/>
  <c r="Q160" i="42" s="1"/>
  <c r="R109" i="42"/>
  <c r="R160" i="42" s="1"/>
  <c r="R350" i="42"/>
  <c r="R173" i="42"/>
  <c r="R167" i="42" s="1"/>
  <c r="Q196" i="42"/>
  <c r="Q185" i="42" s="1"/>
  <c r="Q242" i="42" s="1"/>
  <c r="Q250" i="42" s="1"/>
  <c r="O185" i="42"/>
  <c r="R196" i="42"/>
  <c r="R185" i="42" s="1"/>
  <c r="P185" i="42"/>
  <c r="Q87" i="42"/>
  <c r="Q115" i="42" s="1"/>
  <c r="R87" i="42"/>
  <c r="R115" i="42" s="1"/>
  <c r="Q202" i="42"/>
  <c r="R202" i="42"/>
  <c r="F242" i="42"/>
  <c r="G242" i="42"/>
  <c r="H242" i="42"/>
  <c r="I242" i="42"/>
  <c r="J242" i="42"/>
  <c r="K242" i="42"/>
  <c r="L242" i="42"/>
  <c r="M242" i="42"/>
  <c r="N242" i="42"/>
  <c r="O242" i="42"/>
  <c r="P242" i="42"/>
  <c r="Q248" i="42"/>
  <c r="Q247" i="42"/>
  <c r="R248" i="42"/>
  <c r="F250" i="42"/>
  <c r="G250" i="42"/>
  <c r="G248" i="42"/>
  <c r="H250" i="42"/>
  <c r="H252" i="42" s="1"/>
  <c r="H248" i="42"/>
  <c r="I250" i="42"/>
  <c r="I248" i="42"/>
  <c r="J250" i="42"/>
  <c r="J252" i="42" s="1"/>
  <c r="J248" i="42"/>
  <c r="K250" i="42"/>
  <c r="K248" i="42"/>
  <c r="L250" i="42"/>
  <c r="L252" i="42" s="1"/>
  <c r="L248" i="42"/>
  <c r="M250" i="42"/>
  <c r="M248" i="42"/>
  <c r="N250" i="42"/>
  <c r="N252" i="42" s="1"/>
  <c r="N248" i="42"/>
  <c r="O250" i="42"/>
  <c r="O248" i="42"/>
  <c r="P250" i="42"/>
  <c r="P252" i="42" s="1"/>
  <c r="P248" i="42"/>
  <c r="O252" i="42"/>
  <c r="Q252" i="42" s="1"/>
  <c r="Q251" i="42"/>
  <c r="R145" i="42" l="1"/>
  <c r="R139" i="42" s="1"/>
  <c r="R155" i="42" s="1"/>
  <c r="R154" i="42" s="1"/>
  <c r="R110" i="42"/>
  <c r="Q145" i="42"/>
  <c r="Q139" i="42" s="1"/>
  <c r="Q155" i="42" s="1"/>
  <c r="Q154" i="42" s="1"/>
  <c r="Q110" i="42"/>
  <c r="R242" i="42"/>
  <c r="R250" i="42" s="1"/>
  <c r="R252" i="42" s="1"/>
  <c r="F145" i="42"/>
  <c r="F139" i="42" s="1"/>
  <c r="F155" i="42" s="1"/>
  <c r="F154" i="42" s="1"/>
  <c r="F110" i="42"/>
  <c r="F109" i="42"/>
  <c r="F160" i="42" s="1"/>
  <c r="A7" i="40" l="1"/>
  <c r="K39" i="36" l="1"/>
  <c r="I39" i="36"/>
  <c r="F39" i="36"/>
  <c r="K38" i="36"/>
  <c r="I38" i="36"/>
  <c r="F38" i="36"/>
  <c r="K37" i="36"/>
  <c r="I37" i="36"/>
  <c r="F37" i="36"/>
  <c r="K36" i="36"/>
  <c r="I36" i="36"/>
  <c r="F36" i="36"/>
  <c r="K35" i="36"/>
  <c r="I35" i="36"/>
  <c r="F35" i="36"/>
  <c r="K34" i="36"/>
  <c r="I34" i="36"/>
  <c r="F34" i="36"/>
  <c r="K33" i="36"/>
  <c r="I33" i="36"/>
  <c r="F33" i="36"/>
  <c r="S32" i="36"/>
  <c r="R32" i="36"/>
  <c r="Q32" i="36"/>
  <c r="P32" i="36"/>
  <c r="O32" i="36"/>
  <c r="M32" i="36"/>
  <c r="K32" i="36"/>
  <c r="J32" i="36"/>
  <c r="I32" i="36"/>
  <c r="H32" i="36"/>
  <c r="G32" i="36"/>
  <c r="F32" i="36"/>
  <c r="E32" i="36"/>
  <c r="D32" i="36"/>
  <c r="B32" i="36"/>
  <c r="A32" i="36"/>
  <c r="K31" i="36"/>
  <c r="I31" i="36"/>
  <c r="F31" i="36"/>
  <c r="K30" i="36"/>
  <c r="I30" i="36"/>
  <c r="F30" i="36"/>
  <c r="K29" i="36"/>
  <c r="I29" i="36"/>
  <c r="F29" i="36"/>
  <c r="K28" i="36"/>
  <c r="I28" i="36"/>
  <c r="F28" i="36"/>
  <c r="K27" i="36"/>
  <c r="I27" i="36"/>
  <c r="F27" i="36"/>
  <c r="K26" i="36"/>
  <c r="I26" i="36"/>
  <c r="F26" i="36"/>
  <c r="K25" i="36"/>
  <c r="I25" i="36"/>
  <c r="F25" i="36"/>
  <c r="K24" i="36"/>
  <c r="I24" i="36"/>
  <c r="F24" i="36"/>
  <c r="D23" i="36"/>
  <c r="K23" i="36" s="1"/>
  <c r="K22" i="36" s="1"/>
  <c r="K21" i="36" s="1"/>
  <c r="K17" i="36" s="1"/>
  <c r="K15" i="36" s="1"/>
  <c r="S22" i="36"/>
  <c r="R22" i="36"/>
  <c r="Q22" i="36"/>
  <c r="P22" i="36"/>
  <c r="O22" i="36"/>
  <c r="M22" i="36"/>
  <c r="J22" i="36"/>
  <c r="H22" i="36"/>
  <c r="G22" i="36"/>
  <c r="E22" i="36"/>
  <c r="D22" i="36"/>
  <c r="B22" i="36"/>
  <c r="A22" i="36"/>
  <c r="S21" i="36"/>
  <c r="R21" i="36"/>
  <c r="Q21" i="36"/>
  <c r="P21" i="36"/>
  <c r="O21" i="36"/>
  <c r="M21" i="36"/>
  <c r="J21" i="36"/>
  <c r="H21" i="36"/>
  <c r="G21" i="36"/>
  <c r="E21" i="36"/>
  <c r="D21" i="36"/>
  <c r="B21" i="36"/>
  <c r="A21" i="36"/>
  <c r="F20" i="36"/>
  <c r="B20" i="36"/>
  <c r="A20" i="36"/>
  <c r="F19" i="36"/>
  <c r="B19" i="36"/>
  <c r="A19" i="36"/>
  <c r="S18" i="36"/>
  <c r="R18" i="36"/>
  <c r="Q18" i="36"/>
  <c r="P18" i="36"/>
  <c r="O18" i="36"/>
  <c r="M18" i="36"/>
  <c r="K18" i="36"/>
  <c r="J18" i="36"/>
  <c r="I18" i="36"/>
  <c r="H18" i="36"/>
  <c r="G18" i="36"/>
  <c r="F18" i="36"/>
  <c r="E18" i="36"/>
  <c r="D18" i="36"/>
  <c r="B18" i="36"/>
  <c r="A18" i="36"/>
  <c r="S17" i="36"/>
  <c r="R17" i="36"/>
  <c r="Q17" i="36"/>
  <c r="P17" i="36"/>
  <c r="O17" i="36"/>
  <c r="M17" i="36"/>
  <c r="J17" i="36"/>
  <c r="H17" i="36"/>
  <c r="G17" i="36"/>
  <c r="E17" i="36"/>
  <c r="D17" i="36"/>
  <c r="B17" i="36"/>
  <c r="A17" i="36"/>
  <c r="S16" i="36"/>
  <c r="R16" i="36"/>
  <c r="Q16" i="36"/>
  <c r="P16" i="36"/>
  <c r="O16" i="36"/>
  <c r="M16" i="36"/>
  <c r="L16" i="36"/>
  <c r="K16" i="36"/>
  <c r="J16" i="36"/>
  <c r="I16" i="36"/>
  <c r="H16" i="36"/>
  <c r="G16" i="36"/>
  <c r="F16" i="36"/>
  <c r="E16" i="36"/>
  <c r="D16" i="36"/>
  <c r="B16" i="36"/>
  <c r="A16" i="36"/>
  <c r="S15" i="36"/>
  <c r="R15" i="36"/>
  <c r="Q15" i="36"/>
  <c r="P15" i="36"/>
  <c r="O15" i="36"/>
  <c r="M15" i="36"/>
  <c r="J15" i="36"/>
  <c r="H15" i="36"/>
  <c r="G15" i="36"/>
  <c r="E15" i="36"/>
  <c r="D15" i="36"/>
  <c r="B15" i="36"/>
  <c r="A15" i="36"/>
  <c r="A6" i="36"/>
  <c r="I23" i="36" l="1"/>
  <c r="F23" i="36" l="1"/>
  <c r="F22" i="36" s="1"/>
  <c r="F21" i="36" s="1"/>
  <c r="F17" i="36" s="1"/>
  <c r="F15" i="36" s="1"/>
  <c r="I22" i="36"/>
  <c r="I21" i="36" s="1"/>
  <c r="I17" i="36" s="1"/>
  <c r="I15" i="36" s="1"/>
  <c r="B31" i="35" l="1"/>
  <c r="A31" i="35"/>
  <c r="B21" i="35"/>
  <c r="A21" i="35"/>
  <c r="B20" i="35"/>
  <c r="A20" i="35"/>
  <c r="B19" i="35"/>
  <c r="A19" i="35"/>
  <c r="B18" i="35"/>
  <c r="A18" i="35"/>
  <c r="B17" i="35"/>
  <c r="A17" i="35"/>
  <c r="B16" i="35"/>
  <c r="A16" i="35"/>
  <c r="B15" i="35"/>
  <c r="A15" i="35"/>
  <c r="B14" i="35"/>
  <c r="A14" i="35"/>
  <c r="A6" i="35"/>
  <c r="B32" i="34" l="1"/>
  <c r="A32" i="34"/>
  <c r="B22" i="34"/>
  <c r="A22" i="34"/>
  <c r="B21" i="34"/>
  <c r="A21" i="34"/>
  <c r="B20" i="34"/>
  <c r="A20" i="34"/>
  <c r="B19" i="34"/>
  <c r="A19" i="34"/>
  <c r="B18" i="34"/>
  <c r="A18" i="34"/>
  <c r="B17" i="34"/>
  <c r="A17" i="34"/>
  <c r="B16" i="34"/>
  <c r="A16" i="34"/>
  <c r="B15" i="34"/>
  <c r="A15" i="34"/>
  <c r="A6" i="34"/>
  <c r="B30" i="30" l="1"/>
  <c r="A30" i="30"/>
  <c r="B20" i="30"/>
  <c r="A20" i="30"/>
  <c r="B19" i="30"/>
  <c r="A19" i="30"/>
  <c r="B18" i="30"/>
  <c r="A18" i="30"/>
  <c r="B17" i="30"/>
  <c r="A17" i="30"/>
  <c r="B16" i="30"/>
  <c r="A16" i="30"/>
  <c r="B15" i="30"/>
  <c r="A15" i="30"/>
  <c r="B14" i="30"/>
  <c r="A14" i="30"/>
  <c r="B13" i="30"/>
  <c r="A13" i="30"/>
  <c r="E32" i="29" l="1"/>
  <c r="D32" i="29"/>
  <c r="B32" i="29"/>
  <c r="A32" i="29"/>
  <c r="C31" i="29"/>
  <c r="B31" i="29"/>
  <c r="A31" i="29"/>
  <c r="B30" i="29"/>
  <c r="A30" i="29"/>
  <c r="B29" i="29"/>
  <c r="A29" i="29"/>
  <c r="B28" i="29"/>
  <c r="A28" i="29"/>
  <c r="B27" i="29"/>
  <c r="A27" i="29"/>
  <c r="E26" i="29"/>
  <c r="D26" i="29"/>
  <c r="B26" i="29"/>
  <c r="A26" i="29"/>
  <c r="B25" i="29"/>
  <c r="A25" i="29"/>
  <c r="B24" i="29"/>
  <c r="A24" i="29"/>
  <c r="E23" i="29"/>
  <c r="D23" i="29"/>
  <c r="B23" i="29"/>
  <c r="A23" i="29"/>
  <c r="A14" i="29"/>
  <c r="AM41" i="28" l="1"/>
  <c r="AL41" i="28"/>
  <c r="AK41" i="28"/>
  <c r="AJ41" i="28"/>
  <c r="AI41" i="28"/>
  <c r="AM40" i="28"/>
  <c r="AL40" i="28"/>
  <c r="AK40" i="28"/>
  <c r="AJ40" i="28"/>
  <c r="AI40" i="28"/>
  <c r="AM39" i="28"/>
  <c r="AL39" i="28"/>
  <c r="AK39" i="28"/>
  <c r="AJ39" i="28"/>
  <c r="AI39" i="28"/>
  <c r="AM38" i="28"/>
  <c r="AL38" i="28"/>
  <c r="AK38" i="28"/>
  <c r="AJ38" i="28"/>
  <c r="AI38" i="28"/>
  <c r="AM37" i="28"/>
  <c r="AL37" i="28"/>
  <c r="AK37" i="28"/>
  <c r="AJ37" i="28"/>
  <c r="AI37" i="28"/>
  <c r="AM36" i="28"/>
  <c r="AL36" i="28"/>
  <c r="AK36" i="28"/>
  <c r="AJ36" i="28"/>
  <c r="AI36" i="28"/>
  <c r="AM35" i="28"/>
  <c r="AL35" i="28"/>
  <c r="AK35" i="28"/>
  <c r="AJ35" i="28"/>
  <c r="AI35" i="28"/>
  <c r="AM34" i="28"/>
  <c r="AL34" i="28"/>
  <c r="AK34" i="28"/>
  <c r="AJ34" i="28"/>
  <c r="AI34" i="28"/>
  <c r="AD34" i="28"/>
  <c r="Y34" i="28"/>
  <c r="T34" i="28"/>
  <c r="O34" i="28"/>
  <c r="J34" i="28"/>
  <c r="C34" i="28"/>
  <c r="B34" i="28"/>
  <c r="A34" i="28"/>
  <c r="AL33" i="28"/>
  <c r="AK33" i="28"/>
  <c r="AJ33" i="28"/>
  <c r="AL32" i="28"/>
  <c r="AK32" i="28"/>
  <c r="AJ32" i="28"/>
  <c r="AL31" i="28"/>
  <c r="AK31" i="28"/>
  <c r="AJ31" i="28"/>
  <c r="AM30" i="28"/>
  <c r="AL30" i="28"/>
  <c r="AK30" i="28"/>
  <c r="AJ30" i="28"/>
  <c r="AM29" i="28"/>
  <c r="AL29" i="28"/>
  <c r="AK29" i="28"/>
  <c r="AJ29" i="28"/>
  <c r="AM28" i="28"/>
  <c r="AL28" i="28"/>
  <c r="AK28" i="28"/>
  <c r="AJ28" i="28"/>
  <c r="AM27" i="28"/>
  <c r="AL27" i="28"/>
  <c r="AK27" i="28"/>
  <c r="AJ27" i="28"/>
  <c r="AL26" i="28"/>
  <c r="AK26" i="28"/>
  <c r="AJ26" i="28"/>
  <c r="W26" i="28"/>
  <c r="V26" i="28"/>
  <c r="U26" i="28"/>
  <c r="R26" i="28"/>
  <c r="Q26" i="28"/>
  <c r="P26" i="28"/>
  <c r="N26" i="28"/>
  <c r="M26" i="28"/>
  <c r="L26" i="28"/>
  <c r="K26" i="28"/>
  <c r="I26" i="28"/>
  <c r="H26" i="28"/>
  <c r="G26" i="28"/>
  <c r="F26" i="28"/>
  <c r="E26" i="28"/>
  <c r="AM24" i="28"/>
  <c r="AL24" i="28"/>
  <c r="AK24" i="28"/>
  <c r="AJ24" i="28"/>
  <c r="AI24" i="28"/>
  <c r="AH24" i="28"/>
  <c r="AG24" i="28"/>
  <c r="AF24" i="28"/>
  <c r="AE24" i="28"/>
  <c r="AD24" i="28"/>
  <c r="AC24" i="28"/>
  <c r="AB24" i="28"/>
  <c r="AA24" i="28"/>
  <c r="Z24" i="28"/>
  <c r="Y24" i="28"/>
  <c r="X24" i="28"/>
  <c r="W24" i="28"/>
  <c r="V24" i="28"/>
  <c r="U24" i="28"/>
  <c r="T24" i="28"/>
  <c r="S24" i="28"/>
  <c r="R24" i="28"/>
  <c r="Q24" i="28"/>
  <c r="P24" i="28"/>
  <c r="O24" i="28"/>
  <c r="N24" i="28"/>
  <c r="M24" i="28"/>
  <c r="L24" i="28"/>
  <c r="K24" i="28"/>
  <c r="J24" i="28"/>
  <c r="I24" i="28"/>
  <c r="H24" i="28"/>
  <c r="G24" i="28"/>
  <c r="F24" i="28"/>
  <c r="E24" i="28"/>
  <c r="B24" i="28"/>
  <c r="A24" i="28"/>
  <c r="AM23" i="28"/>
  <c r="AL23" i="28"/>
  <c r="AK23" i="28"/>
  <c r="AJ23" i="28"/>
  <c r="AI23" i="28"/>
  <c r="AH23" i="28"/>
  <c r="AG23" i="28"/>
  <c r="AF23" i="28"/>
  <c r="AE23" i="28"/>
  <c r="AD23" i="28"/>
  <c r="AC23" i="28"/>
  <c r="AB23" i="28"/>
  <c r="AA23" i="28"/>
  <c r="Z23" i="28"/>
  <c r="Y23" i="28"/>
  <c r="X23" i="28"/>
  <c r="W23" i="28"/>
  <c r="V23" i="28"/>
  <c r="U23" i="28"/>
  <c r="T23" i="28"/>
  <c r="S23" i="28"/>
  <c r="R23" i="28"/>
  <c r="Q23" i="28"/>
  <c r="P23" i="28"/>
  <c r="O23" i="28"/>
  <c r="N23" i="28"/>
  <c r="M23" i="28"/>
  <c r="L23" i="28"/>
  <c r="K23" i="28"/>
  <c r="J23" i="28"/>
  <c r="I23" i="28"/>
  <c r="H23" i="28"/>
  <c r="G23" i="28"/>
  <c r="F23" i="28"/>
  <c r="E23" i="28"/>
  <c r="B23" i="28"/>
  <c r="A23" i="28"/>
  <c r="B22" i="28"/>
  <c r="B21" i="28"/>
  <c r="A21" i="28"/>
  <c r="AM20" i="28"/>
  <c r="AL20" i="28"/>
  <c r="AK20" i="28"/>
  <c r="AJ20" i="28"/>
  <c r="AI20" i="28"/>
  <c r="AH20" i="28"/>
  <c r="AG20" i="28"/>
  <c r="AF20" i="28"/>
  <c r="AE20" i="28"/>
  <c r="AD20" i="28"/>
  <c r="AC20" i="28"/>
  <c r="AB20" i="28"/>
  <c r="AA20" i="28"/>
  <c r="Z20" i="28"/>
  <c r="Y20" i="28"/>
  <c r="X20" i="28"/>
  <c r="W20" i="28"/>
  <c r="V20" i="28"/>
  <c r="U20" i="28"/>
  <c r="T20" i="28"/>
  <c r="S20" i="28"/>
  <c r="R20" i="28"/>
  <c r="Q20" i="28"/>
  <c r="P20" i="28"/>
  <c r="O20" i="28"/>
  <c r="N20" i="28"/>
  <c r="M20" i="28"/>
  <c r="L20" i="28"/>
  <c r="K20" i="28"/>
  <c r="J20" i="28"/>
  <c r="I20" i="28"/>
  <c r="H20" i="28"/>
  <c r="G20" i="28"/>
  <c r="F20" i="28"/>
  <c r="E20" i="28"/>
  <c r="B20" i="28"/>
  <c r="A20" i="28"/>
  <c r="AM19" i="28"/>
  <c r="AL19" i="28"/>
  <c r="AK19" i="28"/>
  <c r="AJ19" i="28"/>
  <c r="AI19" i="28"/>
  <c r="AH19" i="28"/>
  <c r="AG19" i="28"/>
  <c r="AF19" i="28"/>
  <c r="AE19" i="28"/>
  <c r="AD19" i="28"/>
  <c r="AC19" i="28"/>
  <c r="AB19" i="28"/>
  <c r="AA19" i="28"/>
  <c r="Z19" i="28"/>
  <c r="Y19" i="28"/>
  <c r="X19" i="28"/>
  <c r="W19" i="28"/>
  <c r="V19" i="28"/>
  <c r="U19" i="28"/>
  <c r="T19" i="28"/>
  <c r="S19" i="28"/>
  <c r="R19" i="28"/>
  <c r="Q19" i="28"/>
  <c r="P19" i="28"/>
  <c r="O19" i="28"/>
  <c r="N19" i="28"/>
  <c r="M19" i="28"/>
  <c r="L19" i="28"/>
  <c r="K19" i="28"/>
  <c r="J19" i="28"/>
  <c r="I19" i="28"/>
  <c r="H19" i="28"/>
  <c r="G19" i="28"/>
  <c r="F19" i="28"/>
  <c r="E19" i="28"/>
  <c r="B19" i="28"/>
  <c r="A19" i="28"/>
  <c r="AM18" i="28"/>
  <c r="AL18" i="28"/>
  <c r="AK18" i="28"/>
  <c r="AJ18" i="28"/>
  <c r="AI18" i="28"/>
  <c r="AH18" i="28"/>
  <c r="AG18" i="28"/>
  <c r="AF18" i="28"/>
  <c r="AE18" i="28"/>
  <c r="AD18" i="28"/>
  <c r="AC18" i="28"/>
  <c r="AB18" i="28"/>
  <c r="AA18" i="28"/>
  <c r="Z18" i="28"/>
  <c r="Y18" i="28"/>
  <c r="X18" i="28"/>
  <c r="W18" i="28"/>
  <c r="V18" i="28"/>
  <c r="U18" i="28"/>
  <c r="T18" i="28"/>
  <c r="S18" i="28"/>
  <c r="R18" i="28"/>
  <c r="Q18" i="28"/>
  <c r="P18" i="28"/>
  <c r="O18" i="28"/>
  <c r="N18" i="28"/>
  <c r="M18" i="28"/>
  <c r="L18" i="28"/>
  <c r="K18" i="28"/>
  <c r="J18" i="28"/>
  <c r="I18" i="28"/>
  <c r="H18" i="28"/>
  <c r="G18" i="28"/>
  <c r="F18" i="28"/>
  <c r="E18" i="28"/>
  <c r="B18" i="28"/>
  <c r="A18" i="28"/>
  <c r="AM17" i="28"/>
  <c r="AL17" i="28"/>
  <c r="AK17" i="28"/>
  <c r="AJ17" i="28"/>
  <c r="AI17" i="28"/>
  <c r="AH17" i="28"/>
  <c r="AG17" i="28"/>
  <c r="AF17" i="28"/>
  <c r="AE17" i="28"/>
  <c r="AD17" i="28"/>
  <c r="AC17" i="28"/>
  <c r="AB17" i="28"/>
  <c r="AA17" i="28"/>
  <c r="Z17" i="28"/>
  <c r="Y17" i="28"/>
  <c r="X17" i="28"/>
  <c r="W17" i="28"/>
  <c r="V17" i="28"/>
  <c r="U17" i="28"/>
  <c r="T17" i="28"/>
  <c r="S17" i="28"/>
  <c r="R17" i="28"/>
  <c r="Q17" i="28"/>
  <c r="P17" i="28"/>
  <c r="O17" i="28"/>
  <c r="N17" i="28"/>
  <c r="M17" i="28"/>
  <c r="L17" i="28"/>
  <c r="K17" i="28"/>
  <c r="J17" i="28"/>
  <c r="I17" i="28"/>
  <c r="H17" i="28"/>
  <c r="G17" i="28"/>
  <c r="F17" i="28"/>
  <c r="E17" i="28"/>
  <c r="B17" i="28"/>
  <c r="A17" i="28"/>
  <c r="DI42" i="27" l="1"/>
  <c r="DH42" i="27"/>
  <c r="DB42" i="27"/>
  <c r="DA42" i="27"/>
  <c r="CW42" i="27"/>
  <c r="CV42" i="27"/>
  <c r="CS42" i="27"/>
  <c r="CR42" i="27"/>
  <c r="CQ42" i="27"/>
  <c r="CP42" i="27"/>
  <c r="CO42" i="27"/>
  <c r="CL42" i="27"/>
  <c r="CK42" i="27"/>
  <c r="CJ42" i="27"/>
  <c r="CE42" i="27"/>
  <c r="CD42" i="27"/>
  <c r="CC42" i="27"/>
  <c r="CB42" i="27"/>
  <c r="CA42" i="27"/>
  <c r="BX42" i="27"/>
  <c r="BW42" i="27"/>
  <c r="BV42" i="27"/>
  <c r="BU42" i="27"/>
  <c r="BT42" i="27"/>
  <c r="BQ42" i="27"/>
  <c r="BP42" i="27"/>
  <c r="BO42" i="27"/>
  <c r="BN42" i="27"/>
  <c r="BM42" i="27"/>
  <c r="BJ42" i="27"/>
  <c r="BI42" i="27"/>
  <c r="BH42" i="27"/>
  <c r="BG42" i="27"/>
  <c r="BF42" i="27"/>
  <c r="BC42" i="27"/>
  <c r="BB42" i="27"/>
  <c r="BA42" i="27"/>
  <c r="AZ42" i="27"/>
  <c r="DK42" i="27" s="1"/>
  <c r="AY42" i="27"/>
  <c r="AV42" i="27"/>
  <c r="AU42" i="27"/>
  <c r="AT42" i="27"/>
  <c r="AR42" i="27"/>
  <c r="DJ42" i="27" s="1"/>
  <c r="AO42" i="27"/>
  <c r="DG42" i="27" s="1"/>
  <c r="AN42" i="27"/>
  <c r="DF42" i="27" s="1"/>
  <c r="AM42" i="27"/>
  <c r="DE42" i="27" s="1"/>
  <c r="AL42" i="27"/>
  <c r="DD42" i="27" s="1"/>
  <c r="AK42" i="27"/>
  <c r="DC42" i="27" s="1"/>
  <c r="AH42" i="27"/>
  <c r="CZ42" i="27" s="1"/>
  <c r="AG42" i="27"/>
  <c r="CY42" i="27" s="1"/>
  <c r="AF42" i="27"/>
  <c r="CX42" i="27" s="1"/>
  <c r="Q42" i="27"/>
  <c r="P42" i="27"/>
  <c r="O42" i="27"/>
  <c r="N42" i="27"/>
  <c r="M42" i="27"/>
  <c r="L42" i="27"/>
  <c r="K42" i="27"/>
  <c r="J42" i="27"/>
  <c r="I42" i="27"/>
  <c r="H42" i="27"/>
  <c r="G42" i="27"/>
  <c r="F42" i="27"/>
  <c r="E42" i="27"/>
  <c r="D42" i="27"/>
  <c r="DI41" i="27"/>
  <c r="DH41" i="27"/>
  <c r="DB41" i="27"/>
  <c r="DA41" i="27"/>
  <c r="CW41" i="27"/>
  <c r="CV41" i="27"/>
  <c r="CS41" i="27"/>
  <c r="CR41" i="27"/>
  <c r="CQ41" i="27"/>
  <c r="CP41" i="27"/>
  <c r="CO41" i="27"/>
  <c r="CL41" i="27"/>
  <c r="CK41" i="27"/>
  <c r="CJ41" i="27"/>
  <c r="CE41" i="27"/>
  <c r="CD41" i="27"/>
  <c r="CC41" i="27"/>
  <c r="CB41" i="27"/>
  <c r="CA41" i="27"/>
  <c r="BX41" i="27"/>
  <c r="BW41" i="27"/>
  <c r="BV41" i="27"/>
  <c r="BU41" i="27"/>
  <c r="BT41" i="27"/>
  <c r="BQ41" i="27"/>
  <c r="BP41" i="27"/>
  <c r="BO41" i="27"/>
  <c r="BN41" i="27"/>
  <c r="BM41" i="27"/>
  <c r="BJ41" i="27"/>
  <c r="BI41" i="27"/>
  <c r="BH41" i="27"/>
  <c r="BG41" i="27"/>
  <c r="BF41" i="27"/>
  <c r="BC41" i="27"/>
  <c r="BB41" i="27"/>
  <c r="BA41" i="27"/>
  <c r="AZ41" i="27"/>
  <c r="DK41" i="27" s="1"/>
  <c r="AY41" i="27"/>
  <c r="AV41" i="27"/>
  <c r="AU41" i="27"/>
  <c r="AT41" i="27"/>
  <c r="AR41" i="27"/>
  <c r="DJ41" i="27" s="1"/>
  <c r="AO41" i="27"/>
  <c r="DG41" i="27" s="1"/>
  <c r="AN41" i="27"/>
  <c r="DF41" i="27" s="1"/>
  <c r="AM41" i="27"/>
  <c r="DE41" i="27" s="1"/>
  <c r="AL41" i="27"/>
  <c r="DD41" i="27" s="1"/>
  <c r="AK41" i="27"/>
  <c r="DC41" i="27" s="1"/>
  <c r="AH41" i="27"/>
  <c r="CZ41" i="27" s="1"/>
  <c r="AG41" i="27"/>
  <c r="CY41" i="27" s="1"/>
  <c r="AF41" i="27"/>
  <c r="CX41" i="27" s="1"/>
  <c r="Q41" i="27"/>
  <c r="P41" i="27"/>
  <c r="O41" i="27"/>
  <c r="N41" i="27"/>
  <c r="M41" i="27"/>
  <c r="L41" i="27"/>
  <c r="K41" i="27"/>
  <c r="J41" i="27"/>
  <c r="I41" i="27"/>
  <c r="H41" i="27"/>
  <c r="G41" i="27"/>
  <c r="F41" i="27"/>
  <c r="E41" i="27"/>
  <c r="D41" i="27"/>
  <c r="DI40" i="27"/>
  <c r="DH40" i="27"/>
  <c r="DB40" i="27"/>
  <c r="DA40" i="27"/>
  <c r="CW40" i="27"/>
  <c r="CV40" i="27"/>
  <c r="CS40" i="27"/>
  <c r="CR40" i="27"/>
  <c r="CQ40" i="27"/>
  <c r="CP40" i="27"/>
  <c r="CO40" i="27"/>
  <c r="CL40" i="27"/>
  <c r="CK40" i="27"/>
  <c r="CJ40" i="27"/>
  <c r="CI40" i="27"/>
  <c r="CH40" i="27"/>
  <c r="CE40" i="27"/>
  <c r="CD40" i="27"/>
  <c r="CC40" i="27"/>
  <c r="CB40" i="27"/>
  <c r="CA40" i="27"/>
  <c r="BX40" i="27"/>
  <c r="BW40" i="27"/>
  <c r="BV40" i="27"/>
  <c r="BU40" i="27"/>
  <c r="BT40" i="27"/>
  <c r="BQ40" i="27"/>
  <c r="BP40" i="27"/>
  <c r="BO40" i="27"/>
  <c r="BN40" i="27"/>
  <c r="BM40" i="27"/>
  <c r="BJ40" i="27"/>
  <c r="BI40" i="27"/>
  <c r="BH40" i="27"/>
  <c r="BG40" i="27"/>
  <c r="BF40" i="27"/>
  <c r="BC40" i="27"/>
  <c r="BB40" i="27"/>
  <c r="BA40" i="27"/>
  <c r="AZ40" i="27"/>
  <c r="DK40" i="27" s="1"/>
  <c r="AY40" i="27"/>
  <c r="AV40" i="27"/>
  <c r="AU40" i="27"/>
  <c r="AT40" i="27"/>
  <c r="AR40" i="27"/>
  <c r="DJ40" i="27" s="1"/>
  <c r="AO40" i="27"/>
  <c r="DG40" i="27" s="1"/>
  <c r="AN40" i="27"/>
  <c r="DF40" i="27" s="1"/>
  <c r="AM40" i="27"/>
  <c r="DE40" i="27" s="1"/>
  <c r="AL40" i="27"/>
  <c r="DD40" i="27" s="1"/>
  <c r="AK40" i="27"/>
  <c r="DC40" i="27" s="1"/>
  <c r="AH40" i="27"/>
  <c r="CZ40" i="27" s="1"/>
  <c r="AG40" i="27"/>
  <c r="CY40" i="27" s="1"/>
  <c r="AF40" i="27"/>
  <c r="CX40" i="27" s="1"/>
  <c r="Q40" i="27"/>
  <c r="P40" i="27"/>
  <c r="O40" i="27"/>
  <c r="N40" i="27"/>
  <c r="M40" i="27"/>
  <c r="L40" i="27"/>
  <c r="K40" i="27"/>
  <c r="J40" i="27"/>
  <c r="I40" i="27"/>
  <c r="H40" i="27"/>
  <c r="G40" i="27"/>
  <c r="F40" i="27"/>
  <c r="E40" i="27"/>
  <c r="D40" i="27"/>
  <c r="DI39" i="27"/>
  <c r="DH39" i="27"/>
  <c r="DB39" i="27"/>
  <c r="DA39" i="27"/>
  <c r="CW39" i="27"/>
  <c r="CV39" i="27"/>
  <c r="CS39" i="27"/>
  <c r="CR39" i="27"/>
  <c r="CQ39" i="27"/>
  <c r="CP39" i="27"/>
  <c r="CO39" i="27"/>
  <c r="CL39" i="27"/>
  <c r="CK39" i="27"/>
  <c r="CJ39" i="27"/>
  <c r="CI39" i="27"/>
  <c r="CH39" i="27"/>
  <c r="CE39" i="27"/>
  <c r="CD39" i="27"/>
  <c r="CC39" i="27"/>
  <c r="CB39" i="27"/>
  <c r="CA39" i="27"/>
  <c r="BX39" i="27"/>
  <c r="BW39" i="27"/>
  <c r="BV39" i="27"/>
  <c r="BU39" i="27"/>
  <c r="BT39" i="27"/>
  <c r="BQ39" i="27"/>
  <c r="BP39" i="27"/>
  <c r="BO39" i="27"/>
  <c r="BN39" i="27"/>
  <c r="BM39" i="27"/>
  <c r="BJ39" i="27"/>
  <c r="BI39" i="27"/>
  <c r="BH39" i="27"/>
  <c r="BG39" i="27"/>
  <c r="BF39" i="27"/>
  <c r="BC39" i="27"/>
  <c r="BB39" i="27"/>
  <c r="BA39" i="27"/>
  <c r="AZ39" i="27"/>
  <c r="DK39" i="27" s="1"/>
  <c r="AY39" i="27"/>
  <c r="AV39" i="27"/>
  <c r="AU39" i="27"/>
  <c r="AT39" i="27"/>
  <c r="AR39" i="27"/>
  <c r="DJ39" i="27" s="1"/>
  <c r="AO39" i="27"/>
  <c r="DG39" i="27" s="1"/>
  <c r="AN39" i="27"/>
  <c r="DF39" i="27" s="1"/>
  <c r="AM39" i="27"/>
  <c r="AL39" i="27"/>
  <c r="DD39" i="27" s="1"/>
  <c r="AK39" i="27"/>
  <c r="DC39" i="27" s="1"/>
  <c r="AH39" i="27"/>
  <c r="CZ39" i="27" s="1"/>
  <c r="AG39" i="27"/>
  <c r="CY39" i="27" s="1"/>
  <c r="AF39" i="27"/>
  <c r="CX39" i="27" s="1"/>
  <c r="Q39" i="27"/>
  <c r="P39" i="27"/>
  <c r="O39" i="27"/>
  <c r="N39" i="27"/>
  <c r="M39" i="27"/>
  <c r="L39" i="27"/>
  <c r="J39" i="27"/>
  <c r="I39" i="27"/>
  <c r="H39" i="27"/>
  <c r="G39" i="27"/>
  <c r="F39" i="27"/>
  <c r="E39" i="27"/>
  <c r="D39" i="27"/>
  <c r="DI38" i="27"/>
  <c r="DH38" i="27"/>
  <c r="DB38" i="27"/>
  <c r="DA38" i="27"/>
  <c r="CW38" i="27"/>
  <c r="CV38" i="27"/>
  <c r="CS38" i="27"/>
  <c r="CR38" i="27"/>
  <c r="CQ38" i="27"/>
  <c r="CP38" i="27"/>
  <c r="CO38" i="27"/>
  <c r="CL38" i="27"/>
  <c r="CK38" i="27"/>
  <c r="CJ38" i="27"/>
  <c r="CI38" i="27"/>
  <c r="CH38" i="27"/>
  <c r="CE38" i="27"/>
  <c r="CD38" i="27"/>
  <c r="CC38" i="27"/>
  <c r="CB38" i="27"/>
  <c r="CA38" i="27"/>
  <c r="BX38" i="27"/>
  <c r="BW38" i="27"/>
  <c r="BV38" i="27"/>
  <c r="BU38" i="27"/>
  <c r="BT38" i="27"/>
  <c r="BQ38" i="27"/>
  <c r="BP38" i="27"/>
  <c r="BO38" i="27"/>
  <c r="BN38" i="27"/>
  <c r="BM38" i="27"/>
  <c r="BJ38" i="27"/>
  <c r="BI38" i="27"/>
  <c r="BH38" i="27"/>
  <c r="BG38" i="27"/>
  <c r="BF38" i="27"/>
  <c r="BC38" i="27"/>
  <c r="BB38" i="27"/>
  <c r="BA38" i="27"/>
  <c r="AZ38" i="27"/>
  <c r="DK38" i="27" s="1"/>
  <c r="AY38" i="27"/>
  <c r="AV38" i="27"/>
  <c r="AU38" i="27"/>
  <c r="AT38" i="27"/>
  <c r="AR38" i="27"/>
  <c r="DJ38" i="27" s="1"/>
  <c r="AO38" i="27"/>
  <c r="DG38" i="27" s="1"/>
  <c r="AN38" i="27"/>
  <c r="DF38" i="27" s="1"/>
  <c r="AM38" i="27"/>
  <c r="AL38" i="27"/>
  <c r="DD38" i="27" s="1"/>
  <c r="AK38" i="27"/>
  <c r="DC38" i="27" s="1"/>
  <c r="AH38" i="27"/>
  <c r="CZ38" i="27" s="1"/>
  <c r="AG38" i="27"/>
  <c r="CY38" i="27" s="1"/>
  <c r="AF38" i="27"/>
  <c r="CX38" i="27" s="1"/>
  <c r="Q38" i="27"/>
  <c r="P38" i="27"/>
  <c r="O38" i="27"/>
  <c r="N38" i="27"/>
  <c r="M38" i="27"/>
  <c r="L38" i="27"/>
  <c r="J38" i="27"/>
  <c r="I38" i="27"/>
  <c r="H38" i="27"/>
  <c r="G38" i="27"/>
  <c r="F38" i="27"/>
  <c r="E38" i="27"/>
  <c r="D38" i="27"/>
  <c r="DI37" i="27"/>
  <c r="DH37" i="27"/>
  <c r="DB37" i="27"/>
  <c r="DA37" i="27"/>
  <c r="CW37" i="27"/>
  <c r="CV37" i="27"/>
  <c r="CS37" i="27"/>
  <c r="CR37" i="27"/>
  <c r="CQ37" i="27"/>
  <c r="CP37" i="27"/>
  <c r="CO37" i="27"/>
  <c r="CL37" i="27"/>
  <c r="CK37" i="27"/>
  <c r="CJ37" i="27"/>
  <c r="CI37" i="27"/>
  <c r="CH37" i="27"/>
  <c r="CE37" i="27"/>
  <c r="CD37" i="27"/>
  <c r="CC37" i="27"/>
  <c r="CB37" i="27"/>
  <c r="CA37" i="27"/>
  <c r="BX37" i="27"/>
  <c r="BW37" i="27"/>
  <c r="BV37" i="27"/>
  <c r="BU37" i="27"/>
  <c r="BT37" i="27"/>
  <c r="BQ37" i="27"/>
  <c r="BP37" i="27"/>
  <c r="BO37" i="27"/>
  <c r="BN37" i="27"/>
  <c r="BM37" i="27"/>
  <c r="BJ37" i="27"/>
  <c r="BI37" i="27"/>
  <c r="BH37" i="27"/>
  <c r="BG37" i="27"/>
  <c r="BF37" i="27"/>
  <c r="BC37" i="27"/>
  <c r="BB37" i="27"/>
  <c r="BA37" i="27"/>
  <c r="AZ37" i="27"/>
  <c r="DK37" i="27" s="1"/>
  <c r="DK36" i="27" s="1"/>
  <c r="AY37" i="27"/>
  <c r="AV37" i="27"/>
  <c r="AU37" i="27"/>
  <c r="AT37" i="27"/>
  <c r="AR37" i="27"/>
  <c r="DJ37" i="27" s="1"/>
  <c r="DJ36" i="27" s="1"/>
  <c r="AO37" i="27"/>
  <c r="DG37" i="27" s="1"/>
  <c r="DG36" i="27" s="1"/>
  <c r="AN37" i="27"/>
  <c r="DF37" i="27" s="1"/>
  <c r="DF36" i="27" s="1"/>
  <c r="AM37" i="27"/>
  <c r="DE37" i="27" s="1"/>
  <c r="DE36" i="27" s="1"/>
  <c r="AL37" i="27"/>
  <c r="DD37" i="27" s="1"/>
  <c r="DD36" i="27" s="1"/>
  <c r="AK37" i="27"/>
  <c r="DC37" i="27" s="1"/>
  <c r="DC36" i="27" s="1"/>
  <c r="AH37" i="27"/>
  <c r="CZ37" i="27" s="1"/>
  <c r="CZ36" i="27" s="1"/>
  <c r="AG37" i="27"/>
  <c r="CY37" i="27" s="1"/>
  <c r="CY36" i="27" s="1"/>
  <c r="AF37" i="27"/>
  <c r="CX37" i="27" s="1"/>
  <c r="CX36" i="27" s="1"/>
  <c r="Q37" i="27"/>
  <c r="P37" i="27"/>
  <c r="O37" i="27"/>
  <c r="N37" i="27"/>
  <c r="M37" i="27"/>
  <c r="L37" i="27"/>
  <c r="K37" i="27"/>
  <c r="J37" i="27"/>
  <c r="I37" i="27"/>
  <c r="H37" i="27"/>
  <c r="G37" i="27"/>
  <c r="F37" i="27"/>
  <c r="E37" i="27"/>
  <c r="D37" i="27"/>
  <c r="DI36" i="27"/>
  <c r="DH36" i="27"/>
  <c r="DB36" i="27"/>
  <c r="DA36" i="27"/>
  <c r="CW36" i="27"/>
  <c r="CV36" i="27"/>
  <c r="CU36" i="27"/>
  <c r="CT36" i="27"/>
  <c r="CS36" i="27"/>
  <c r="CR36" i="27"/>
  <c r="CQ36" i="27"/>
  <c r="CP36" i="27"/>
  <c r="CO36" i="27"/>
  <c r="CN36" i="27"/>
  <c r="CM36" i="27"/>
  <c r="CL36" i="27"/>
  <c r="CK36" i="27"/>
  <c r="CJ36" i="27"/>
  <c r="CI36" i="27"/>
  <c r="CH36" i="27"/>
  <c r="CG36" i="27"/>
  <c r="CF36" i="27"/>
  <c r="CE36" i="27"/>
  <c r="CD36" i="27"/>
  <c r="CC36" i="27"/>
  <c r="CB36" i="27"/>
  <c r="CA36" i="27"/>
  <c r="BZ36" i="27"/>
  <c r="BY36" i="27"/>
  <c r="BX36" i="27"/>
  <c r="BW36" i="27"/>
  <c r="BV36" i="27"/>
  <c r="BU36" i="27"/>
  <c r="BT36" i="27"/>
  <c r="BS36" i="27"/>
  <c r="BR36" i="27"/>
  <c r="BQ36" i="27"/>
  <c r="BP36" i="27"/>
  <c r="BO36" i="27"/>
  <c r="BN36" i="27"/>
  <c r="BM36" i="27"/>
  <c r="BL36" i="27"/>
  <c r="BK36" i="27"/>
  <c r="BJ36" i="27"/>
  <c r="BI36" i="27"/>
  <c r="BH36" i="27"/>
  <c r="BG36" i="27"/>
  <c r="BF36" i="27"/>
  <c r="BE36" i="27"/>
  <c r="BD36" i="27"/>
  <c r="BC36" i="27"/>
  <c r="BB36" i="27"/>
  <c r="BA36" i="27"/>
  <c r="AZ36" i="27"/>
  <c r="AY36" i="27"/>
  <c r="AX36" i="27"/>
  <c r="AW36" i="27"/>
  <c r="AV36" i="27"/>
  <c r="AU36" i="27"/>
  <c r="AT36" i="27"/>
  <c r="AS36" i="27"/>
  <c r="AR36" i="27"/>
  <c r="AQ36" i="27"/>
  <c r="AP36" i="27"/>
  <c r="AO36" i="27"/>
  <c r="AN36" i="27"/>
  <c r="AM36" i="27"/>
  <c r="AL36" i="27"/>
  <c r="AK36" i="27"/>
  <c r="AJ36" i="27"/>
  <c r="AI36" i="27"/>
  <c r="AH36" i="27"/>
  <c r="AG36" i="27"/>
  <c r="AF36" i="27"/>
  <c r="AE36" i="27"/>
  <c r="AD36" i="27"/>
  <c r="AC36" i="27"/>
  <c r="AB36" i="27"/>
  <c r="AA36" i="27"/>
  <c r="Z36" i="27"/>
  <c r="Y36" i="27"/>
  <c r="X36" i="27"/>
  <c r="W36" i="27"/>
  <c r="V36" i="27"/>
  <c r="U36" i="27"/>
  <c r="T36" i="27"/>
  <c r="S36" i="27"/>
  <c r="R36" i="27"/>
  <c r="Q36" i="27"/>
  <c r="P36" i="27"/>
  <c r="O36" i="27"/>
  <c r="N36" i="27"/>
  <c r="M36" i="27"/>
  <c r="L36" i="27"/>
  <c r="K36" i="27"/>
  <c r="J36" i="27"/>
  <c r="I36" i="27"/>
  <c r="H36" i="27"/>
  <c r="G36" i="27"/>
  <c r="F36" i="27"/>
  <c r="E36" i="27"/>
  <c r="D36" i="27"/>
  <c r="C36" i="27"/>
  <c r="B36" i="27"/>
  <c r="A36" i="27"/>
  <c r="DI33" i="27"/>
  <c r="DH33" i="27"/>
  <c r="DB33" i="27"/>
  <c r="DA33" i="27"/>
  <c r="CW33" i="27"/>
  <c r="CV33" i="27"/>
  <c r="CS33" i="27"/>
  <c r="CR33" i="27"/>
  <c r="CQ33" i="27"/>
  <c r="CP33" i="27"/>
  <c r="CO33" i="27"/>
  <c r="CL33" i="27"/>
  <c r="CK33" i="27"/>
  <c r="CJ33" i="27"/>
  <c r="CI33" i="27"/>
  <c r="CH33" i="27"/>
  <c r="CE33" i="27"/>
  <c r="CD33" i="27"/>
  <c r="CC33" i="27"/>
  <c r="CB33" i="27"/>
  <c r="CA33" i="27"/>
  <c r="BX33" i="27"/>
  <c r="BW33" i="27"/>
  <c r="BV33" i="27"/>
  <c r="BU33" i="27"/>
  <c r="BT33" i="27"/>
  <c r="BQ33" i="27"/>
  <c r="BP33" i="27"/>
  <c r="BO33" i="27"/>
  <c r="BN33" i="27"/>
  <c r="BM33" i="27"/>
  <c r="BJ33" i="27"/>
  <c r="BI33" i="27"/>
  <c r="BH33" i="27"/>
  <c r="BG33" i="27"/>
  <c r="BF33" i="27"/>
  <c r="BC33" i="27"/>
  <c r="BB33" i="27"/>
  <c r="BA33" i="27"/>
  <c r="AZ33" i="27"/>
  <c r="DK33" i="27" s="1"/>
  <c r="AY33" i="27"/>
  <c r="AV33" i="27"/>
  <c r="AU33" i="27"/>
  <c r="AT33" i="27"/>
  <c r="CX33" i="27" s="1"/>
  <c r="AR33" i="27"/>
  <c r="DJ33" i="27" s="1"/>
  <c r="AO33" i="27"/>
  <c r="DG33" i="27" s="1"/>
  <c r="AN33" i="27"/>
  <c r="DF33" i="27" s="1"/>
  <c r="AM33" i="27"/>
  <c r="DE33" i="27" s="1"/>
  <c r="AL33" i="27"/>
  <c r="DD33" i="27" s="1"/>
  <c r="AK33" i="27"/>
  <c r="DC33" i="27" s="1"/>
  <c r="AH33" i="27"/>
  <c r="CZ33" i="27" s="1"/>
  <c r="AG33" i="27"/>
  <c r="CY33" i="27" s="1"/>
  <c r="Q33" i="27"/>
  <c r="P33" i="27"/>
  <c r="O33" i="27"/>
  <c r="N33" i="27"/>
  <c r="M33" i="27"/>
  <c r="L33" i="27"/>
  <c r="J33" i="27"/>
  <c r="I33" i="27"/>
  <c r="H33" i="27"/>
  <c r="G33" i="27"/>
  <c r="F33" i="27"/>
  <c r="E33" i="27"/>
  <c r="D33" i="27"/>
  <c r="DI32" i="27"/>
  <c r="DH32" i="27"/>
  <c r="DB32" i="27"/>
  <c r="DA32" i="27"/>
  <c r="CW32" i="27"/>
  <c r="CV32" i="27"/>
  <c r="CS32" i="27"/>
  <c r="CR32" i="27"/>
  <c r="CQ32" i="27"/>
  <c r="CP32" i="27"/>
  <c r="CO32" i="27"/>
  <c r="CL32" i="27"/>
  <c r="CK32" i="27"/>
  <c r="CJ32" i="27"/>
  <c r="CI32" i="27"/>
  <c r="CH32" i="27"/>
  <c r="CE32" i="27"/>
  <c r="CD32" i="27"/>
  <c r="CC32" i="27"/>
  <c r="CB32" i="27"/>
  <c r="CA32" i="27"/>
  <c r="BX32" i="27"/>
  <c r="BW32" i="27"/>
  <c r="BV32" i="27"/>
  <c r="BU32" i="27"/>
  <c r="BT32" i="27"/>
  <c r="BQ32" i="27"/>
  <c r="BP32" i="27"/>
  <c r="BO32" i="27"/>
  <c r="BN32" i="27"/>
  <c r="BM32" i="27"/>
  <c r="BJ32" i="27"/>
  <c r="BI32" i="27"/>
  <c r="BH32" i="27"/>
  <c r="BG32" i="27"/>
  <c r="BF32" i="27"/>
  <c r="BC32" i="27"/>
  <c r="BB32" i="27"/>
  <c r="BA32" i="27"/>
  <c r="AZ32" i="27"/>
  <c r="AY32" i="27"/>
  <c r="AV32" i="27"/>
  <c r="AU32" i="27"/>
  <c r="AT32" i="27"/>
  <c r="AS32" i="27"/>
  <c r="DK32" i="27" s="1"/>
  <c r="AR32" i="27"/>
  <c r="DJ32" i="27" s="1"/>
  <c r="AO32" i="27"/>
  <c r="DG32" i="27" s="1"/>
  <c r="AN32" i="27"/>
  <c r="DF32" i="27" s="1"/>
  <c r="AM32" i="27"/>
  <c r="DE32" i="27" s="1"/>
  <c r="AL32" i="27"/>
  <c r="DD32" i="27" s="1"/>
  <c r="AK32" i="27"/>
  <c r="DC32" i="27" s="1"/>
  <c r="AH32" i="27"/>
  <c r="CZ32" i="27" s="1"/>
  <c r="AG32" i="27"/>
  <c r="CY32" i="27" s="1"/>
  <c r="AF32" i="27"/>
  <c r="CX32" i="27" s="1"/>
  <c r="Q32" i="27"/>
  <c r="P32" i="27"/>
  <c r="O32" i="27"/>
  <c r="N32" i="27"/>
  <c r="M32" i="27"/>
  <c r="L32" i="27"/>
  <c r="J32" i="27"/>
  <c r="I32" i="27"/>
  <c r="H32" i="27"/>
  <c r="G32" i="27"/>
  <c r="F32" i="27"/>
  <c r="E32" i="27"/>
  <c r="D32" i="27"/>
  <c r="DI31" i="27"/>
  <c r="DH31" i="27"/>
  <c r="DB31" i="27"/>
  <c r="DA31" i="27"/>
  <c r="CW31" i="27"/>
  <c r="CV31" i="27"/>
  <c r="CS31" i="27"/>
  <c r="CR31" i="27"/>
  <c r="CQ31" i="27"/>
  <c r="CP31" i="27"/>
  <c r="CO31" i="27"/>
  <c r="CL31" i="27"/>
  <c r="CK31" i="27"/>
  <c r="CJ31" i="27"/>
  <c r="CH31" i="27"/>
  <c r="CE31" i="27"/>
  <c r="CD31" i="27"/>
  <c r="CC31" i="27"/>
  <c r="CB31" i="27"/>
  <c r="CA31" i="27"/>
  <c r="BX31" i="27"/>
  <c r="BW31" i="27"/>
  <c r="BV31" i="27"/>
  <c r="BU31" i="27"/>
  <c r="BT31" i="27"/>
  <c r="BQ31" i="27"/>
  <c r="BP31" i="27"/>
  <c r="BO31" i="27"/>
  <c r="BN31" i="27"/>
  <c r="BM31" i="27"/>
  <c r="BI31" i="27"/>
  <c r="BH31" i="27"/>
  <c r="BG31" i="27"/>
  <c r="BF31" i="27"/>
  <c r="BC31" i="27"/>
  <c r="BB31" i="27"/>
  <c r="BA31" i="27"/>
  <c r="AZ31" i="27"/>
  <c r="AY31" i="27"/>
  <c r="AV31" i="27"/>
  <c r="AU31" i="27"/>
  <c r="AT31" i="27"/>
  <c r="CX31" i="27" s="1"/>
  <c r="AS31" i="27"/>
  <c r="DK31" i="27" s="1"/>
  <c r="AR31" i="27"/>
  <c r="DJ31" i="27" s="1"/>
  <c r="AO31" i="27"/>
  <c r="DG31" i="27" s="1"/>
  <c r="AN31" i="27"/>
  <c r="DF31" i="27" s="1"/>
  <c r="AM31" i="27"/>
  <c r="DE31" i="27" s="1"/>
  <c r="AL31" i="27"/>
  <c r="DD31" i="27" s="1"/>
  <c r="AK31" i="27"/>
  <c r="DC31" i="27" s="1"/>
  <c r="AH31" i="27"/>
  <c r="CZ31" i="27" s="1"/>
  <c r="AG31" i="27"/>
  <c r="CY31" i="27" s="1"/>
  <c r="Q31" i="27"/>
  <c r="P31" i="27"/>
  <c r="O31" i="27"/>
  <c r="N31" i="27"/>
  <c r="L31" i="27"/>
  <c r="J31" i="27"/>
  <c r="I31" i="27"/>
  <c r="H31" i="27"/>
  <c r="G31" i="27"/>
  <c r="E31" i="27"/>
  <c r="D31" i="27"/>
  <c r="DI30" i="27"/>
  <c r="DH30" i="27"/>
  <c r="DB30" i="27"/>
  <c r="DA30" i="27"/>
  <c r="CW30" i="27"/>
  <c r="CV30" i="27"/>
  <c r="CS30" i="27"/>
  <c r="CR30" i="27"/>
  <c r="CQ30" i="27"/>
  <c r="CP30" i="27"/>
  <c r="CO30" i="27"/>
  <c r="CL30" i="27"/>
  <c r="CK30" i="27"/>
  <c r="CJ30" i="27"/>
  <c r="CI30" i="27"/>
  <c r="CH30" i="27"/>
  <c r="CE30" i="27"/>
  <c r="CD30" i="27"/>
  <c r="CC30" i="27"/>
  <c r="CB30" i="27"/>
  <c r="CA30" i="27"/>
  <c r="BX30" i="27"/>
  <c r="BW30" i="27"/>
  <c r="BV30" i="27"/>
  <c r="BU30" i="27"/>
  <c r="BT30" i="27"/>
  <c r="BQ30" i="27"/>
  <c r="BP30" i="27"/>
  <c r="BO30" i="27"/>
  <c r="BN30" i="27"/>
  <c r="BM30" i="27"/>
  <c r="BJ30" i="27"/>
  <c r="BH30" i="27"/>
  <c r="BG30" i="27"/>
  <c r="BF30" i="27"/>
  <c r="BC30" i="27"/>
  <c r="BB30" i="27"/>
  <c r="BA30" i="27"/>
  <c r="AZ30" i="27"/>
  <c r="AY30" i="27"/>
  <c r="AV30" i="27"/>
  <c r="AU30" i="27"/>
  <c r="AT30" i="27"/>
  <c r="CX30" i="27" s="1"/>
  <c r="AS30" i="27"/>
  <c r="DK30" i="27" s="1"/>
  <c r="AR30" i="27"/>
  <c r="DJ30" i="27" s="1"/>
  <c r="AO30" i="27"/>
  <c r="DG30" i="27" s="1"/>
  <c r="AN30" i="27"/>
  <c r="DF30" i="27" s="1"/>
  <c r="AM30" i="27"/>
  <c r="DE30" i="27" s="1"/>
  <c r="AL30" i="27"/>
  <c r="DD30" i="27" s="1"/>
  <c r="AK30" i="27"/>
  <c r="DC30" i="27" s="1"/>
  <c r="AH30" i="27"/>
  <c r="CZ30" i="27" s="1"/>
  <c r="AG30" i="27"/>
  <c r="CY30" i="27" s="1"/>
  <c r="Q30" i="27"/>
  <c r="P30" i="27"/>
  <c r="O30" i="27"/>
  <c r="N30" i="27"/>
  <c r="M30" i="27"/>
  <c r="J30" i="27"/>
  <c r="I30" i="27"/>
  <c r="H30" i="27"/>
  <c r="G30" i="27"/>
  <c r="F30" i="27"/>
  <c r="D30" i="27"/>
  <c r="DI29" i="27"/>
  <c r="DH29" i="27"/>
  <c r="DB29" i="27"/>
  <c r="DA29" i="27"/>
  <c r="CW29" i="27"/>
  <c r="CV29" i="27"/>
  <c r="CS29" i="27"/>
  <c r="CR29" i="27"/>
  <c r="CQ29" i="27"/>
  <c r="CP29" i="27"/>
  <c r="CO29" i="27"/>
  <c r="CL29" i="27"/>
  <c r="CK29" i="27"/>
  <c r="CJ29" i="27"/>
  <c r="CI29" i="27"/>
  <c r="CH29" i="27"/>
  <c r="CE29" i="27"/>
  <c r="CD29" i="27"/>
  <c r="CC29" i="27"/>
  <c r="CB29" i="27"/>
  <c r="CA29" i="27"/>
  <c r="BX29" i="27"/>
  <c r="BW29" i="27"/>
  <c r="BV29" i="27"/>
  <c r="BU29" i="27"/>
  <c r="BT29" i="27"/>
  <c r="BQ29" i="27"/>
  <c r="BP29" i="27"/>
  <c r="BO29" i="27"/>
  <c r="BN29" i="27"/>
  <c r="BM29" i="27"/>
  <c r="BJ29" i="27"/>
  <c r="BH29" i="27"/>
  <c r="BG29" i="27"/>
  <c r="BF29" i="27"/>
  <c r="BC29" i="27"/>
  <c r="BB29" i="27"/>
  <c r="BA29" i="27"/>
  <c r="AZ29" i="27"/>
  <c r="AY29" i="27"/>
  <c r="AV29" i="27"/>
  <c r="AU29" i="27"/>
  <c r="AT29" i="27"/>
  <c r="CX29" i="27" s="1"/>
  <c r="AS29" i="27"/>
  <c r="DK29" i="27" s="1"/>
  <c r="AR29" i="27"/>
  <c r="DJ29" i="27" s="1"/>
  <c r="AO29" i="27"/>
  <c r="DG29" i="27" s="1"/>
  <c r="AN29" i="27"/>
  <c r="DF29" i="27" s="1"/>
  <c r="AM29" i="27"/>
  <c r="DE29" i="27" s="1"/>
  <c r="AL29" i="27"/>
  <c r="DD29" i="27" s="1"/>
  <c r="AK29" i="27"/>
  <c r="DC29" i="27" s="1"/>
  <c r="AH29" i="27"/>
  <c r="CZ29" i="27" s="1"/>
  <c r="AG29" i="27"/>
  <c r="CY29" i="27" s="1"/>
  <c r="Q29" i="27"/>
  <c r="P29" i="27"/>
  <c r="O29" i="27"/>
  <c r="N29" i="27"/>
  <c r="M29" i="27"/>
  <c r="J29" i="27"/>
  <c r="I29" i="27"/>
  <c r="H29" i="27"/>
  <c r="G29" i="27"/>
  <c r="F29" i="27"/>
  <c r="D29" i="27"/>
  <c r="DI28" i="27"/>
  <c r="DH28" i="27"/>
  <c r="DB28" i="27"/>
  <c r="DA28" i="27"/>
  <c r="CW28" i="27"/>
  <c r="CV28" i="27"/>
  <c r="CS28" i="27"/>
  <c r="CR28" i="27"/>
  <c r="CQ28" i="27"/>
  <c r="CO28" i="27"/>
  <c r="CL28" i="27"/>
  <c r="CK28" i="27"/>
  <c r="CJ28" i="27"/>
  <c r="CH28" i="27"/>
  <c r="CE28" i="27"/>
  <c r="CD28" i="27"/>
  <c r="CC28" i="27"/>
  <c r="CB28" i="27"/>
  <c r="CA28" i="27"/>
  <c r="BX28" i="27"/>
  <c r="BW28" i="27"/>
  <c r="BV28" i="27"/>
  <c r="BU28" i="27"/>
  <c r="BT28" i="27"/>
  <c r="BQ28" i="27"/>
  <c r="BP28" i="27"/>
  <c r="BO28" i="27"/>
  <c r="BN28" i="27"/>
  <c r="BM28" i="27"/>
  <c r="BJ28" i="27"/>
  <c r="BI28" i="27"/>
  <c r="BH28" i="27"/>
  <c r="CX28" i="27" s="1"/>
  <c r="BG28" i="27"/>
  <c r="BF28" i="27"/>
  <c r="BC28" i="27"/>
  <c r="BB28" i="27"/>
  <c r="BA28" i="27"/>
  <c r="AZ28" i="27"/>
  <c r="DK28" i="27" s="1"/>
  <c r="AY28" i="27"/>
  <c r="AV28" i="27"/>
  <c r="AU28" i="27"/>
  <c r="AR28" i="27"/>
  <c r="DJ28" i="27" s="1"/>
  <c r="AO28" i="27"/>
  <c r="DG28" i="27" s="1"/>
  <c r="AN28" i="27"/>
  <c r="DF28" i="27" s="1"/>
  <c r="AM28" i="27"/>
  <c r="DE28" i="27" s="1"/>
  <c r="AL28" i="27"/>
  <c r="DD28" i="27" s="1"/>
  <c r="AK28" i="27"/>
  <c r="DC28" i="27" s="1"/>
  <c r="AH28" i="27"/>
  <c r="CZ28" i="27" s="1"/>
  <c r="AG28" i="27"/>
  <c r="CY28" i="27" s="1"/>
  <c r="P28" i="27"/>
  <c r="O28" i="27"/>
  <c r="N28" i="27"/>
  <c r="M28" i="27"/>
  <c r="L28" i="27"/>
  <c r="J28" i="27"/>
  <c r="I28" i="27"/>
  <c r="H28" i="27"/>
  <c r="G28" i="27"/>
  <c r="F28" i="27"/>
  <c r="E28" i="27"/>
  <c r="DI27" i="27"/>
  <c r="DH27" i="27"/>
  <c r="DB27" i="27"/>
  <c r="DA27" i="27"/>
  <c r="CW27" i="27"/>
  <c r="CV27" i="27"/>
  <c r="CS27" i="27"/>
  <c r="CR27" i="27"/>
  <c r="CQ27" i="27"/>
  <c r="CO27" i="27"/>
  <c r="CL27" i="27"/>
  <c r="CK27" i="27"/>
  <c r="CJ27" i="27"/>
  <c r="CI27" i="27"/>
  <c r="CH27" i="27"/>
  <c r="CE27" i="27"/>
  <c r="CD27" i="27"/>
  <c r="CC27" i="27"/>
  <c r="CB27" i="27"/>
  <c r="CA27" i="27"/>
  <c r="BX27" i="27"/>
  <c r="BW27" i="27"/>
  <c r="BV27" i="27"/>
  <c r="BU27" i="27"/>
  <c r="BT27" i="27"/>
  <c r="BQ27" i="27"/>
  <c r="BP27" i="27"/>
  <c r="BO27" i="27"/>
  <c r="BN27" i="27"/>
  <c r="BM27" i="27"/>
  <c r="BJ27" i="27"/>
  <c r="BI27" i="27"/>
  <c r="BH27" i="27"/>
  <c r="BG27" i="27"/>
  <c r="BF27" i="27"/>
  <c r="BC27" i="27"/>
  <c r="BB27" i="27"/>
  <c r="BA27" i="27"/>
  <c r="AZ27" i="27"/>
  <c r="AY27" i="27"/>
  <c r="AV27" i="27"/>
  <c r="AU27" i="27"/>
  <c r="AT27" i="27"/>
  <c r="AS27" i="27"/>
  <c r="DK27" i="27" s="1"/>
  <c r="DK26" i="27" s="1"/>
  <c r="DK25" i="27" s="1"/>
  <c r="DK21" i="27" s="1"/>
  <c r="DK19" i="27" s="1"/>
  <c r="AR27" i="27"/>
  <c r="DJ27" i="27" s="1"/>
  <c r="DJ26" i="27" s="1"/>
  <c r="DJ25" i="27" s="1"/>
  <c r="DJ21" i="27" s="1"/>
  <c r="DJ19" i="27" s="1"/>
  <c r="AN27" i="27"/>
  <c r="DF27" i="27" s="1"/>
  <c r="DF26" i="27" s="1"/>
  <c r="DF25" i="27" s="1"/>
  <c r="DF21" i="27" s="1"/>
  <c r="DF19" i="27" s="1"/>
  <c r="AM27" i="27"/>
  <c r="DE27" i="27" s="1"/>
  <c r="DE26" i="27" s="1"/>
  <c r="DE25" i="27" s="1"/>
  <c r="DE21" i="27" s="1"/>
  <c r="DE19" i="27" s="1"/>
  <c r="AL27" i="27"/>
  <c r="DD27" i="27" s="1"/>
  <c r="DD26" i="27" s="1"/>
  <c r="DD25" i="27" s="1"/>
  <c r="DD21" i="27" s="1"/>
  <c r="DD19" i="27" s="1"/>
  <c r="AK27" i="27"/>
  <c r="DC27" i="27" s="1"/>
  <c r="DC26" i="27" s="1"/>
  <c r="DC25" i="27" s="1"/>
  <c r="DC21" i="27" s="1"/>
  <c r="DC19" i="27" s="1"/>
  <c r="AH27" i="27"/>
  <c r="CZ27" i="27" s="1"/>
  <c r="CZ26" i="27" s="1"/>
  <c r="CZ25" i="27" s="1"/>
  <c r="CZ21" i="27" s="1"/>
  <c r="CZ19" i="27" s="1"/>
  <c r="AG27" i="27"/>
  <c r="CY27" i="27" s="1"/>
  <c r="CY26" i="27" s="1"/>
  <c r="CY25" i="27" s="1"/>
  <c r="CY21" i="27" s="1"/>
  <c r="CY19" i="27" s="1"/>
  <c r="AF27" i="27"/>
  <c r="CX27" i="27" s="1"/>
  <c r="CX26" i="27" s="1"/>
  <c r="CX25" i="27" s="1"/>
  <c r="CX21" i="27" s="1"/>
  <c r="CX19" i="27" s="1"/>
  <c r="Q27" i="27"/>
  <c r="P27" i="27"/>
  <c r="O27" i="27"/>
  <c r="N27" i="27"/>
  <c r="L27" i="27"/>
  <c r="K27" i="27"/>
  <c r="J27" i="27"/>
  <c r="I27" i="27"/>
  <c r="H27" i="27"/>
  <c r="G27" i="27"/>
  <c r="F27" i="27"/>
  <c r="E27" i="27"/>
  <c r="D27" i="27"/>
  <c r="DI26" i="27"/>
  <c r="DH26" i="27"/>
  <c r="DG26" i="27"/>
  <c r="DB26" i="27"/>
  <c r="DA26" i="27"/>
  <c r="CW26" i="27"/>
  <c r="CV26" i="27"/>
  <c r="CU26" i="27"/>
  <c r="CT26" i="27"/>
  <c r="CS26" i="27"/>
  <c r="CR26" i="27"/>
  <c r="CQ26" i="27"/>
  <c r="CP26" i="27"/>
  <c r="CO26" i="27"/>
  <c r="CN26" i="27"/>
  <c r="CM26" i="27"/>
  <c r="CL26" i="27"/>
  <c r="CK26" i="27"/>
  <c r="CJ26" i="27"/>
  <c r="CI26" i="27"/>
  <c r="CH26" i="27"/>
  <c r="CG26" i="27"/>
  <c r="CF26" i="27"/>
  <c r="CE26" i="27"/>
  <c r="CD26" i="27"/>
  <c r="CC26" i="27"/>
  <c r="CB26" i="27"/>
  <c r="CA26" i="27"/>
  <c r="BZ26" i="27"/>
  <c r="BY26" i="27"/>
  <c r="BX26" i="27"/>
  <c r="BW26" i="27"/>
  <c r="BV26" i="27"/>
  <c r="BU26" i="27"/>
  <c r="BT26" i="27"/>
  <c r="BS26" i="27"/>
  <c r="BR26" i="27"/>
  <c r="BQ26" i="27"/>
  <c r="BP26" i="27"/>
  <c r="BO26" i="27"/>
  <c r="BN26" i="27"/>
  <c r="BM26" i="27"/>
  <c r="BL26" i="27"/>
  <c r="BK26" i="27"/>
  <c r="BJ26" i="27"/>
  <c r="BI26" i="27"/>
  <c r="BH26" i="27"/>
  <c r="BG26" i="27"/>
  <c r="BF26" i="27"/>
  <c r="BE26" i="27"/>
  <c r="BD26" i="27"/>
  <c r="BC26" i="27"/>
  <c r="BB26" i="27"/>
  <c r="BA26" i="27"/>
  <c r="AZ26" i="27"/>
  <c r="AY26" i="27"/>
  <c r="AX26" i="27"/>
  <c r="AW26" i="27"/>
  <c r="AV26" i="27"/>
  <c r="AU26" i="27"/>
  <c r="AT26" i="27"/>
  <c r="AS26" i="27"/>
  <c r="AR26" i="27"/>
  <c r="AQ26" i="27"/>
  <c r="AP26" i="27"/>
  <c r="AO26" i="27"/>
  <c r="AN26" i="27"/>
  <c r="AM26" i="27"/>
  <c r="AL26" i="27"/>
  <c r="AK26" i="27"/>
  <c r="AJ26" i="27"/>
  <c r="AI26" i="27"/>
  <c r="AH26" i="27"/>
  <c r="AG26" i="27"/>
  <c r="AF26" i="27"/>
  <c r="AE26" i="27"/>
  <c r="AD26" i="27"/>
  <c r="AC26" i="27"/>
  <c r="AB26" i="27"/>
  <c r="AA26" i="27"/>
  <c r="Z26" i="27"/>
  <c r="Y26" i="27"/>
  <c r="X26" i="27"/>
  <c r="W26" i="27"/>
  <c r="V26" i="27"/>
  <c r="U26" i="27"/>
  <c r="T26" i="27"/>
  <c r="S26" i="27"/>
  <c r="R26" i="27"/>
  <c r="Q26" i="27"/>
  <c r="P26" i="27"/>
  <c r="O26" i="27"/>
  <c r="N26" i="27"/>
  <c r="M26" i="27"/>
  <c r="L26" i="27"/>
  <c r="K26" i="27"/>
  <c r="J26" i="27"/>
  <c r="I26" i="27"/>
  <c r="H26" i="27"/>
  <c r="G26" i="27"/>
  <c r="F26" i="27"/>
  <c r="E26" i="27"/>
  <c r="D26" i="27"/>
  <c r="B26" i="27"/>
  <c r="A26" i="27"/>
  <c r="DI25" i="27"/>
  <c r="DH25" i="27"/>
  <c r="DG25" i="27"/>
  <c r="DB25" i="27"/>
  <c r="DA25" i="27"/>
  <c r="CW25" i="27"/>
  <c r="CV25" i="27"/>
  <c r="CU25" i="27"/>
  <c r="CT25" i="27"/>
  <c r="CS25" i="27"/>
  <c r="CR25" i="27"/>
  <c r="CQ25" i="27"/>
  <c r="CP25" i="27"/>
  <c r="CO25" i="27"/>
  <c r="CN25" i="27"/>
  <c r="CM25" i="27"/>
  <c r="CL25" i="27"/>
  <c r="CK25" i="27"/>
  <c r="CJ25" i="27"/>
  <c r="CI25" i="27"/>
  <c r="CH25" i="27"/>
  <c r="CG25" i="27"/>
  <c r="CF25" i="27"/>
  <c r="CE25" i="27"/>
  <c r="CD25" i="27"/>
  <c r="CC25" i="27"/>
  <c r="CB25" i="27"/>
  <c r="CA25" i="27"/>
  <c r="BZ25" i="27"/>
  <c r="BY25" i="27"/>
  <c r="BX25" i="27"/>
  <c r="BW25" i="27"/>
  <c r="BV25" i="27"/>
  <c r="BU25" i="27"/>
  <c r="BT25" i="27"/>
  <c r="BS25" i="27"/>
  <c r="BR25" i="27"/>
  <c r="BQ25" i="27"/>
  <c r="BP25" i="27"/>
  <c r="BO25" i="27"/>
  <c r="BN25" i="27"/>
  <c r="BM25" i="27"/>
  <c r="BL25" i="27"/>
  <c r="BK25" i="27"/>
  <c r="BJ25" i="27"/>
  <c r="BI25" i="27"/>
  <c r="BH25" i="27"/>
  <c r="BG25" i="27"/>
  <c r="BF25" i="27"/>
  <c r="BE25" i="27"/>
  <c r="BD25" i="27"/>
  <c r="BC25" i="27"/>
  <c r="BB25" i="27"/>
  <c r="BA25" i="27"/>
  <c r="AZ25" i="27"/>
  <c r="AY25" i="27"/>
  <c r="AX25" i="27"/>
  <c r="AW25" i="27"/>
  <c r="AV25" i="27"/>
  <c r="AU25" i="27"/>
  <c r="AT25" i="27"/>
  <c r="AS25" i="27"/>
  <c r="AR25" i="27"/>
  <c r="AQ25" i="27"/>
  <c r="AP25" i="27"/>
  <c r="AO25" i="27"/>
  <c r="AN25" i="27"/>
  <c r="AM25" i="27"/>
  <c r="AL25" i="27"/>
  <c r="AK25" i="27"/>
  <c r="AJ25" i="27"/>
  <c r="AI25" i="27"/>
  <c r="AH25" i="27"/>
  <c r="AG25" i="27"/>
  <c r="AF25" i="27"/>
  <c r="AE25" i="27"/>
  <c r="AD25" i="27"/>
  <c r="AC25" i="27"/>
  <c r="AB25" i="27"/>
  <c r="AA25" i="27"/>
  <c r="Z25" i="27"/>
  <c r="Y25" i="27"/>
  <c r="X25" i="27"/>
  <c r="W25" i="27"/>
  <c r="V25" i="27"/>
  <c r="U25" i="27"/>
  <c r="T25" i="27"/>
  <c r="S25" i="27"/>
  <c r="R25" i="27"/>
  <c r="Q25" i="27"/>
  <c r="P25" i="27"/>
  <c r="O25" i="27"/>
  <c r="N25" i="27"/>
  <c r="M25" i="27"/>
  <c r="L25" i="27"/>
  <c r="K25" i="27"/>
  <c r="J25" i="27"/>
  <c r="I25" i="27"/>
  <c r="H25" i="27"/>
  <c r="G25" i="27"/>
  <c r="F25" i="27"/>
  <c r="E25" i="27"/>
  <c r="D25" i="27"/>
  <c r="B25" i="27"/>
  <c r="A25" i="27"/>
  <c r="B24" i="27"/>
  <c r="A24" i="27"/>
  <c r="B23" i="27"/>
  <c r="A23" i="27"/>
  <c r="DK22" i="27"/>
  <c r="DJ22" i="27"/>
  <c r="DI22" i="27"/>
  <c r="DH22" i="27"/>
  <c r="DG22" i="27"/>
  <c r="DF22" i="27"/>
  <c r="DE22" i="27"/>
  <c r="DD22" i="27"/>
  <c r="DC22" i="27"/>
  <c r="DB22" i="27"/>
  <c r="DA22" i="27"/>
  <c r="CZ22" i="27"/>
  <c r="CY22" i="27"/>
  <c r="CX22" i="27"/>
  <c r="CW22" i="27"/>
  <c r="CV22" i="27"/>
  <c r="CU22" i="27"/>
  <c r="CT22" i="27"/>
  <c r="CS22" i="27"/>
  <c r="CR22" i="27"/>
  <c r="CQ22" i="27"/>
  <c r="CP22" i="27"/>
  <c r="CO22" i="27"/>
  <c r="CN22" i="27"/>
  <c r="CM22" i="27"/>
  <c r="CL22" i="27"/>
  <c r="CK22" i="27"/>
  <c r="CJ22" i="27"/>
  <c r="CI22" i="27"/>
  <c r="CH22" i="27"/>
  <c r="CG22" i="27"/>
  <c r="CF22" i="27"/>
  <c r="CE22" i="27"/>
  <c r="CD22" i="27"/>
  <c r="CC22" i="27"/>
  <c r="CB22" i="27"/>
  <c r="CA22" i="27"/>
  <c r="BZ22" i="27"/>
  <c r="BY22" i="27"/>
  <c r="BX22" i="27"/>
  <c r="BW22" i="27"/>
  <c r="BV22" i="27"/>
  <c r="BU22" i="27"/>
  <c r="BT22" i="27"/>
  <c r="BS22" i="27"/>
  <c r="BR22" i="27"/>
  <c r="BQ22" i="27"/>
  <c r="BP22" i="27"/>
  <c r="BO22" i="27"/>
  <c r="BN22" i="27"/>
  <c r="BM22" i="27"/>
  <c r="BL22" i="27"/>
  <c r="BK22" i="27"/>
  <c r="BJ22" i="27"/>
  <c r="BI22" i="27"/>
  <c r="BH22" i="27"/>
  <c r="BG22" i="27"/>
  <c r="BF22" i="27"/>
  <c r="BE22" i="27"/>
  <c r="BD22" i="27"/>
  <c r="BC22" i="27"/>
  <c r="BB22" i="27"/>
  <c r="BA22" i="27"/>
  <c r="AZ22" i="27"/>
  <c r="AY22" i="27"/>
  <c r="AX22" i="27"/>
  <c r="AW22" i="27"/>
  <c r="AV22" i="27"/>
  <c r="AU22" i="27"/>
  <c r="AT22" i="27"/>
  <c r="AS22" i="27"/>
  <c r="AR22" i="27"/>
  <c r="AQ22" i="27"/>
  <c r="AP22" i="27"/>
  <c r="AO22" i="27"/>
  <c r="AN22" i="27"/>
  <c r="AM22" i="27"/>
  <c r="AL22" i="27"/>
  <c r="AK22" i="27"/>
  <c r="AJ22" i="27"/>
  <c r="AI22" i="27"/>
  <c r="AH22" i="27"/>
  <c r="AG22" i="27"/>
  <c r="AF22" i="27"/>
  <c r="AE22" i="27"/>
  <c r="AD22" i="27"/>
  <c r="AC22" i="27"/>
  <c r="AB22" i="27"/>
  <c r="AA22" i="27"/>
  <c r="Z22" i="27"/>
  <c r="Y22" i="27"/>
  <c r="X22" i="27"/>
  <c r="W22" i="27"/>
  <c r="V22" i="27"/>
  <c r="U22" i="27"/>
  <c r="T22" i="27"/>
  <c r="S22" i="27"/>
  <c r="R22" i="27"/>
  <c r="Q22" i="27"/>
  <c r="P22" i="27"/>
  <c r="O22" i="27"/>
  <c r="N22" i="27"/>
  <c r="M22" i="27"/>
  <c r="L22" i="27"/>
  <c r="K22" i="27"/>
  <c r="J22" i="27"/>
  <c r="I22" i="27"/>
  <c r="H22" i="27"/>
  <c r="G22" i="27"/>
  <c r="F22" i="27"/>
  <c r="E22" i="27"/>
  <c r="D22" i="27"/>
  <c r="B22" i="27"/>
  <c r="A22" i="27"/>
  <c r="DI21" i="27"/>
  <c r="DH21" i="27"/>
  <c r="DG21" i="27"/>
  <c r="DB21" i="27"/>
  <c r="DA21" i="27"/>
  <c r="CW21" i="27"/>
  <c r="CV21" i="27"/>
  <c r="CU21" i="27"/>
  <c r="CT21" i="27"/>
  <c r="CS21" i="27"/>
  <c r="CR21" i="27"/>
  <c r="CQ21" i="27"/>
  <c r="CP21" i="27"/>
  <c r="CO21" i="27"/>
  <c r="CN21" i="27"/>
  <c r="CM21" i="27"/>
  <c r="CL21" i="27"/>
  <c r="CK21" i="27"/>
  <c r="CJ21" i="27"/>
  <c r="CI21" i="27"/>
  <c r="CH21" i="27"/>
  <c r="CG21" i="27"/>
  <c r="CF21" i="27"/>
  <c r="CE21" i="27"/>
  <c r="CD21" i="27"/>
  <c r="CC21" i="27"/>
  <c r="CB21" i="27"/>
  <c r="CA21" i="27"/>
  <c r="BZ21" i="27"/>
  <c r="BY21" i="27"/>
  <c r="BX21" i="27"/>
  <c r="BW21" i="27"/>
  <c r="BV21" i="27"/>
  <c r="BU21" i="27"/>
  <c r="BT21" i="27"/>
  <c r="BS21" i="27"/>
  <c r="BR21" i="27"/>
  <c r="BQ21" i="27"/>
  <c r="BP21" i="27"/>
  <c r="BO21" i="27"/>
  <c r="BN21" i="27"/>
  <c r="BM21" i="27"/>
  <c r="BL21" i="27"/>
  <c r="BK21" i="27"/>
  <c r="BJ21" i="27"/>
  <c r="BI21" i="27"/>
  <c r="BH21" i="27"/>
  <c r="BG21" i="27"/>
  <c r="BF21" i="27"/>
  <c r="BE21" i="27"/>
  <c r="BD21" i="27"/>
  <c r="BC21" i="27"/>
  <c r="BB21" i="27"/>
  <c r="BA21" i="27"/>
  <c r="AZ21" i="27"/>
  <c r="AY21"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E21" i="27"/>
  <c r="D21" i="27"/>
  <c r="B21" i="27"/>
  <c r="A21" i="27"/>
  <c r="DK20" i="27"/>
  <c r="DJ20" i="27"/>
  <c r="DI20" i="27"/>
  <c r="DH20" i="27"/>
  <c r="DG20" i="27"/>
  <c r="DF20" i="27"/>
  <c r="DE20" i="27"/>
  <c r="DD20" i="27"/>
  <c r="DC20" i="27"/>
  <c r="DB20" i="27"/>
  <c r="DA20" i="27"/>
  <c r="CZ20" i="27"/>
  <c r="CY20" i="27"/>
  <c r="CX20" i="27"/>
  <c r="CW20" i="27"/>
  <c r="CV20" i="27"/>
  <c r="CU20" i="27"/>
  <c r="CT20" i="27"/>
  <c r="CS20" i="27"/>
  <c r="CR20" i="27"/>
  <c r="CQ20" i="27"/>
  <c r="CP20" i="27"/>
  <c r="CO20" i="27"/>
  <c r="CN20" i="27"/>
  <c r="CM20" i="27"/>
  <c r="CL20" i="27"/>
  <c r="CK20" i="27"/>
  <c r="CJ20" i="27"/>
  <c r="CI20" i="27"/>
  <c r="CH20" i="27"/>
  <c r="CG20" i="27"/>
  <c r="CF20" i="27"/>
  <c r="CE20" i="27"/>
  <c r="CD20" i="27"/>
  <c r="CC20" i="27"/>
  <c r="CB20" i="27"/>
  <c r="CA20" i="27"/>
  <c r="BZ20" i="27"/>
  <c r="BY20" i="27"/>
  <c r="BX20" i="27"/>
  <c r="BW20" i="27"/>
  <c r="BV20" i="27"/>
  <c r="BU20" i="27"/>
  <c r="BT20" i="27"/>
  <c r="BS20" i="27"/>
  <c r="BR20" i="27"/>
  <c r="BQ20" i="27"/>
  <c r="BP20" i="27"/>
  <c r="BO20" i="27"/>
  <c r="BN20" i="27"/>
  <c r="BM20" i="27"/>
  <c r="BL20" i="27"/>
  <c r="BK20" i="27"/>
  <c r="BJ20" i="27"/>
  <c r="BI20" i="27"/>
  <c r="BH20" i="27"/>
  <c r="BG20" i="27"/>
  <c r="BF20" i="27"/>
  <c r="BE20" i="27"/>
  <c r="BD20" i="27"/>
  <c r="BC20" i="27"/>
  <c r="BB20" i="27"/>
  <c r="BA20" i="27"/>
  <c r="AZ20" i="27"/>
  <c r="AY20" i="27"/>
  <c r="AX20" i="27"/>
  <c r="AW20" i="27"/>
  <c r="AV20" i="27"/>
  <c r="AU20" i="27"/>
  <c r="AT20" i="27"/>
  <c r="AS20" i="27"/>
  <c r="AR20" i="27"/>
  <c r="AQ20" i="27"/>
  <c r="AP20" i="27"/>
  <c r="AO20" i="27"/>
  <c r="AN20" i="27"/>
  <c r="AM20" i="27"/>
  <c r="AL20" i="27"/>
  <c r="AK20" i="27"/>
  <c r="AJ20" i="27"/>
  <c r="AI20" i="27"/>
  <c r="AH20" i="27"/>
  <c r="AG20" i="27"/>
  <c r="AF20" i="27"/>
  <c r="AE20" i="27"/>
  <c r="AD20" i="27"/>
  <c r="AC20" i="27"/>
  <c r="AB20" i="27"/>
  <c r="AA20" i="27"/>
  <c r="Z20" i="27"/>
  <c r="Y20" i="27"/>
  <c r="X20" i="27"/>
  <c r="W20" i="27"/>
  <c r="V20" i="27"/>
  <c r="U20" i="27"/>
  <c r="T20" i="27"/>
  <c r="S20" i="27"/>
  <c r="R20" i="27"/>
  <c r="Q20" i="27"/>
  <c r="P20" i="27"/>
  <c r="O20" i="27"/>
  <c r="N20" i="27"/>
  <c r="M20" i="27"/>
  <c r="L20" i="27"/>
  <c r="K20" i="27"/>
  <c r="J20" i="27"/>
  <c r="I20" i="27"/>
  <c r="H20" i="27"/>
  <c r="G20" i="27"/>
  <c r="F20" i="27"/>
  <c r="E20" i="27"/>
  <c r="D20" i="27"/>
  <c r="B20" i="27"/>
  <c r="A20" i="27"/>
  <c r="DI19" i="27"/>
  <c r="DH19" i="27"/>
  <c r="DG19" i="27"/>
  <c r="DB19" i="27"/>
  <c r="DA19" i="27"/>
  <c r="CW19" i="27"/>
  <c r="CV19" i="27"/>
  <c r="CU19" i="27"/>
  <c r="CT19" i="27"/>
  <c r="CS19" i="27"/>
  <c r="CR19" i="27"/>
  <c r="CQ19" i="27"/>
  <c r="CP19" i="27"/>
  <c r="CO19" i="27"/>
  <c r="CN19" i="27"/>
  <c r="CM19" i="27"/>
  <c r="CL19" i="27"/>
  <c r="CK19" i="27"/>
  <c r="CJ19" i="27"/>
  <c r="CI19" i="27"/>
  <c r="CH19" i="27"/>
  <c r="CG19" i="27"/>
  <c r="CF19" i="27"/>
  <c r="CE19" i="27"/>
  <c r="CD19" i="27"/>
  <c r="CC19" i="27"/>
  <c r="CB19" i="27"/>
  <c r="CA19" i="27"/>
  <c r="BZ19" i="27"/>
  <c r="BY19" i="27"/>
  <c r="BX19" i="27"/>
  <c r="BW19" i="27"/>
  <c r="BV19" i="27"/>
  <c r="BU19" i="27"/>
  <c r="BT19" i="27"/>
  <c r="BS19" i="27"/>
  <c r="BR19" i="27"/>
  <c r="BQ19" i="27"/>
  <c r="BP19" i="27"/>
  <c r="BO19" i="27"/>
  <c r="BN19" i="27"/>
  <c r="BM19" i="27"/>
  <c r="BL19" i="27"/>
  <c r="BK19" i="27"/>
  <c r="BJ19" i="27"/>
  <c r="BI19" i="27"/>
  <c r="BH19" i="27"/>
  <c r="BG19" i="27"/>
  <c r="BF19" i="27"/>
  <c r="BE19" i="27"/>
  <c r="BD19" i="27"/>
  <c r="BC19" i="27"/>
  <c r="BB19" i="27"/>
  <c r="BA19" i="27"/>
  <c r="AZ19" i="27"/>
  <c r="AY19" i="27"/>
  <c r="AX19" i="27"/>
  <c r="AW19" i="27"/>
  <c r="AV19" i="27"/>
  <c r="AU19" i="27"/>
  <c r="AT19" i="27"/>
  <c r="AS19" i="27"/>
  <c r="AR19" i="27"/>
  <c r="AQ19" i="27"/>
  <c r="AP19" i="27"/>
  <c r="AO19" i="27"/>
  <c r="AN19" i="27"/>
  <c r="AM19" i="27"/>
  <c r="AL19" i="27"/>
  <c r="AK19" i="27"/>
  <c r="AJ19" i="27"/>
  <c r="AI19" i="27"/>
  <c r="AH19" i="27"/>
  <c r="AG19" i="27"/>
  <c r="AF19" i="27"/>
  <c r="AE19" i="27"/>
  <c r="AD19" i="27"/>
  <c r="AC19" i="27"/>
  <c r="AB19" i="27"/>
  <c r="AA19" i="27"/>
  <c r="Z19" i="27"/>
  <c r="Y19" i="27"/>
  <c r="X19" i="27"/>
  <c r="W19" i="27"/>
  <c r="V19" i="27"/>
  <c r="U19" i="27"/>
  <c r="T19" i="27"/>
  <c r="S19" i="27"/>
  <c r="R19" i="27"/>
  <c r="Q19" i="27"/>
  <c r="P19" i="27"/>
  <c r="O19" i="27"/>
  <c r="N19" i="27"/>
  <c r="M19" i="27"/>
  <c r="L19" i="27"/>
  <c r="K19" i="27"/>
  <c r="J19" i="27"/>
  <c r="I19" i="27"/>
  <c r="H19" i="27"/>
  <c r="G19" i="27"/>
  <c r="F19" i="27"/>
  <c r="E19" i="27"/>
  <c r="D19" i="27"/>
  <c r="B19" i="27"/>
  <c r="A19" i="27"/>
  <c r="A11" i="27"/>
  <c r="BW37" i="26" l="1"/>
  <c r="BV37" i="26"/>
  <c r="BU37" i="26"/>
  <c r="BT37" i="26"/>
  <c r="BS37" i="26"/>
  <c r="BQ37" i="26"/>
  <c r="BP37" i="26"/>
  <c r="BO37" i="26"/>
  <c r="BN37" i="26"/>
  <c r="BM37" i="26"/>
  <c r="BK37" i="26"/>
  <c r="BJ37" i="26"/>
  <c r="BI37" i="26"/>
  <c r="BH37" i="26"/>
  <c r="BG37" i="26"/>
  <c r="BE37" i="26"/>
  <c r="BD37" i="26"/>
  <c r="BC37" i="26"/>
  <c r="BB37" i="26"/>
  <c r="BA37" i="26"/>
  <c r="AY37" i="26"/>
  <c r="AX37" i="26"/>
  <c r="AW37" i="26"/>
  <c r="AV37" i="26"/>
  <c r="AU37" i="26"/>
  <c r="AS37" i="26"/>
  <c r="AR37" i="26"/>
  <c r="AQ37" i="26"/>
  <c r="AP37" i="26"/>
  <c r="AO37" i="26"/>
  <c r="AM37" i="26"/>
  <c r="AL37" i="26"/>
  <c r="AK37" i="26"/>
  <c r="AJ37" i="26"/>
  <c r="AI37" i="26"/>
  <c r="AA37" i="26"/>
  <c r="Z37" i="26"/>
  <c r="Y37" i="26"/>
  <c r="X37" i="26"/>
  <c r="W37" i="26"/>
  <c r="U37" i="26"/>
  <c r="T37" i="26"/>
  <c r="S37" i="26"/>
  <c r="R37" i="26"/>
  <c r="Q37" i="26"/>
  <c r="C37" i="26"/>
  <c r="B37" i="26"/>
  <c r="A37" i="26"/>
  <c r="BW34" i="26"/>
  <c r="BV34" i="26"/>
  <c r="BU34" i="26"/>
  <c r="BT34" i="26"/>
  <c r="BS34" i="26"/>
  <c r="BQ34" i="26"/>
  <c r="BP34" i="26"/>
  <c r="BO34" i="26"/>
  <c r="BN34" i="26"/>
  <c r="BM34" i="26"/>
  <c r="AY34" i="26"/>
  <c r="AX34" i="26"/>
  <c r="AW34" i="26"/>
  <c r="AV34" i="26"/>
  <c r="AU34" i="26"/>
  <c r="AS34" i="26"/>
  <c r="AR34" i="26"/>
  <c r="AQ34" i="26"/>
  <c r="AP34" i="26"/>
  <c r="AO34" i="26"/>
  <c r="AM34" i="26"/>
  <c r="AL34" i="26"/>
  <c r="AK34" i="26"/>
  <c r="AJ34" i="26"/>
  <c r="AI34" i="26"/>
  <c r="AG34" i="26"/>
  <c r="AF34" i="26"/>
  <c r="AE34" i="26"/>
  <c r="AD34" i="26"/>
  <c r="AC34" i="26"/>
  <c r="Z34" i="26"/>
  <c r="Y34" i="26"/>
  <c r="X34" i="26"/>
  <c r="W34" i="26"/>
  <c r="U34" i="26"/>
  <c r="T34" i="26"/>
  <c r="S34" i="26"/>
  <c r="R34" i="26"/>
  <c r="Q34" i="26"/>
  <c r="BW33" i="26"/>
  <c r="BV33" i="26"/>
  <c r="BU33" i="26"/>
  <c r="BT33" i="26"/>
  <c r="BS33" i="26"/>
  <c r="BQ33" i="26"/>
  <c r="BP33" i="26"/>
  <c r="BO33" i="26"/>
  <c r="BN33" i="26"/>
  <c r="BM33" i="26"/>
  <c r="AY33" i="26"/>
  <c r="AX33" i="26"/>
  <c r="AW33" i="26"/>
  <c r="AV33" i="26"/>
  <c r="AU33" i="26"/>
  <c r="AS33" i="26"/>
  <c r="AR33" i="26"/>
  <c r="AQ33" i="26"/>
  <c r="AP33" i="26"/>
  <c r="AO33" i="26"/>
  <c r="AM33" i="26"/>
  <c r="AL33" i="26"/>
  <c r="AK33" i="26"/>
  <c r="AJ33" i="26"/>
  <c r="AI33" i="26"/>
  <c r="AG33" i="26"/>
  <c r="AF33" i="26"/>
  <c r="AE33" i="26"/>
  <c r="AD33" i="26"/>
  <c r="AC33" i="26"/>
  <c r="AA33" i="26"/>
  <c r="Z33" i="26"/>
  <c r="Y33" i="26"/>
  <c r="X33" i="26"/>
  <c r="W33" i="26"/>
  <c r="U33" i="26"/>
  <c r="T33" i="26"/>
  <c r="S33" i="26"/>
  <c r="R33" i="26"/>
  <c r="Q33" i="26"/>
  <c r="BW32" i="26"/>
  <c r="BV32" i="26"/>
  <c r="BU32" i="26"/>
  <c r="BT32" i="26"/>
  <c r="BS32" i="26"/>
  <c r="BQ32" i="26"/>
  <c r="BP32" i="26"/>
  <c r="BO32" i="26"/>
  <c r="BN32" i="26"/>
  <c r="AY32" i="26"/>
  <c r="AX32" i="26"/>
  <c r="AW32" i="26"/>
  <c r="AV32" i="26"/>
  <c r="AU32" i="26"/>
  <c r="AS32" i="26"/>
  <c r="AR32" i="26"/>
  <c r="AP32" i="26"/>
  <c r="AO32" i="26"/>
  <c r="AM32" i="26"/>
  <c r="AL32" i="26"/>
  <c r="AK32" i="26"/>
  <c r="AJ32" i="26"/>
  <c r="AI32" i="26"/>
  <c r="AG32" i="26"/>
  <c r="AF32" i="26"/>
  <c r="AE32" i="26"/>
  <c r="AC32" i="26"/>
  <c r="AA32" i="26"/>
  <c r="Z32" i="26"/>
  <c r="Y32" i="26"/>
  <c r="X32" i="26"/>
  <c r="W32" i="26"/>
  <c r="U32" i="26"/>
  <c r="T32" i="26"/>
  <c r="S32" i="26"/>
  <c r="R32" i="26"/>
  <c r="Q32" i="26"/>
  <c r="BW31" i="26"/>
  <c r="BV31" i="26"/>
  <c r="BU31" i="26"/>
  <c r="BT31" i="26"/>
  <c r="BS31" i="26"/>
  <c r="BQ31" i="26"/>
  <c r="BP31" i="26"/>
  <c r="BO31" i="26"/>
  <c r="BN31" i="26"/>
  <c r="BM31" i="26"/>
  <c r="AY31" i="26"/>
  <c r="AX31" i="26"/>
  <c r="AW31" i="26"/>
  <c r="AV31" i="26"/>
  <c r="AU31" i="26"/>
  <c r="AS31" i="26"/>
  <c r="AR31" i="26"/>
  <c r="AQ31" i="26"/>
  <c r="AO31" i="26"/>
  <c r="AM31" i="26"/>
  <c r="AL31" i="26"/>
  <c r="AK31" i="26"/>
  <c r="AJ31" i="26"/>
  <c r="AI31" i="26"/>
  <c r="AG31" i="26"/>
  <c r="AF31" i="26"/>
  <c r="AE31" i="26"/>
  <c r="AD31" i="26"/>
  <c r="AC31" i="26"/>
  <c r="AA31" i="26"/>
  <c r="Z31" i="26"/>
  <c r="Y31" i="26"/>
  <c r="X31" i="26"/>
  <c r="W31" i="26"/>
  <c r="U31" i="26"/>
  <c r="T31" i="26"/>
  <c r="S31" i="26"/>
  <c r="R31" i="26"/>
  <c r="Q31" i="26"/>
  <c r="BW30" i="26"/>
  <c r="BV30" i="26"/>
  <c r="BU30" i="26"/>
  <c r="BT30" i="26"/>
  <c r="BS30" i="26"/>
  <c r="BQ30" i="26"/>
  <c r="BP30" i="26"/>
  <c r="BO30" i="26"/>
  <c r="BN30" i="26"/>
  <c r="BM30" i="26"/>
  <c r="AY30" i="26"/>
  <c r="AX30" i="26"/>
  <c r="AW30" i="26"/>
  <c r="AV30" i="26"/>
  <c r="AU30" i="26"/>
  <c r="AS30" i="26"/>
  <c r="AR30" i="26"/>
  <c r="AQ30" i="26"/>
  <c r="AO30" i="26"/>
  <c r="AM30" i="26"/>
  <c r="AL30" i="26"/>
  <c r="AK30" i="26"/>
  <c r="AJ30" i="26"/>
  <c r="AI30" i="26"/>
  <c r="AG30" i="26"/>
  <c r="AF30" i="26"/>
  <c r="AE30" i="26"/>
  <c r="AD30" i="26"/>
  <c r="AC30" i="26"/>
  <c r="AA30" i="26"/>
  <c r="Z30" i="26"/>
  <c r="Y30" i="26"/>
  <c r="X30" i="26"/>
  <c r="W30" i="26"/>
  <c r="U30" i="26"/>
  <c r="T30" i="26"/>
  <c r="S30" i="26"/>
  <c r="R30" i="26"/>
  <c r="BW29" i="26"/>
  <c r="BV29" i="26"/>
  <c r="BU29" i="26"/>
  <c r="BT29" i="26"/>
  <c r="BS29" i="26"/>
  <c r="BQ29" i="26"/>
  <c r="BP29" i="26"/>
  <c r="BO29" i="26"/>
  <c r="BN29" i="26"/>
  <c r="BM29" i="26"/>
  <c r="AY29" i="26"/>
  <c r="AX29" i="26"/>
  <c r="AW29" i="26"/>
  <c r="AV29" i="26"/>
  <c r="AU29" i="26"/>
  <c r="AS29" i="26"/>
  <c r="AR29" i="26"/>
  <c r="AQ29" i="26"/>
  <c r="AP29" i="26"/>
  <c r="AO29" i="26"/>
  <c r="AM29" i="26"/>
  <c r="AL29" i="26"/>
  <c r="AK29" i="26"/>
  <c r="AJ29" i="26"/>
  <c r="AI29" i="26"/>
  <c r="AG29" i="26"/>
  <c r="AF29" i="26"/>
  <c r="AE29" i="26"/>
  <c r="AD29" i="26"/>
  <c r="AA29" i="26"/>
  <c r="Z29" i="26"/>
  <c r="Y29" i="26"/>
  <c r="X29" i="26"/>
  <c r="W29" i="26"/>
  <c r="U29" i="26"/>
  <c r="T29" i="26"/>
  <c r="S29" i="26"/>
  <c r="R29" i="26"/>
  <c r="O29" i="26"/>
  <c r="N29" i="26"/>
  <c r="M29" i="26"/>
  <c r="L29" i="26"/>
  <c r="K29" i="26"/>
  <c r="I29" i="26"/>
  <c r="H29" i="26"/>
  <c r="G29" i="26"/>
  <c r="F29" i="26"/>
  <c r="E29" i="26"/>
  <c r="BW28" i="26"/>
  <c r="BV28" i="26"/>
  <c r="BT28" i="26"/>
  <c r="BS28" i="26"/>
  <c r="BQ28" i="26"/>
  <c r="BP28" i="26"/>
  <c r="BO28" i="26"/>
  <c r="BN28" i="26"/>
  <c r="BM28" i="26"/>
  <c r="AX28" i="26"/>
  <c r="AW28" i="26"/>
  <c r="AV28" i="26"/>
  <c r="AU28" i="26"/>
  <c r="AS28" i="26"/>
  <c r="AR28" i="26"/>
  <c r="AQ28" i="26"/>
  <c r="AP28" i="26"/>
  <c r="AO28" i="26"/>
  <c r="AM28" i="26"/>
  <c r="AL28" i="26"/>
  <c r="AK28" i="26"/>
  <c r="AJ28" i="26"/>
  <c r="AI28" i="26"/>
  <c r="AG28" i="26"/>
  <c r="AF28" i="26"/>
  <c r="AD28" i="26"/>
  <c r="AC28" i="26"/>
  <c r="AA28" i="26"/>
  <c r="Z28" i="26"/>
  <c r="Y28" i="26"/>
  <c r="X28" i="26"/>
  <c r="W28" i="26"/>
  <c r="U28" i="26"/>
  <c r="T28" i="26"/>
  <c r="S28" i="26"/>
  <c r="R28" i="26"/>
  <c r="Q28" i="26"/>
  <c r="BW27" i="26"/>
  <c r="BV27" i="26"/>
  <c r="BU27" i="26"/>
  <c r="BT27" i="26"/>
  <c r="BS27" i="26"/>
  <c r="BQ27" i="26"/>
  <c r="BP27" i="26"/>
  <c r="BO27" i="26"/>
  <c r="BN27" i="26"/>
  <c r="BM27" i="26"/>
  <c r="BE27" i="26"/>
  <c r="BD27" i="26"/>
  <c r="BC27" i="26"/>
  <c r="BB27" i="26"/>
  <c r="BA27" i="26"/>
  <c r="AY27" i="26"/>
  <c r="AX27" i="26"/>
  <c r="AW27" i="26"/>
  <c r="AV27" i="26"/>
  <c r="AU27" i="26"/>
  <c r="AS27" i="26"/>
  <c r="AR27" i="26"/>
  <c r="AQ27" i="26"/>
  <c r="AP27" i="26"/>
  <c r="AO27" i="26"/>
  <c r="AM27" i="26"/>
  <c r="AL27" i="26"/>
  <c r="AK27" i="26"/>
  <c r="AJ27" i="26"/>
  <c r="AI27" i="26"/>
  <c r="AG27" i="26"/>
  <c r="AF27" i="26"/>
  <c r="AE27" i="26"/>
  <c r="AD27" i="26"/>
  <c r="AC27" i="26"/>
  <c r="AA27" i="26"/>
  <c r="Z27" i="26"/>
  <c r="Y27" i="26"/>
  <c r="X27" i="26"/>
  <c r="W27" i="26"/>
  <c r="U27" i="26"/>
  <c r="T27" i="26"/>
  <c r="S27" i="26"/>
  <c r="R27" i="26"/>
  <c r="Q27" i="26"/>
  <c r="O27" i="26"/>
  <c r="N27" i="26"/>
  <c r="M27" i="26"/>
  <c r="L27" i="26"/>
  <c r="K27" i="26"/>
  <c r="I27" i="26"/>
  <c r="H27" i="26"/>
  <c r="G27" i="26"/>
  <c r="F27" i="26"/>
  <c r="E27" i="26"/>
  <c r="B27" i="26"/>
  <c r="A27" i="26"/>
  <c r="BW26" i="26"/>
  <c r="BV26" i="26"/>
  <c r="BU26" i="26"/>
  <c r="BT26" i="26"/>
  <c r="BS26" i="26"/>
  <c r="BQ26" i="26"/>
  <c r="BP26" i="26"/>
  <c r="BO26" i="26"/>
  <c r="BN26" i="26"/>
  <c r="BM26" i="26"/>
  <c r="BE26" i="26"/>
  <c r="BD26" i="26"/>
  <c r="BC26" i="26"/>
  <c r="BB26" i="26"/>
  <c r="BA26" i="26"/>
  <c r="AY26" i="26"/>
  <c r="AX26" i="26"/>
  <c r="AW26" i="26"/>
  <c r="AV26" i="26"/>
  <c r="AU26" i="26"/>
  <c r="AS26" i="26"/>
  <c r="AR26" i="26"/>
  <c r="AQ26" i="26"/>
  <c r="AP26" i="26"/>
  <c r="AO26" i="26"/>
  <c r="AM26" i="26"/>
  <c r="AL26" i="26"/>
  <c r="AK26" i="26"/>
  <c r="AJ26" i="26"/>
  <c r="AI26" i="26"/>
  <c r="AG26" i="26"/>
  <c r="AF26" i="26"/>
  <c r="AE26" i="26"/>
  <c r="AD26" i="26"/>
  <c r="AC26" i="26"/>
  <c r="AA26" i="26"/>
  <c r="Z26" i="26"/>
  <c r="Y26" i="26"/>
  <c r="X26" i="26"/>
  <c r="W26" i="26"/>
  <c r="U26" i="26"/>
  <c r="T26" i="26"/>
  <c r="S26" i="26"/>
  <c r="R26" i="26"/>
  <c r="Q26" i="26"/>
  <c r="O26" i="26"/>
  <c r="N26" i="26"/>
  <c r="M26" i="26"/>
  <c r="L26" i="26"/>
  <c r="K26" i="26"/>
  <c r="I26" i="26"/>
  <c r="H26" i="26"/>
  <c r="G26" i="26"/>
  <c r="F26" i="26"/>
  <c r="E26" i="26"/>
  <c r="B26" i="26"/>
  <c r="A26" i="26"/>
  <c r="B25" i="26"/>
  <c r="A25" i="26"/>
  <c r="B24" i="26"/>
  <c r="A24" i="26"/>
  <c r="BW23" i="26"/>
  <c r="BV23" i="26"/>
  <c r="BU23" i="26"/>
  <c r="BT23" i="26"/>
  <c r="BS23" i="26"/>
  <c r="BQ23" i="26"/>
  <c r="BP23" i="26"/>
  <c r="BO23" i="26"/>
  <c r="BN23" i="26"/>
  <c r="BM23" i="26"/>
  <c r="AM23" i="26"/>
  <c r="AL23" i="26"/>
  <c r="AK23" i="26"/>
  <c r="AJ23" i="26"/>
  <c r="AI23" i="26"/>
  <c r="AG23" i="26"/>
  <c r="AF23" i="26"/>
  <c r="AE23" i="26"/>
  <c r="AD23" i="26"/>
  <c r="AC23" i="26"/>
  <c r="AA23" i="26"/>
  <c r="Z23" i="26"/>
  <c r="Y23" i="26"/>
  <c r="X23" i="26"/>
  <c r="W23" i="26"/>
  <c r="U23" i="26"/>
  <c r="T23" i="26"/>
  <c r="S23" i="26"/>
  <c r="R23" i="26"/>
  <c r="Q23" i="26"/>
  <c r="O23" i="26"/>
  <c r="N23" i="26"/>
  <c r="M23" i="26"/>
  <c r="L23" i="26"/>
  <c r="K23" i="26"/>
  <c r="I23" i="26"/>
  <c r="H23" i="26"/>
  <c r="G23" i="26"/>
  <c r="F23" i="26"/>
  <c r="E23" i="26"/>
  <c r="B23" i="26"/>
  <c r="A23" i="26"/>
  <c r="BW22" i="26"/>
  <c r="BV22" i="26"/>
  <c r="BU22" i="26"/>
  <c r="BT22" i="26"/>
  <c r="BS22" i="26"/>
  <c r="BQ22" i="26"/>
  <c r="BP22" i="26"/>
  <c r="BO22" i="26"/>
  <c r="BN22" i="26"/>
  <c r="BM22" i="26"/>
  <c r="AM22" i="26"/>
  <c r="AL22" i="26"/>
  <c r="AK22" i="26"/>
  <c r="AJ22" i="26"/>
  <c r="AI22" i="26"/>
  <c r="AG22" i="26"/>
  <c r="AF22" i="26"/>
  <c r="AE22" i="26"/>
  <c r="AD22" i="26"/>
  <c r="AC22" i="26"/>
  <c r="AA22" i="26"/>
  <c r="Z22" i="26"/>
  <c r="Y22" i="26"/>
  <c r="X22" i="26"/>
  <c r="W22" i="26"/>
  <c r="U22" i="26"/>
  <c r="T22" i="26"/>
  <c r="S22" i="26"/>
  <c r="R22" i="26"/>
  <c r="Q22" i="26"/>
  <c r="O22" i="26"/>
  <c r="N22" i="26"/>
  <c r="M22" i="26"/>
  <c r="L22" i="26"/>
  <c r="K22" i="26"/>
  <c r="I22" i="26"/>
  <c r="H22" i="26"/>
  <c r="G22" i="26"/>
  <c r="F22" i="26"/>
  <c r="E22" i="26"/>
  <c r="B22" i="26"/>
  <c r="A22" i="26"/>
  <c r="BW21" i="26"/>
  <c r="BV21" i="26"/>
  <c r="BU21" i="26"/>
  <c r="BT21" i="26"/>
  <c r="BS21" i="26"/>
  <c r="BQ21" i="26"/>
  <c r="BP21" i="26"/>
  <c r="BO21" i="26"/>
  <c r="BN21" i="26"/>
  <c r="BM21" i="26"/>
  <c r="AM21" i="26"/>
  <c r="AL21" i="26"/>
  <c r="AK21" i="26"/>
  <c r="AJ21" i="26"/>
  <c r="AI21" i="26"/>
  <c r="AG21" i="26"/>
  <c r="AF21" i="26"/>
  <c r="AE21" i="26"/>
  <c r="AD21" i="26"/>
  <c r="AC21" i="26"/>
  <c r="AA21" i="26"/>
  <c r="Z21" i="26"/>
  <c r="Y21" i="26"/>
  <c r="X21" i="26"/>
  <c r="W21" i="26"/>
  <c r="U21" i="26"/>
  <c r="T21" i="26"/>
  <c r="S21" i="26"/>
  <c r="R21" i="26"/>
  <c r="Q21" i="26"/>
  <c r="O21" i="26"/>
  <c r="N21" i="26"/>
  <c r="M21" i="26"/>
  <c r="L21" i="26"/>
  <c r="K21" i="26"/>
  <c r="I21" i="26"/>
  <c r="H21" i="26"/>
  <c r="G21" i="26"/>
  <c r="F21" i="26"/>
  <c r="E21" i="26"/>
  <c r="B21" i="26"/>
  <c r="A21" i="26"/>
  <c r="BW20" i="26"/>
  <c r="BV20" i="26"/>
  <c r="BU20" i="26"/>
  <c r="BT20" i="26"/>
  <c r="BS20" i="26"/>
  <c r="BQ20" i="26"/>
  <c r="BP20" i="26"/>
  <c r="BO20" i="26"/>
  <c r="BN20" i="26"/>
  <c r="BM20" i="26"/>
  <c r="AM20" i="26"/>
  <c r="AL20" i="26"/>
  <c r="AK20" i="26"/>
  <c r="AJ20" i="26"/>
  <c r="AI20" i="26"/>
  <c r="AG20" i="26"/>
  <c r="AF20" i="26"/>
  <c r="AE20" i="26"/>
  <c r="AD20" i="26"/>
  <c r="AC20" i="26"/>
  <c r="AA20" i="26"/>
  <c r="Z20" i="26"/>
  <c r="Y20" i="26"/>
  <c r="X20" i="26"/>
  <c r="W20" i="26"/>
  <c r="U20" i="26"/>
  <c r="T20" i="26"/>
  <c r="S20" i="26"/>
  <c r="R20" i="26"/>
  <c r="Q20" i="26"/>
  <c r="O20" i="26"/>
  <c r="N20" i="26"/>
  <c r="M20" i="26"/>
  <c r="L20" i="26"/>
  <c r="K20" i="26"/>
  <c r="I20" i="26"/>
  <c r="H20" i="26"/>
  <c r="G20" i="26"/>
  <c r="F20" i="26"/>
  <c r="E20" i="26"/>
  <c r="B20" i="26"/>
  <c r="A20" i="26"/>
  <c r="A11" i="26"/>
  <c r="AL35" i="25" l="1"/>
  <c r="AK35" i="25"/>
  <c r="AJ35" i="25"/>
  <c r="AI35" i="25"/>
  <c r="AH35" i="25"/>
  <c r="AF35" i="25"/>
  <c r="Z35" i="25"/>
  <c r="AG35" i="25" s="1"/>
  <c r="AL34" i="25"/>
  <c r="AK34" i="25"/>
  <c r="AJ34" i="25"/>
  <c r="AI34" i="25"/>
  <c r="AH34" i="25"/>
  <c r="AF34" i="25"/>
  <c r="Z34" i="25"/>
  <c r="AG34" i="25" s="1"/>
  <c r="AL33" i="25"/>
  <c r="AK33" i="25"/>
  <c r="AJ33" i="25"/>
  <c r="AI33" i="25"/>
  <c r="AH33" i="25"/>
  <c r="Z33" i="25"/>
  <c r="AG33" i="25" s="1"/>
  <c r="AG32" i="25" s="1"/>
  <c r="AG23" i="25" s="1"/>
  <c r="Y33" i="25"/>
  <c r="AF33" i="25" s="1"/>
  <c r="AF32" i="25" s="1"/>
  <c r="AF23" i="25" s="1"/>
  <c r="AL32" i="25"/>
  <c r="AK32" i="25"/>
  <c r="AJ32" i="25"/>
  <c r="AI32" i="25"/>
  <c r="AH32" i="25"/>
  <c r="AE32" i="25"/>
  <c r="AD32" i="25"/>
  <c r="AC32" i="25"/>
  <c r="AB32" i="25"/>
  <c r="AA32" i="25"/>
  <c r="Z32" i="25"/>
  <c r="Y32" i="25"/>
  <c r="Z30" i="25"/>
  <c r="Y30" i="25"/>
  <c r="X30" i="25"/>
  <c r="W30" i="25"/>
  <c r="V30" i="25"/>
  <c r="U30" i="25"/>
  <c r="T30" i="25"/>
  <c r="S30" i="25"/>
  <c r="R30" i="25"/>
  <c r="Q30" i="25"/>
  <c r="P30" i="25"/>
  <c r="O30" i="25"/>
  <c r="N30" i="25"/>
  <c r="M30" i="25"/>
  <c r="L30" i="25"/>
  <c r="K30" i="25"/>
  <c r="J30" i="25"/>
  <c r="AL30" i="25" s="1"/>
  <c r="I30" i="25"/>
  <c r="AK30" i="25" s="1"/>
  <c r="H30" i="25"/>
  <c r="AJ30" i="25" s="1"/>
  <c r="G30" i="25"/>
  <c r="AI30" i="25" s="1"/>
  <c r="F30" i="25"/>
  <c r="AH30" i="25" s="1"/>
  <c r="E30" i="25"/>
  <c r="AG30" i="25" s="1"/>
  <c r="D30" i="25"/>
  <c r="AF30" i="25" s="1"/>
  <c r="AE29" i="25"/>
  <c r="AD29" i="25"/>
  <c r="AC29" i="25"/>
  <c r="AB29" i="25"/>
  <c r="Z29" i="25"/>
  <c r="Y29" i="25"/>
  <c r="X29" i="25"/>
  <c r="W29" i="25"/>
  <c r="V29" i="25"/>
  <c r="U29" i="25"/>
  <c r="T29" i="25"/>
  <c r="S29" i="25"/>
  <c r="R29" i="25"/>
  <c r="Q29" i="25"/>
  <c r="P29" i="25"/>
  <c r="O29" i="25"/>
  <c r="N29" i="25"/>
  <c r="M29" i="25"/>
  <c r="L29" i="25"/>
  <c r="K29" i="25"/>
  <c r="J29" i="25"/>
  <c r="AL29" i="25" s="1"/>
  <c r="I29" i="25"/>
  <c r="AK29" i="25" s="1"/>
  <c r="H29" i="25"/>
  <c r="AJ29" i="25" s="1"/>
  <c r="G29" i="25"/>
  <c r="AI29" i="25" s="1"/>
  <c r="F29" i="25"/>
  <c r="AH29" i="25" s="1"/>
  <c r="E29" i="25"/>
  <c r="AG29" i="25" s="1"/>
  <c r="D29" i="25"/>
  <c r="AF29" i="25" s="1"/>
  <c r="AF27" i="25" s="1"/>
  <c r="AF26" i="25" s="1"/>
  <c r="AF22" i="25" s="1"/>
  <c r="AF20" i="25" s="1"/>
  <c r="AF28" i="25"/>
  <c r="AE28" i="25"/>
  <c r="AL28" i="25" s="1"/>
  <c r="AL27" i="25" s="1"/>
  <c r="AL26" i="25" s="1"/>
  <c r="AL22" i="25" s="1"/>
  <c r="AL20" i="25" s="1"/>
  <c r="AD28" i="25"/>
  <c r="AK28" i="25" s="1"/>
  <c r="AK27" i="25" s="1"/>
  <c r="AK26" i="25" s="1"/>
  <c r="AK22" i="25" s="1"/>
  <c r="AK20" i="25" s="1"/>
  <c r="AC28" i="25"/>
  <c r="AJ28" i="25" s="1"/>
  <c r="AJ27" i="25" s="1"/>
  <c r="AJ26" i="25" s="1"/>
  <c r="AJ22" i="25" s="1"/>
  <c r="AJ20" i="25" s="1"/>
  <c r="AB28" i="25"/>
  <c r="AI28" i="25" s="1"/>
  <c r="AI27" i="25" s="1"/>
  <c r="AI26" i="25" s="1"/>
  <c r="AI22" i="25" s="1"/>
  <c r="AI20" i="25" s="1"/>
  <c r="AA28" i="25"/>
  <c r="AH28" i="25" s="1"/>
  <c r="AH27" i="25" s="1"/>
  <c r="AH26" i="25" s="1"/>
  <c r="AH22" i="25" s="1"/>
  <c r="AH20" i="25" s="1"/>
  <c r="Z28" i="25"/>
  <c r="AG28" i="25" s="1"/>
  <c r="AG27" i="25" s="1"/>
  <c r="AG26" i="25" s="1"/>
  <c r="AG22" i="25" s="1"/>
  <c r="AG20" i="25" s="1"/>
  <c r="AE27" i="25"/>
  <c r="AD27" i="25"/>
  <c r="AC27" i="25"/>
  <c r="AB27" i="25"/>
  <c r="AA27" i="25"/>
  <c r="Z27" i="25"/>
  <c r="Y27" i="25"/>
  <c r="X27" i="25"/>
  <c r="W27" i="25"/>
  <c r="V27" i="25"/>
  <c r="U27" i="25"/>
  <c r="T27" i="25"/>
  <c r="S27" i="25"/>
  <c r="R27" i="25"/>
  <c r="Q27" i="25"/>
  <c r="P27" i="25"/>
  <c r="O27" i="25"/>
  <c r="N27" i="25"/>
  <c r="M27" i="25"/>
  <c r="L27" i="25"/>
  <c r="K27" i="25"/>
  <c r="J27" i="25"/>
  <c r="I27" i="25"/>
  <c r="H27" i="25"/>
  <c r="G27" i="25"/>
  <c r="F27" i="25"/>
  <c r="E27" i="25"/>
  <c r="D27" i="25"/>
  <c r="B27" i="25"/>
  <c r="A27" i="25"/>
  <c r="AE26" i="25"/>
  <c r="AD26" i="25"/>
  <c r="AC26" i="25"/>
  <c r="AB26" i="25"/>
  <c r="AA26" i="25"/>
  <c r="Z26" i="25"/>
  <c r="Y26" i="25"/>
  <c r="X26" i="25"/>
  <c r="W26" i="25"/>
  <c r="V26" i="25"/>
  <c r="U26" i="25"/>
  <c r="T26" i="25"/>
  <c r="S26" i="25"/>
  <c r="R26" i="25"/>
  <c r="Q26" i="25"/>
  <c r="P26" i="25"/>
  <c r="O26" i="25"/>
  <c r="N26" i="25"/>
  <c r="M26" i="25"/>
  <c r="L26" i="25"/>
  <c r="K26" i="25"/>
  <c r="J26" i="25"/>
  <c r="I26" i="25"/>
  <c r="H26" i="25"/>
  <c r="G26" i="25"/>
  <c r="F26" i="25"/>
  <c r="E26" i="25"/>
  <c r="D26" i="25"/>
  <c r="B26" i="25"/>
  <c r="A26" i="25"/>
  <c r="B25" i="25"/>
  <c r="A25" i="25"/>
  <c r="B24" i="25"/>
  <c r="A24" i="25"/>
  <c r="AL23" i="25"/>
  <c r="AK23" i="25"/>
  <c r="AJ23" i="25"/>
  <c r="AI23" i="25"/>
  <c r="AH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B23" i="25"/>
  <c r="A23" i="25"/>
  <c r="AE22" i="25"/>
  <c r="AD22"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D22" i="25"/>
  <c r="B22" i="25"/>
  <c r="A22"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E21" i="25"/>
  <c r="D21" i="25"/>
  <c r="B21" i="25"/>
  <c r="A21" i="25"/>
  <c r="AE20" i="25"/>
  <c r="AD20" i="25"/>
  <c r="AC20" i="25"/>
  <c r="AB20" i="25"/>
  <c r="AA20" i="25"/>
  <c r="Z20" i="25"/>
  <c r="Y20" i="25"/>
  <c r="X20" i="25"/>
  <c r="W20" i="25"/>
  <c r="V20" i="25"/>
  <c r="U20" i="25"/>
  <c r="T20" i="25"/>
  <c r="S20" i="25"/>
  <c r="R20" i="25"/>
  <c r="Q20" i="25"/>
  <c r="P20" i="25"/>
  <c r="O20" i="25"/>
  <c r="N20" i="25"/>
  <c r="M20" i="25"/>
  <c r="L20" i="25"/>
  <c r="K20" i="25"/>
  <c r="J20" i="25"/>
  <c r="I20" i="25"/>
  <c r="H20" i="25"/>
  <c r="G20" i="25"/>
  <c r="F20" i="25"/>
  <c r="E20" i="25"/>
  <c r="D20" i="25"/>
  <c r="B20" i="25"/>
  <c r="A20" i="25"/>
  <c r="A12" i="25"/>
  <c r="AH33" i="24" l="1"/>
  <c r="AG33" i="24"/>
  <c r="AF33" i="24"/>
  <c r="AE33" i="24"/>
  <c r="AL33" i="24" s="1"/>
  <c r="AD33" i="24"/>
  <c r="AK33" i="24" s="1"/>
  <c r="AC33" i="24"/>
  <c r="AJ33" i="24" s="1"/>
  <c r="AB33" i="24"/>
  <c r="AI33" i="24" s="1"/>
  <c r="Y33" i="24"/>
  <c r="AH32" i="24"/>
  <c r="AG32" i="24"/>
  <c r="AF32" i="24"/>
  <c r="AE32" i="24"/>
  <c r="AD32" i="24"/>
  <c r="AC32" i="24"/>
  <c r="AB32" i="24"/>
  <c r="AA32" i="24"/>
  <c r="Z32" i="24"/>
  <c r="Y32" i="24"/>
  <c r="AL31" i="24"/>
  <c r="AK31" i="24"/>
  <c r="AJ31" i="24"/>
  <c r="AI31" i="24"/>
  <c r="AF31" i="24"/>
  <c r="AE31" i="24"/>
  <c r="AD31" i="24"/>
  <c r="AC31" i="24"/>
  <c r="AB31" i="24"/>
  <c r="Z31" i="24"/>
  <c r="AG31" i="24" s="1"/>
  <c r="Y31" i="24"/>
  <c r="X31" i="24"/>
  <c r="W31" i="24"/>
  <c r="V31" i="24"/>
  <c r="U31" i="24"/>
  <c r="T31" i="24"/>
  <c r="S31" i="24"/>
  <c r="R31" i="24"/>
  <c r="Q31" i="24"/>
  <c r="P31" i="24"/>
  <c r="O31" i="24"/>
  <c r="N31" i="24"/>
  <c r="M31" i="24"/>
  <c r="L31" i="24"/>
  <c r="K31" i="24"/>
  <c r="J31" i="24"/>
  <c r="I31" i="24"/>
  <c r="H31" i="24"/>
  <c r="G31" i="24"/>
  <c r="F31" i="24"/>
  <c r="E31" i="24"/>
  <c r="D31" i="24"/>
  <c r="AF30" i="24"/>
  <c r="AE30" i="24"/>
  <c r="AD30" i="24"/>
  <c r="AC30" i="24"/>
  <c r="AB30" i="24"/>
  <c r="Z30" i="24"/>
  <c r="AG30" i="24" s="1"/>
  <c r="Y30" i="24"/>
  <c r="X30" i="24"/>
  <c r="W30" i="24"/>
  <c r="V30" i="24"/>
  <c r="U30" i="24"/>
  <c r="T30" i="24"/>
  <c r="S30" i="24"/>
  <c r="R30" i="24"/>
  <c r="Q30" i="24"/>
  <c r="P30" i="24"/>
  <c r="O30" i="24"/>
  <c r="N30" i="24"/>
  <c r="M30" i="24"/>
  <c r="L30" i="24"/>
  <c r="K30" i="24"/>
  <c r="J30" i="24"/>
  <c r="I30" i="24"/>
  <c r="H30" i="24"/>
  <c r="G30" i="24"/>
  <c r="F30" i="24"/>
  <c r="E30" i="24"/>
  <c r="D30" i="24"/>
  <c r="AF29" i="24"/>
  <c r="AE29" i="24"/>
  <c r="AD29" i="24"/>
  <c r="AC29" i="24"/>
  <c r="AB29" i="24"/>
  <c r="Z29" i="24"/>
  <c r="AG29" i="24" s="1"/>
  <c r="Y29" i="24"/>
  <c r="X29" i="24"/>
  <c r="W29" i="24"/>
  <c r="V29" i="24"/>
  <c r="U29" i="24"/>
  <c r="T29" i="24"/>
  <c r="S29" i="24"/>
  <c r="R29" i="24"/>
  <c r="Q29" i="24"/>
  <c r="P29" i="24"/>
  <c r="O29" i="24"/>
  <c r="N29" i="24"/>
  <c r="M29" i="24"/>
  <c r="L29" i="24"/>
  <c r="K29" i="24"/>
  <c r="J29" i="24"/>
  <c r="I29" i="24"/>
  <c r="H29" i="24"/>
  <c r="G29" i="24"/>
  <c r="F29" i="24"/>
  <c r="E29" i="24"/>
  <c r="D29" i="24"/>
  <c r="AL28" i="24"/>
  <c r="AK28" i="24"/>
  <c r="AI28" i="24"/>
  <c r="AH28" i="24"/>
  <c r="AF28" i="24"/>
  <c r="AE28" i="24"/>
  <c r="AD28" i="24"/>
  <c r="AC28" i="24"/>
  <c r="AB28" i="24"/>
  <c r="AA28" i="24"/>
  <c r="Z28" i="24"/>
  <c r="AG28" i="24" s="1"/>
  <c r="AG27" i="24" s="1"/>
  <c r="AG26" i="24" s="1"/>
  <c r="AG22" i="24" s="1"/>
  <c r="AG20" i="24" s="1"/>
  <c r="AH27" i="24"/>
  <c r="AF27" i="24"/>
  <c r="AE27" i="24"/>
  <c r="AD27" i="24"/>
  <c r="AC27" i="24"/>
  <c r="AB27" i="24"/>
  <c r="AA27" i="24"/>
  <c r="Z27" i="24"/>
  <c r="Y27" i="24"/>
  <c r="X27" i="24"/>
  <c r="W27" i="24"/>
  <c r="V27" i="24"/>
  <c r="U27" i="24"/>
  <c r="T27" i="24"/>
  <c r="S27" i="24"/>
  <c r="R27" i="24"/>
  <c r="Q27" i="24"/>
  <c r="P27" i="24"/>
  <c r="O27" i="24"/>
  <c r="N27" i="24"/>
  <c r="M27" i="24"/>
  <c r="L27" i="24"/>
  <c r="K27" i="24"/>
  <c r="J27" i="24"/>
  <c r="I27" i="24"/>
  <c r="H27" i="24"/>
  <c r="G27" i="24"/>
  <c r="F27" i="24"/>
  <c r="E27" i="24"/>
  <c r="D27" i="24"/>
  <c r="B27" i="24"/>
  <c r="A27" i="24"/>
  <c r="AH26"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F26" i="24"/>
  <c r="E26" i="24"/>
  <c r="D26" i="24"/>
  <c r="B26" i="24"/>
  <c r="A26" i="24"/>
  <c r="B25" i="24"/>
  <c r="A25" i="24"/>
  <c r="B24" i="24"/>
  <c r="A24"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B23" i="24"/>
  <c r="A23" i="24"/>
  <c r="AH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F22" i="24"/>
  <c r="E22" i="24"/>
  <c r="D22" i="24"/>
  <c r="B22" i="24"/>
  <c r="A22" i="24"/>
  <c r="AL21" i="24"/>
  <c r="AK21"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E21" i="24"/>
  <c r="D21" i="24"/>
  <c r="B21" i="24"/>
  <c r="A21" i="24"/>
  <c r="AH20" i="24"/>
  <c r="AF20" i="24"/>
  <c r="AE20" i="24"/>
  <c r="AD20" i="24"/>
  <c r="AC20" i="24"/>
  <c r="AB20" i="24"/>
  <c r="AA20" i="24"/>
  <c r="Z20" i="24"/>
  <c r="Y20" i="24"/>
  <c r="X20" i="24"/>
  <c r="W20" i="24"/>
  <c r="V20" i="24"/>
  <c r="U20" i="24"/>
  <c r="T20" i="24"/>
  <c r="S20" i="24"/>
  <c r="R20" i="24"/>
  <c r="Q20" i="24"/>
  <c r="P20" i="24"/>
  <c r="O20" i="24"/>
  <c r="N20" i="24"/>
  <c r="M20" i="24"/>
  <c r="L20" i="24"/>
  <c r="K20" i="24"/>
  <c r="J20" i="24"/>
  <c r="I20" i="24"/>
  <c r="H20" i="24"/>
  <c r="G20" i="24"/>
  <c r="F20" i="24"/>
  <c r="E20" i="24"/>
  <c r="D20" i="24"/>
  <c r="B20" i="24"/>
  <c r="A20" i="24"/>
  <c r="A12" i="24"/>
  <c r="AI32" i="24" l="1"/>
  <c r="AI30" i="24"/>
  <c r="AJ32" i="24"/>
  <c r="AJ30" i="24"/>
  <c r="AK32" i="24"/>
  <c r="AK30" i="24"/>
  <c r="AL32" i="24"/>
  <c r="AL30" i="24"/>
  <c r="AL29" i="24" l="1"/>
  <c r="AL27" i="24" s="1"/>
  <c r="AL26" i="24" s="1"/>
  <c r="AL22" i="24" s="1"/>
  <c r="AL23" i="24"/>
  <c r="AK29" i="24"/>
  <c r="AK27" i="24" s="1"/>
  <c r="AK26" i="24" s="1"/>
  <c r="AK22" i="24" s="1"/>
  <c r="AK23" i="24"/>
  <c r="AJ29" i="24"/>
  <c r="AJ27" i="24" s="1"/>
  <c r="AJ26" i="24" s="1"/>
  <c r="AJ22" i="24" s="1"/>
  <c r="AJ23" i="24"/>
  <c r="AI29" i="24"/>
  <c r="AI27" i="24" s="1"/>
  <c r="AI26" i="24" s="1"/>
  <c r="AI22" i="24" s="1"/>
  <c r="AI23" i="24"/>
  <c r="AI20" i="24" l="1"/>
  <c r="AJ20" i="24"/>
  <c r="AK20" i="24"/>
  <c r="AL20" i="24"/>
  <c r="AH31" i="23" l="1"/>
  <c r="AG31" i="23"/>
  <c r="AF31" i="23"/>
  <c r="AE31" i="23"/>
  <c r="AL31" i="23" s="1"/>
  <c r="AL30" i="23" s="1"/>
  <c r="AD31" i="23"/>
  <c r="AK31" i="23" s="1"/>
  <c r="AK30" i="23" s="1"/>
  <c r="AC31" i="23"/>
  <c r="AJ31" i="23" s="1"/>
  <c r="AJ30" i="23" s="1"/>
  <c r="AB31" i="23"/>
  <c r="AI31" i="23" s="1"/>
  <c r="AI30" i="23" s="1"/>
  <c r="Y31" i="23"/>
  <c r="AH30" i="23"/>
  <c r="AG30" i="23"/>
  <c r="AF30" i="23"/>
  <c r="AE30" i="23"/>
  <c r="AD30" i="23"/>
  <c r="AC30" i="23"/>
  <c r="AB30" i="23"/>
  <c r="AA30" i="23"/>
  <c r="Z30" i="23"/>
  <c r="Y30" i="23"/>
  <c r="AF29" i="23"/>
  <c r="AE29" i="23"/>
  <c r="AD29" i="23"/>
  <c r="AC29" i="23"/>
  <c r="AB29" i="23"/>
  <c r="Z29" i="23"/>
  <c r="AG29" i="23" s="1"/>
  <c r="Y29" i="23"/>
  <c r="X29" i="23"/>
  <c r="W29" i="23"/>
  <c r="V29" i="23"/>
  <c r="U29" i="23"/>
  <c r="T29" i="23"/>
  <c r="S29" i="23"/>
  <c r="R29" i="23"/>
  <c r="Q29" i="23"/>
  <c r="P29" i="23"/>
  <c r="O29" i="23"/>
  <c r="N29" i="23"/>
  <c r="M29" i="23"/>
  <c r="L29" i="23"/>
  <c r="K29" i="23"/>
  <c r="J29" i="23"/>
  <c r="I29" i="23"/>
  <c r="H29" i="23"/>
  <c r="G29" i="23"/>
  <c r="F29" i="23"/>
  <c r="E29" i="23"/>
  <c r="D29" i="23"/>
  <c r="AL28" i="23"/>
  <c r="AK28" i="23"/>
  <c r="AI28" i="23"/>
  <c r="AH28" i="23"/>
  <c r="AF28" i="23"/>
  <c r="AE28" i="23"/>
  <c r="AD28" i="23"/>
  <c r="AC28" i="23"/>
  <c r="AB28" i="23"/>
  <c r="AA28" i="23"/>
  <c r="Z28" i="23"/>
  <c r="AG28" i="23" s="1"/>
  <c r="AG27" i="23" s="1"/>
  <c r="AG26" i="23" s="1"/>
  <c r="AG22" i="23" s="1"/>
  <c r="AG20" i="23" s="1"/>
  <c r="AH27" i="23"/>
  <c r="AF27" i="23"/>
  <c r="AE27" i="23"/>
  <c r="AD27" i="23"/>
  <c r="AC27" i="23"/>
  <c r="AB27" i="23"/>
  <c r="AA27" i="23"/>
  <c r="Z27" i="23"/>
  <c r="Y27" i="23"/>
  <c r="X27" i="23"/>
  <c r="W27" i="23"/>
  <c r="V27" i="23"/>
  <c r="U27" i="23"/>
  <c r="T27" i="23"/>
  <c r="S27" i="23"/>
  <c r="R27" i="23"/>
  <c r="Q27" i="23"/>
  <c r="P27" i="23"/>
  <c r="O27" i="23"/>
  <c r="N27" i="23"/>
  <c r="M27" i="23"/>
  <c r="L27" i="23"/>
  <c r="K27" i="23"/>
  <c r="J27" i="23"/>
  <c r="I27" i="23"/>
  <c r="H27" i="23"/>
  <c r="G27" i="23"/>
  <c r="F27" i="23"/>
  <c r="E27" i="23"/>
  <c r="D27" i="23"/>
  <c r="B27" i="23"/>
  <c r="A27" i="23"/>
  <c r="AH26" i="23"/>
  <c r="AF26" i="23"/>
  <c r="AE26" i="23"/>
  <c r="AD26" i="23"/>
  <c r="AC26" i="23"/>
  <c r="AB26" i="23"/>
  <c r="AA26" i="23"/>
  <c r="Z26" i="23"/>
  <c r="Y26" i="23"/>
  <c r="X26" i="23"/>
  <c r="W26" i="23"/>
  <c r="V26" i="23"/>
  <c r="U26" i="23"/>
  <c r="T26" i="23"/>
  <c r="S26" i="23"/>
  <c r="R26" i="23"/>
  <c r="Q26" i="23"/>
  <c r="P26" i="23"/>
  <c r="O26" i="23"/>
  <c r="N26" i="23"/>
  <c r="M26" i="23"/>
  <c r="L26" i="23"/>
  <c r="K26" i="23"/>
  <c r="J26" i="23"/>
  <c r="I26" i="23"/>
  <c r="H26" i="23"/>
  <c r="G26" i="23"/>
  <c r="F26" i="23"/>
  <c r="E26" i="23"/>
  <c r="D26" i="23"/>
  <c r="B26" i="23"/>
  <c r="A26" i="23"/>
  <c r="B25" i="23"/>
  <c r="A25" i="23"/>
  <c r="B24" i="23"/>
  <c r="A24"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B23" i="23"/>
  <c r="A23" i="23"/>
  <c r="AH22" i="23"/>
  <c r="AF22" i="23"/>
  <c r="AE22" i="23"/>
  <c r="AD22" i="23"/>
  <c r="AC22" i="23"/>
  <c r="AB22" i="23"/>
  <c r="AA22" i="23"/>
  <c r="Z22" i="23"/>
  <c r="Y22" i="23"/>
  <c r="X22" i="23"/>
  <c r="W22" i="23"/>
  <c r="V22" i="23"/>
  <c r="U22" i="23"/>
  <c r="T22" i="23"/>
  <c r="S22" i="23"/>
  <c r="R22" i="23"/>
  <c r="Q22" i="23"/>
  <c r="P22" i="23"/>
  <c r="O22" i="23"/>
  <c r="N22" i="23"/>
  <c r="M22" i="23"/>
  <c r="L22" i="23"/>
  <c r="K22" i="23"/>
  <c r="J22" i="23"/>
  <c r="I22" i="23"/>
  <c r="H22" i="23"/>
  <c r="G22" i="23"/>
  <c r="F22" i="23"/>
  <c r="E22" i="23"/>
  <c r="D22" i="23"/>
  <c r="B22" i="23"/>
  <c r="A22"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E21" i="23"/>
  <c r="D21" i="23"/>
  <c r="B21" i="23"/>
  <c r="A21" i="23"/>
  <c r="AH20" i="23"/>
  <c r="AF20" i="23"/>
  <c r="AE20" i="23"/>
  <c r="AD20" i="23"/>
  <c r="AC20" i="23"/>
  <c r="AB20" i="23"/>
  <c r="AA20" i="23"/>
  <c r="Z20" i="23"/>
  <c r="Y20" i="23"/>
  <c r="X20" i="23"/>
  <c r="W20" i="23"/>
  <c r="V20" i="23"/>
  <c r="U20" i="23"/>
  <c r="T20" i="23"/>
  <c r="S20" i="23"/>
  <c r="R20" i="23"/>
  <c r="Q20" i="23"/>
  <c r="P20" i="23"/>
  <c r="O20" i="23"/>
  <c r="N20" i="23"/>
  <c r="M20" i="23"/>
  <c r="L20" i="23"/>
  <c r="K20" i="23"/>
  <c r="J20" i="23"/>
  <c r="I20" i="23"/>
  <c r="H20" i="23"/>
  <c r="G20" i="23"/>
  <c r="F20" i="23"/>
  <c r="E20" i="23"/>
  <c r="D20" i="23"/>
  <c r="B20" i="23"/>
  <c r="A20" i="23"/>
  <c r="A12" i="23"/>
  <c r="AI29" i="23" l="1"/>
  <c r="AI27" i="23" s="1"/>
  <c r="AI26" i="23" s="1"/>
  <c r="AI22" i="23" s="1"/>
  <c r="AI23" i="23"/>
  <c r="AJ29" i="23"/>
  <c r="AJ27" i="23" s="1"/>
  <c r="AJ26" i="23" s="1"/>
  <c r="AJ22" i="23" s="1"/>
  <c r="AJ23" i="23"/>
  <c r="AK29" i="23"/>
  <c r="AK27" i="23" s="1"/>
  <c r="AK26" i="23" s="1"/>
  <c r="AK22" i="23" s="1"/>
  <c r="AK23" i="23"/>
  <c r="AL29" i="23"/>
  <c r="AL27" i="23" s="1"/>
  <c r="AL26" i="23" s="1"/>
  <c r="AL22" i="23" s="1"/>
  <c r="AL23" i="23"/>
  <c r="AL20" i="23" l="1"/>
  <c r="AK20" i="23"/>
  <c r="AJ20" i="23"/>
  <c r="AI20" i="23"/>
  <c r="AH31" i="22" l="1"/>
  <c r="AG31" i="22"/>
  <c r="AD31" i="22"/>
  <c r="AC31" i="22"/>
  <c r="AB31" i="22"/>
  <c r="AL30" i="22"/>
  <c r="AK30" i="22"/>
  <c r="AJ30" i="22"/>
  <c r="AI30" i="22"/>
  <c r="AH30" i="22"/>
  <c r="AG30" i="22"/>
  <c r="AF30" i="22"/>
  <c r="AE30" i="22"/>
  <c r="AD30" i="22"/>
  <c r="AC30" i="22"/>
  <c r="AB30" i="22"/>
  <c r="AA30" i="22"/>
  <c r="Z30" i="22"/>
  <c r="AD28" i="22"/>
  <c r="AC28" i="22"/>
  <c r="AB28" i="22"/>
  <c r="AH28" i="22" s="1"/>
  <c r="AH27" i="22" s="1"/>
  <c r="AH26" i="22" s="1"/>
  <c r="AH22" i="22" s="1"/>
  <c r="AH20" i="22" s="1"/>
  <c r="AA28" i="22"/>
  <c r="Z28" i="22"/>
  <c r="AG28" i="22" s="1"/>
  <c r="AG27" i="22" s="1"/>
  <c r="AG26" i="22" s="1"/>
  <c r="AG22" i="22" s="1"/>
  <c r="AG20" i="22" s="1"/>
  <c r="C28" i="22"/>
  <c r="B28" i="22"/>
  <c r="A28" i="22"/>
  <c r="AL27" i="22"/>
  <c r="AK27" i="22"/>
  <c r="AJ27" i="22"/>
  <c r="AI27" i="22"/>
  <c r="AF27" i="22"/>
  <c r="AE27" i="22"/>
  <c r="AD27" i="22"/>
  <c r="AC27" i="22"/>
  <c r="AB27" i="22"/>
  <c r="AA27" i="22"/>
  <c r="Z27" i="22"/>
  <c r="Y27" i="22"/>
  <c r="X27" i="22"/>
  <c r="W27" i="22"/>
  <c r="V27" i="22"/>
  <c r="U27" i="22"/>
  <c r="T27" i="22"/>
  <c r="S27" i="22"/>
  <c r="R27" i="22"/>
  <c r="Q27" i="22"/>
  <c r="P27" i="22"/>
  <c r="O27" i="22"/>
  <c r="N27" i="22"/>
  <c r="M27" i="22"/>
  <c r="L27" i="22"/>
  <c r="K27" i="22"/>
  <c r="J27" i="22"/>
  <c r="I27" i="22"/>
  <c r="H27" i="22"/>
  <c r="G27" i="22"/>
  <c r="F27" i="22"/>
  <c r="E27" i="22"/>
  <c r="D27" i="22"/>
  <c r="B27" i="22"/>
  <c r="A27" i="22"/>
  <c r="AL26" i="22"/>
  <c r="AK26" i="22"/>
  <c r="AJ26" i="22"/>
  <c r="AI26" i="22"/>
  <c r="AF26" i="22"/>
  <c r="AE26" i="22"/>
  <c r="AD26" i="22"/>
  <c r="AC26" i="22"/>
  <c r="AB26" i="22"/>
  <c r="AA26" i="22"/>
  <c r="Z26" i="22"/>
  <c r="Y26" i="22"/>
  <c r="X26" i="22"/>
  <c r="W26" i="22"/>
  <c r="V26" i="22"/>
  <c r="U26" i="22"/>
  <c r="T26" i="22"/>
  <c r="S26" i="22"/>
  <c r="R26" i="22"/>
  <c r="Q26" i="22"/>
  <c r="P26" i="22"/>
  <c r="O26" i="22"/>
  <c r="N26" i="22"/>
  <c r="M26" i="22"/>
  <c r="L26" i="22"/>
  <c r="K26" i="22"/>
  <c r="J26" i="22"/>
  <c r="I26" i="22"/>
  <c r="H26" i="22"/>
  <c r="G26" i="22"/>
  <c r="F26" i="22"/>
  <c r="E26" i="22"/>
  <c r="D26" i="22"/>
  <c r="B26" i="22"/>
  <c r="A26" i="22"/>
  <c r="B25" i="22"/>
  <c r="A25" i="22"/>
  <c r="B24" i="22"/>
  <c r="A24" i="22"/>
  <c r="AL23" i="22"/>
  <c r="AK23" i="22"/>
  <c r="AJ23"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B23" i="22"/>
  <c r="A23" i="22"/>
  <c r="AL22" i="22"/>
  <c r="AK22" i="22"/>
  <c r="AJ22" i="22"/>
  <c r="AI22" i="22"/>
  <c r="AF22" i="22"/>
  <c r="AE22" i="22"/>
  <c r="AD22"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B22" i="22"/>
  <c r="A22" i="22"/>
  <c r="AL21" i="22"/>
  <c r="AK21"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E21" i="22"/>
  <c r="D21" i="22"/>
  <c r="B21" i="22"/>
  <c r="A21" i="22"/>
  <c r="AL20" i="22"/>
  <c r="AK20" i="22"/>
  <c r="AJ20" i="22"/>
  <c r="AI20" i="22"/>
  <c r="AF20" i="22"/>
  <c r="AE20" i="22"/>
  <c r="AD20" i="22"/>
  <c r="AC20" i="22"/>
  <c r="AB20" i="22"/>
  <c r="AA20" i="22"/>
  <c r="Z20" i="22"/>
  <c r="Y20" i="22"/>
  <c r="X20" i="22"/>
  <c r="W20" i="22"/>
  <c r="V20" i="22"/>
  <c r="U20" i="22"/>
  <c r="T20" i="22"/>
  <c r="S20" i="22"/>
  <c r="R20" i="22"/>
  <c r="Q20" i="22"/>
  <c r="P20" i="22"/>
  <c r="O20" i="22"/>
  <c r="N20" i="22"/>
  <c r="M20" i="22"/>
  <c r="L20" i="22"/>
  <c r="K20" i="22"/>
  <c r="J20" i="22"/>
  <c r="I20" i="22"/>
  <c r="H20" i="22"/>
  <c r="G20" i="22"/>
  <c r="F20" i="22"/>
  <c r="E20" i="22"/>
  <c r="D20" i="22"/>
  <c r="B20" i="22"/>
  <c r="A20" i="22"/>
  <c r="A12" i="22"/>
  <c r="A12" i="21" l="1"/>
  <c r="A20" i="21"/>
  <c r="B20" i="21"/>
  <c r="A21" i="21"/>
  <c r="B21" i="21"/>
  <c r="D21" i="21"/>
  <c r="E21" i="21"/>
  <c r="F21" i="21"/>
  <c r="G21" i="21"/>
  <c r="H21" i="21"/>
  <c r="I21" i="21"/>
  <c r="J21" i="21"/>
  <c r="K21" i="21"/>
  <c r="L21" i="21"/>
  <c r="M21" i="21"/>
  <c r="N21" i="21"/>
  <c r="O21" i="21"/>
  <c r="P21" i="21"/>
  <c r="Q21" i="21"/>
  <c r="R21" i="21"/>
  <c r="S21" i="21"/>
  <c r="T21" i="21"/>
  <c r="U21" i="21"/>
  <c r="V21" i="21"/>
  <c r="W21" i="21"/>
  <c r="X21" i="21"/>
  <c r="Y21" i="21"/>
  <c r="Z21" i="21"/>
  <c r="AA21" i="21"/>
  <c r="AB21" i="21"/>
  <c r="AC21" i="21"/>
  <c r="AD21" i="21"/>
  <c r="AE21" i="21"/>
  <c r="AF21" i="21"/>
  <c r="AG21" i="21"/>
  <c r="AH21" i="21"/>
  <c r="AI21" i="21"/>
  <c r="AJ21" i="21"/>
  <c r="AK21" i="21"/>
  <c r="AL21" i="21"/>
  <c r="A22" i="21"/>
  <c r="B22" i="21"/>
  <c r="A23" i="21"/>
  <c r="B23" i="21"/>
  <c r="D23" i="21"/>
  <c r="E23" i="21"/>
  <c r="F23" i="21"/>
  <c r="G23" i="21"/>
  <c r="H23" i="21"/>
  <c r="I23" i="21"/>
  <c r="J23" i="21"/>
  <c r="K23" i="21"/>
  <c r="L23" i="21"/>
  <c r="M23" i="21"/>
  <c r="N23" i="21"/>
  <c r="O23" i="21"/>
  <c r="P23" i="21"/>
  <c r="Q23" i="21"/>
  <c r="R23" i="21"/>
  <c r="S23" i="21"/>
  <c r="T23" i="21"/>
  <c r="U23" i="21"/>
  <c r="V23" i="21"/>
  <c r="W23" i="21"/>
  <c r="X23" i="21"/>
  <c r="Y23" i="21"/>
  <c r="AA23" i="21"/>
  <c r="AB23" i="21"/>
  <c r="AC23" i="21"/>
  <c r="AD23" i="21"/>
  <c r="AE23" i="21"/>
  <c r="AF23" i="21"/>
  <c r="AH23" i="21"/>
  <c r="AI23" i="21"/>
  <c r="AJ23" i="21"/>
  <c r="AK23" i="21"/>
  <c r="AL23" i="21"/>
  <c r="A24" i="21"/>
  <c r="B24" i="21"/>
  <c r="A25" i="21"/>
  <c r="B25" i="21"/>
  <c r="A26" i="21"/>
  <c r="B26" i="21"/>
  <c r="A27" i="21"/>
  <c r="B27" i="21"/>
  <c r="D27" i="21"/>
  <c r="D26" i="21" s="1"/>
  <c r="D22" i="21" s="1"/>
  <c r="E27" i="21"/>
  <c r="E26" i="21" s="1"/>
  <c r="E22" i="21" s="1"/>
  <c r="F27" i="21"/>
  <c r="F26" i="21" s="1"/>
  <c r="F22" i="21" s="1"/>
  <c r="G27" i="21"/>
  <c r="G26" i="21" s="1"/>
  <c r="G22" i="21" s="1"/>
  <c r="H27" i="21"/>
  <c r="H26" i="21" s="1"/>
  <c r="H22" i="21" s="1"/>
  <c r="I27" i="21"/>
  <c r="I26" i="21" s="1"/>
  <c r="I22" i="21" s="1"/>
  <c r="J27" i="21"/>
  <c r="J26" i="21" s="1"/>
  <c r="J22" i="21" s="1"/>
  <c r="K27" i="21"/>
  <c r="K26" i="21" s="1"/>
  <c r="K22" i="21" s="1"/>
  <c r="L27" i="21"/>
  <c r="L26" i="21" s="1"/>
  <c r="L22" i="21" s="1"/>
  <c r="M27" i="21"/>
  <c r="M26" i="21" s="1"/>
  <c r="M22" i="21" s="1"/>
  <c r="N27" i="21"/>
  <c r="N26" i="21" s="1"/>
  <c r="N22" i="21" s="1"/>
  <c r="O27" i="21"/>
  <c r="O26" i="21" s="1"/>
  <c r="O22" i="21" s="1"/>
  <c r="P27" i="21"/>
  <c r="P26" i="21" s="1"/>
  <c r="P22" i="21" s="1"/>
  <c r="Q27" i="21"/>
  <c r="Q26" i="21" s="1"/>
  <c r="Q22" i="21" s="1"/>
  <c r="R27" i="21"/>
  <c r="R26" i="21" s="1"/>
  <c r="R22" i="21" s="1"/>
  <c r="S27" i="21"/>
  <c r="S26" i="21" s="1"/>
  <c r="S22" i="21" s="1"/>
  <c r="T27" i="21"/>
  <c r="T26" i="21" s="1"/>
  <c r="T22" i="21" s="1"/>
  <c r="U27" i="21"/>
  <c r="U26" i="21" s="1"/>
  <c r="U22" i="21" s="1"/>
  <c r="V27" i="21"/>
  <c r="V26" i="21" s="1"/>
  <c r="V22" i="21" s="1"/>
  <c r="W27" i="21"/>
  <c r="W26" i="21" s="1"/>
  <c r="W22" i="21" s="1"/>
  <c r="X27" i="21"/>
  <c r="X26" i="21" s="1"/>
  <c r="X22" i="21" s="1"/>
  <c r="Z27" i="21"/>
  <c r="Z26" i="21" s="1"/>
  <c r="Z22" i="21" s="1"/>
  <c r="AJ27" i="21"/>
  <c r="AJ26" i="21" s="1"/>
  <c r="AJ22" i="21" s="1"/>
  <c r="A28" i="21"/>
  <c r="B28" i="21"/>
  <c r="C28" i="21"/>
  <c r="Y28" i="21"/>
  <c r="Y27" i="21" s="1"/>
  <c r="Y26" i="21" s="1"/>
  <c r="Y22" i="21" s="1"/>
  <c r="AA28" i="21"/>
  <c r="AA27" i="21" s="1"/>
  <c r="AA26" i="21" s="1"/>
  <c r="AA22" i="21" s="1"/>
  <c r="AB28" i="21"/>
  <c r="AB27" i="21" s="1"/>
  <c r="AB26" i="21" s="1"/>
  <c r="AB22" i="21" s="1"/>
  <c r="AC28" i="21"/>
  <c r="AC27" i="21" s="1"/>
  <c r="AC26" i="21" s="1"/>
  <c r="AC22" i="21" s="1"/>
  <c r="AD28" i="21"/>
  <c r="AD27" i="21" s="1"/>
  <c r="AD26" i="21" s="1"/>
  <c r="AD22" i="21" s="1"/>
  <c r="AE28" i="21"/>
  <c r="AE27" i="21" s="1"/>
  <c r="AE26" i="21" s="1"/>
  <c r="AE22" i="21" s="1"/>
  <c r="AF28" i="21"/>
  <c r="AF27" i="21" s="1"/>
  <c r="AF26" i="21" s="1"/>
  <c r="AF22" i="21" s="1"/>
  <c r="AG28" i="21"/>
  <c r="AG27" i="21" s="1"/>
  <c r="AG26" i="21" s="1"/>
  <c r="AG22" i="21" s="1"/>
  <c r="AH28" i="21"/>
  <c r="AH27" i="21" s="1"/>
  <c r="AH26" i="21" s="1"/>
  <c r="AH22" i="21" s="1"/>
  <c r="AI28" i="21"/>
  <c r="AI27" i="21" s="1"/>
  <c r="AI26" i="21" s="1"/>
  <c r="AI22" i="21" s="1"/>
  <c r="AK28" i="21"/>
  <c r="AK27" i="21" s="1"/>
  <c r="AK26" i="21" s="1"/>
  <c r="AK22" i="21" s="1"/>
  <c r="AL28" i="21"/>
  <c r="AL27" i="21" s="1"/>
  <c r="AL26" i="21" s="1"/>
  <c r="AL22" i="21" s="1"/>
  <c r="Z29" i="21"/>
  <c r="Z23" i="21" s="1"/>
  <c r="AG30" i="21"/>
  <c r="AG29" i="21" s="1"/>
  <c r="AG23" i="21" s="1"/>
  <c r="AH30" i="21"/>
  <c r="AI30" i="21"/>
  <c r="AK30" i="21"/>
  <c r="AL30" i="21"/>
  <c r="AG31" i="21"/>
  <c r="AG31" i="20"/>
  <c r="AL30" i="20"/>
  <c r="AK30" i="20"/>
  <c r="AI30" i="20"/>
  <c r="AH30" i="20"/>
  <c r="AG30" i="20"/>
  <c r="AG29" i="20"/>
  <c r="Z29" i="20"/>
  <c r="AG28" i="20"/>
  <c r="AE28" i="20"/>
  <c r="AL28" i="20" s="1"/>
  <c r="AL27" i="20" s="1"/>
  <c r="AL26" i="20" s="1"/>
  <c r="AL22" i="20" s="1"/>
  <c r="AL20" i="20" s="1"/>
  <c r="AD28" i="20"/>
  <c r="AK28" i="20" s="1"/>
  <c r="AK27" i="20" s="1"/>
  <c r="AK26" i="20" s="1"/>
  <c r="AK22" i="20" s="1"/>
  <c r="AK20" i="20" s="1"/>
  <c r="AC28" i="20"/>
  <c r="AB28" i="20"/>
  <c r="AI28" i="20" s="1"/>
  <c r="AI27" i="20" s="1"/>
  <c r="AI26" i="20" s="1"/>
  <c r="AI22" i="20" s="1"/>
  <c r="AI20" i="20" s="1"/>
  <c r="AA28" i="20"/>
  <c r="AH28" i="20" s="1"/>
  <c r="AH27" i="20" s="1"/>
  <c r="AH26" i="20" s="1"/>
  <c r="AH22" i="20" s="1"/>
  <c r="AH20" i="20" s="1"/>
  <c r="Y28" i="20"/>
  <c r="AF28" i="20" s="1"/>
  <c r="AF27" i="20" s="1"/>
  <c r="AF26" i="20" s="1"/>
  <c r="AF22" i="20" s="1"/>
  <c r="AF20" i="20" s="1"/>
  <c r="C28" i="20"/>
  <c r="B28" i="20"/>
  <c r="A28" i="20"/>
  <c r="AJ27" i="20"/>
  <c r="AG27" i="20"/>
  <c r="AE27" i="20"/>
  <c r="AD27" i="20"/>
  <c r="AC27" i="20"/>
  <c r="AB27" i="20"/>
  <c r="AA27" i="20"/>
  <c r="Z27" i="20"/>
  <c r="Y27" i="20"/>
  <c r="X27" i="20"/>
  <c r="W27" i="20"/>
  <c r="V27" i="20"/>
  <c r="U27" i="20"/>
  <c r="T27" i="20"/>
  <c r="S27" i="20"/>
  <c r="R27" i="20"/>
  <c r="Q27" i="20"/>
  <c r="P27" i="20"/>
  <c r="O27" i="20"/>
  <c r="N27" i="20"/>
  <c r="M27" i="20"/>
  <c r="L27" i="20"/>
  <c r="K27" i="20"/>
  <c r="J27" i="20"/>
  <c r="I27" i="20"/>
  <c r="H27" i="20"/>
  <c r="G27" i="20"/>
  <c r="F27" i="20"/>
  <c r="E27" i="20"/>
  <c r="D27" i="20"/>
  <c r="B27" i="20"/>
  <c r="A27" i="20"/>
  <c r="AJ26" i="20"/>
  <c r="AG26" i="20"/>
  <c r="AE26" i="20"/>
  <c r="AD26" i="20"/>
  <c r="AC26" i="20"/>
  <c r="AB26" i="20"/>
  <c r="AA26" i="20"/>
  <c r="Z26" i="20"/>
  <c r="Y26" i="20"/>
  <c r="X26" i="20"/>
  <c r="W26" i="20"/>
  <c r="V26" i="20"/>
  <c r="U26" i="20"/>
  <c r="T26" i="20"/>
  <c r="S26" i="20"/>
  <c r="R26" i="20"/>
  <c r="Q26" i="20"/>
  <c r="P26" i="20"/>
  <c r="O26" i="20"/>
  <c r="N26" i="20"/>
  <c r="M26" i="20"/>
  <c r="L26" i="20"/>
  <c r="K26" i="20"/>
  <c r="J26" i="20"/>
  <c r="I26" i="20"/>
  <c r="H26" i="20"/>
  <c r="G26" i="20"/>
  <c r="F26" i="20"/>
  <c r="E26" i="20"/>
  <c r="D26" i="20"/>
  <c r="B26" i="20"/>
  <c r="A26" i="20"/>
  <c r="B25" i="20"/>
  <c r="A25" i="20"/>
  <c r="B24" i="20"/>
  <c r="A24"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B23" i="20"/>
  <c r="A23" i="20"/>
  <c r="AJ22" i="20"/>
  <c r="AG22" i="20"/>
  <c r="AE22" i="20"/>
  <c r="AD22" i="20"/>
  <c r="AC22" i="20"/>
  <c r="AB22" i="20"/>
  <c r="AA22" i="20"/>
  <c r="Z22" i="20"/>
  <c r="Y22" i="20"/>
  <c r="X22" i="20"/>
  <c r="W22" i="20"/>
  <c r="V22" i="20"/>
  <c r="U22" i="20"/>
  <c r="T22" i="20"/>
  <c r="S22" i="20"/>
  <c r="R22" i="20"/>
  <c r="Q22" i="20"/>
  <c r="P22" i="20"/>
  <c r="O22" i="20"/>
  <c r="N22" i="20"/>
  <c r="M22" i="20"/>
  <c r="L22" i="20"/>
  <c r="K22" i="20"/>
  <c r="J22" i="20"/>
  <c r="I22" i="20"/>
  <c r="H22" i="20"/>
  <c r="G22" i="20"/>
  <c r="F22" i="20"/>
  <c r="E22" i="20"/>
  <c r="D22" i="20"/>
  <c r="B22" i="20"/>
  <c r="A22"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E21" i="20"/>
  <c r="D21" i="20"/>
  <c r="B21" i="20"/>
  <c r="A21" i="20"/>
  <c r="AJ20" i="20"/>
  <c r="AG20" i="20"/>
  <c r="AE20" i="20"/>
  <c r="AD20" i="20"/>
  <c r="AC20" i="20"/>
  <c r="AB20" i="20"/>
  <c r="AA20" i="20"/>
  <c r="Z20" i="20"/>
  <c r="Y20" i="20"/>
  <c r="X20" i="20"/>
  <c r="W20" i="20"/>
  <c r="V20" i="20"/>
  <c r="U20" i="20"/>
  <c r="T20" i="20"/>
  <c r="S20" i="20"/>
  <c r="R20" i="20"/>
  <c r="Q20" i="20"/>
  <c r="P20" i="20"/>
  <c r="O20" i="20"/>
  <c r="N20" i="20"/>
  <c r="M20" i="20"/>
  <c r="L20" i="20"/>
  <c r="K20" i="20"/>
  <c r="J20" i="20"/>
  <c r="I20" i="20"/>
  <c r="H20" i="20"/>
  <c r="G20" i="20"/>
  <c r="F20" i="20"/>
  <c r="E20" i="20"/>
  <c r="D20" i="20"/>
  <c r="B20" i="20"/>
  <c r="A20" i="20"/>
  <c r="A12" i="20"/>
  <c r="AL20" i="21" l="1"/>
  <c r="AK20" i="21"/>
  <c r="AJ20" i="21"/>
  <c r="AI20" i="21"/>
  <c r="AH20" i="21"/>
  <c r="AG20" i="21"/>
  <c r="AF20" i="21"/>
  <c r="AE20" i="21"/>
  <c r="AD20" i="21"/>
  <c r="AC20" i="21"/>
  <c r="AB20" i="21"/>
  <c r="AA20" i="21"/>
  <c r="Z20" i="21"/>
  <c r="Y20" i="21"/>
  <c r="X20" i="21"/>
  <c r="W20" i="21"/>
  <c r="V20" i="21"/>
  <c r="U20" i="21"/>
  <c r="T20" i="21"/>
  <c r="S20" i="21"/>
  <c r="R20" i="21"/>
  <c r="Q20" i="21"/>
  <c r="P20" i="21"/>
  <c r="O20" i="21"/>
  <c r="N20" i="21"/>
  <c r="M20" i="21"/>
  <c r="L20" i="21"/>
  <c r="K20" i="21"/>
  <c r="J20" i="21"/>
  <c r="I20" i="21"/>
  <c r="H20" i="21"/>
  <c r="G20" i="21"/>
  <c r="F20" i="21"/>
  <c r="E20" i="21"/>
  <c r="D20" i="21"/>
  <c r="CU44" i="19"/>
  <c r="CT44" i="19"/>
  <c r="CS44" i="19"/>
  <c r="CR44" i="19"/>
  <c r="CQ44" i="19"/>
  <c r="CP44" i="19"/>
  <c r="CO44" i="19"/>
  <c r="CN44" i="19"/>
  <c r="BY44" i="19"/>
  <c r="CM44" i="19" s="1"/>
  <c r="D44" i="19"/>
  <c r="CU43" i="19"/>
  <c r="CT43" i="19"/>
  <c r="CS43" i="19"/>
  <c r="CR43" i="19"/>
  <c r="CQ43" i="19"/>
  <c r="CP43" i="19"/>
  <c r="CO43" i="19"/>
  <c r="CN43" i="19"/>
  <c r="CM43" i="19"/>
  <c r="D43" i="19"/>
  <c r="CU42" i="19"/>
  <c r="CT42" i="19"/>
  <c r="CS42" i="19"/>
  <c r="CR42" i="19"/>
  <c r="CQ42" i="19"/>
  <c r="CP42" i="19"/>
  <c r="CO42" i="19"/>
  <c r="CN42" i="19"/>
  <c r="CM42" i="19"/>
  <c r="D42" i="19"/>
  <c r="CU41" i="19"/>
  <c r="CT41" i="19"/>
  <c r="CS41" i="19"/>
  <c r="CR41" i="19"/>
  <c r="CQ41" i="19"/>
  <c r="CP41" i="19"/>
  <c r="CO41" i="19"/>
  <c r="CN41" i="19"/>
  <c r="CM41" i="19"/>
  <c r="D41" i="19"/>
  <c r="CT40" i="19"/>
  <c r="CS40" i="19"/>
  <c r="CR40" i="19"/>
  <c r="CQ40" i="19"/>
  <c r="CP40" i="19"/>
  <c r="CO40" i="19"/>
  <c r="CN40" i="19"/>
  <c r="CM40" i="19"/>
  <c r="D40" i="19"/>
  <c r="CT39" i="19"/>
  <c r="CS39" i="19"/>
  <c r="CR39" i="19"/>
  <c r="CQ39" i="19"/>
  <c r="CP39" i="19"/>
  <c r="CO39" i="19"/>
  <c r="CN39" i="19"/>
  <c r="CM39" i="19"/>
  <c r="D39" i="19"/>
  <c r="CT38" i="19"/>
  <c r="CS38" i="19"/>
  <c r="CR38" i="19"/>
  <c r="CQ38" i="19"/>
  <c r="CP38" i="19"/>
  <c r="CO38" i="19"/>
  <c r="CN38" i="19"/>
  <c r="CM38" i="19"/>
  <c r="D38" i="19"/>
  <c r="CX37" i="19"/>
  <c r="CW37" i="19"/>
  <c r="CV37" i="19"/>
  <c r="CS37" i="19"/>
  <c r="CR37" i="19"/>
  <c r="CQ37" i="19"/>
  <c r="CP37" i="19"/>
  <c r="CO37" i="19"/>
  <c r="CL37" i="19"/>
  <c r="BZ37" i="19"/>
  <c r="BL37" i="19"/>
  <c r="AX37" i="19"/>
  <c r="AJ37" i="19"/>
  <c r="AI37" i="19"/>
  <c r="CM37" i="19" s="1"/>
  <c r="CM23" i="19" s="1"/>
  <c r="V37" i="19"/>
  <c r="CN37" i="19" s="1"/>
  <c r="CN23" i="19" s="1"/>
  <c r="CN20" i="19" s="1"/>
  <c r="E37" i="19"/>
  <c r="D37" i="19"/>
  <c r="C37" i="19"/>
  <c r="B37" i="19"/>
  <c r="A37" i="19"/>
  <c r="CX36" i="19"/>
  <c r="CW36" i="19"/>
  <c r="CV36" i="19"/>
  <c r="CU36" i="19"/>
  <c r="CT36" i="19"/>
  <c r="CS36" i="19"/>
  <c r="CQ36" i="19"/>
  <c r="CP36" i="19"/>
  <c r="CO36" i="19"/>
  <c r="CN36" i="19"/>
  <c r="CL36" i="19"/>
  <c r="BY36" i="19"/>
  <c r="CM36" i="19" s="1"/>
  <c r="E36" i="19"/>
  <c r="D36" i="19"/>
  <c r="CX35" i="19"/>
  <c r="CW35" i="19"/>
  <c r="CV35" i="19"/>
  <c r="CU35" i="19"/>
  <c r="CT35" i="19"/>
  <c r="CS35" i="19"/>
  <c r="CQ35" i="19"/>
  <c r="CP35" i="19"/>
  <c r="CO35" i="19"/>
  <c r="CN35" i="19"/>
  <c r="CL35" i="19"/>
  <c r="BY35" i="19"/>
  <c r="CM35" i="19" s="1"/>
  <c r="E35" i="19"/>
  <c r="D35" i="19"/>
  <c r="CX34" i="19"/>
  <c r="CW34" i="19"/>
  <c r="CV34" i="19"/>
  <c r="CU34" i="19"/>
  <c r="CT34" i="19"/>
  <c r="CS34" i="19"/>
  <c r="CQ34" i="19"/>
  <c r="CP34" i="19"/>
  <c r="CO34" i="19"/>
  <c r="CN34" i="19"/>
  <c r="CL34" i="19"/>
  <c r="BY34" i="19"/>
  <c r="CM34" i="19" s="1"/>
  <c r="E34" i="19"/>
  <c r="D34" i="19"/>
  <c r="CY33" i="19"/>
  <c r="CX33" i="19"/>
  <c r="CW33" i="19"/>
  <c r="CV33" i="19"/>
  <c r="CU33" i="19"/>
  <c r="CT33" i="19"/>
  <c r="CS33" i="19"/>
  <c r="CR33" i="19"/>
  <c r="CQ33" i="19"/>
  <c r="CP33" i="19"/>
  <c r="CO33" i="19"/>
  <c r="CN33" i="19"/>
  <c r="CL33" i="19"/>
  <c r="BK33" i="19"/>
  <c r="CM33" i="19" s="1"/>
  <c r="E33" i="19"/>
  <c r="D33" i="19"/>
  <c r="CY32" i="19"/>
  <c r="CX32" i="19"/>
  <c r="CW32" i="19"/>
  <c r="CV32" i="19"/>
  <c r="CS32" i="19"/>
  <c r="CR32" i="19"/>
  <c r="CQ32" i="19"/>
  <c r="CP32" i="19"/>
  <c r="CO32" i="19"/>
  <c r="CN32" i="19"/>
  <c r="CL32" i="19"/>
  <c r="BR32" i="19"/>
  <c r="BK32" i="19"/>
  <c r="CM32" i="19" s="1"/>
  <c r="BD32" i="19"/>
  <c r="E32" i="19"/>
  <c r="D32" i="19"/>
  <c r="CY31" i="19"/>
  <c r="CX31" i="19"/>
  <c r="CW31" i="19"/>
  <c r="CV31" i="19"/>
  <c r="CU31" i="19"/>
  <c r="CS31" i="19"/>
  <c r="CR31" i="19"/>
  <c r="CQ31" i="19"/>
  <c r="CP31" i="19"/>
  <c r="CO31" i="19"/>
  <c r="CN31" i="19"/>
  <c r="CL31" i="19"/>
  <c r="BK31" i="19"/>
  <c r="CM31" i="19" s="1"/>
  <c r="AP31" i="19"/>
  <c r="CT31" i="19" s="1"/>
  <c r="E31" i="19"/>
  <c r="D31" i="19"/>
  <c r="CY30" i="19"/>
  <c r="CX30" i="19"/>
  <c r="CW30" i="19"/>
  <c r="CV30" i="19"/>
  <c r="CU30" i="19"/>
  <c r="CT30" i="19"/>
  <c r="CS30" i="19"/>
  <c r="CR30" i="19"/>
  <c r="CQ30" i="19"/>
  <c r="CP30" i="19"/>
  <c r="CO30" i="19"/>
  <c r="CN30" i="19"/>
  <c r="CL30" i="19"/>
  <c r="BK30" i="19"/>
  <c r="CM30" i="19" s="1"/>
  <c r="E30" i="19"/>
  <c r="D30" i="19"/>
  <c r="CX29" i="19"/>
  <c r="CW29" i="19"/>
  <c r="CV29" i="19"/>
  <c r="CS29" i="19"/>
  <c r="CR29" i="19"/>
  <c r="CQ29" i="19"/>
  <c r="CP29" i="19"/>
  <c r="CO29" i="19"/>
  <c r="CN29" i="19"/>
  <c r="CL29" i="19"/>
  <c r="CK29" i="19"/>
  <c r="CJ29" i="19"/>
  <c r="CI29" i="19"/>
  <c r="CH29" i="19"/>
  <c r="CG29" i="19"/>
  <c r="CE29" i="19"/>
  <c r="CD29" i="19"/>
  <c r="CC29" i="19"/>
  <c r="BX29" i="19"/>
  <c r="BV29" i="19"/>
  <c r="BU29" i="19"/>
  <c r="BT29" i="19"/>
  <c r="BQ29" i="19"/>
  <c r="BP29" i="19"/>
  <c r="BO29" i="19"/>
  <c r="BN29" i="19"/>
  <c r="BM29" i="19"/>
  <c r="BJ29" i="19"/>
  <c r="BH29" i="19"/>
  <c r="BG29" i="19"/>
  <c r="BF29" i="19"/>
  <c r="BC29" i="19"/>
  <c r="BB29" i="19"/>
  <c r="BA29" i="19"/>
  <c r="AZ29" i="19"/>
  <c r="AY29" i="19"/>
  <c r="AW29" i="19"/>
  <c r="CM29" i="19" s="1"/>
  <c r="AV29" i="19"/>
  <c r="AT29" i="19"/>
  <c r="AS29" i="19"/>
  <c r="AR29" i="19"/>
  <c r="AQ29" i="19"/>
  <c r="AO29" i="19"/>
  <c r="AM29" i="19"/>
  <c r="AL29" i="19"/>
  <c r="AK29" i="19"/>
  <c r="AH29" i="19"/>
  <c r="AF29" i="19"/>
  <c r="AE29" i="19"/>
  <c r="AD29" i="19"/>
  <c r="AC29" i="19"/>
  <c r="AA29" i="19"/>
  <c r="Y29" i="19"/>
  <c r="X29" i="19"/>
  <c r="W29" i="19"/>
  <c r="T29" i="19"/>
  <c r="S29" i="19"/>
  <c r="R29" i="19"/>
  <c r="Q29" i="19"/>
  <c r="P29" i="19"/>
  <c r="O29" i="19"/>
  <c r="N29" i="19"/>
  <c r="M29" i="19"/>
  <c r="L29" i="19"/>
  <c r="K29" i="19"/>
  <c r="J29" i="19"/>
  <c r="I29" i="19"/>
  <c r="H29" i="19"/>
  <c r="G29" i="19"/>
  <c r="F29" i="19"/>
  <c r="E29" i="19"/>
  <c r="D29" i="19"/>
  <c r="CY28" i="19"/>
  <c r="CX28" i="19"/>
  <c r="CV28" i="19"/>
  <c r="CU28" i="19"/>
  <c r="CS28" i="19"/>
  <c r="CR28" i="19"/>
  <c r="CQ28" i="19"/>
  <c r="CP28" i="19"/>
  <c r="CO28" i="19"/>
  <c r="CN28" i="19"/>
  <c r="CL28" i="19"/>
  <c r="BR28" i="19"/>
  <c r="BD28" i="19"/>
  <c r="AW28" i="19"/>
  <c r="AP28" i="19"/>
  <c r="CT28" i="19" s="1"/>
  <c r="CT27" i="19" s="1"/>
  <c r="CT26" i="19" s="1"/>
  <c r="CT22" i="19" s="1"/>
  <c r="CT20" i="19" s="1"/>
  <c r="AI28" i="19"/>
  <c r="U28" i="19"/>
  <c r="CM28" i="19" s="1"/>
  <c r="CM27" i="19" s="1"/>
  <c r="CM26" i="19" s="1"/>
  <c r="CM22" i="19" s="1"/>
  <c r="CM20" i="19" s="1"/>
  <c r="E28" i="19"/>
  <c r="D28" i="19"/>
  <c r="CY27" i="19"/>
  <c r="CX27" i="19"/>
  <c r="CW27" i="19"/>
  <c r="CV27" i="19"/>
  <c r="CU27" i="19"/>
  <c r="CS27" i="19"/>
  <c r="CR27" i="19"/>
  <c r="CQ27" i="19"/>
  <c r="CP27" i="19"/>
  <c r="CO27" i="19"/>
  <c r="CN27" i="19"/>
  <c r="CL27" i="19"/>
  <c r="CK27" i="19"/>
  <c r="CJ27" i="19"/>
  <c r="CI27" i="19"/>
  <c r="CH27" i="19"/>
  <c r="CG27" i="19"/>
  <c r="CF27" i="19"/>
  <c r="CE27" i="19"/>
  <c r="CD27" i="19"/>
  <c r="CC27" i="19"/>
  <c r="CB27" i="19"/>
  <c r="CA27" i="19"/>
  <c r="BZ27" i="19"/>
  <c r="BY27" i="19"/>
  <c r="BX27" i="19"/>
  <c r="BW27" i="19"/>
  <c r="BV27" i="19"/>
  <c r="BU27" i="19"/>
  <c r="BT27" i="19"/>
  <c r="BS27" i="19"/>
  <c r="BR27" i="19"/>
  <c r="BQ27" i="19"/>
  <c r="BP27" i="19"/>
  <c r="BO27" i="19"/>
  <c r="BN27" i="19"/>
  <c r="BM27" i="19"/>
  <c r="BL27" i="19"/>
  <c r="BK27" i="19"/>
  <c r="BJ27" i="19"/>
  <c r="BI27" i="19"/>
  <c r="BH27" i="19"/>
  <c r="BG27" i="19"/>
  <c r="BF27" i="19"/>
  <c r="BE27" i="19"/>
  <c r="BD27" i="19"/>
  <c r="BC27" i="19"/>
  <c r="BB27" i="19"/>
  <c r="BA27" i="19"/>
  <c r="AZ27" i="19"/>
  <c r="AY27" i="19"/>
  <c r="AX27" i="19"/>
  <c r="AW27" i="19"/>
  <c r="AV27" i="19"/>
  <c r="AU27" i="19"/>
  <c r="AT27" i="19"/>
  <c r="AS27" i="19"/>
  <c r="AR27" i="19"/>
  <c r="AQ27" i="19"/>
  <c r="AP27" i="19"/>
  <c r="AO27" i="19"/>
  <c r="AN27" i="19"/>
  <c r="AM27" i="19"/>
  <c r="AL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B27" i="19"/>
  <c r="A27" i="19"/>
  <c r="CY26" i="19"/>
  <c r="CX26" i="19"/>
  <c r="CW26" i="19"/>
  <c r="CV26" i="19"/>
  <c r="CU26" i="19"/>
  <c r="CS26" i="19"/>
  <c r="CR26" i="19"/>
  <c r="CQ26" i="19"/>
  <c r="CP26" i="19"/>
  <c r="CO26" i="19"/>
  <c r="CN26" i="19"/>
  <c r="CL26" i="19"/>
  <c r="CK26" i="19"/>
  <c r="CJ26" i="19"/>
  <c r="CI26" i="19"/>
  <c r="CH26" i="19"/>
  <c r="CG26" i="19"/>
  <c r="CF26" i="19"/>
  <c r="CE26" i="19"/>
  <c r="CD26" i="19"/>
  <c r="CC26" i="19"/>
  <c r="CB26" i="19"/>
  <c r="CA26" i="19"/>
  <c r="BZ26" i="19"/>
  <c r="BY26" i="19"/>
  <c r="BX26" i="19"/>
  <c r="BW26" i="19"/>
  <c r="BV26" i="19"/>
  <c r="BU26" i="19"/>
  <c r="BT26" i="19"/>
  <c r="BS26" i="19"/>
  <c r="BR26" i="19"/>
  <c r="BQ26" i="19"/>
  <c r="BP26" i="19"/>
  <c r="BO26" i="19"/>
  <c r="BN26" i="19"/>
  <c r="BM26" i="19"/>
  <c r="BL26" i="19"/>
  <c r="BK26" i="19"/>
  <c r="BJ26" i="19"/>
  <c r="BI26" i="19"/>
  <c r="BH26" i="19"/>
  <c r="BG26" i="19"/>
  <c r="BF26" i="19"/>
  <c r="BE26" i="19"/>
  <c r="BD26" i="19"/>
  <c r="BC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B26" i="19"/>
  <c r="A26" i="19"/>
  <c r="B25" i="19"/>
  <c r="A25" i="19"/>
  <c r="B24" i="19"/>
  <c r="A24" i="19"/>
  <c r="CY23" i="19"/>
  <c r="CX23" i="19"/>
  <c r="CW23" i="19"/>
  <c r="CV23" i="19"/>
  <c r="CU23" i="19"/>
  <c r="CT23" i="19"/>
  <c r="CS23" i="19"/>
  <c r="CR23" i="19"/>
  <c r="CQ23" i="19"/>
  <c r="CP23" i="19"/>
  <c r="CO23" i="19"/>
  <c r="CL23" i="19"/>
  <c r="CK23" i="19"/>
  <c r="CJ23" i="19"/>
  <c r="CI23" i="19"/>
  <c r="CH23" i="19"/>
  <c r="CG23" i="19"/>
  <c r="CF23" i="19"/>
  <c r="CE23" i="19"/>
  <c r="CD23" i="19"/>
  <c r="CC23" i="19"/>
  <c r="CB23" i="19"/>
  <c r="CA23" i="19"/>
  <c r="BZ23" i="19"/>
  <c r="BY23" i="19"/>
  <c r="BX23" i="19"/>
  <c r="BW23" i="19"/>
  <c r="BV23" i="19"/>
  <c r="BU23" i="19"/>
  <c r="BT23" i="19"/>
  <c r="BS23" i="19"/>
  <c r="BR23" i="19"/>
  <c r="BQ23" i="19"/>
  <c r="BP23" i="19"/>
  <c r="BO23" i="19"/>
  <c r="BN23" i="19"/>
  <c r="BM23" i="19"/>
  <c r="BL23" i="19"/>
  <c r="BK23" i="19"/>
  <c r="BJ23" i="19"/>
  <c r="BI23" i="19"/>
  <c r="BH23" i="19"/>
  <c r="BG23" i="19"/>
  <c r="BF23" i="19"/>
  <c r="BE23" i="19"/>
  <c r="BD23" i="19"/>
  <c r="BC23" i="19"/>
  <c r="BB23" i="19"/>
  <c r="BA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B23" i="19"/>
  <c r="A23" i="19"/>
  <c r="CY22" i="19"/>
  <c r="CX22" i="19"/>
  <c r="CW22" i="19"/>
  <c r="CV22" i="19"/>
  <c r="CU22" i="19"/>
  <c r="CS22" i="19"/>
  <c r="CR22" i="19"/>
  <c r="CQ22" i="19"/>
  <c r="CP22" i="19"/>
  <c r="CO22" i="19"/>
  <c r="CN22" i="19"/>
  <c r="CL22" i="19"/>
  <c r="CK22" i="19"/>
  <c r="CJ22" i="19"/>
  <c r="CI22" i="19"/>
  <c r="CH22" i="19"/>
  <c r="CG22" i="19"/>
  <c r="CF22" i="19"/>
  <c r="CE22" i="19"/>
  <c r="CD22" i="19"/>
  <c r="CC22" i="19"/>
  <c r="CB22" i="19"/>
  <c r="CA22" i="19"/>
  <c r="BZ22" i="19"/>
  <c r="BY22" i="19"/>
  <c r="BX22" i="19"/>
  <c r="BW22" i="19"/>
  <c r="BV22" i="19"/>
  <c r="BU22" i="19"/>
  <c r="BT22" i="19"/>
  <c r="BS22" i="19"/>
  <c r="BR22" i="19"/>
  <c r="BQ22" i="19"/>
  <c r="BP22" i="19"/>
  <c r="BO22" i="19"/>
  <c r="BN22" i="19"/>
  <c r="BM22" i="19"/>
  <c r="BL22" i="19"/>
  <c r="BK22" i="19"/>
  <c r="BJ22" i="19"/>
  <c r="BI22" i="19"/>
  <c r="BH22" i="19"/>
  <c r="BG22" i="19"/>
  <c r="BF22" i="19"/>
  <c r="BE22" i="19"/>
  <c r="BD22" i="19"/>
  <c r="BC22" i="19"/>
  <c r="BB22" i="19"/>
  <c r="BA22" i="19"/>
  <c r="AZ22" i="19"/>
  <c r="AY22" i="19"/>
  <c r="AX22" i="19"/>
  <c r="AW22" i="19"/>
  <c r="AV22" i="19"/>
  <c r="AU22" i="19"/>
  <c r="AT22" i="19"/>
  <c r="AS22" i="19"/>
  <c r="AR22" i="19"/>
  <c r="AQ22" i="19"/>
  <c r="AP22" i="19"/>
  <c r="AO22" i="19"/>
  <c r="AN22" i="19"/>
  <c r="AM22" i="19"/>
  <c r="AL22" i="19"/>
  <c r="AK22" i="19"/>
  <c r="AJ22" i="19"/>
  <c r="AI22" i="19"/>
  <c r="AH22" i="19"/>
  <c r="AG22" i="19"/>
  <c r="AF22" i="19"/>
  <c r="AE22" i="19"/>
  <c r="AD22" i="19"/>
  <c r="AC22" i="19"/>
  <c r="AB22" i="19"/>
  <c r="AA22" i="19"/>
  <c r="Z22" i="19"/>
  <c r="Y22" i="19"/>
  <c r="X22" i="19"/>
  <c r="W22" i="19"/>
  <c r="V22" i="19"/>
  <c r="U22" i="19"/>
  <c r="T22" i="19"/>
  <c r="S22" i="19"/>
  <c r="R22" i="19"/>
  <c r="Q22" i="19"/>
  <c r="P22" i="19"/>
  <c r="O22" i="19"/>
  <c r="N22" i="19"/>
  <c r="M22" i="19"/>
  <c r="L22" i="19"/>
  <c r="K22" i="19"/>
  <c r="J22" i="19"/>
  <c r="I22" i="19"/>
  <c r="H22" i="19"/>
  <c r="G22" i="19"/>
  <c r="F22" i="19"/>
  <c r="E22" i="19"/>
  <c r="D22" i="19"/>
  <c r="B22" i="19"/>
  <c r="A22" i="19"/>
  <c r="CY21" i="19"/>
  <c r="CX21" i="19"/>
  <c r="CW21" i="19"/>
  <c r="CV21" i="19"/>
  <c r="CU21" i="19"/>
  <c r="CT21" i="19"/>
  <c r="CS21" i="19"/>
  <c r="CR21" i="19"/>
  <c r="CQ21" i="19"/>
  <c r="CP21" i="19"/>
  <c r="CO21" i="19"/>
  <c r="CN21" i="19"/>
  <c r="CM21" i="19"/>
  <c r="CL21" i="19"/>
  <c r="CK21" i="19"/>
  <c r="CJ21" i="19"/>
  <c r="CI21" i="19"/>
  <c r="CH21" i="19"/>
  <c r="CG21" i="19"/>
  <c r="CF21" i="19"/>
  <c r="CE21" i="19"/>
  <c r="CD21" i="19"/>
  <c r="CC21" i="19"/>
  <c r="CB21" i="19"/>
  <c r="CA21" i="19"/>
  <c r="BZ21" i="19"/>
  <c r="BY21" i="19"/>
  <c r="BX21" i="19"/>
  <c r="BW21" i="19"/>
  <c r="BV21" i="19"/>
  <c r="BU21" i="19"/>
  <c r="BT21" i="19"/>
  <c r="BS21" i="19"/>
  <c r="BR21" i="19"/>
  <c r="BQ21" i="19"/>
  <c r="BP21" i="19"/>
  <c r="BO21" i="19"/>
  <c r="BN21" i="19"/>
  <c r="BM21" i="19"/>
  <c r="BL21" i="19"/>
  <c r="BK21" i="19"/>
  <c r="BJ21" i="19"/>
  <c r="BI21" i="19"/>
  <c r="BH21" i="19"/>
  <c r="BG21" i="19"/>
  <c r="BF21" i="19"/>
  <c r="BE21" i="19"/>
  <c r="BD21" i="19"/>
  <c r="BC21" i="19"/>
  <c r="BB21" i="19"/>
  <c r="BA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E21" i="19"/>
  <c r="D21" i="19"/>
  <c r="B21" i="19"/>
  <c r="A21" i="19"/>
  <c r="CY20" i="19"/>
  <c r="CX20" i="19"/>
  <c r="CW20" i="19"/>
  <c r="CV20" i="19"/>
  <c r="CU20" i="19"/>
  <c r="CS20" i="19"/>
  <c r="CR20" i="19"/>
  <c r="CQ20" i="19"/>
  <c r="CP20" i="19"/>
  <c r="CO20" i="19"/>
  <c r="CL20" i="19"/>
  <c r="CK20" i="19"/>
  <c r="CJ20" i="19"/>
  <c r="CI20" i="19"/>
  <c r="CH20" i="19"/>
  <c r="CG20" i="19"/>
  <c r="CF20" i="19"/>
  <c r="CE20" i="19"/>
  <c r="CD20" i="19"/>
  <c r="CC20" i="19"/>
  <c r="CB20" i="19"/>
  <c r="CA20" i="19"/>
  <c r="BZ20" i="19"/>
  <c r="BY20" i="19"/>
  <c r="BX20" i="19"/>
  <c r="BW20" i="19"/>
  <c r="BV20" i="19"/>
  <c r="BU20" i="19"/>
  <c r="BT20" i="19"/>
  <c r="BS20" i="19"/>
  <c r="BR20" i="19"/>
  <c r="BQ20" i="19"/>
  <c r="BP20" i="19"/>
  <c r="BO20" i="19"/>
  <c r="BN20" i="19"/>
  <c r="BM20" i="19"/>
  <c r="BL20" i="19"/>
  <c r="BK20" i="19"/>
  <c r="BJ20" i="19"/>
  <c r="BI20" i="19"/>
  <c r="BH20" i="19"/>
  <c r="BG20" i="19"/>
  <c r="BF20" i="19"/>
  <c r="BE20" i="19"/>
  <c r="BD20" i="19"/>
  <c r="BC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B20" i="19"/>
  <c r="A20" i="19"/>
  <c r="A11" i="19"/>
  <c r="AN42" i="18" l="1"/>
  <c r="AK42" i="18"/>
  <c r="AM42" i="18" s="1"/>
  <c r="X42" i="18"/>
  <c r="W42" i="18"/>
  <c r="V42" i="18"/>
  <c r="U42" i="18"/>
  <c r="S42" i="18"/>
  <c r="P42" i="18"/>
  <c r="N42" i="18"/>
  <c r="K42" i="18"/>
  <c r="H42" i="18"/>
  <c r="AL41" i="18"/>
  <c r="AK41" i="18"/>
  <c r="AJ41" i="18"/>
  <c r="AI41" i="18"/>
  <c r="AH41" i="18"/>
  <c r="AG41" i="18"/>
  <c r="AF41" i="18"/>
  <c r="AE41" i="18"/>
  <c r="AD41" i="18"/>
  <c r="AN41" i="18" s="1"/>
  <c r="S41" i="18" s="1"/>
  <c r="P41" i="18" s="1"/>
  <c r="AC41" i="18"/>
  <c r="AM41" i="18" s="1"/>
  <c r="X41" i="18"/>
  <c r="W41" i="18"/>
  <c r="V41" i="18"/>
  <c r="U41" i="18"/>
  <c r="N41" i="18"/>
  <c r="K41" i="18"/>
  <c r="J41" i="18"/>
  <c r="I41" i="18"/>
  <c r="H41" i="18"/>
  <c r="AL40" i="18"/>
  <c r="AK40" i="18"/>
  <c r="AJ40" i="18"/>
  <c r="AI40" i="18"/>
  <c r="AH40" i="18"/>
  <c r="AG40" i="18"/>
  <c r="AF40" i="18"/>
  <c r="AE40" i="18"/>
  <c r="AD40" i="18"/>
  <c r="AN40" i="18" s="1"/>
  <c r="S40" i="18" s="1"/>
  <c r="P40" i="18" s="1"/>
  <c r="AC40" i="18"/>
  <c r="AM40" i="18" s="1"/>
  <c r="X40" i="18"/>
  <c r="W40" i="18"/>
  <c r="V40" i="18"/>
  <c r="U40" i="18"/>
  <c r="N40" i="18"/>
  <c r="K40" i="18"/>
  <c r="J40" i="18"/>
  <c r="I40" i="18"/>
  <c r="H40" i="18"/>
  <c r="AL39" i="18"/>
  <c r="AK39" i="18"/>
  <c r="AJ39" i="18"/>
  <c r="AI39" i="18"/>
  <c r="AH39" i="18"/>
  <c r="AG39" i="18"/>
  <c r="AF39" i="18"/>
  <c r="AE39" i="18"/>
  <c r="AD39" i="18"/>
  <c r="AN39" i="18" s="1"/>
  <c r="S39" i="18" s="1"/>
  <c r="P39" i="18" s="1"/>
  <c r="AC39" i="18"/>
  <c r="AM39" i="18" s="1"/>
  <c r="X39" i="18"/>
  <c r="W39" i="18"/>
  <c r="V39" i="18"/>
  <c r="U39" i="18"/>
  <c r="N39" i="18"/>
  <c r="K39" i="18"/>
  <c r="J39" i="18"/>
  <c r="I39" i="18"/>
  <c r="H39" i="18"/>
  <c r="AL38" i="18"/>
  <c r="AK38" i="18"/>
  <c r="AJ38" i="18"/>
  <c r="AI38" i="18"/>
  <c r="AH38" i="18"/>
  <c r="AG38" i="18"/>
  <c r="AF38" i="18"/>
  <c r="AE38" i="18"/>
  <c r="AD38" i="18"/>
  <c r="AN38" i="18" s="1"/>
  <c r="S38" i="18" s="1"/>
  <c r="P38" i="18" s="1"/>
  <c r="AC38" i="18"/>
  <c r="AM38" i="18" s="1"/>
  <c r="X38" i="18"/>
  <c r="W38" i="18"/>
  <c r="V38" i="18"/>
  <c r="U38" i="18"/>
  <c r="N38" i="18"/>
  <c r="K38" i="18"/>
  <c r="J38" i="18"/>
  <c r="I38" i="18"/>
  <c r="H38" i="18"/>
  <c r="AL37" i="18"/>
  <c r="AK37" i="18"/>
  <c r="AJ37" i="18"/>
  <c r="AI37" i="18"/>
  <c r="AH37" i="18"/>
  <c r="AG37" i="18"/>
  <c r="AF37" i="18"/>
  <c r="AE37" i="18"/>
  <c r="AD37" i="18"/>
  <c r="AN37" i="18" s="1"/>
  <c r="S37" i="18" s="1"/>
  <c r="P37" i="18" s="1"/>
  <c r="AC37" i="18"/>
  <c r="AM37" i="18" s="1"/>
  <c r="X37" i="18"/>
  <c r="W37" i="18"/>
  <c r="V37" i="18"/>
  <c r="U37" i="18"/>
  <c r="N37" i="18"/>
  <c r="K37" i="18"/>
  <c r="J37" i="18"/>
  <c r="I37" i="18"/>
  <c r="H37" i="18"/>
  <c r="AL36" i="18"/>
  <c r="AK36" i="18"/>
  <c r="AJ36" i="18"/>
  <c r="AI36" i="18"/>
  <c r="AH36" i="18"/>
  <c r="AG36" i="18"/>
  <c r="AF36" i="18"/>
  <c r="AE36" i="18"/>
  <c r="AD36" i="18"/>
  <c r="AN36" i="18" s="1"/>
  <c r="S36" i="18" s="1"/>
  <c r="P36" i="18" s="1"/>
  <c r="AC36" i="18"/>
  <c r="AM36" i="18" s="1"/>
  <c r="X36" i="18"/>
  <c r="W36" i="18"/>
  <c r="V36" i="18"/>
  <c r="U36" i="18"/>
  <c r="N36" i="18"/>
  <c r="K36" i="18"/>
  <c r="J36" i="18"/>
  <c r="I36" i="18"/>
  <c r="H36" i="18"/>
  <c r="AK35" i="18"/>
  <c r="AI35" i="18"/>
  <c r="AH35" i="18"/>
  <c r="AG35" i="18"/>
  <c r="AF35" i="18"/>
  <c r="AE35" i="18"/>
  <c r="AD35" i="18"/>
  <c r="AN35" i="18" s="1"/>
  <c r="S35" i="18" s="1"/>
  <c r="AC35" i="18"/>
  <c r="AM35" i="18" s="1"/>
  <c r="Y35" i="18"/>
  <c r="W35" i="18"/>
  <c r="U35" i="18"/>
  <c r="O35" i="18"/>
  <c r="N35" i="18"/>
  <c r="M35" i="18"/>
  <c r="L35" i="18"/>
  <c r="K35" i="18"/>
  <c r="J35" i="18"/>
  <c r="I35" i="18"/>
  <c r="H35" i="18"/>
  <c r="G35" i="18"/>
  <c r="E35" i="18"/>
  <c r="D35" i="18"/>
  <c r="B35" i="18"/>
  <c r="A35" i="18"/>
  <c r="AN34" i="18"/>
  <c r="AK34" i="18"/>
  <c r="AM34" i="18" s="1"/>
  <c r="X34" i="18"/>
  <c r="W34" i="18"/>
  <c r="V34" i="18"/>
  <c r="U34" i="18"/>
  <c r="S34" i="18"/>
  <c r="AN33" i="18"/>
  <c r="AK33" i="18"/>
  <c r="AM33" i="18" s="1"/>
  <c r="X33" i="18"/>
  <c r="W33" i="18"/>
  <c r="V33" i="18"/>
  <c r="U33" i="18"/>
  <c r="S33" i="18"/>
  <c r="P33" i="18"/>
  <c r="AN32" i="18"/>
  <c r="AL32" i="18"/>
  <c r="AK32" i="18"/>
  <c r="AI32" i="18"/>
  <c r="AG32" i="18"/>
  <c r="AE32" i="18"/>
  <c r="AM32" i="18" s="1"/>
  <c r="X32" i="18"/>
  <c r="W32" i="18"/>
  <c r="V32" i="18"/>
  <c r="U32" i="18"/>
  <c r="S32" i="18"/>
  <c r="P32" i="18"/>
  <c r="J32" i="18"/>
  <c r="G32" i="18"/>
  <c r="F32" i="18"/>
  <c r="E32" i="18"/>
  <c r="D32" i="18"/>
  <c r="C32" i="18"/>
  <c r="AN31" i="18"/>
  <c r="AL31" i="18"/>
  <c r="AK31" i="18"/>
  <c r="AJ31" i="18"/>
  <c r="AI31" i="18"/>
  <c r="AG31" i="18"/>
  <c r="AE31" i="18"/>
  <c r="AM31" i="18" s="1"/>
  <c r="L31" i="18" s="1"/>
  <c r="K31" i="18" s="1"/>
  <c r="H31" i="18" s="1"/>
  <c r="X31" i="18"/>
  <c r="W31" i="18"/>
  <c r="V31" i="18"/>
  <c r="U31" i="18"/>
  <c r="P31" i="18"/>
  <c r="J31" i="18"/>
  <c r="G31" i="18"/>
  <c r="F31" i="18"/>
  <c r="E31" i="18"/>
  <c r="D31" i="18"/>
  <c r="C31" i="18"/>
  <c r="B31" i="18"/>
  <c r="AN30" i="18"/>
  <c r="AL30" i="18"/>
  <c r="AK30" i="18"/>
  <c r="AJ30" i="18"/>
  <c r="AI30" i="18"/>
  <c r="AG30" i="18"/>
  <c r="AE30" i="18"/>
  <c r="AM30" i="18" s="1"/>
  <c r="L30" i="18" s="1"/>
  <c r="K30" i="18" s="1"/>
  <c r="H30" i="18" s="1"/>
  <c r="Y30" i="18"/>
  <c r="X30" i="18"/>
  <c r="W30" i="18"/>
  <c r="V30" i="18"/>
  <c r="U30" i="18"/>
  <c r="S30" i="18"/>
  <c r="P30" i="18"/>
  <c r="J30" i="18"/>
  <c r="G30" i="18"/>
  <c r="F30" i="18"/>
  <c r="E30" i="18"/>
  <c r="C30" i="18"/>
  <c r="AN29" i="18"/>
  <c r="AL29" i="18"/>
  <c r="AK29" i="18"/>
  <c r="AJ29" i="18"/>
  <c r="AI29" i="18"/>
  <c r="AE29" i="18"/>
  <c r="AM29" i="18" s="1"/>
  <c r="L29" i="18" s="1"/>
  <c r="K29" i="18" s="1"/>
  <c r="H29" i="18" s="1"/>
  <c r="X29" i="18"/>
  <c r="W29" i="18"/>
  <c r="V29" i="18"/>
  <c r="U29" i="18"/>
  <c r="S29" i="18"/>
  <c r="Z29" i="18" s="1"/>
  <c r="Y29" i="18" s="1"/>
  <c r="P29" i="18"/>
  <c r="J29" i="18"/>
  <c r="G29" i="18"/>
  <c r="D29" i="18"/>
  <c r="C29" i="18"/>
  <c r="B29" i="18"/>
  <c r="AN28" i="18"/>
  <c r="AL28" i="18"/>
  <c r="AK28" i="18"/>
  <c r="AJ28" i="18"/>
  <c r="AI28" i="18"/>
  <c r="AE28" i="18"/>
  <c r="AM28" i="18" s="1"/>
  <c r="Y28" i="18"/>
  <c r="X28" i="18"/>
  <c r="W28" i="18"/>
  <c r="V28" i="18"/>
  <c r="U28" i="18"/>
  <c r="P28" i="18"/>
  <c r="J28" i="18"/>
  <c r="G28" i="18"/>
  <c r="D28" i="18"/>
  <c r="AN27" i="18"/>
  <c r="AL27" i="18"/>
  <c r="AK27" i="18"/>
  <c r="AJ27" i="18"/>
  <c r="AI27" i="18"/>
  <c r="AG27" i="18"/>
  <c r="AM27" i="18" s="1"/>
  <c r="L27" i="18" s="1"/>
  <c r="K27" i="18" s="1"/>
  <c r="H27" i="18" s="1"/>
  <c r="AB27" i="18"/>
  <c r="AA27" i="18"/>
  <c r="X27" i="18"/>
  <c r="W27" i="18"/>
  <c r="V27" i="18"/>
  <c r="U27" i="18"/>
  <c r="T27" i="18"/>
  <c r="R27" i="18"/>
  <c r="Q27" i="18"/>
  <c r="J27" i="18"/>
  <c r="G27" i="18"/>
  <c r="D27" i="18"/>
  <c r="AL26" i="18"/>
  <c r="AK26" i="18"/>
  <c r="AJ26" i="18"/>
  <c r="AI26" i="18"/>
  <c r="AH26" i="18"/>
  <c r="AG26" i="18"/>
  <c r="AF26" i="18"/>
  <c r="AE26" i="18"/>
  <c r="AD26" i="18"/>
  <c r="AN26" i="18" s="1"/>
  <c r="AC26" i="18"/>
  <c r="AM26" i="18" s="1"/>
  <c r="Z26" i="18"/>
  <c r="AB26" i="18" s="1"/>
  <c r="V26" i="18" s="1"/>
  <c r="Y26" i="18"/>
  <c r="X26" i="18"/>
  <c r="W26" i="18"/>
  <c r="U26" i="18"/>
  <c r="J26" i="18"/>
  <c r="I26" i="18"/>
  <c r="G26" i="18"/>
  <c r="E26" i="18"/>
  <c r="D26" i="18"/>
  <c r="B26" i="18"/>
  <c r="AN25" i="18"/>
  <c r="AM25" i="18"/>
  <c r="AL25" i="18"/>
  <c r="AK25" i="18"/>
  <c r="AJ25" i="18"/>
  <c r="AI25" i="18"/>
  <c r="AH25" i="18"/>
  <c r="AG25" i="18"/>
  <c r="AF25" i="18"/>
  <c r="AE25" i="18"/>
  <c r="AD25" i="18"/>
  <c r="AC25" i="18"/>
  <c r="AB25" i="18"/>
  <c r="AA25" i="18"/>
  <c r="Z25" i="18"/>
  <c r="Y25" i="18"/>
  <c r="X25" i="18"/>
  <c r="W25" i="18"/>
  <c r="V25" i="18"/>
  <c r="U25" i="18"/>
  <c r="Q25" i="18"/>
  <c r="L25" i="18"/>
  <c r="J25" i="18"/>
  <c r="I25" i="18"/>
  <c r="G25" i="18"/>
  <c r="F25" i="18"/>
  <c r="E25" i="18"/>
  <c r="D25" i="18"/>
  <c r="C25" i="18"/>
  <c r="B25" i="18"/>
  <c r="A25" i="18"/>
  <c r="AN24" i="18"/>
  <c r="AM24" i="18"/>
  <c r="AL24" i="18"/>
  <c r="AK24" i="18"/>
  <c r="AJ24" i="18"/>
  <c r="AI24" i="18"/>
  <c r="AH24" i="18"/>
  <c r="AG24" i="18"/>
  <c r="AF24" i="18"/>
  <c r="AE24" i="18"/>
  <c r="AD24" i="18"/>
  <c r="AC24" i="18"/>
  <c r="AB24" i="18"/>
  <c r="AA24" i="18"/>
  <c r="Z24" i="18"/>
  <c r="Y24" i="18"/>
  <c r="X24" i="18"/>
  <c r="W24" i="18"/>
  <c r="V24" i="18"/>
  <c r="U24" i="18"/>
  <c r="Q24" i="18"/>
  <c r="L24" i="18"/>
  <c r="J24" i="18"/>
  <c r="I24" i="18"/>
  <c r="G24" i="18"/>
  <c r="F24" i="18"/>
  <c r="E24" i="18"/>
  <c r="D24" i="18"/>
  <c r="C24" i="18"/>
  <c r="B24" i="18"/>
  <c r="A24" i="18"/>
  <c r="B23" i="18"/>
  <c r="A23" i="18"/>
  <c r="AL22" i="18"/>
  <c r="AK22" i="18"/>
  <c r="AJ22" i="18"/>
  <c r="AI22" i="18"/>
  <c r="AH22" i="18"/>
  <c r="AE22" i="18"/>
  <c r="AD22" i="18"/>
  <c r="AN22" i="18" s="1"/>
  <c r="AC22" i="18"/>
  <c r="Z22" i="18"/>
  <c r="Y22" i="18"/>
  <c r="X22" i="18"/>
  <c r="W22" i="18"/>
  <c r="U22" i="18"/>
  <c r="T22" i="18"/>
  <c r="S22" i="18"/>
  <c r="R22" i="18"/>
  <c r="Q22" i="18"/>
  <c r="P22" i="18"/>
  <c r="O22" i="18"/>
  <c r="N22" i="18"/>
  <c r="M22" i="18"/>
  <c r="L22" i="18"/>
  <c r="K22" i="18"/>
  <c r="J22" i="18"/>
  <c r="H22" i="18"/>
  <c r="G22" i="18"/>
  <c r="F22" i="18"/>
  <c r="E22" i="18"/>
  <c r="D22" i="18"/>
  <c r="C22" i="18"/>
  <c r="B22" i="18"/>
  <c r="A22" i="18"/>
  <c r="AN21" i="18"/>
  <c r="AM21" i="18"/>
  <c r="AL21" i="18"/>
  <c r="AK21" i="18"/>
  <c r="AJ21" i="18"/>
  <c r="AI21" i="18"/>
  <c r="AH21" i="18"/>
  <c r="AG21" i="18"/>
  <c r="AF21" i="18"/>
  <c r="AE21" i="18"/>
  <c r="AD21" i="18"/>
  <c r="AC21" i="18"/>
  <c r="AB21" i="18"/>
  <c r="AA21" i="18"/>
  <c r="Z21" i="18"/>
  <c r="Y21" i="18"/>
  <c r="X21" i="18"/>
  <c r="W21" i="18"/>
  <c r="V21" i="18"/>
  <c r="U21" i="18"/>
  <c r="T21" i="18"/>
  <c r="S21" i="18"/>
  <c r="R21" i="18"/>
  <c r="Q21" i="18"/>
  <c r="O21" i="18"/>
  <c r="N21" i="18"/>
  <c r="M21" i="18"/>
  <c r="L21" i="18"/>
  <c r="K21" i="18"/>
  <c r="J21" i="18"/>
  <c r="I21" i="18"/>
  <c r="H21" i="18"/>
  <c r="G21" i="18"/>
  <c r="F21" i="18"/>
  <c r="E21" i="18"/>
  <c r="D21" i="18"/>
  <c r="C21" i="18"/>
  <c r="B21" i="18"/>
  <c r="A21" i="18"/>
  <c r="AN20" i="18"/>
  <c r="AM20" i="18"/>
  <c r="AL20" i="18"/>
  <c r="AK20" i="18"/>
  <c r="AJ20" i="18"/>
  <c r="AI20" i="18"/>
  <c r="AH20" i="18"/>
  <c r="AG20" i="18"/>
  <c r="AF20" i="18"/>
  <c r="AE20" i="18"/>
  <c r="AD20" i="18"/>
  <c r="AC20" i="18"/>
  <c r="Z20" i="18"/>
  <c r="Y20" i="18"/>
  <c r="X20" i="18"/>
  <c r="W20" i="18"/>
  <c r="U20" i="18"/>
  <c r="Q20" i="18"/>
  <c r="L20" i="18"/>
  <c r="J20" i="18"/>
  <c r="I20" i="18"/>
  <c r="G20" i="18"/>
  <c r="F20" i="18"/>
  <c r="E20" i="18"/>
  <c r="D20" i="18"/>
  <c r="C20" i="18"/>
  <c r="B20" i="18"/>
  <c r="A20" i="18"/>
  <c r="AL19" i="18"/>
  <c r="AK19" i="18"/>
  <c r="AJ19" i="18"/>
  <c r="AI19" i="18"/>
  <c r="AH19" i="18"/>
  <c r="AG19" i="18"/>
  <c r="AF19" i="18"/>
  <c r="AE19" i="18"/>
  <c r="AD19" i="18"/>
  <c r="AN19" i="18" s="1"/>
  <c r="AN18" i="18" s="1"/>
  <c r="AC19" i="18"/>
  <c r="AM19" i="18" s="1"/>
  <c r="AM18" i="18" s="1"/>
  <c r="Z19" i="18"/>
  <c r="Y19" i="18"/>
  <c r="X19" i="18"/>
  <c r="W19" i="18"/>
  <c r="U19" i="18"/>
  <c r="T19" i="18"/>
  <c r="S19" i="18"/>
  <c r="R19" i="18"/>
  <c r="Q19" i="18"/>
  <c r="P19" i="18"/>
  <c r="O19" i="18"/>
  <c r="N19" i="18"/>
  <c r="M19" i="18"/>
  <c r="L19" i="18"/>
  <c r="K19" i="18"/>
  <c r="J19" i="18"/>
  <c r="H19" i="18"/>
  <c r="G19" i="18"/>
  <c r="F19" i="18"/>
  <c r="E19" i="18"/>
  <c r="D19" i="18"/>
  <c r="C19" i="18"/>
  <c r="B19" i="18"/>
  <c r="A19" i="18"/>
  <c r="AL18" i="18"/>
  <c r="AK18" i="18"/>
  <c r="AJ18" i="18"/>
  <c r="AI18" i="18"/>
  <c r="AH18" i="18"/>
  <c r="AG18" i="18"/>
  <c r="AF18" i="18"/>
  <c r="AE18" i="18"/>
  <c r="AD18" i="18"/>
  <c r="AC18" i="18"/>
  <c r="AB18" i="18"/>
  <c r="AA18" i="18"/>
  <c r="Z18" i="18"/>
  <c r="Y18" i="18"/>
  <c r="X18" i="18"/>
  <c r="W18" i="18"/>
  <c r="V18" i="18"/>
  <c r="U18" i="18"/>
  <c r="Q18" i="18"/>
  <c r="L18" i="18"/>
  <c r="J18" i="18"/>
  <c r="I18" i="18"/>
  <c r="H18" i="18"/>
  <c r="G18" i="18"/>
  <c r="F18" i="18"/>
  <c r="E18" i="18"/>
  <c r="D18" i="18"/>
  <c r="C18" i="18"/>
  <c r="B18" i="18"/>
  <c r="A18" i="18"/>
  <c r="A11" i="18"/>
  <c r="O26" i="18" l="1"/>
  <c r="N26" i="18"/>
  <c r="M26" i="18"/>
  <c r="T26" i="18"/>
  <c r="T25" i="18" s="1"/>
  <c r="T24" i="18" s="1"/>
  <c r="T20" i="18" s="1"/>
  <c r="T18" i="18" s="1"/>
  <c r="S26" i="18"/>
  <c r="R26" i="18"/>
  <c r="O28" i="18"/>
  <c r="N28" i="18"/>
  <c r="M28" i="18"/>
  <c r="K28" i="18" s="1"/>
  <c r="H28" i="18" s="1"/>
  <c r="O32" i="18"/>
  <c r="N32" i="18"/>
  <c r="M32" i="18"/>
  <c r="K32" i="18" s="1"/>
  <c r="H32" i="18" s="1"/>
  <c r="O33" i="18"/>
  <c r="N33" i="18"/>
  <c r="M33" i="18"/>
  <c r="K33" i="18" s="1"/>
  <c r="H33" i="18" s="1"/>
  <c r="O34" i="18"/>
  <c r="N34" i="18"/>
  <c r="M34" i="18"/>
  <c r="K34" i="18" s="1"/>
  <c r="H34" i="18" s="1"/>
  <c r="P35" i="18"/>
  <c r="P21" i="18" s="1"/>
  <c r="S27" i="18"/>
  <c r="P26" i="18" l="1"/>
  <c r="P25" i="18" s="1"/>
  <c r="P24" i="18" s="1"/>
  <c r="R25" i="18"/>
  <c r="R24" i="18" s="1"/>
  <c r="R20" i="18" s="1"/>
  <c r="S25" i="18"/>
  <c r="S24" i="18" s="1"/>
  <c r="S20" i="18" s="1"/>
  <c r="S18" i="18" s="1"/>
  <c r="K26" i="18"/>
  <c r="M25" i="18"/>
  <c r="M24" i="18" s="1"/>
  <c r="M20" i="18" s="1"/>
  <c r="N25" i="18"/>
  <c r="N24" i="18" s="1"/>
  <c r="N20" i="18" s="1"/>
  <c r="N18" i="18" s="1"/>
  <c r="O25" i="18"/>
  <c r="O24" i="18" s="1"/>
  <c r="O20" i="18" s="1"/>
  <c r="O18" i="18" s="1"/>
  <c r="K20" i="18" l="1"/>
  <c r="M18" i="18"/>
  <c r="K18" i="18" s="1"/>
  <c r="H26" i="18"/>
  <c r="H25" i="18" s="1"/>
  <c r="H24" i="18" s="1"/>
  <c r="H20" i="18" s="1"/>
  <c r="K25" i="18"/>
  <c r="K24" i="18" s="1"/>
  <c r="P20" i="18"/>
  <c r="R18" i="18"/>
  <c r="P18" i="18" s="1"/>
  <c r="CP81" i="17" l="1"/>
  <c r="CO81" i="17"/>
  <c r="CN81" i="17"/>
  <c r="CM81" i="17"/>
  <c r="CJ81" i="17"/>
  <c r="CI81" i="17"/>
  <c r="CH81" i="17"/>
  <c r="BW81" i="17"/>
  <c r="BM81" i="17"/>
  <c r="BH81" i="17"/>
  <c r="BC81" i="17"/>
  <c r="AX81" i="17"/>
  <c r="AS81" i="17"/>
  <c r="AN81" i="17"/>
  <c r="CL81" i="17" s="1"/>
  <c r="AI81" i="17"/>
  <c r="CG81" i="17" s="1"/>
  <c r="AD81" i="17"/>
  <c r="Y81" i="17"/>
  <c r="X81" i="17"/>
  <c r="W81" i="17"/>
  <c r="V81" i="17"/>
  <c r="T81" i="17"/>
  <c r="H81" i="17"/>
  <c r="CP80" i="17"/>
  <c r="CO80" i="17"/>
  <c r="CN80" i="17"/>
  <c r="CM80" i="17"/>
  <c r="CJ80" i="17"/>
  <c r="CI80" i="17"/>
  <c r="CH80" i="17"/>
  <c r="BW80" i="17"/>
  <c r="BM80" i="17"/>
  <c r="BH80" i="17"/>
  <c r="BC80" i="17"/>
  <c r="AX80" i="17"/>
  <c r="AS80" i="17"/>
  <c r="AN80" i="17"/>
  <c r="CL80" i="17" s="1"/>
  <c r="AI80" i="17"/>
  <c r="CG80" i="17" s="1"/>
  <c r="AD80" i="17"/>
  <c r="Y80" i="17"/>
  <c r="X80" i="17"/>
  <c r="W80" i="17"/>
  <c r="V80" i="17"/>
  <c r="T80" i="17"/>
  <c r="K80" i="17"/>
  <c r="H80" i="17"/>
  <c r="CP79" i="17"/>
  <c r="CO79" i="17"/>
  <c r="CN79" i="17"/>
  <c r="CM79" i="17"/>
  <c r="CJ79" i="17"/>
  <c r="CI79" i="17"/>
  <c r="CH79" i="17"/>
  <c r="BW79" i="17"/>
  <c r="BM79" i="17"/>
  <c r="BH79" i="17"/>
  <c r="BC79" i="17"/>
  <c r="AX79" i="17"/>
  <c r="AS79" i="17"/>
  <c r="AN79" i="17"/>
  <c r="CL79" i="17" s="1"/>
  <c r="AI79" i="17"/>
  <c r="CG79" i="17" s="1"/>
  <c r="AD79" i="17"/>
  <c r="Y79" i="17"/>
  <c r="X79" i="17"/>
  <c r="W79" i="17"/>
  <c r="V79" i="17"/>
  <c r="T79" i="17"/>
  <c r="K79" i="17"/>
  <c r="H79" i="17"/>
  <c r="CP78" i="17"/>
  <c r="CO78" i="17"/>
  <c r="CN78" i="17"/>
  <c r="CM78" i="17"/>
  <c r="CJ78" i="17"/>
  <c r="CI78" i="17"/>
  <c r="CH78" i="17"/>
  <c r="BW78" i="17"/>
  <c r="BM78" i="17"/>
  <c r="BH78" i="17"/>
  <c r="BC78" i="17"/>
  <c r="AX78" i="17"/>
  <c r="AS78" i="17"/>
  <c r="AN78" i="17"/>
  <c r="CL78" i="17" s="1"/>
  <c r="AI78" i="17"/>
  <c r="CG78" i="17" s="1"/>
  <c r="AD78" i="17"/>
  <c r="Y78" i="17"/>
  <c r="X78" i="17"/>
  <c r="W78" i="17"/>
  <c r="V78" i="17"/>
  <c r="T78" i="17"/>
  <c r="K78" i="17"/>
  <c r="H78" i="17"/>
  <c r="CP77" i="17"/>
  <c r="CO77" i="17"/>
  <c r="CN77" i="17"/>
  <c r="CM77" i="17"/>
  <c r="CJ77" i="17"/>
  <c r="CI77" i="17"/>
  <c r="CH77" i="17"/>
  <c r="BW77" i="17"/>
  <c r="BM77" i="17"/>
  <c r="BH77" i="17"/>
  <c r="BC77" i="17"/>
  <c r="AX77" i="17"/>
  <c r="AS77" i="17"/>
  <c r="AN77" i="17"/>
  <c r="CL77" i="17" s="1"/>
  <c r="AI77" i="17"/>
  <c r="CG77" i="17" s="1"/>
  <c r="AD77" i="17"/>
  <c r="Y77" i="17"/>
  <c r="X77" i="17"/>
  <c r="W77" i="17"/>
  <c r="V77" i="17"/>
  <c r="T77" i="17"/>
  <c r="K77" i="17"/>
  <c r="H77" i="17"/>
  <c r="CP76" i="17"/>
  <c r="CO76" i="17"/>
  <c r="CN76" i="17"/>
  <c r="CM76" i="17"/>
  <c r="CJ76" i="17"/>
  <c r="CI76" i="17"/>
  <c r="CH76" i="17"/>
  <c r="BW76" i="17"/>
  <c r="BM76" i="17"/>
  <c r="BH76" i="17"/>
  <c r="BC76" i="17"/>
  <c r="AX76" i="17"/>
  <c r="AS76" i="17"/>
  <c r="AN76" i="17"/>
  <c r="CL76" i="17" s="1"/>
  <c r="AI76" i="17"/>
  <c r="CG76" i="17" s="1"/>
  <c r="AD76" i="17"/>
  <c r="Y76" i="17"/>
  <c r="X76" i="17"/>
  <c r="W76" i="17"/>
  <c r="V76" i="17"/>
  <c r="T76" i="17"/>
  <c r="K76" i="17"/>
  <c r="H76" i="17"/>
  <c r="CP75" i="17"/>
  <c r="CO75" i="17"/>
  <c r="CN75" i="17"/>
  <c r="CM75" i="17"/>
  <c r="CJ75" i="17"/>
  <c r="CI75" i="17"/>
  <c r="CH75" i="17"/>
  <c r="BW75" i="17"/>
  <c r="BM75" i="17"/>
  <c r="BH75" i="17"/>
  <c r="BC75" i="17"/>
  <c r="AX75" i="17"/>
  <c r="AS75" i="17"/>
  <c r="AN75" i="17"/>
  <c r="CL75" i="17" s="1"/>
  <c r="CL74" i="17" s="1"/>
  <c r="CL24" i="17" s="1"/>
  <c r="CL18" i="17" s="1"/>
  <c r="AI75" i="17"/>
  <c r="CG75" i="17" s="1"/>
  <c r="CG74" i="17" s="1"/>
  <c r="CG24" i="17" s="1"/>
  <c r="CG18" i="17" s="1"/>
  <c r="AD75" i="17"/>
  <c r="Y75" i="17"/>
  <c r="X75" i="17"/>
  <c r="W75" i="17"/>
  <c r="V75" i="17"/>
  <c r="T75" i="17"/>
  <c r="K75" i="17"/>
  <c r="H75" i="17"/>
  <c r="CP74" i="17"/>
  <c r="CO74" i="17"/>
  <c r="CN74" i="17"/>
  <c r="CM74" i="17"/>
  <c r="CK74" i="17"/>
  <c r="CJ74" i="17"/>
  <c r="CI74" i="17"/>
  <c r="CH74" i="17"/>
  <c r="CF74" i="17"/>
  <c r="CE74" i="17"/>
  <c r="CD74" i="17"/>
  <c r="CC74" i="17"/>
  <c r="CB74" i="17"/>
  <c r="CA74" i="17"/>
  <c r="BZ74" i="17"/>
  <c r="BY74" i="17"/>
  <c r="BX74" i="17"/>
  <c r="BW74" i="17"/>
  <c r="BV74" i="17"/>
  <c r="BU74" i="17"/>
  <c r="BT74" i="17"/>
  <c r="BS74" i="17"/>
  <c r="BR74" i="17"/>
  <c r="BQ74" i="17"/>
  <c r="BP74" i="17"/>
  <c r="BO74" i="17"/>
  <c r="BN74" i="17"/>
  <c r="BM74" i="17"/>
  <c r="BL74" i="17"/>
  <c r="BK74" i="17"/>
  <c r="BJ74" i="17"/>
  <c r="BI74" i="17"/>
  <c r="BH74" i="17"/>
  <c r="BG74" i="17"/>
  <c r="BF74" i="17"/>
  <c r="BE74" i="17"/>
  <c r="BD74" i="17"/>
  <c r="BC74" i="17"/>
  <c r="BB74" i="17"/>
  <c r="BA74" i="17"/>
  <c r="AZ74" i="17"/>
  <c r="AY74" i="17"/>
  <c r="AX74" i="17"/>
  <c r="AW74" i="17"/>
  <c r="AV74" i="17"/>
  <c r="AU74" i="17"/>
  <c r="AT74" i="17"/>
  <c r="AS74" i="17"/>
  <c r="AR74" i="17"/>
  <c r="AQ74" i="17"/>
  <c r="AP74" i="17"/>
  <c r="AO74" i="17"/>
  <c r="AN74" i="17"/>
  <c r="AM74" i="17"/>
  <c r="AL74" i="17"/>
  <c r="AK74" i="17"/>
  <c r="AJ74" i="17"/>
  <c r="AI74" i="17"/>
  <c r="AH74" i="17"/>
  <c r="AG74" i="17"/>
  <c r="AF74" i="17"/>
  <c r="AE74" i="17"/>
  <c r="AD74" i="17"/>
  <c r="AC74" i="17"/>
  <c r="AB74" i="17"/>
  <c r="AA74" i="17"/>
  <c r="Z74" i="17"/>
  <c r="Y74" i="17"/>
  <c r="X74" i="17"/>
  <c r="W74" i="17"/>
  <c r="V74" i="17"/>
  <c r="U74" i="17"/>
  <c r="T74" i="17"/>
  <c r="S74" i="17"/>
  <c r="R74" i="17"/>
  <c r="Q74" i="17"/>
  <c r="P74" i="17"/>
  <c r="O74" i="17"/>
  <c r="N74" i="17"/>
  <c r="M74" i="17"/>
  <c r="L74" i="17"/>
  <c r="K74" i="17"/>
  <c r="J74" i="17"/>
  <c r="I74" i="17"/>
  <c r="H74" i="17"/>
  <c r="CP69" i="17"/>
  <c r="CO69" i="17"/>
  <c r="CN69" i="17"/>
  <c r="CM69" i="17"/>
  <c r="CL69" i="17"/>
  <c r="CK69" i="17"/>
  <c r="CJ69" i="17"/>
  <c r="CI69" i="17"/>
  <c r="CH69" i="17"/>
  <c r="CG69" i="17"/>
  <c r="CF69" i="17"/>
  <c r="CE69" i="17"/>
  <c r="CD69" i="17"/>
  <c r="CC69" i="17"/>
  <c r="CB69" i="17"/>
  <c r="CA69" i="17"/>
  <c r="BZ69" i="17"/>
  <c r="BY69" i="17"/>
  <c r="BX69" i="17"/>
  <c r="BW69" i="17"/>
  <c r="BV69" i="17"/>
  <c r="BU69" i="17"/>
  <c r="BT69" i="17"/>
  <c r="BS69" i="17"/>
  <c r="BR69" i="17"/>
  <c r="BQ69" i="17"/>
  <c r="BP69" i="17"/>
  <c r="BO69" i="17"/>
  <c r="BN69" i="17"/>
  <c r="BM69" i="17"/>
  <c r="CP66" i="17"/>
  <c r="CO66" i="17"/>
  <c r="CN66" i="17"/>
  <c r="CM66" i="17"/>
  <c r="CL66" i="17"/>
  <c r="CK66" i="17"/>
  <c r="CJ66" i="17"/>
  <c r="CI66" i="17"/>
  <c r="CH66" i="17"/>
  <c r="CG66" i="17"/>
  <c r="CF66" i="17"/>
  <c r="CE66" i="17"/>
  <c r="CD66" i="17"/>
  <c r="CC66" i="17"/>
  <c r="CB66" i="17"/>
  <c r="CA66" i="17"/>
  <c r="BZ66" i="17"/>
  <c r="BY66" i="17"/>
  <c r="BX66" i="17"/>
  <c r="BW66" i="17"/>
  <c r="BV66" i="17"/>
  <c r="BU66" i="17"/>
  <c r="BT66" i="17"/>
  <c r="BS66" i="17"/>
  <c r="BR66" i="17"/>
  <c r="BQ66" i="17"/>
  <c r="BP66" i="17"/>
  <c r="BO66" i="17"/>
  <c r="BN66" i="17"/>
  <c r="BM66" i="17"/>
  <c r="CP57" i="17"/>
  <c r="CO57" i="17"/>
  <c r="CN57" i="17"/>
  <c r="CM57" i="17"/>
  <c r="CL57" i="17"/>
  <c r="CK57" i="17"/>
  <c r="CJ57" i="17"/>
  <c r="CI57" i="17"/>
  <c r="CH57" i="17"/>
  <c r="CG57" i="17"/>
  <c r="CF57" i="17"/>
  <c r="CE57" i="17"/>
  <c r="CD57" i="17"/>
  <c r="CC57" i="17"/>
  <c r="CB57" i="17"/>
  <c r="CA57" i="17"/>
  <c r="BZ57" i="17"/>
  <c r="BY57" i="17"/>
  <c r="BX57" i="17"/>
  <c r="BW57" i="17"/>
  <c r="BV57" i="17"/>
  <c r="BU57" i="17"/>
  <c r="BT57" i="17"/>
  <c r="BS57" i="17"/>
  <c r="BR57" i="17"/>
  <c r="BQ57" i="17"/>
  <c r="BP57" i="17"/>
  <c r="BO57" i="17"/>
  <c r="BN57" i="17"/>
  <c r="BM57" i="17"/>
  <c r="CP55" i="17"/>
  <c r="CO55" i="17"/>
  <c r="CN55" i="17"/>
  <c r="CM55" i="17"/>
  <c r="CL55" i="17"/>
  <c r="CK55" i="17"/>
  <c r="CJ55" i="17"/>
  <c r="CI55" i="17"/>
  <c r="CH55" i="17"/>
  <c r="CG55" i="17"/>
  <c r="CB55" i="17"/>
  <c r="BW55" i="17"/>
  <c r="BR55" i="17"/>
  <c r="BM55" i="17"/>
  <c r="BC55" i="17"/>
  <c r="AX55" i="17"/>
  <c r="AS55" i="17"/>
  <c r="AN55" i="17"/>
  <c r="AI55" i="17"/>
  <c r="Y55" i="17"/>
  <c r="X55" i="17"/>
  <c r="W55" i="17"/>
  <c r="V55" i="17"/>
  <c r="T55" i="17"/>
  <c r="K55" i="17"/>
  <c r="I55" i="17"/>
  <c r="H55" i="17"/>
  <c r="CP54" i="17"/>
  <c r="CO54" i="17"/>
  <c r="CN54" i="17"/>
  <c r="CM54" i="17"/>
  <c r="CL54" i="17"/>
  <c r="CK54" i="17"/>
  <c r="CJ54" i="17"/>
  <c r="CI54" i="17"/>
  <c r="CH54" i="17"/>
  <c r="CG54" i="17"/>
  <c r="CB54" i="17"/>
  <c r="BW54" i="17"/>
  <c r="BR54" i="17"/>
  <c r="BM54" i="17"/>
  <c r="BC54" i="17"/>
  <c r="AX54" i="17"/>
  <c r="AS54" i="17"/>
  <c r="AN54" i="17"/>
  <c r="AI54" i="17"/>
  <c r="Y54" i="17"/>
  <c r="X54" i="17"/>
  <c r="W54" i="17"/>
  <c r="V54" i="17"/>
  <c r="T54" i="17"/>
  <c r="K54" i="17"/>
  <c r="I54" i="17"/>
  <c r="H54" i="17"/>
  <c r="CP53" i="17"/>
  <c r="CO53" i="17"/>
  <c r="CN53" i="17"/>
  <c r="CM53" i="17"/>
  <c r="CL53" i="17"/>
  <c r="CK53" i="17"/>
  <c r="CJ53" i="17"/>
  <c r="CI53" i="17"/>
  <c r="CH53" i="17"/>
  <c r="CG53" i="17"/>
  <c r="CB53" i="17"/>
  <c r="BW53" i="17"/>
  <c r="BR53" i="17"/>
  <c r="BM53" i="17"/>
  <c r="BC53" i="17"/>
  <c r="AX53" i="17"/>
  <c r="AS53" i="17"/>
  <c r="AN53" i="17"/>
  <c r="AI53" i="17"/>
  <c r="Y53" i="17"/>
  <c r="X53" i="17"/>
  <c r="W53" i="17"/>
  <c r="V53" i="17"/>
  <c r="T53" i="17"/>
  <c r="K53" i="17"/>
  <c r="I53" i="17"/>
  <c r="H53" i="17"/>
  <c r="CP52" i="17"/>
  <c r="CO52" i="17"/>
  <c r="CN52" i="17"/>
  <c r="CM52" i="17"/>
  <c r="CL52" i="17"/>
  <c r="CK52" i="17"/>
  <c r="CJ52" i="17"/>
  <c r="CI52" i="17"/>
  <c r="CH52" i="17"/>
  <c r="CG52" i="17"/>
  <c r="CB52" i="17"/>
  <c r="BW52" i="17"/>
  <c r="BR52" i="17"/>
  <c r="BM52" i="17"/>
  <c r="BC52" i="17"/>
  <c r="AX52" i="17"/>
  <c r="AS52" i="17"/>
  <c r="AN52" i="17"/>
  <c r="AI52" i="17"/>
  <c r="Y52" i="17"/>
  <c r="X52" i="17"/>
  <c r="W52" i="17"/>
  <c r="V52" i="17"/>
  <c r="T52" i="17"/>
  <c r="K52" i="17"/>
  <c r="I52" i="17"/>
  <c r="H52" i="17"/>
  <c r="CP51" i="17"/>
  <c r="CO51" i="17"/>
  <c r="CN51" i="17"/>
  <c r="CM51" i="17"/>
  <c r="CL51" i="17"/>
  <c r="CK51" i="17"/>
  <c r="CJ51" i="17"/>
  <c r="CI51" i="17"/>
  <c r="CH51" i="17"/>
  <c r="CG51" i="17"/>
  <c r="CB51" i="17"/>
  <c r="BW51" i="17"/>
  <c r="BR51" i="17"/>
  <c r="BM51" i="17"/>
  <c r="BC51" i="17"/>
  <c r="AX51" i="17"/>
  <c r="AS51" i="17"/>
  <c r="AN51" i="17"/>
  <c r="AI51" i="17"/>
  <c r="Y51" i="17"/>
  <c r="X51" i="17"/>
  <c r="W51" i="17"/>
  <c r="V51" i="17"/>
  <c r="T51" i="17"/>
  <c r="K51" i="17"/>
  <c r="I51" i="17"/>
  <c r="H51" i="17"/>
  <c r="CP50" i="17"/>
  <c r="CO50" i="17"/>
  <c r="CN50" i="17"/>
  <c r="CM50" i="17"/>
  <c r="CL50" i="17"/>
  <c r="CK50" i="17"/>
  <c r="CJ50" i="17"/>
  <c r="CI50" i="17"/>
  <c r="CH50" i="17"/>
  <c r="CG50" i="17"/>
  <c r="CB50" i="17"/>
  <c r="BW50" i="17"/>
  <c r="BR50" i="17"/>
  <c r="BM50" i="17"/>
  <c r="BC50" i="17"/>
  <c r="AX50" i="17"/>
  <c r="AS50" i="17"/>
  <c r="AN50" i="17"/>
  <c r="AI50" i="17"/>
  <c r="Y50" i="17"/>
  <c r="X50" i="17"/>
  <c r="W50" i="17"/>
  <c r="V50" i="17"/>
  <c r="T50" i="17"/>
  <c r="K50" i="17"/>
  <c r="I50" i="17"/>
  <c r="H50" i="17"/>
  <c r="CP49" i="17"/>
  <c r="CO49" i="17"/>
  <c r="CN49" i="17"/>
  <c r="CM49" i="17"/>
  <c r="CL49" i="17"/>
  <c r="CK49" i="17"/>
  <c r="CJ49" i="17"/>
  <c r="CI49" i="17"/>
  <c r="CH49" i="17"/>
  <c r="CG49" i="17"/>
  <c r="CB49" i="17"/>
  <c r="BW49" i="17"/>
  <c r="BR49" i="17"/>
  <c r="BM49" i="17"/>
  <c r="BC49" i="17"/>
  <c r="AX49" i="17"/>
  <c r="AS49" i="17"/>
  <c r="AN49" i="17"/>
  <c r="AI49" i="17"/>
  <c r="Y49" i="17"/>
  <c r="X49" i="17"/>
  <c r="W49" i="17"/>
  <c r="V49" i="17"/>
  <c r="T49" i="17"/>
  <c r="K49" i="17"/>
  <c r="I49" i="17"/>
  <c r="H49" i="17"/>
  <c r="CP48" i="17"/>
  <c r="CO48" i="17"/>
  <c r="CN48" i="17"/>
  <c r="CM48" i="17"/>
  <c r="CL48" i="17"/>
  <c r="CK48" i="17"/>
  <c r="CJ48" i="17"/>
  <c r="CI48" i="17"/>
  <c r="CH48" i="17"/>
  <c r="CG48" i="17"/>
  <c r="CB48" i="17"/>
  <c r="BW48" i="17"/>
  <c r="BR48" i="17"/>
  <c r="BM48" i="17"/>
  <c r="BC48" i="17"/>
  <c r="AX48" i="17"/>
  <c r="AS48" i="17"/>
  <c r="AN48" i="17"/>
  <c r="AI48" i="17"/>
  <c r="Y48" i="17"/>
  <c r="X48" i="17"/>
  <c r="W48" i="17"/>
  <c r="V48" i="17"/>
  <c r="T48" i="17"/>
  <c r="K48" i="17"/>
  <c r="I48" i="17"/>
  <c r="H48" i="17"/>
  <c r="CP47" i="17"/>
  <c r="CO47" i="17"/>
  <c r="CN47" i="17"/>
  <c r="CM47" i="17"/>
  <c r="CL47" i="17"/>
  <c r="CK47" i="17"/>
  <c r="CJ47" i="17"/>
  <c r="CI47" i="17"/>
  <c r="CH47" i="17"/>
  <c r="CG47" i="17"/>
  <c r="CB47" i="17"/>
  <c r="BW47" i="17"/>
  <c r="BR47" i="17"/>
  <c r="BM47" i="17"/>
  <c r="BH47" i="17"/>
  <c r="BC47" i="17"/>
  <c r="AX47" i="17"/>
  <c r="AS47" i="17"/>
  <c r="AN47" i="17"/>
  <c r="AI47" i="17"/>
  <c r="Y47" i="17"/>
  <c r="X47" i="17"/>
  <c r="W47" i="17"/>
  <c r="V47" i="17"/>
  <c r="T47" i="17"/>
  <c r="K47" i="17"/>
  <c r="I47" i="17"/>
  <c r="H47" i="17"/>
  <c r="CP46" i="17"/>
  <c r="CO46" i="17"/>
  <c r="CN46" i="17"/>
  <c r="CM46" i="17"/>
  <c r="CL46" i="17"/>
  <c r="CK46" i="17"/>
  <c r="CJ46" i="17"/>
  <c r="CI46" i="17"/>
  <c r="CH46" i="17"/>
  <c r="CG46" i="17"/>
  <c r="CF46" i="17"/>
  <c r="CE46" i="17"/>
  <c r="CD46" i="17"/>
  <c r="CC46" i="17"/>
  <c r="CB46" i="17"/>
  <c r="CA46" i="17"/>
  <c r="BZ46" i="17"/>
  <c r="BY46" i="17"/>
  <c r="BX46" i="17"/>
  <c r="BW46" i="17"/>
  <c r="BV46" i="17"/>
  <c r="BU46" i="17"/>
  <c r="BT46" i="17"/>
  <c r="BS46" i="17"/>
  <c r="BR46" i="17"/>
  <c r="BQ46" i="17"/>
  <c r="BP46" i="17"/>
  <c r="BO46" i="17"/>
  <c r="BN46" i="17"/>
  <c r="BM46" i="17"/>
  <c r="BL46" i="17"/>
  <c r="BK46" i="17"/>
  <c r="BJ46" i="17"/>
  <c r="BI46" i="17"/>
  <c r="BH46" i="17"/>
  <c r="BG46" i="17"/>
  <c r="BF46" i="17"/>
  <c r="BE46" i="17"/>
  <c r="BD46" i="17"/>
  <c r="BC46" i="17"/>
  <c r="BB46" i="17"/>
  <c r="BA46" i="17"/>
  <c r="AZ46" i="17"/>
  <c r="AY46" i="17"/>
  <c r="AX46" i="17"/>
  <c r="AW46" i="17"/>
  <c r="AV46" i="17"/>
  <c r="AU46" i="17"/>
  <c r="AT46" i="17"/>
  <c r="AS46" i="17"/>
  <c r="AR46" i="17"/>
  <c r="AQ46" i="17"/>
  <c r="AP46" i="17"/>
  <c r="AO46" i="17"/>
  <c r="AN46" i="17"/>
  <c r="AM46" i="17"/>
  <c r="AL46" i="17"/>
  <c r="AK46" i="17"/>
  <c r="AJ46" i="17"/>
  <c r="AI46" i="17"/>
  <c r="AH46" i="17"/>
  <c r="AG46" i="17"/>
  <c r="AF46" i="17"/>
  <c r="AE46" i="17"/>
  <c r="AD46" i="17"/>
  <c r="AC46" i="17"/>
  <c r="AB46" i="17"/>
  <c r="AA46" i="17"/>
  <c r="Z46" i="17"/>
  <c r="Y46" i="17"/>
  <c r="X46" i="17"/>
  <c r="W46" i="17"/>
  <c r="V46" i="17"/>
  <c r="U46" i="17"/>
  <c r="T46" i="17"/>
  <c r="S46" i="17"/>
  <c r="R46" i="17"/>
  <c r="Q46" i="17"/>
  <c r="P46" i="17"/>
  <c r="O46" i="17"/>
  <c r="N46" i="17"/>
  <c r="L46" i="17"/>
  <c r="K46" i="17"/>
  <c r="I46" i="17"/>
  <c r="H46" i="17"/>
  <c r="CP45" i="17"/>
  <c r="CO45" i="17"/>
  <c r="CN45" i="17"/>
  <c r="CM45" i="17"/>
  <c r="CL45" i="17"/>
  <c r="CK45" i="17"/>
  <c r="CJ45" i="17"/>
  <c r="CI45" i="17"/>
  <c r="CH45" i="17"/>
  <c r="CG45" i="17"/>
  <c r="CF45" i="17"/>
  <c r="CE45" i="17"/>
  <c r="CD45" i="17"/>
  <c r="CC45" i="17"/>
  <c r="CB45" i="17"/>
  <c r="CA45" i="17"/>
  <c r="BZ45" i="17"/>
  <c r="BY45" i="17"/>
  <c r="BX45" i="17"/>
  <c r="BW45" i="17"/>
  <c r="BV45" i="17"/>
  <c r="BU45" i="17"/>
  <c r="BT45" i="17"/>
  <c r="BS45" i="17"/>
  <c r="BR45" i="17"/>
  <c r="BQ45" i="17"/>
  <c r="BP45" i="17"/>
  <c r="BO45" i="17"/>
  <c r="BN45" i="17"/>
  <c r="BM45" i="17"/>
  <c r="BL45" i="17"/>
  <c r="BK45" i="17"/>
  <c r="BJ45" i="17"/>
  <c r="BI45" i="17"/>
  <c r="BH45" i="17"/>
  <c r="BG45" i="17"/>
  <c r="BF45" i="17"/>
  <c r="BE45" i="17"/>
  <c r="BD45" i="17"/>
  <c r="BC45" i="17"/>
  <c r="BB45" i="17"/>
  <c r="BA45" i="17"/>
  <c r="AZ45" i="17"/>
  <c r="AY45" i="17"/>
  <c r="AX45" i="17"/>
  <c r="AW45" i="17"/>
  <c r="AV45" i="17"/>
  <c r="AU45" i="17"/>
  <c r="AT45" i="17"/>
  <c r="AS45" i="17"/>
  <c r="AR45" i="17"/>
  <c r="AQ45" i="17"/>
  <c r="AP45" i="17"/>
  <c r="AO45" i="17"/>
  <c r="AN45" i="17"/>
  <c r="AM45" i="17"/>
  <c r="AL45" i="17"/>
  <c r="AK45" i="17"/>
  <c r="AJ45" i="17"/>
  <c r="AI45" i="17"/>
  <c r="AH45" i="17"/>
  <c r="AG45" i="17"/>
  <c r="AF45" i="17"/>
  <c r="AE45" i="17"/>
  <c r="AD45" i="17"/>
  <c r="AC45" i="17"/>
  <c r="AB45" i="17"/>
  <c r="AA45" i="17"/>
  <c r="Z45" i="17"/>
  <c r="Y45" i="17"/>
  <c r="X45" i="17"/>
  <c r="W45" i="17"/>
  <c r="V45" i="17"/>
  <c r="U45" i="17"/>
  <c r="T45" i="17"/>
  <c r="S45" i="17"/>
  <c r="R45" i="17"/>
  <c r="Q45" i="17"/>
  <c r="P45" i="17"/>
  <c r="O45" i="17"/>
  <c r="N45" i="17"/>
  <c r="L45" i="17"/>
  <c r="K45" i="17"/>
  <c r="I45" i="17"/>
  <c r="H45" i="17"/>
  <c r="CP42" i="17"/>
  <c r="CO42" i="17"/>
  <c r="CN42" i="17"/>
  <c r="CM42" i="17"/>
  <c r="CL42" i="17"/>
  <c r="CK42" i="17"/>
  <c r="CJ42" i="17"/>
  <c r="CI42" i="17"/>
  <c r="CH42" i="17"/>
  <c r="CG42" i="17"/>
  <c r="CF42" i="17"/>
  <c r="CE42" i="17"/>
  <c r="CD42" i="17"/>
  <c r="CC42" i="17"/>
  <c r="CB42" i="17"/>
  <c r="CA42" i="17"/>
  <c r="BZ42" i="17"/>
  <c r="BY42" i="17"/>
  <c r="BX42" i="17"/>
  <c r="BW42" i="17"/>
  <c r="BV42" i="17"/>
  <c r="BU42" i="17"/>
  <c r="BT42" i="17"/>
  <c r="BS42" i="17"/>
  <c r="BR42" i="17"/>
  <c r="BQ42" i="17"/>
  <c r="BP42" i="17"/>
  <c r="BO42" i="17"/>
  <c r="BN42" i="17"/>
  <c r="BM42" i="17"/>
  <c r="CP41" i="17"/>
  <c r="CO41" i="17"/>
  <c r="CN41" i="17"/>
  <c r="CM41" i="17"/>
  <c r="CL41" i="17"/>
  <c r="CK41" i="17"/>
  <c r="CJ41" i="17"/>
  <c r="CI41" i="17"/>
  <c r="CH41" i="17"/>
  <c r="CG41" i="17"/>
  <c r="CF41" i="17"/>
  <c r="CE41" i="17"/>
  <c r="CD41" i="17"/>
  <c r="CC41" i="17"/>
  <c r="CB41" i="17"/>
  <c r="CA41" i="17"/>
  <c r="BZ41" i="17"/>
  <c r="BY41" i="17"/>
  <c r="BX41" i="17"/>
  <c r="BW41" i="17"/>
  <c r="BV41" i="17"/>
  <c r="BU41" i="17"/>
  <c r="BT41" i="17"/>
  <c r="BS41" i="17"/>
  <c r="BR41" i="17"/>
  <c r="BQ41" i="17"/>
  <c r="BP41" i="17"/>
  <c r="BO41" i="17"/>
  <c r="BN41" i="17"/>
  <c r="BM41" i="17"/>
  <c r="CP26" i="17"/>
  <c r="CO26" i="17"/>
  <c r="CN26" i="17"/>
  <c r="CM26" i="17"/>
  <c r="CL26" i="17"/>
  <c r="CK26" i="17"/>
  <c r="CJ26" i="17"/>
  <c r="CI26" i="17"/>
  <c r="CH26" i="17"/>
  <c r="CG26" i="17"/>
  <c r="CF26" i="17"/>
  <c r="CE26" i="17"/>
  <c r="CD26" i="17"/>
  <c r="CC26" i="17"/>
  <c r="CB26" i="17"/>
  <c r="CA26" i="17"/>
  <c r="BZ26" i="17"/>
  <c r="BY26" i="17"/>
  <c r="BX26" i="17"/>
  <c r="BW26" i="17"/>
  <c r="BV26" i="17"/>
  <c r="BU26" i="17"/>
  <c r="BT26" i="17"/>
  <c r="BS26" i="17"/>
  <c r="BR26" i="17"/>
  <c r="BQ26" i="17"/>
  <c r="BP26" i="17"/>
  <c r="BO26" i="17"/>
  <c r="BN26" i="17"/>
  <c r="BM26" i="17"/>
  <c r="BL26" i="17"/>
  <c r="BK26" i="17"/>
  <c r="BJ26" i="17"/>
  <c r="BI26" i="17"/>
  <c r="BH26" i="17"/>
  <c r="AS26" i="17"/>
  <c r="AN26" i="17"/>
  <c r="AI26" i="17"/>
  <c r="AD26" i="17"/>
  <c r="AB26" i="17"/>
  <c r="AA26" i="17"/>
  <c r="Z26" i="17"/>
  <c r="Y26" i="17"/>
  <c r="U26" i="17"/>
  <c r="T26" i="17"/>
  <c r="L26" i="17"/>
  <c r="K26" i="17"/>
  <c r="I26" i="17"/>
  <c r="H26" i="17"/>
  <c r="CP24" i="17"/>
  <c r="CO24" i="17"/>
  <c r="CN24" i="17"/>
  <c r="CM24" i="17"/>
  <c r="CK24" i="17"/>
  <c r="CJ24" i="17"/>
  <c r="CI24" i="17"/>
  <c r="CH24" i="17"/>
  <c r="CF24" i="17"/>
  <c r="CE24" i="17"/>
  <c r="CD24" i="17"/>
  <c r="CC24" i="17"/>
  <c r="CB24" i="17"/>
  <c r="CA24" i="17"/>
  <c r="BZ24" i="17"/>
  <c r="BY24" i="17"/>
  <c r="BX24" i="17"/>
  <c r="BW24" i="17"/>
  <c r="BV24" i="17"/>
  <c r="BU24" i="17"/>
  <c r="BT24" i="17"/>
  <c r="BS24" i="17"/>
  <c r="BR24" i="17"/>
  <c r="BQ24" i="17"/>
  <c r="BP24" i="17"/>
  <c r="BO24" i="17"/>
  <c r="BN24" i="17"/>
  <c r="BM24" i="17"/>
  <c r="BL24" i="17"/>
  <c r="BK24" i="17"/>
  <c r="BJ24" i="17"/>
  <c r="BI24" i="17"/>
  <c r="BH24" i="17"/>
  <c r="BG24" i="17"/>
  <c r="BF24" i="17"/>
  <c r="BE24" i="17"/>
  <c r="BD24" i="17"/>
  <c r="BC24" i="17"/>
  <c r="BB24" i="17"/>
  <c r="BA24" i="17"/>
  <c r="AZ24" i="17"/>
  <c r="AY24" i="17"/>
  <c r="AX24" i="17"/>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X24" i="17"/>
  <c r="W24" i="17"/>
  <c r="V24" i="17"/>
  <c r="U24" i="17"/>
  <c r="T24" i="17"/>
  <c r="S24" i="17"/>
  <c r="R24" i="17"/>
  <c r="Q24" i="17"/>
  <c r="P24" i="17"/>
  <c r="O24" i="17"/>
  <c r="N24" i="17"/>
  <c r="L24" i="17"/>
  <c r="K24" i="17"/>
  <c r="I24" i="17"/>
  <c r="H24" i="17"/>
  <c r="CP23" i="17"/>
  <c r="CO23" i="17"/>
  <c r="CN23" i="17"/>
  <c r="CM23" i="17"/>
  <c r="CL23" i="17"/>
  <c r="CK23" i="17"/>
  <c r="CJ23" i="17"/>
  <c r="CI23" i="17"/>
  <c r="CH23" i="17"/>
  <c r="CG23" i="17"/>
  <c r="CF23" i="17"/>
  <c r="CE23" i="17"/>
  <c r="CD23" i="17"/>
  <c r="CC23" i="17"/>
  <c r="CB23" i="17"/>
  <c r="CA23" i="17"/>
  <c r="BZ23" i="17"/>
  <c r="BY23" i="17"/>
  <c r="BX23" i="17"/>
  <c r="BW23" i="17"/>
  <c r="BV23" i="17"/>
  <c r="BU23" i="17"/>
  <c r="BT23" i="17"/>
  <c r="BS23" i="17"/>
  <c r="BR23" i="17"/>
  <c r="BQ23" i="17"/>
  <c r="BP23" i="17"/>
  <c r="BO23" i="17"/>
  <c r="BN23" i="17"/>
  <c r="BM23" i="17"/>
  <c r="BL23" i="17"/>
  <c r="BK23" i="17"/>
  <c r="BJ23" i="17"/>
  <c r="BI23" i="17"/>
  <c r="BH23" i="17"/>
  <c r="BG23" i="17"/>
  <c r="BF23" i="17"/>
  <c r="BE23" i="17"/>
  <c r="BD23" i="17"/>
  <c r="BC23" i="17"/>
  <c r="BB23" i="17"/>
  <c r="BA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CP22" i="17"/>
  <c r="CO22" i="17"/>
  <c r="CN22" i="17"/>
  <c r="CM22" i="17"/>
  <c r="CL22" i="17"/>
  <c r="CK22" i="17"/>
  <c r="CJ22" i="17"/>
  <c r="CI22" i="17"/>
  <c r="CH22" i="17"/>
  <c r="CG22" i="17"/>
  <c r="CF22" i="17"/>
  <c r="CE22" i="17"/>
  <c r="CD22" i="17"/>
  <c r="CC22" i="17"/>
  <c r="CB22" i="17"/>
  <c r="CA22" i="17"/>
  <c r="BZ22" i="17"/>
  <c r="BY22" i="17"/>
  <c r="BX22" i="17"/>
  <c r="BW22" i="17"/>
  <c r="BV22" i="17"/>
  <c r="BU22" i="17"/>
  <c r="BT22" i="17"/>
  <c r="BS22" i="17"/>
  <c r="BR22" i="17"/>
  <c r="BQ22" i="17"/>
  <c r="BP22" i="17"/>
  <c r="BO22" i="17"/>
  <c r="BN22" i="17"/>
  <c r="BM22" i="17"/>
  <c r="BL22" i="17"/>
  <c r="BK22" i="17"/>
  <c r="BJ22" i="17"/>
  <c r="BI22" i="17"/>
  <c r="BH22" i="17"/>
  <c r="BG22" i="17"/>
  <c r="BF22" i="17"/>
  <c r="BE22" i="17"/>
  <c r="BD22" i="17"/>
  <c r="BC22" i="17"/>
  <c r="BB22" i="17"/>
  <c r="BA22" i="17"/>
  <c r="AZ22" i="17"/>
  <c r="AY22" i="17"/>
  <c r="AX22" i="17"/>
  <c r="AW22" i="17"/>
  <c r="AV22" i="17"/>
  <c r="AU22" i="17"/>
  <c r="AT22" i="17"/>
  <c r="AS22" i="17"/>
  <c r="AR22" i="17"/>
  <c r="AQ22" i="17"/>
  <c r="AP22" i="17"/>
  <c r="AO22" i="17"/>
  <c r="AN22" i="17"/>
  <c r="AM22" i="17"/>
  <c r="AL22" i="17"/>
  <c r="AK22" i="17"/>
  <c r="AJ22" i="17"/>
  <c r="AI22" i="17"/>
  <c r="AH22" i="17"/>
  <c r="AG22" i="17"/>
  <c r="AF22" i="17"/>
  <c r="AE22" i="17"/>
  <c r="AD22" i="17"/>
  <c r="AC22" i="17"/>
  <c r="AB22" i="17"/>
  <c r="AA22" i="17"/>
  <c r="Z22" i="17"/>
  <c r="Y22" i="17"/>
  <c r="X22" i="17"/>
  <c r="W22" i="17"/>
  <c r="V22" i="17"/>
  <c r="U22" i="17"/>
  <c r="T22" i="17"/>
  <c r="S22" i="17"/>
  <c r="R22" i="17"/>
  <c r="Q22" i="17"/>
  <c r="P22" i="17"/>
  <c r="O22" i="17"/>
  <c r="N22" i="17"/>
  <c r="M22" i="17"/>
  <c r="L22" i="17"/>
  <c r="K22" i="17"/>
  <c r="J22" i="17"/>
  <c r="I22" i="17"/>
  <c r="H22" i="17"/>
  <c r="G22" i="17"/>
  <c r="F22" i="17"/>
  <c r="E22" i="17"/>
  <c r="D22" i="17"/>
  <c r="C22" i="17"/>
  <c r="CP21" i="17"/>
  <c r="CO21" i="17"/>
  <c r="CN21" i="17"/>
  <c r="CM21" i="17"/>
  <c r="CL21" i="17"/>
  <c r="CK21" i="17"/>
  <c r="CJ21" i="17"/>
  <c r="CI21" i="17"/>
  <c r="CH21" i="17"/>
  <c r="CG21" i="17"/>
  <c r="CF21" i="17"/>
  <c r="CE21" i="17"/>
  <c r="CD21" i="17"/>
  <c r="CC21" i="17"/>
  <c r="CB21" i="17"/>
  <c r="CA21" i="17"/>
  <c r="BZ21" i="17"/>
  <c r="BY21" i="17"/>
  <c r="BX21" i="17"/>
  <c r="BW21" i="17"/>
  <c r="BV21" i="17"/>
  <c r="BU21" i="17"/>
  <c r="BT21" i="17"/>
  <c r="BS21" i="17"/>
  <c r="BR21" i="17"/>
  <c r="BQ21" i="17"/>
  <c r="BP21" i="17"/>
  <c r="BO21" i="17"/>
  <c r="BN21" i="17"/>
  <c r="BM21" i="17"/>
  <c r="BL21" i="17"/>
  <c r="BK21" i="17"/>
  <c r="BJ21" i="17"/>
  <c r="BI21" i="17"/>
  <c r="BH21" i="17"/>
  <c r="BG21" i="17"/>
  <c r="BF21" i="17"/>
  <c r="BE21" i="17"/>
  <c r="BD21" i="17"/>
  <c r="BC21" i="17"/>
  <c r="BB21" i="17"/>
  <c r="BA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E21" i="17"/>
  <c r="D21" i="17"/>
  <c r="C21" i="17"/>
  <c r="CP20" i="17"/>
  <c r="CO20" i="17"/>
  <c r="CN20" i="17"/>
  <c r="CM20" i="17"/>
  <c r="CL20" i="17"/>
  <c r="CK20" i="17"/>
  <c r="CJ20" i="17"/>
  <c r="CI20" i="17"/>
  <c r="CH20" i="17"/>
  <c r="CG20" i="17"/>
  <c r="CF20" i="17"/>
  <c r="CE20" i="17"/>
  <c r="CD20" i="17"/>
  <c r="CC20" i="17"/>
  <c r="CB20" i="17"/>
  <c r="CA20" i="17"/>
  <c r="BZ20" i="17"/>
  <c r="BY20" i="17"/>
  <c r="BX20" i="17"/>
  <c r="BW20" i="17"/>
  <c r="BV20" i="17"/>
  <c r="BU20" i="17"/>
  <c r="BT20" i="17"/>
  <c r="BS20" i="17"/>
  <c r="BR20" i="17"/>
  <c r="BQ20" i="17"/>
  <c r="BP20" i="17"/>
  <c r="BO20" i="17"/>
  <c r="BN20" i="17"/>
  <c r="BM20" i="17"/>
  <c r="BL20" i="17"/>
  <c r="BK20" i="17"/>
  <c r="BJ20" i="17"/>
  <c r="BI20" i="17"/>
  <c r="BH20" i="17"/>
  <c r="BG20" i="17"/>
  <c r="BF20" i="17"/>
  <c r="BE20" i="17"/>
  <c r="BD20" i="17"/>
  <c r="BC20" i="17"/>
  <c r="BB20" i="17"/>
  <c r="BA20" i="17"/>
  <c r="AZ20" i="17"/>
  <c r="AY20" i="17"/>
  <c r="AX20" i="17"/>
  <c r="AW20" i="17"/>
  <c r="AV20" i="17"/>
  <c r="AU20" i="17"/>
  <c r="AT20" i="17"/>
  <c r="AS20" i="17"/>
  <c r="AR20" i="17"/>
  <c r="AQ20" i="17"/>
  <c r="AP20" i="17"/>
  <c r="AO20" i="17"/>
  <c r="AN20" i="17"/>
  <c r="AM20" i="17"/>
  <c r="AL20" i="17"/>
  <c r="AK20" i="17"/>
  <c r="AJ20" i="17"/>
  <c r="AI20" i="17"/>
  <c r="AH20" i="17"/>
  <c r="AG20" i="17"/>
  <c r="AF20" i="17"/>
  <c r="AE20" i="17"/>
  <c r="AD20" i="17"/>
  <c r="AC20" i="17"/>
  <c r="AB20" i="17"/>
  <c r="AA20" i="17"/>
  <c r="Z20" i="17"/>
  <c r="Y20" i="17"/>
  <c r="X20" i="17"/>
  <c r="W20" i="17"/>
  <c r="V20" i="17"/>
  <c r="U20" i="17"/>
  <c r="T20" i="17"/>
  <c r="S20" i="17"/>
  <c r="R20" i="17"/>
  <c r="Q20" i="17"/>
  <c r="P20" i="17"/>
  <c r="O20" i="17"/>
  <c r="N20" i="17"/>
  <c r="L20" i="17"/>
  <c r="K20" i="17"/>
  <c r="I20" i="17"/>
  <c r="H20" i="17"/>
  <c r="CP19" i="17"/>
  <c r="CO19" i="17"/>
  <c r="CN19" i="17"/>
  <c r="CM19" i="17"/>
  <c r="CL19" i="17"/>
  <c r="CK19" i="17"/>
  <c r="CJ19" i="17"/>
  <c r="CI19" i="17"/>
  <c r="CH19" i="17"/>
  <c r="CG19" i="17"/>
  <c r="CF19" i="17"/>
  <c r="CE19" i="17"/>
  <c r="CD19" i="17"/>
  <c r="CC19" i="17"/>
  <c r="CB19" i="17"/>
  <c r="CA19" i="17"/>
  <c r="BZ19" i="17"/>
  <c r="BY19" i="17"/>
  <c r="BX19" i="17"/>
  <c r="BW19" i="17"/>
  <c r="BV19"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W19" i="17"/>
  <c r="V19" i="17"/>
  <c r="U19" i="17"/>
  <c r="T19" i="17"/>
  <c r="S19" i="17"/>
  <c r="R19" i="17"/>
  <c r="Q19" i="17"/>
  <c r="P19" i="17"/>
  <c r="O19" i="17"/>
  <c r="N19" i="17"/>
  <c r="L19" i="17"/>
  <c r="K19" i="17"/>
  <c r="J19" i="17"/>
  <c r="I19" i="17"/>
  <c r="H19" i="17"/>
  <c r="CP18" i="17"/>
  <c r="CO18" i="17"/>
  <c r="CN18" i="17"/>
  <c r="CM18" i="17"/>
  <c r="CK18" i="17"/>
  <c r="CJ18" i="17"/>
  <c r="CI18" i="17"/>
  <c r="CH18" i="17"/>
  <c r="CF18" i="17"/>
  <c r="CE18" i="17"/>
  <c r="CD18" i="17"/>
  <c r="CC18" i="17"/>
  <c r="CB18" i="17"/>
  <c r="CA18" i="17"/>
  <c r="BZ18" i="17"/>
  <c r="BY18" i="17"/>
  <c r="BX18" i="17"/>
  <c r="BW18" i="17"/>
  <c r="BV18"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W18" i="17"/>
  <c r="V18" i="17"/>
  <c r="U18" i="17"/>
  <c r="T18" i="17"/>
  <c r="S18" i="17"/>
  <c r="R18" i="17"/>
  <c r="Q18" i="17"/>
  <c r="P18" i="17"/>
  <c r="O18" i="17"/>
  <c r="N18" i="17"/>
  <c r="L18" i="17"/>
  <c r="K18" i="17"/>
  <c r="I18" i="17"/>
  <c r="H18" i="17"/>
  <c r="S31" i="16" l="1"/>
  <c r="R31" i="16"/>
  <c r="Q31" i="16"/>
  <c r="P31" i="16"/>
  <c r="O31" i="16"/>
  <c r="N31" i="16"/>
  <c r="M31" i="16"/>
  <c r="L31" i="16"/>
  <c r="K31" i="16"/>
  <c r="J31" i="16"/>
  <c r="I31" i="16"/>
  <c r="H31" i="16"/>
  <c r="G31" i="16"/>
  <c r="F31" i="16"/>
  <c r="E31" i="16"/>
  <c r="D31" i="16"/>
  <c r="S27" i="16"/>
  <c r="R27" i="16"/>
  <c r="Q27" i="16"/>
  <c r="P27" i="16"/>
  <c r="O27" i="16"/>
  <c r="N27" i="16"/>
  <c r="M27" i="16"/>
  <c r="L27" i="16"/>
  <c r="K27" i="16"/>
  <c r="J27" i="16"/>
  <c r="I27" i="16"/>
  <c r="H27" i="16"/>
  <c r="G27" i="16"/>
  <c r="F27" i="16"/>
  <c r="E27" i="16"/>
  <c r="D27" i="16"/>
  <c r="S26" i="16"/>
  <c r="R26" i="16"/>
  <c r="Q26" i="16"/>
  <c r="P26" i="16"/>
  <c r="O26" i="16"/>
  <c r="N26" i="16"/>
  <c r="M26" i="16"/>
  <c r="L26" i="16"/>
  <c r="K26" i="16"/>
  <c r="J26" i="16"/>
  <c r="I26" i="16"/>
  <c r="H26" i="16"/>
  <c r="G26" i="16"/>
  <c r="F26" i="16"/>
  <c r="E26" i="16"/>
  <c r="D26" i="16"/>
  <c r="B25" i="16"/>
  <c r="S23" i="16"/>
  <c r="R23" i="16"/>
  <c r="Q23" i="16"/>
  <c r="P23" i="16"/>
  <c r="O23" i="16"/>
  <c r="N23" i="16"/>
  <c r="M23" i="16"/>
  <c r="L23" i="16"/>
  <c r="K23" i="16"/>
  <c r="J23" i="16"/>
  <c r="I23" i="16"/>
  <c r="H23" i="16"/>
  <c r="G23" i="16"/>
  <c r="F23" i="16"/>
  <c r="E23" i="16"/>
  <c r="D23" i="16"/>
  <c r="S22" i="16"/>
  <c r="R22" i="16"/>
  <c r="Q22" i="16"/>
  <c r="P22" i="16"/>
  <c r="O22" i="16"/>
  <c r="N22" i="16"/>
  <c r="M22" i="16"/>
  <c r="L22" i="16"/>
  <c r="K22" i="16"/>
  <c r="J22" i="16"/>
  <c r="I22" i="16"/>
  <c r="H22" i="16"/>
  <c r="G22" i="16"/>
  <c r="F22" i="16"/>
  <c r="E22" i="16"/>
  <c r="D22" i="16"/>
  <c r="S21" i="16"/>
  <c r="R21" i="16"/>
  <c r="Q21" i="16"/>
  <c r="P21" i="16"/>
  <c r="O21" i="16"/>
  <c r="N21" i="16"/>
  <c r="M21" i="16"/>
  <c r="L21" i="16"/>
  <c r="K21" i="16"/>
  <c r="J21" i="16"/>
  <c r="I21" i="16"/>
  <c r="H21" i="16"/>
  <c r="G21" i="16"/>
  <c r="F21" i="16"/>
  <c r="E21" i="16"/>
  <c r="D21" i="16"/>
  <c r="S20" i="16"/>
  <c r="R20" i="16"/>
  <c r="Q20" i="16"/>
  <c r="P20" i="16"/>
  <c r="O20" i="16"/>
  <c r="N20" i="16"/>
  <c r="M20" i="16"/>
  <c r="L20" i="16"/>
  <c r="K20" i="16"/>
  <c r="J20" i="16"/>
  <c r="I20" i="16"/>
  <c r="H20" i="16"/>
  <c r="G20" i="16"/>
  <c r="F20" i="16"/>
  <c r="E20" i="16"/>
  <c r="D20" i="16"/>
  <c r="S32" i="15" l="1"/>
  <c r="R32" i="15"/>
  <c r="Q32" i="15"/>
  <c r="P32" i="15"/>
  <c r="O32" i="15"/>
  <c r="N32" i="15"/>
  <c r="M32" i="15"/>
  <c r="L32" i="15"/>
  <c r="K32" i="15"/>
  <c r="J32" i="15"/>
  <c r="I32" i="15"/>
  <c r="H32" i="15"/>
  <c r="G32" i="15"/>
  <c r="F32" i="15"/>
  <c r="E32" i="15"/>
  <c r="D32" i="15"/>
  <c r="S27" i="15"/>
  <c r="R27" i="15"/>
  <c r="Q27" i="15"/>
  <c r="P27" i="15"/>
  <c r="O27" i="15"/>
  <c r="N27" i="15"/>
  <c r="M27" i="15"/>
  <c r="L27" i="15"/>
  <c r="K27" i="15"/>
  <c r="J27" i="15"/>
  <c r="I27" i="15"/>
  <c r="H27" i="15"/>
  <c r="G27" i="15"/>
  <c r="F27" i="15"/>
  <c r="E27" i="15"/>
  <c r="D27" i="15"/>
  <c r="S26" i="15"/>
  <c r="R26" i="15"/>
  <c r="Q26" i="15"/>
  <c r="P26" i="15"/>
  <c r="O26" i="15"/>
  <c r="N26" i="15"/>
  <c r="M26" i="15"/>
  <c r="L26" i="15"/>
  <c r="K26" i="15"/>
  <c r="J26" i="15"/>
  <c r="I26" i="15"/>
  <c r="H26" i="15"/>
  <c r="G26" i="15"/>
  <c r="F26" i="15"/>
  <c r="E26" i="15"/>
  <c r="D26" i="15"/>
  <c r="B25" i="15"/>
  <c r="S23" i="15"/>
  <c r="R23" i="15"/>
  <c r="Q23" i="15"/>
  <c r="P23" i="15"/>
  <c r="O23" i="15"/>
  <c r="N23" i="15"/>
  <c r="M23" i="15"/>
  <c r="L23" i="15"/>
  <c r="K23" i="15"/>
  <c r="J23" i="15"/>
  <c r="I23" i="15"/>
  <c r="H23" i="15"/>
  <c r="G23" i="15"/>
  <c r="F23" i="15"/>
  <c r="E23" i="15"/>
  <c r="D23" i="15"/>
  <c r="S22" i="15"/>
  <c r="R22" i="15"/>
  <c r="Q22" i="15"/>
  <c r="P22" i="15"/>
  <c r="O22" i="15"/>
  <c r="N22" i="15"/>
  <c r="M22" i="15"/>
  <c r="L22" i="15"/>
  <c r="K22" i="15"/>
  <c r="J22" i="15"/>
  <c r="I22" i="15"/>
  <c r="H22" i="15"/>
  <c r="G22" i="15"/>
  <c r="F22" i="15"/>
  <c r="E22" i="15"/>
  <c r="D22" i="15"/>
  <c r="S21" i="15"/>
  <c r="R21" i="15"/>
  <c r="Q21" i="15"/>
  <c r="P21" i="15"/>
  <c r="O21" i="15"/>
  <c r="N21" i="15"/>
  <c r="M21" i="15"/>
  <c r="L21" i="15"/>
  <c r="K21" i="15"/>
  <c r="J21" i="15"/>
  <c r="I21" i="15"/>
  <c r="H21" i="15"/>
  <c r="G21" i="15"/>
  <c r="F21" i="15"/>
  <c r="E21" i="15"/>
  <c r="D21" i="15"/>
  <c r="S20" i="15"/>
  <c r="R20" i="15"/>
  <c r="Q20" i="15"/>
  <c r="P20" i="15"/>
  <c r="O20" i="15"/>
  <c r="N20" i="15"/>
  <c r="M20" i="15"/>
  <c r="L20" i="15"/>
  <c r="K20" i="15"/>
  <c r="J20" i="15"/>
  <c r="I20" i="15"/>
  <c r="H20" i="15"/>
  <c r="G20" i="15"/>
  <c r="F20" i="15"/>
  <c r="E20" i="15"/>
  <c r="D20" i="15"/>
  <c r="S30" i="14" l="1"/>
  <c r="R30" i="14"/>
  <c r="Q30" i="14"/>
  <c r="P30" i="14"/>
  <c r="O30" i="14"/>
  <c r="N30" i="14"/>
  <c r="M30" i="14"/>
  <c r="L30" i="14"/>
  <c r="K30" i="14"/>
  <c r="J30" i="14"/>
  <c r="I30" i="14"/>
  <c r="H30" i="14"/>
  <c r="G30" i="14"/>
  <c r="F30" i="14"/>
  <c r="E30" i="14"/>
  <c r="D30" i="14"/>
  <c r="S27" i="14"/>
  <c r="R27" i="14"/>
  <c r="Q27" i="14"/>
  <c r="P27" i="14"/>
  <c r="O27" i="14"/>
  <c r="N27" i="14"/>
  <c r="M27" i="14"/>
  <c r="L27" i="14"/>
  <c r="K27" i="14"/>
  <c r="J27" i="14"/>
  <c r="I27" i="14"/>
  <c r="H27" i="14"/>
  <c r="G27" i="14"/>
  <c r="F27" i="14"/>
  <c r="E27" i="14"/>
  <c r="D27" i="14"/>
  <c r="S26" i="14"/>
  <c r="R26" i="14"/>
  <c r="Q26" i="14"/>
  <c r="P26" i="14"/>
  <c r="O26" i="14"/>
  <c r="N26" i="14"/>
  <c r="M26" i="14"/>
  <c r="L26" i="14"/>
  <c r="K26" i="14"/>
  <c r="J26" i="14"/>
  <c r="I26" i="14"/>
  <c r="H26" i="14"/>
  <c r="G26" i="14"/>
  <c r="F26" i="14"/>
  <c r="E26" i="14"/>
  <c r="D26" i="14"/>
  <c r="B25" i="14"/>
  <c r="S23" i="14"/>
  <c r="R23" i="14"/>
  <c r="Q23" i="14"/>
  <c r="P23" i="14"/>
  <c r="O23" i="14"/>
  <c r="N23" i="14"/>
  <c r="M23" i="14"/>
  <c r="L23" i="14"/>
  <c r="K23" i="14"/>
  <c r="J23" i="14"/>
  <c r="I23" i="14"/>
  <c r="H23" i="14"/>
  <c r="G23" i="14"/>
  <c r="F23" i="14"/>
  <c r="E23" i="14"/>
  <c r="D23" i="14"/>
  <c r="S22" i="14"/>
  <c r="R22" i="14"/>
  <c r="Q22" i="14"/>
  <c r="P22" i="14"/>
  <c r="O22" i="14"/>
  <c r="N22" i="14"/>
  <c r="M22" i="14"/>
  <c r="L22" i="14"/>
  <c r="K22" i="14"/>
  <c r="J22" i="14"/>
  <c r="I22" i="14"/>
  <c r="H22" i="14"/>
  <c r="G22" i="14"/>
  <c r="F22" i="14"/>
  <c r="E22" i="14"/>
  <c r="D22" i="14"/>
  <c r="S21" i="14"/>
  <c r="R21" i="14"/>
  <c r="Q21" i="14"/>
  <c r="P21" i="14"/>
  <c r="O21" i="14"/>
  <c r="N21" i="14"/>
  <c r="M21" i="14"/>
  <c r="L21" i="14"/>
  <c r="K21" i="14"/>
  <c r="J21" i="14"/>
  <c r="I21" i="14"/>
  <c r="H21" i="14"/>
  <c r="G21" i="14"/>
  <c r="F21" i="14"/>
  <c r="E21" i="14"/>
  <c r="D21" i="14"/>
  <c r="S20" i="14"/>
  <c r="R20" i="14"/>
  <c r="Q20" i="14"/>
  <c r="P20" i="14"/>
  <c r="O20" i="14"/>
  <c r="N20" i="14"/>
  <c r="M20" i="14"/>
  <c r="L20" i="14"/>
  <c r="K20" i="14"/>
  <c r="J20" i="14"/>
  <c r="I20" i="14"/>
  <c r="H20" i="14"/>
  <c r="G20" i="14"/>
  <c r="F20" i="14"/>
  <c r="E20" i="14"/>
  <c r="D20" i="14"/>
  <c r="S30" i="13" l="1"/>
  <c r="R30" i="13"/>
  <c r="Q30" i="13"/>
  <c r="P30" i="13"/>
  <c r="O30" i="13"/>
  <c r="N30" i="13"/>
  <c r="M30" i="13"/>
  <c r="L30" i="13"/>
  <c r="K30" i="13"/>
  <c r="J30" i="13"/>
  <c r="I30" i="13"/>
  <c r="H30" i="13"/>
  <c r="G30" i="13"/>
  <c r="F30" i="13"/>
  <c r="E30" i="13"/>
  <c r="D30" i="13"/>
  <c r="S27" i="13"/>
  <c r="R27" i="13"/>
  <c r="Q27" i="13"/>
  <c r="P27" i="13"/>
  <c r="O27" i="13"/>
  <c r="N27" i="13"/>
  <c r="M27" i="13"/>
  <c r="L27" i="13"/>
  <c r="K27" i="13"/>
  <c r="J27" i="13"/>
  <c r="I27" i="13"/>
  <c r="H27" i="13"/>
  <c r="G27" i="13"/>
  <c r="F27" i="13"/>
  <c r="E27" i="13"/>
  <c r="D27" i="13"/>
  <c r="S26" i="13"/>
  <c r="R26" i="13"/>
  <c r="Q26" i="13"/>
  <c r="P26" i="13"/>
  <c r="O26" i="13"/>
  <c r="N26" i="13"/>
  <c r="M26" i="13"/>
  <c r="L26" i="13"/>
  <c r="K26" i="13"/>
  <c r="J26" i="13"/>
  <c r="I26" i="13"/>
  <c r="H26" i="13"/>
  <c r="G26" i="13"/>
  <c r="F26" i="13"/>
  <c r="E26" i="13"/>
  <c r="D26" i="13"/>
  <c r="B25" i="13"/>
  <c r="S23" i="13"/>
  <c r="R23" i="13"/>
  <c r="Q23" i="13"/>
  <c r="P23" i="13"/>
  <c r="O23" i="13"/>
  <c r="N23" i="13"/>
  <c r="M23" i="13"/>
  <c r="L23" i="13"/>
  <c r="K23" i="13"/>
  <c r="J23" i="13"/>
  <c r="I23" i="13"/>
  <c r="H23" i="13"/>
  <c r="G23" i="13"/>
  <c r="F23" i="13"/>
  <c r="E23" i="13"/>
  <c r="D23" i="13"/>
  <c r="S22" i="13"/>
  <c r="R22" i="13"/>
  <c r="Q22" i="13"/>
  <c r="P22" i="13"/>
  <c r="O22" i="13"/>
  <c r="N22" i="13"/>
  <c r="M22" i="13"/>
  <c r="L22" i="13"/>
  <c r="K22" i="13"/>
  <c r="J22" i="13"/>
  <c r="I22" i="13"/>
  <c r="H22" i="13"/>
  <c r="G22" i="13"/>
  <c r="F22" i="13"/>
  <c r="E22" i="13"/>
  <c r="D22" i="13"/>
  <c r="S21" i="13"/>
  <c r="R21" i="13"/>
  <c r="Q21" i="13"/>
  <c r="P21" i="13"/>
  <c r="O21" i="13"/>
  <c r="N21" i="13"/>
  <c r="M21" i="13"/>
  <c r="L21" i="13"/>
  <c r="K21" i="13"/>
  <c r="J21" i="13"/>
  <c r="I21" i="13"/>
  <c r="H21" i="13"/>
  <c r="G21" i="13"/>
  <c r="F21" i="13"/>
  <c r="E21" i="13"/>
  <c r="D21" i="13"/>
  <c r="R20" i="13"/>
  <c r="Q20" i="13"/>
  <c r="P20" i="13"/>
  <c r="O20" i="13"/>
  <c r="N20" i="13"/>
  <c r="M20" i="13"/>
  <c r="L20" i="13"/>
  <c r="K20" i="13"/>
  <c r="J20" i="13"/>
  <c r="I20" i="13"/>
  <c r="H20" i="13"/>
  <c r="G20" i="13"/>
  <c r="F20" i="13"/>
  <c r="E20" i="13"/>
  <c r="D20" i="13"/>
  <c r="D21" i="1" l="1"/>
  <c r="E21" i="1"/>
  <c r="F21" i="1"/>
  <c r="G21" i="1"/>
  <c r="H21" i="1"/>
  <c r="I21" i="1"/>
  <c r="J21" i="1"/>
  <c r="K21" i="1"/>
  <c r="L21" i="1"/>
  <c r="M21" i="1"/>
  <c r="N21" i="1"/>
  <c r="O21" i="1"/>
  <c r="P21" i="1"/>
  <c r="Q21" i="1"/>
  <c r="R21" i="1"/>
  <c r="S21" i="1"/>
  <c r="D27" i="1"/>
  <c r="D26" i="1" s="1"/>
  <c r="D22" i="1" s="1"/>
  <c r="E27" i="1"/>
  <c r="E26" i="1" s="1"/>
  <c r="E22" i="1" s="1"/>
  <c r="F27" i="1"/>
  <c r="F26" i="1" s="1"/>
  <c r="F22" i="1" s="1"/>
  <c r="G27" i="1"/>
  <c r="G26" i="1" s="1"/>
  <c r="G22" i="1" s="1"/>
  <c r="H27" i="1"/>
  <c r="H26" i="1" s="1"/>
  <c r="H22" i="1" s="1"/>
  <c r="I27" i="1"/>
  <c r="I26" i="1" s="1"/>
  <c r="I22" i="1" s="1"/>
  <c r="J27" i="1"/>
  <c r="J26" i="1" s="1"/>
  <c r="J22" i="1" s="1"/>
  <c r="K27" i="1"/>
  <c r="K26" i="1" s="1"/>
  <c r="K22" i="1" s="1"/>
  <c r="L27" i="1"/>
  <c r="L26" i="1" s="1"/>
  <c r="L22" i="1" s="1"/>
  <c r="M27" i="1"/>
  <c r="M26" i="1" s="1"/>
  <c r="M22" i="1" s="1"/>
  <c r="N27" i="1"/>
  <c r="N26" i="1" s="1"/>
  <c r="N22" i="1" s="1"/>
  <c r="O27" i="1"/>
  <c r="O26" i="1" s="1"/>
  <c r="O22" i="1" s="1"/>
  <c r="P27" i="1"/>
  <c r="P26" i="1" s="1"/>
  <c r="P22" i="1" s="1"/>
  <c r="Q27" i="1"/>
  <c r="Q26" i="1" s="1"/>
  <c r="Q22" i="1" s="1"/>
  <c r="R27" i="1"/>
  <c r="R26" i="1" s="1"/>
  <c r="R22" i="1" s="1"/>
  <c r="S27" i="1"/>
  <c r="S26" i="1" s="1"/>
  <c r="S22" i="1" s="1"/>
  <c r="D29" i="1"/>
  <c r="D23" i="1" s="1"/>
  <c r="E29" i="1"/>
  <c r="E23" i="1" s="1"/>
  <c r="F29" i="1"/>
  <c r="F23" i="1" s="1"/>
  <c r="G29" i="1"/>
  <c r="G23" i="1" s="1"/>
  <c r="H29" i="1"/>
  <c r="H23" i="1" s="1"/>
  <c r="I29" i="1"/>
  <c r="I23" i="1" s="1"/>
  <c r="J29" i="1"/>
  <c r="J23" i="1" s="1"/>
  <c r="K29" i="1"/>
  <c r="K23" i="1" s="1"/>
  <c r="L29" i="1"/>
  <c r="L23" i="1" s="1"/>
  <c r="M29" i="1"/>
  <c r="M23" i="1" s="1"/>
  <c r="N29" i="1"/>
  <c r="N23" i="1" s="1"/>
  <c r="O29" i="1"/>
  <c r="O23" i="1" s="1"/>
  <c r="P29" i="1"/>
  <c r="P23" i="1" s="1"/>
  <c r="Q29" i="1"/>
  <c r="Q23" i="1" s="1"/>
  <c r="R29" i="1"/>
  <c r="R23" i="1" s="1"/>
  <c r="S29" i="1"/>
  <c r="S23" i="1" s="1"/>
  <c r="O20" i="1" l="1"/>
  <c r="K20" i="1"/>
  <c r="G20" i="1"/>
  <c r="R20" i="1"/>
  <c r="N20" i="1"/>
  <c r="J20" i="1"/>
  <c r="F20" i="1"/>
  <c r="Q20" i="1"/>
  <c r="M20" i="1"/>
  <c r="I20" i="1"/>
  <c r="E20" i="1"/>
  <c r="P20" i="1"/>
  <c r="L20" i="1"/>
  <c r="H20" i="1"/>
  <c r="D20" i="1"/>
</calcChain>
</file>

<file path=xl/sharedStrings.xml><?xml version="1.0" encoding="utf-8"?>
<sst xmlns="http://schemas.openxmlformats.org/spreadsheetml/2006/main" count="6258" uniqueCount="1611">
  <si>
    <t>Заместитель главного инженера                                                   Б. В. Куманеев</t>
  </si>
  <si>
    <t>Праводелова В.Ю.</t>
  </si>
  <si>
    <t xml:space="preserve">Заместитель директора филиала по экономике и финансам </t>
  </si>
  <si>
    <t>1.6.1</t>
  </si>
  <si>
    <t>Прочие инвестиционные проекты, всего, в том числе:</t>
  </si>
  <si>
    <t>1.6</t>
  </si>
  <si>
    <t>H/ВЛГ/12/01/0001</t>
  </si>
  <si>
    <t xml:space="preserve">Выполнение строительно-монтажных работ проводимых по программе реконструкции воздушной линии электропередач 35 кВ (бух. Наименование ПС "Силикатный"-ТП 35/6 "Сурок") инв. № 865002901 находящаяся по адресу  Республика Марий Эл, Медведевский район, в/г 18, п. Сурок  </t>
  </si>
  <si>
    <t>1.2.2.1.1</t>
  </si>
  <si>
    <t>Реконструкция линий электропередачи, всего, в том числе:</t>
  </si>
  <si>
    <t>1.2.2.1</t>
  </si>
  <si>
    <t>Реконструкция, модернизация, техническое перевооружение линий электропередачи, всего, в том числе:</t>
  </si>
  <si>
    <t>1.2.2</t>
  </si>
  <si>
    <t>Республика Марий Эл</t>
  </si>
  <si>
    <t>Технологическое присоединение, всего, в том числе:</t>
  </si>
  <si>
    <t>Прочие инвестиционные проекты, всего</t>
  </si>
  <si>
    <t>0.6</t>
  </si>
  <si>
    <t>Реконструкция, модернизация, техническое перевооружение, всего</t>
  </si>
  <si>
    <t>0.2</t>
  </si>
  <si>
    <t>Технологическое присоединение, всего</t>
  </si>
  <si>
    <t>0.1</t>
  </si>
  <si>
    <t>ВСЕГО по инвестиционной программе, в том числе:</t>
  </si>
  <si>
    <t>0</t>
  </si>
  <si>
    <t>10.2</t>
  </si>
  <si>
    <t>10.1</t>
  </si>
  <si>
    <t>9.2</t>
  </si>
  <si>
    <t>9.1</t>
  </si>
  <si>
    <t>8.2</t>
  </si>
  <si>
    <t>8.1</t>
  </si>
  <si>
    <t>7.2</t>
  </si>
  <si>
    <t>7.1</t>
  </si>
  <si>
    <t>6.2</t>
  </si>
  <si>
    <t>6.1</t>
  </si>
  <si>
    <t>5.4</t>
  </si>
  <si>
    <t>5.3</t>
  </si>
  <si>
    <t>5.2</t>
  </si>
  <si>
    <t>5.1</t>
  </si>
  <si>
    <t>4.2</t>
  </si>
  <si>
    <t>4.1</t>
  </si>
  <si>
    <t>Факт 
(Предложение по корректировке утвержденного плана)</t>
  </si>
  <si>
    <t>План
 (Утвержденный план)</t>
  </si>
  <si>
    <t>Наименование количественного показателя, соответствующего цели</t>
  </si>
  <si>
    <t>Фхо (млн.руб)</t>
  </si>
  <si>
    <t>Р6з_тр (мВА)</t>
  </si>
  <si>
    <t>L35 з_лэп (км)</t>
  </si>
  <si>
    <t>Инвестиции, связанные с деятельностью, не относящейся к сфере электроэнергетики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</si>
  <si>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</si>
  <si>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</si>
  <si>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 xml:space="preserve">Повышение качества оказываемых услуг в сфере электроэнергетики </t>
  </si>
  <si>
    <t xml:space="preserve">Повышение надежности оказываемых услуг в сфере электроэнергетики </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</si>
  <si>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</si>
  <si>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Развитие электрической сети/усиление существующей электрической сети, связанное с подключением новых потребителей</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</si>
  <si>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</si>
  <si>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Идентифика-тор инвестицион-ного проекта</t>
  </si>
  <si>
    <t xml:space="preserve">  Наименование инвестиционного проекта (группы инвестиционных проектов)</t>
  </si>
  <si>
    <t>Номер группы инвести-ционных проектов</t>
  </si>
  <si>
    <t xml:space="preserve">                                                                                                              реквизиты решения органа исполнительной власти, утвердившего инвестиционную программу</t>
  </si>
  <si>
    <t xml:space="preserve">                                                         полное наименование субъекта электроэнергетики</t>
  </si>
  <si>
    <t>Инвестиционная программа  филиал "Волго-Вятский" АО "Оборонэнерго"</t>
  </si>
  <si>
    <t>Форма 1. Перечени инвестиционных проектов</t>
  </si>
  <si>
    <t xml:space="preserve"> на год 2020</t>
  </si>
  <si>
    <t>Год раскрытия информации: 2019 год</t>
  </si>
  <si>
    <t>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t>
  </si>
  <si>
    <t>Замена силового трансформатора ТМ-250 на ТМГ-250 в ТП-7 инв.№ 865068797, Республика Марий Эл Медведевский район, п. Речной</t>
  </si>
  <si>
    <t>К/ВЛГ/12/05/0004</t>
  </si>
  <si>
    <t xml:space="preserve"> на год 2021</t>
  </si>
  <si>
    <t>Утвержденные плановые значения показателей приведены в соответствии с  Приказом №       года Министерством экономического развития и торговли Республики Марий Эл</t>
  </si>
  <si>
    <t>I/ВЛГ/12/01/0001</t>
  </si>
  <si>
    <t>Замена силового трансформатора ТМ-250 на ТМГ-250 в ТП-10 инв.№ 864004692, Республика Марий Эл Медведевский район, п. Сурок</t>
  </si>
  <si>
    <t>К/ВЛГ/12/05/0005</t>
  </si>
  <si>
    <t xml:space="preserve"> на год 2022</t>
  </si>
  <si>
    <t>Утвержденные плановые значения показателей приведены в соответствии с  Приказом №  года Министерством экономического развития и торговли Республики Марий Эл</t>
  </si>
  <si>
    <t>К/ВЛГ/12/01/0001</t>
  </si>
  <si>
    <t>1.2.2.1.2</t>
  </si>
  <si>
    <t xml:space="preserve">Выполнение проектных работ по реконструкции ВЛ 35 кВ: ПС "Силикатный"-ТП 35/6 "Сурок" инв. № 865002901, с установкой реклоузера и высоковольтного узла учёта находящаяся по адресу Республика Марий Эл, Медведевский район, в/г 18, п. Сурок  </t>
  </si>
  <si>
    <t>К/ВЛГ/12/01/0002</t>
  </si>
  <si>
    <t>Замена силового трансформатора ТМ-100 на ТМГ-160 в ТП-3 инв.№ 864004683, Республика Марий Эл Медведевский район, п. Сурок</t>
  </si>
  <si>
    <t>К/ВЛГ/12/05/0006</t>
  </si>
  <si>
    <t xml:space="preserve"> на год 2023</t>
  </si>
  <si>
    <t>1.2.2.1.</t>
  </si>
  <si>
    <t xml:space="preserve">Выполнение строительно-монтажных работ по реконструкции ВЛ 35 кВ: ПС "Силикатный"-ТП 35/6 "Сурок" инв. № 865002901, с установкой реклоузера и высоковольтного узла учёта находящаяся по адресу Республика Марий Эл, Медведевский район, в/г 18, п. Сурок  </t>
  </si>
  <si>
    <t>1.2.2.2.</t>
  </si>
  <si>
    <t>Проектные работы по реконструкции кабельной  линии 6 кВ кабельной  линии 6 кВ ТП-10 - КТПн-17, расположенной по адресу:  республика Марий Эл,  Медведевский район, пос. Сурок, в/г 18,  инв. № 865002899</t>
  </si>
  <si>
    <t>1.2.2.3.</t>
  </si>
  <si>
    <t>Проектные работы по реконструкции кабельной  линии 6 кВ ТП-8 - КТПн-10, расположенной по адресу:  республика Марий Эл, Медведевский район, пос. Речной, в/г 24,  инв. № 864023077</t>
  </si>
  <si>
    <t>К/ВЛГ/12/01/0003</t>
  </si>
  <si>
    <t>Замена силового трансформатора ТМ-250 на ТМГ-250 в ТП-11 инв.№ 864004756, Республика Марий Эл Медведевский район, п. Речной</t>
  </si>
  <si>
    <t>К/ВЛГ/12/05/0007</t>
  </si>
  <si>
    <t xml:space="preserve"> на год 2024</t>
  </si>
  <si>
    <t>Строительно-монтажные работы по реконструкции кабельной линии 6 кВ ТП-7 - КТПн-9, расположенной по адресу:  республика Марий Эл,  Медведевский район, пос. Сурок, в/г 18,  инв. № 865002899.</t>
  </si>
  <si>
    <t>Строительно-монтажные работы по реконструкции кабельной  линии 6 кВ ТП-10 - КТПн-17, расположенной по адресу:  республика Марий Эл,  Медведевский район, пос. Сурок, в/г 18,  инв. № 865002899.</t>
  </si>
  <si>
    <t>К/ВЛГ/12/01/0004</t>
  </si>
  <si>
    <t>Строительно-монтажные работы по реконструкции кабельной  линии 6 кВ ТП-8 - КТПн-10, расположенной по адресу:  республика Марий Эл, Медведевский район, пос. Речной, в/г 24,  инв. № 864023077</t>
  </si>
  <si>
    <t>К/ВЛГ/12/01/0005</t>
  </si>
  <si>
    <t>Замена силового трансформатора ТМ-400 на ТМГ-400 в ТП-5 инв.№ 864004758, Республика Марий Эл Медведевский район, п. Речной</t>
  </si>
  <si>
    <t>К/ВЛГ/12/05/0008</t>
  </si>
  <si>
    <t>1.6.2</t>
  </si>
  <si>
    <t>Замена силового трансформатора ТМ-250 на ТМГ-250 в КТПн-10 инв.№ 864004754, Республика Марий Эл Медведевский район, п. Речной</t>
  </si>
  <si>
    <t>К/ВЛГ/12/05/0009</t>
  </si>
  <si>
    <t>1.6.3</t>
  </si>
  <si>
    <t>Поставка измерительных приборов для ремонтного, оперативного персонала ПУ, РЭС и ЭТЛ для филиала «Волго-Вятский» АО «Оборонэнерго»</t>
  </si>
  <si>
    <t>К/ВЛГ/12/05/0010</t>
  </si>
  <si>
    <t>Приложение  № 2</t>
  </si>
  <si>
    <t>к приказу Минэнерго России</t>
  </si>
  <si>
    <t>от «05» мая 2016 г. № 380</t>
  </si>
  <si>
    <t>Форма 2. План финансирования капитальных вложений по инвестиционным проектам</t>
  </si>
  <si>
    <t>Инвестиционная программа филиал "Волго-Вятский" АО "Оборонэнерго"</t>
  </si>
  <si>
    <t>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t>
  </si>
  <si>
    <t xml:space="preserve">                                                                                                                                                             реквизиты решения органа исполнительной власти, утвердившего инвестиционную программу</t>
  </si>
  <si>
    <t>Идентификатор инвестицион-ного проекта</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</si>
  <si>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</si>
  <si>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</si>
  <si>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</si>
  <si>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</si>
  <si>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</si>
  <si>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r>
      <t>Фактический объем финансирования на 01.01.2019 года 
(N-1)</t>
    </r>
    <r>
      <rPr>
        <vertAlign val="superscript"/>
        <sz val="12"/>
        <rFont val="Times New Roman"/>
        <family val="1"/>
        <charset val="204"/>
      </rPr>
      <t>3)</t>
    </r>
    <r>
      <rPr>
        <sz val="12"/>
        <rFont val="Times New Roman"/>
        <family val="1"/>
        <charset val="204"/>
      </rPr>
      <t xml:space="preserve">, млн рублей 
(с НДС) </t>
    </r>
  </si>
  <si>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</si>
  <si>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</si>
  <si>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</si>
  <si>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2019 года (N-1) в прогнозных ценах, млн рублей (с НДС)</t>
  </si>
  <si>
    <t>Финансирование капитальных вложений в прогнозных ценах соответствующих лет , млн рублей (с НДС)</t>
  </si>
  <si>
    <t>Краткое обоснование  корректировки утвержденного плана</t>
  </si>
  <si>
    <t>План</t>
  </si>
  <si>
    <t>Предложение по корректировке утвержденного плана</t>
  </si>
  <si>
    <t>План (Утвержденный план)</t>
  </si>
  <si>
    <r>
      <t>Факт 
(Предложение по корректировке утвержденного плана)</t>
    </r>
    <r>
      <rPr>
        <vertAlign val="superscript"/>
        <sz val="12"/>
        <rFont val="Times New Roman"/>
        <family val="1"/>
        <charset val="204"/>
      </rPr>
      <t>1)</t>
    </r>
  </si>
  <si>
    <t>План года 2020</t>
  </si>
  <si>
    <t>Предложение по корректировке  плана 2020 года</t>
  </si>
  <si>
    <t>План года 2021</t>
  </si>
  <si>
    <t>Предложение по корректировке  плана 2021 года</t>
  </si>
  <si>
    <t>План года 2022</t>
  </si>
  <si>
    <t>Предложение по корректировке  плана 2022 года</t>
  </si>
  <si>
    <t xml:space="preserve"> План года 2023</t>
  </si>
  <si>
    <t>Предложение по корректировке   плана 2023 года</t>
  </si>
  <si>
    <t>План года 2024</t>
  </si>
  <si>
    <t>Предложение по корректировке   плана 2024 года</t>
  </si>
  <si>
    <r>
      <rPr>
        <b/>
        <sz val="12"/>
        <rFont val="Times New Roman"/>
        <family val="1"/>
        <charset val="204"/>
      </rPr>
      <t xml:space="preserve">Итого </t>
    </r>
    <r>
      <rPr>
        <sz val="12"/>
        <rFont val="Times New Roman"/>
        <family val="1"/>
        <charset val="204"/>
      </rPr>
      <t>за период реализации инвестиционной программы</t>
    </r>
    <r>
      <rPr>
        <b/>
        <sz val="12"/>
        <rFont val="Times New Roman"/>
        <family val="1"/>
        <charset val="204"/>
      </rPr>
      <t xml:space="preserve"> года</t>
    </r>
    <r>
      <rPr>
        <sz val="12"/>
        <rFont val="Times New Roman"/>
        <family val="1"/>
        <charset val="204"/>
      </rPr>
      <t xml:space="preserve">
</t>
    </r>
    <r>
      <rPr>
        <b/>
        <sz val="12"/>
        <rFont val="Times New Roman"/>
        <family val="1"/>
        <charset val="204"/>
      </rPr>
      <t>(план)</t>
    </r>
  </si>
  <si>
    <r>
      <rPr>
        <b/>
        <sz val="12"/>
        <rFont val="Times New Roman"/>
        <family val="1"/>
        <charset val="204"/>
      </rPr>
      <t>Итого</t>
    </r>
    <r>
      <rPr>
        <sz val="12"/>
        <rFont val="Times New Roman"/>
        <family val="1"/>
        <charset val="204"/>
      </rPr>
      <t xml:space="preserve"> за период реализации инвестиционной программы
(с учетом предложений по </t>
    </r>
    <r>
      <rPr>
        <b/>
        <sz val="12"/>
        <rFont val="Times New Roman"/>
        <family val="1"/>
        <charset val="204"/>
      </rPr>
      <t>корректировке утвержденного плана</t>
    </r>
    <r>
      <rPr>
        <sz val="12"/>
        <rFont val="Times New Roman"/>
        <family val="1"/>
        <charset val="204"/>
      </rPr>
      <t xml:space="preserve">) </t>
    </r>
    <r>
      <rPr>
        <b/>
        <sz val="12"/>
        <rFont val="Times New Roman"/>
        <family val="1"/>
        <charset val="204"/>
      </rPr>
      <t xml:space="preserve"> года</t>
    </r>
  </si>
  <si>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</si>
  <si>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</si>
  <si>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</si>
  <si>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</si>
  <si>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</si>
  <si>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</si>
  <si>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План 
на 01.01.2019года (N-1)</t>
  </si>
  <si>
    <r>
      <t>План 
на 01.01.2020 года X</t>
    </r>
    <r>
      <rPr>
        <vertAlign val="superscript"/>
        <sz val="12"/>
        <rFont val="Times New Roman"/>
        <family val="1"/>
        <charset val="204"/>
      </rPr>
      <t>4)</t>
    </r>
  </si>
  <si>
    <t>Предложение по корректировке утвержденного плана на 01.01.2020 года X</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</si>
  <si>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</si>
  <si>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</si>
  <si>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</si>
  <si>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</si>
  <si>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</si>
  <si>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</si>
  <si>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</si>
  <si>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</si>
  <si>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</si>
  <si>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</si>
  <si>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</si>
  <si>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</si>
  <si>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</si>
  <si>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</si>
  <si>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</si>
  <si>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</si>
  <si>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</si>
  <si>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</si>
  <si>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</si>
  <si>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</si>
  <si>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</si>
  <si>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</si>
  <si>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</si>
  <si>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</si>
  <si>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</si>
  <si>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</si>
  <si>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</si>
  <si>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</si>
  <si>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</si>
  <si>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</si>
  <si>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</si>
  <si>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</si>
  <si>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</si>
  <si>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</si>
  <si>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</si>
  <si>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</si>
  <si>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</si>
  <si>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</si>
  <si>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</si>
  <si>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</si>
  <si>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</si>
  <si>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</si>
  <si>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</si>
  <si>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</si>
  <si>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</si>
  <si>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</si>
  <si>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</si>
  <si>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</si>
  <si>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</si>
  <si>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</si>
  <si>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</si>
  <si>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</si>
  <si>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</si>
  <si>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</si>
  <si>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</si>
  <si>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</si>
  <si>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</si>
  <si>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</si>
  <si>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</si>
  <si>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</si>
  <si>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</si>
  <si>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</si>
  <si>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</si>
  <si>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</si>
  <si>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</si>
  <si>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1</t>
  </si>
  <si>
    <t>1.1</t>
  </si>
  <si>
    <t>0,000</t>
  </si>
  <si>
    <t>1.1.1.</t>
  </si>
  <si>
    <t>Технологическое присоединение энергопринимающих устройств потребителей, всего , в том числе:</t>
  </si>
  <si>
    <t>1.1.1.1</t>
  </si>
  <si>
    <t xml:space="preserve">Технологическое присоединение энергопринимающих устройств потребителей максимальной мощностью до 15 кВт включительно, всего </t>
  </si>
  <si>
    <t>1.1.1.2</t>
  </si>
  <si>
    <t xml:space="preserve">Технологическое присоединение энергопринимающих устройств потребителей максимальной мощностью до 150 кВт включительно, всего </t>
  </si>
  <si>
    <t>1.1.1.3</t>
  </si>
  <si>
    <t>Технологическое присоединение энергопринимающих устройств потребителей свыше 150 кВт, всего , в том числе:</t>
  </si>
  <si>
    <t>1.1.2.</t>
  </si>
  <si>
    <t>Технологическое присоединение объектов электросетевого хозяйства, всего , в том числе:</t>
  </si>
  <si>
    <t>1.1.2.1.</t>
  </si>
  <si>
    <t>Технологическое присоединение объектов электросетевого хозяйства, принадлежащих  иным сетевым организациям и иным лицам, всего , в том числе:</t>
  </si>
  <si>
    <t>1.1.2.2.</t>
  </si>
  <si>
    <t>Технологическое присоединение к электрическим сетям иных сетевых организаций, всего , в том числе:</t>
  </si>
  <si>
    <t>1.1.3.</t>
  </si>
  <si>
    <t>Технологическое присоединение объектов по производству электрической энергии всего , в том числе:</t>
  </si>
  <si>
    <t>1.3.1.</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</si>
  <si>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 в том числе:</t>
  </si>
  <si>
    <t>1.3.2.</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</si>
  <si>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 в том числе:</t>
  </si>
  <si>
    <t>1.3.3.</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</si>
  <si>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</si>
  <si>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</si>
  <si>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 в том числе:</t>
  </si>
  <si>
    <t>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</si>
  <si>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 в том числе:</t>
  </si>
  <si>
    <t>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</si>
  <si>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 в том числе:</t>
  </si>
  <si>
    <t>1.2.</t>
  </si>
  <si>
    <t>Реконструкция, модернизация, техническое перевооружение всего , в том числе:</t>
  </si>
  <si>
    <t>1.2.1.</t>
  </si>
  <si>
    <t>Реконструкция, модернизация, техническое перевооружение  трансформаторных и иных подстанций, распределительных пунктов, всего , в том числе:</t>
  </si>
  <si>
    <t>1.2.1.1.</t>
  </si>
  <si>
    <t>Реконструкция трансформаторных и иных подстанций, всего, в том числе:</t>
  </si>
  <si>
    <t>1.2.1.2.</t>
  </si>
  <si>
    <t>Модернизация, техническое перевооружение трансформаторных и иных подстанций, распределительных пунктов, всего, в том числе:</t>
  </si>
  <si>
    <t>1.2.2.1.1.</t>
  </si>
  <si>
    <t>С</t>
  </si>
  <si>
    <t>нд</t>
  </si>
  <si>
    <t>в разработке</t>
  </si>
  <si>
    <t>Уменьшение лимитов финансирования</t>
  </si>
  <si>
    <t>П</t>
  </si>
  <si>
    <t>1.2.2.1.3</t>
  </si>
  <si>
    <t>1.2.2.1.4</t>
  </si>
  <si>
    <t>1.2.2.1.5</t>
  </si>
  <si>
    <t>1.2.2.1.6</t>
  </si>
  <si>
    <t>1.2.2.1.7</t>
  </si>
  <si>
    <t>1.2.2.1.8</t>
  </si>
  <si>
    <t>1.2.2.1.9</t>
  </si>
  <si>
    <t>Модернизация, техническое перевооружение линий электропередачи, всего ,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</si>
  <si>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</si>
  <si>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</si>
  <si>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</si>
  <si>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</si>
  <si>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</si>
  <si>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</si>
  <si>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</si>
  <si>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</si>
  <si>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</si>
  <si>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</si>
  <si>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</si>
  <si>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</si>
  <si>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</si>
  <si>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</si>
  <si>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</si>
  <si>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</si>
  <si>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</si>
  <si>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</si>
  <si>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</si>
  <si>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</si>
  <si>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</si>
  <si>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</si>
  <si>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</si>
  <si>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</si>
  <si>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</si>
  <si>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</si>
  <si>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Инвестиционные проекты, предусмотренные схемой и программой развития Единой энергетической системы России, всего, в том числе:</t>
  </si>
  <si>
    <t>Инвестиционные проекты, предусмотренные схемой и программой развития Воронежской области,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</si>
  <si>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</si>
  <si>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</si>
  <si>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</si>
  <si>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</si>
  <si>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1.6.4</t>
  </si>
  <si>
    <t>1.6.5</t>
  </si>
  <si>
    <t>1.6.6</t>
  </si>
  <si>
    <t>1.6.7</t>
  </si>
  <si>
    <r>
      <rPr>
        <vertAlign val="superscript"/>
        <sz val="12"/>
        <rFont val="Times New Roman"/>
        <family val="1"/>
        <charset val="204"/>
      </rPr>
      <t>1)</t>
    </r>
    <r>
      <rPr>
        <sz val="12"/>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</si>
  <si>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charset val="204"/>
      </rPr>
      <t>2)</t>
    </r>
    <r>
      <rPr>
        <sz val="12"/>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</si>
  <si>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charset val="204"/>
      </rPr>
      <t>3)</t>
    </r>
    <r>
      <rPr>
        <sz val="12"/>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</si>
  <si>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rPr>
        <vertAlign val="superscript"/>
        <sz val="12"/>
        <rFont val="Times New Roman"/>
        <family val="1"/>
        <charset val="204"/>
      </rPr>
      <t>4)</t>
    </r>
    <r>
      <rPr>
        <sz val="12"/>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</si>
  <si>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В.Ю. Праводелова</t>
  </si>
  <si>
    <t>Приложение  № 3</t>
  </si>
  <si>
    <t>Форма 3. План освоения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</si>
  <si>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</si>
  <si>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 xml:space="preserve">Текущая стадия реализации инвестиционного проекта  </t>
  </si>
  <si>
    <t>Год окончания реализации инвестиционного проекта</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</si>
  <si>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</si>
  <si>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 xml:space="preserve">Фактический объем освоения капитальных вложений на 01.01.2019 года 
(N-1), млн рублей 
(без НДС) </t>
  </si>
  <si>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</si>
  <si>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</si>
  <si>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года 2019 (N-1) в прогнозных ценах соответствующих лет,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</si>
  <si>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</si>
  <si>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</si>
  <si>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</si>
  <si>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План на 01.01.2019 года (N-1)</t>
  </si>
  <si>
    <t>План 
на 01.01.2020 года X</t>
  </si>
  <si>
    <t>Предложение по корректировке утвержденного плана 
на 01.01.2020 года X</t>
  </si>
  <si>
    <t>2020 год N</t>
  </si>
  <si>
    <t xml:space="preserve">2021год (N+1) </t>
  </si>
  <si>
    <t>2022 год (N+2)</t>
  </si>
  <si>
    <t>2023 год (N+2)</t>
  </si>
  <si>
    <t>2024 год (N+2)</t>
  </si>
  <si>
    <t>Итого за период реализации инвестиционной программы
(план)</t>
  </si>
  <si>
    <t>Итого за период реализации инвестиционной программы
(предложение по корректировке утвержденного плана)</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</si>
  <si>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</si>
  <si>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</si>
  <si>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</si>
  <si>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</si>
  <si>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</si>
  <si>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</si>
  <si>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</si>
  <si>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 xml:space="preserve">
План
(Утвержденный план)</t>
  </si>
  <si>
    <t xml:space="preserve">Факт 
(Предложение по корректировке утвержденного плана) </t>
  </si>
  <si>
    <t>План
(Утвержденный план)</t>
  </si>
  <si>
    <t>Факт 
(Предложение по корректировке плана)</t>
  </si>
  <si>
    <t>29.1</t>
  </si>
  <si>
    <t>29.2</t>
  </si>
  <si>
    <t>29.3</t>
  </si>
  <si>
    <t>29.4</t>
  </si>
  <si>
    <t>29.5</t>
  </si>
  <si>
    <t>29.6</t>
  </si>
  <si>
    <t>29.7</t>
  </si>
  <si>
    <t>29.8</t>
  </si>
  <si>
    <t>29.9</t>
  </si>
  <si>
    <t>29.10</t>
  </si>
  <si>
    <t>Приложение  № 4</t>
  </si>
  <si>
    <t>Форма 4. План ввода основных средств</t>
  </si>
  <si>
    <t>Год раскрытия информации: 2018 год</t>
  </si>
  <si>
    <t xml:space="preserve">                                                                                                                                           реквизиты решения органа исполнительной власти, утвердившего инвестиционную программу</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</si>
  <si>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</si>
  <si>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 в год 2019 (N-1)</t>
  </si>
  <si>
    <t>Принятие основных средств и нематериальных активов к бухгалтерскому учету</t>
  </si>
  <si>
    <t>Год N 2020</t>
  </si>
  <si>
    <t>Год 2021</t>
  </si>
  <si>
    <t>Год 2022</t>
  </si>
  <si>
    <t>Год 2023</t>
  </si>
  <si>
    <t>Год 2024</t>
  </si>
  <si>
    <t>Итого за период реализации инвестиционной программы</t>
  </si>
  <si>
    <t>Факт (Предложение по корректировке утвержденного плана)</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</si>
  <si>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</si>
  <si>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</si>
  <si>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</si>
  <si>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</si>
  <si>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</si>
  <si>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</si>
  <si>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</si>
  <si>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</si>
  <si>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</si>
  <si>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</si>
  <si>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</si>
  <si>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</si>
  <si>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</si>
  <si>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</si>
  <si>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</si>
  <si>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</si>
  <si>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</si>
  <si>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</si>
  <si>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</si>
  <si>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</si>
  <si>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</si>
  <si>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</si>
  <si>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</si>
  <si>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</si>
  <si>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</si>
  <si>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</si>
  <si>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</si>
  <si>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</si>
  <si>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</si>
  <si>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</si>
  <si>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</si>
  <si>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</si>
  <si>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</si>
  <si>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</si>
  <si>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</si>
  <si>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</si>
  <si>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</si>
  <si>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</si>
  <si>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</si>
  <si>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</si>
  <si>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</si>
  <si>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</si>
  <si>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</si>
  <si>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</si>
  <si>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</si>
  <si>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</si>
  <si>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</si>
  <si>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</si>
  <si>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</si>
  <si>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</si>
  <si>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</si>
  <si>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</si>
  <si>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</si>
  <si>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</si>
  <si>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</si>
  <si>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</si>
  <si>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</si>
  <si>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</si>
  <si>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</si>
  <si>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</si>
  <si>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</si>
  <si>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</si>
  <si>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</si>
  <si>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</si>
  <si>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</si>
  <si>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</si>
  <si>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</si>
  <si>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</si>
  <si>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</si>
  <si>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</si>
  <si>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</si>
  <si>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</si>
  <si>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</si>
  <si>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</si>
  <si>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</si>
  <si>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</si>
  <si>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</si>
  <si>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</si>
  <si>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</si>
  <si>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</si>
  <si>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</si>
  <si>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t>План (Утвержденный план) принятия основных средств и нематериальных активов к бухгалтерскому учету на год</t>
  </si>
  <si>
    <t>I кв.</t>
  </si>
  <si>
    <t>II кв.</t>
  </si>
  <si>
    <t>III кв.</t>
  </si>
  <si>
    <t>IV кв.</t>
  </si>
  <si>
    <t>Итого план (утвержденный план) 
за год</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</si>
  <si>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</si>
  <si>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</si>
  <si>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</si>
  <si>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</si>
  <si>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</si>
  <si>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</si>
  <si>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</si>
  <si>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</si>
  <si>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</si>
  <si>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</si>
  <si>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</si>
  <si>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</si>
  <si>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</si>
  <si>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</si>
  <si>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</si>
  <si>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</si>
  <si>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</si>
  <si>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</si>
  <si>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</si>
  <si>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</si>
  <si>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</si>
  <si>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</si>
  <si>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</si>
  <si>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</si>
  <si>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</si>
  <si>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</si>
  <si>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</si>
  <si>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</si>
  <si>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</si>
  <si>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</si>
  <si>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</si>
  <si>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</si>
  <si>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</si>
  <si>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</si>
  <si>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 xml:space="preserve">Заместитель главного инженера                                                  </t>
  </si>
  <si>
    <t xml:space="preserve"> Б. В. Куманеев</t>
  </si>
  <si>
    <t xml:space="preserve"> </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</si>
  <si>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</si>
  <si>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</si>
  <si>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(N-1) 2019</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</si>
  <si>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</si>
  <si>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 xml:space="preserve">2020год N </t>
  </si>
  <si>
    <t>2021 год N+1</t>
  </si>
  <si>
    <t>2022 год N+1</t>
  </si>
  <si>
    <t>2023 год N+1</t>
  </si>
  <si>
    <t>2024 год N+2</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</si>
  <si>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</si>
  <si>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</si>
  <si>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</si>
  <si>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</si>
  <si>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</si>
  <si>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</si>
  <si>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</si>
  <si>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</si>
  <si>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</si>
  <si>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</si>
  <si>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</si>
  <si>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</si>
  <si>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</si>
  <si>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</si>
  <si>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</si>
  <si>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</si>
  <si>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</si>
  <si>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</si>
  <si>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</si>
  <si>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</si>
  <si>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</si>
  <si>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</si>
  <si>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</si>
  <si>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</si>
  <si>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</si>
  <si>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5.4.7</t>
  </si>
  <si>
    <t>5.4.8</t>
  </si>
  <si>
    <t>5.4.9</t>
  </si>
  <si>
    <t>5.4.10</t>
  </si>
  <si>
    <t>5.4.11</t>
  </si>
  <si>
    <t>5.4.12</t>
  </si>
  <si>
    <t>5.4.13</t>
  </si>
  <si>
    <t>5.4.14</t>
  </si>
  <si>
    <t>5.4.15</t>
  </si>
  <si>
    <t>5.4.16</t>
  </si>
  <si>
    <t>5.4.17</t>
  </si>
  <si>
    <t>5.4.18</t>
  </si>
  <si>
    <t>5.4.19</t>
  </si>
  <si>
    <t>5.4.20</t>
  </si>
  <si>
    <t>5.4.21</t>
  </si>
  <si>
    <t>5.4.22</t>
  </si>
  <si>
    <t>5.4.23</t>
  </si>
  <si>
    <t>5.4.24</t>
  </si>
  <si>
    <t>5.4.25</t>
  </si>
  <si>
    <t>5.4.26</t>
  </si>
  <si>
    <t>5.4.27</t>
  </si>
  <si>
    <t>5.4.28</t>
  </si>
  <si>
    <t>5.4.29</t>
  </si>
  <si>
    <t>5.4.30</t>
  </si>
  <si>
    <t>5.5.1</t>
  </si>
  <si>
    <t>5.5.2</t>
  </si>
  <si>
    <t>5.5.3</t>
  </si>
  <si>
    <t>5.5.4</t>
  </si>
  <si>
    <t>5.5.5</t>
  </si>
  <si>
    <t>5.5.6</t>
  </si>
  <si>
    <t>5.6.1</t>
  </si>
  <si>
    <t>5.6.2</t>
  </si>
  <si>
    <t>5.6.3</t>
  </si>
  <si>
    <t>5.6.4</t>
  </si>
  <si>
    <t>5.6.5</t>
  </si>
  <si>
    <t>5.6.6</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</si>
  <si>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</si>
  <si>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</si>
  <si>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</si>
  <si>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 в год (N-1) 2019</t>
  </si>
  <si>
    <t>Ввод объектов инвестиционной деятельности (мощностей) в эксплуатацию</t>
  </si>
  <si>
    <t xml:space="preserve">2020 Год N </t>
  </si>
  <si>
    <t>2021 Год N+1</t>
  </si>
  <si>
    <t>2022 Год N+2</t>
  </si>
  <si>
    <t>2023 Год N+3</t>
  </si>
  <si>
    <t>2024 Год N+4</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</si>
  <si>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</si>
  <si>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</si>
  <si>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</si>
  <si>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</si>
  <si>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</si>
  <si>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</si>
  <si>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</si>
  <si>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</si>
  <si>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</si>
  <si>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</si>
  <si>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</si>
  <si>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</si>
  <si>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</si>
  <si>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</si>
  <si>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</si>
  <si>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</si>
  <si>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</si>
  <si>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</si>
  <si>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</si>
  <si>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</si>
  <si>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</si>
  <si>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</si>
  <si>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</si>
  <si>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</si>
  <si>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</si>
  <si>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</si>
  <si>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</si>
  <si>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</si>
  <si>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</si>
  <si>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</si>
  <si>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</si>
  <si>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</si>
  <si>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</si>
  <si>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</si>
  <si>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Приложение  № 8</t>
  </si>
  <si>
    <t>Форма 8.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</si>
  <si>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</si>
  <si>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Вывод объектов инвестиционной деятельности (мощностей) из эксплуатации в год (N-1) 2019</t>
  </si>
  <si>
    <t>Вывод объектов инвестиционной деятельности (мощностей) из эксплуатации</t>
  </si>
  <si>
    <t>2023 Год N+2</t>
  </si>
  <si>
    <t>2024 Год N+2</t>
  </si>
  <si>
    <t>План (Факт)</t>
  </si>
  <si>
    <t>6.3.8</t>
  </si>
  <si>
    <t>6.3.9</t>
  </si>
  <si>
    <t>6.3.10</t>
  </si>
  <si>
    <t>6.3.11</t>
  </si>
  <si>
    <t>6.3.12</t>
  </si>
  <si>
    <t>6.3.13</t>
  </si>
  <si>
    <t>6.3.14</t>
  </si>
  <si>
    <t>6.3.15</t>
  </si>
  <si>
    <t>ВЛ-35 кВ</t>
  </si>
  <si>
    <t>КЛ-6 кВ</t>
  </si>
  <si>
    <t>Трансформатор ТМ-250 кВа, 6/0,4 кВ</t>
  </si>
  <si>
    <t>Трансформатор ТМ-320 кВа, 6/0,4 кВ</t>
  </si>
  <si>
    <t>Трансформатор ТМ-100кВа, 6/0,4 кВ</t>
  </si>
  <si>
    <t>Трансформатор ТМ-400 кВа, 6/0,4 кВ</t>
  </si>
  <si>
    <t>Форма 9. Краткое описание инвестиционной программы. Показатели энергетической эффективности</t>
  </si>
  <si>
    <t>______________________________________________________________________________________________________________________________________________________________________________________________________________</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</si>
  <si>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</si>
  <si>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</si>
  <si>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</si>
  <si>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Наименование показателя энергетической эффективности, единицы измерения</t>
  </si>
  <si>
    <t>Воздушная линия 35 кВ</t>
  </si>
  <si>
    <t>Трансформатор силовой 6-10 кВ Численное значение экономии электроэнергии в год (тыс. кВт)</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</si>
  <si>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</si>
  <si>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</si>
  <si>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</si>
  <si>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</si>
  <si>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</si>
  <si>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</si>
  <si>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</si>
  <si>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</si>
  <si>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</si>
  <si>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</si>
  <si>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</si>
  <si>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</si>
  <si>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</si>
  <si>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</si>
  <si>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</si>
  <si>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</si>
  <si>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</si>
  <si>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Приволжский Федеральный округ</t>
  </si>
  <si>
    <t xml:space="preserve">Медведевский район,  п. Сурок  </t>
  </si>
  <si>
    <t>филиал "Волго-Вятский"</t>
  </si>
  <si>
    <t>не требуется</t>
  </si>
  <si>
    <t>не относится</t>
  </si>
  <si>
    <t xml:space="preserve">Медведевский район,  п. Речной  </t>
  </si>
  <si>
    <t>Приложение  № 11</t>
  </si>
  <si>
    <t>от «__» _____ 2016 г. №___</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</si>
  <si>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</si>
  <si>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</si>
  <si>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Год раскрытия информации: 2019_ год</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</si>
  <si>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</si>
  <si>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</si>
  <si>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</si>
  <si>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</si>
  <si>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</si>
  <si>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</si>
  <si>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</si>
  <si>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</si>
  <si>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</si>
  <si>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</si>
  <si>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</si>
  <si>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Схема и программа развития электроэнергетики субъекта Российской Федерации, утвержденные в год (X-1)</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</si>
  <si>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</si>
  <si>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</si>
  <si>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</si>
  <si>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</si>
  <si>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</si>
  <si>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</si>
  <si>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</si>
  <si>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</si>
  <si>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</si>
  <si>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</si>
  <si>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</si>
  <si>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</si>
  <si>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</si>
  <si>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</si>
  <si>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</si>
  <si>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</si>
  <si>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</si>
  <si>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Дата</t>
  </si>
  <si>
    <t>Номер</t>
  </si>
  <si>
    <t>год</t>
  </si>
  <si>
    <t>квартал</t>
  </si>
  <si>
    <t>до</t>
  </si>
  <si>
    <t>после</t>
  </si>
  <si>
    <t>МВхА</t>
  </si>
  <si>
    <t>Дата контрольного замерного дня</t>
  </si>
  <si>
    <t>До</t>
  </si>
  <si>
    <t>После</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</si>
  <si>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</si>
  <si>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Инвестиционная программа _филиал "Волго-Вятский" АО "Оборонэнерго"</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</si>
  <si>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</si>
  <si>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</si>
  <si>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</si>
  <si>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</si>
  <si>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</si>
  <si>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</si>
  <si>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</si>
  <si>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(N-1)</t>
  </si>
  <si>
    <t>год N</t>
  </si>
  <si>
    <t>год (N+1)</t>
  </si>
  <si>
    <t>год (N+2)</t>
  </si>
  <si>
    <t xml:space="preserve">год (N-4) </t>
  </si>
  <si>
    <t>год (N-3)</t>
  </si>
  <si>
    <t>год (N-2)</t>
  </si>
  <si>
    <t>Наименование субъекта Российской Федерации</t>
  </si>
  <si>
    <r>
      <t>нд</t>
    </r>
    <r>
      <rPr>
        <vertAlign val="superscript"/>
        <sz val="12"/>
        <color indexed="8"/>
        <rFont val="Times New Roman"/>
        <family val="1"/>
        <charset val="204"/>
      </rPr>
      <t>3)</t>
    </r>
  </si>
  <si>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</si>
  <si>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1.1.1</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</si>
  <si>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</si>
  <si>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r>
      <t>шт.</t>
    </r>
    <r>
      <rPr>
        <vertAlign val="superscript"/>
        <sz val="12"/>
        <color indexed="8"/>
        <rFont val="Times New Roman"/>
        <family val="1"/>
        <charset val="204"/>
      </rPr>
      <t>1)</t>
    </r>
  </si>
  <si>
    <r>
      <t>МВт</t>
    </r>
    <r>
      <rPr>
        <vertAlign val="superscript"/>
        <sz val="12"/>
        <color indexed="8"/>
        <rFont val="Times New Roman"/>
        <family val="1"/>
        <charset val="204"/>
      </rPr>
      <t>2)</t>
    </r>
  </si>
  <si>
    <t xml:space="preserve">          в том числе не предусматривающие выполнение работ со стороны сетевой организации</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</si>
  <si>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</si>
  <si>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</si>
  <si>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</si>
  <si>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</si>
  <si>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1.1.2</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</si>
  <si>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</si>
  <si>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1.1.2.1</t>
  </si>
  <si>
    <t>1.1.2.2</t>
  </si>
  <si>
    <t>1.1.2.3</t>
  </si>
  <si>
    <t>1.1.2.4</t>
  </si>
  <si>
    <t>1.1.3</t>
  </si>
  <si>
    <t>Исполнено обязательств по договорам об осуществлении технологического присоединения к электрическим сетям за планируемый (истекший) год</t>
  </si>
  <si>
    <t>1.1.3.1</t>
  </si>
  <si>
    <t>1.1.3.2</t>
  </si>
  <si>
    <t>1.1.3.3</t>
  </si>
  <si>
    <t>1.1.3.4</t>
  </si>
  <si>
    <t>1.1.4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</si>
  <si>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</si>
  <si>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</si>
  <si>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1.1.4.1</t>
  </si>
  <si>
    <t xml:space="preserve">          в том числе затраты на проектно изыскательские работы</t>
  </si>
  <si>
    <t>1.1.4.2</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</si>
  <si>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</si>
  <si>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</si>
  <si>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</si>
  <si>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</si>
  <si>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</si>
  <si>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</si>
  <si>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</si>
  <si>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</si>
  <si>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</si>
  <si>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r>
      <t>Другое</t>
    </r>
    <r>
      <rPr>
        <vertAlign val="superscript"/>
        <sz val="12"/>
        <color indexed="8"/>
        <rFont val="Times New Roman"/>
        <family val="1"/>
        <charset val="204"/>
      </rPr>
      <t>5)</t>
    </r>
  </si>
  <si>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</si>
  <si>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</si>
  <si>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</si>
  <si>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</si>
  <si>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</si>
  <si>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</si>
  <si>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</si>
  <si>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</si>
  <si>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1.2</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</si>
  <si>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</si>
  <si>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1.2.1</t>
  </si>
  <si>
    <t>1.2.1.1</t>
  </si>
  <si>
    <t>1.2.1.2</t>
  </si>
  <si>
    <t>1.2.1.3</t>
  </si>
  <si>
    <t>1.2.1.4</t>
  </si>
  <si>
    <t>1.2.2.2</t>
  </si>
  <si>
    <t>1.2.2.3</t>
  </si>
  <si>
    <t>1.2.2.4</t>
  </si>
  <si>
    <t>1.2.3</t>
  </si>
  <si>
    <t>1.2.3.1</t>
  </si>
  <si>
    <t>1.2.3.2</t>
  </si>
  <si>
    <t>1.2.3.3</t>
  </si>
  <si>
    <t>1.2.3.4</t>
  </si>
  <si>
    <t>1.2.4</t>
  </si>
  <si>
    <t>1.2.4.1</t>
  </si>
  <si>
    <t>1.2.4.2</t>
  </si>
  <si>
    <t>1.2.4.3</t>
  </si>
  <si>
    <t>1.2.4.4</t>
  </si>
  <si>
    <t>1.2.5</t>
  </si>
  <si>
    <t>1.2.5.1</t>
  </si>
  <si>
    <t>1.2.5.2</t>
  </si>
  <si>
    <t>1.2.5.3</t>
  </si>
  <si>
    <t>1.2.6</t>
  </si>
  <si>
    <t>1.2.6.1</t>
  </si>
  <si>
    <t>1.2.6.2</t>
  </si>
  <si>
    <t>1.2.6.3</t>
  </si>
  <si>
    <t>2</t>
  </si>
  <si>
    <r>
      <t>…</t>
    </r>
    <r>
      <rPr>
        <vertAlign val="superscript"/>
        <sz val="12"/>
        <color indexed="8"/>
        <rFont val="Times New Roman"/>
        <family val="1"/>
        <charset val="204"/>
      </rPr>
      <t>4)</t>
    </r>
  </si>
  <si>
    <r>
      <rPr>
        <vertAlign val="superscript"/>
        <sz val="11"/>
        <color indexed="8"/>
        <rFont val="Times New Roman"/>
        <family val="1"/>
        <charset val="204"/>
      </rPr>
      <t xml:space="preserve">1) </t>
    </r>
    <r>
      <rPr>
        <sz val="11"/>
        <color indexed="8"/>
        <rFont val="Times New Roman"/>
        <family val="1"/>
        <charset val="204"/>
      </rPr>
      <t>шт. договоров об осуществлении технологического присоединения к электрическим сетям</t>
    </r>
  </si>
  <si>
    <r>
      <rPr>
        <vertAlign val="superscript"/>
        <sz val="11"/>
        <color indexed="8"/>
        <rFont val="Times New Roman"/>
        <family val="1"/>
        <charset val="204"/>
      </rPr>
      <t xml:space="preserve">2) </t>
    </r>
    <r>
      <rPr>
        <sz val="11"/>
        <color indexed="8"/>
        <rFont val="Times New Roman"/>
        <family val="1"/>
        <charset val="204"/>
      </rPr>
      <t xml:space="preserve">МВт максимальной мощности энергопринимающих устройств потребителей  </t>
    </r>
  </si>
  <si>
    <r>
      <rPr>
        <vertAlign val="superscript"/>
        <sz val="11"/>
        <color indexed="8"/>
        <rFont val="Times New Roman"/>
        <family val="1"/>
        <charset val="204"/>
      </rPr>
      <t xml:space="preserve">3) </t>
    </r>
    <r>
      <rPr>
        <sz val="11"/>
        <color indexed="8"/>
        <rFont val="Times New Roman"/>
        <family val="1"/>
        <charset val="204"/>
      </rPr>
      <t>Ячейки, в которых указано слово "нд", заполнению не подлежат</t>
    </r>
  </si>
  <si>
    <r>
      <rPr>
        <vertAlign val="superscript"/>
        <sz val="11"/>
        <color indexed="8"/>
        <rFont val="Times New Roman"/>
        <family val="1"/>
        <charset val="204"/>
      </rPr>
      <t>4)</t>
    </r>
    <r>
      <rPr>
        <sz val="11"/>
        <color indexed="8"/>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</si>
  <si>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rPr>
        <vertAlign val="superscript"/>
        <sz val="11"/>
        <color indexed="8"/>
        <rFont val="Times New Roman"/>
        <family val="1"/>
        <charset val="204"/>
      </rPr>
      <t>5)</t>
    </r>
    <r>
      <rPr>
        <sz val="11"/>
        <color indexed="8"/>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</si>
  <si>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</si>
  <si>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</si>
  <si>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charset val="204"/>
      </rPr>
      <t>1)</t>
    </r>
  </si>
  <si>
    <t>Значения стандартизированных ставок за год (X-1), тыс. рублей</t>
  </si>
  <si>
    <t>Индекс сметной стоимости</t>
  </si>
  <si>
    <r>
      <t>Плановые значения стоимости на год X</t>
    </r>
    <r>
      <rPr>
        <vertAlign val="superscript"/>
        <sz val="12"/>
        <color indexed="8"/>
        <rFont val="Times New Roman"/>
        <family val="1"/>
        <charset val="204"/>
      </rPr>
      <t>6)</t>
    </r>
    <r>
      <rPr>
        <sz val="12"/>
        <color indexed="8"/>
        <rFont val="Times New Roman"/>
        <family val="1"/>
        <charset val="204"/>
      </rPr>
      <t>, 
тыс. рублей</t>
    </r>
    <r>
      <rPr>
        <vertAlign val="superscript"/>
        <sz val="12"/>
        <color indexed="8"/>
        <rFont val="Times New Roman"/>
        <family val="1"/>
        <charset val="204"/>
      </rPr>
      <t>2)</t>
    </r>
  </si>
  <si>
    <r>
      <t>Год (X-3)</t>
    </r>
    <r>
      <rPr>
        <vertAlign val="superscript"/>
        <sz val="12"/>
        <color indexed="8"/>
        <rFont val="Times New Roman"/>
        <family val="1"/>
        <charset val="204"/>
      </rPr>
      <t>6)</t>
    </r>
  </si>
  <si>
    <r>
      <t>Год (X-2)</t>
    </r>
    <r>
      <rPr>
        <vertAlign val="superscript"/>
        <sz val="12"/>
        <color indexed="8"/>
        <rFont val="Times New Roman"/>
        <family val="1"/>
        <charset val="204"/>
      </rPr>
      <t>6)</t>
    </r>
  </si>
  <si>
    <r>
      <t>Год (X-1)</t>
    </r>
    <r>
      <rPr>
        <vertAlign val="superscript"/>
        <sz val="12"/>
        <color indexed="8"/>
        <rFont val="Times New Roman"/>
        <family val="1"/>
        <charset val="204"/>
      </rPr>
      <t>6)</t>
    </r>
  </si>
  <si>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charset val="204"/>
      </rPr>
      <t>4)</t>
    </r>
    <r>
      <rPr>
        <sz val="12"/>
        <color indexed="8"/>
        <rFont val="Times New Roman"/>
        <family val="1"/>
        <charset val="204"/>
      </rPr>
      <t xml:space="preserve"> [п.1.1.1+п.1.1.2+п.1.1.3+
п.1.1.4+п.1.1.5]:</t>
    </r>
  </si>
  <si>
    <r>
      <t>(ст.</t>
    </r>
    <r>
      <rPr>
        <sz val="12"/>
        <color indexed="8"/>
        <rFont val="Times New Roman"/>
        <family val="1"/>
        <charset val="204"/>
      </rPr>
      <t>3+ст.4+ст.5)/3</t>
    </r>
  </si>
  <si>
    <t>строительство воздушных линий, на уровне напряжения i</t>
  </si>
  <si>
    <t>(ст.3+ст.4+ст.5)/3</t>
  </si>
  <si>
    <t>С2</t>
  </si>
  <si>
    <t>ст.6*ст.7*ст.8/1000</t>
  </si>
  <si>
    <t xml:space="preserve">строительство кабельных линий, на уровне напряжения i </t>
  </si>
  <si>
    <t>С3</t>
  </si>
  <si>
    <t xml:space="preserve">строительство пунктов секционирования, на уровне напряжения i и (или) диапазоне мощности j  </t>
  </si>
  <si>
    <t>С4</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</si>
  <si>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</si>
  <si>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</si>
  <si>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charset val="204"/>
      </rPr>
      <t>5)</t>
    </r>
    <r>
      <rPr>
        <sz val="12"/>
        <color indexed="8"/>
        <rFont val="Times New Roman"/>
        <family val="1"/>
        <charset val="204"/>
      </rPr>
      <t xml:space="preserve"> [п.1.2.1+п.1.2.2+п.1.2.3+
п.1.2.4+п.1.2.5]</t>
    </r>
  </si>
  <si>
    <r>
      <t>…</t>
    </r>
    <r>
      <rPr>
        <vertAlign val="superscript"/>
        <sz val="11"/>
        <color indexed="8"/>
        <rFont val="Times New Roman"/>
        <family val="1"/>
        <charset val="204"/>
      </rPr>
      <t>7)</t>
    </r>
  </si>
  <si>
    <r>
      <rPr>
        <vertAlign val="superscript"/>
        <sz val="11"/>
        <color indexed="8"/>
        <rFont val="Times New Roman"/>
        <family val="1"/>
        <charset val="204"/>
      </rPr>
      <t xml:space="preserve">1) </t>
    </r>
    <r>
      <rPr>
        <sz val="11"/>
        <color indexed="8"/>
        <rFont val="Times New Roman"/>
        <family val="1"/>
        <charset val="204"/>
      </rPr>
      <t>Определяется как (столбец (ст.)3+ст.4+ст.5)/3</t>
    </r>
  </si>
  <si>
    <r>
      <rPr>
        <vertAlign val="superscript"/>
        <sz val="11"/>
        <color indexed="8"/>
        <rFont val="Times New Roman"/>
        <family val="1"/>
        <charset val="204"/>
      </rPr>
      <t xml:space="preserve">2) </t>
    </r>
    <r>
      <rPr>
        <sz val="11"/>
        <color indexed="8"/>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</si>
  <si>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charset val="204"/>
      </rPr>
      <t xml:space="preserve">4) </t>
    </r>
    <r>
      <rPr>
        <sz val="11"/>
        <color indexed="8"/>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</si>
  <si>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charset val="204"/>
      </rPr>
      <t xml:space="preserve">5) </t>
    </r>
    <r>
      <rPr>
        <sz val="11"/>
        <color indexed="8"/>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</si>
  <si>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r>
      <rPr>
        <vertAlign val="superscript"/>
        <sz val="11"/>
        <color indexed="8"/>
        <rFont val="Times New Roman"/>
        <family val="1"/>
        <charset val="204"/>
      </rPr>
      <t>6)</t>
    </r>
    <r>
      <rPr>
        <sz val="11"/>
        <color indexed="8"/>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</si>
  <si>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rPr>
        <vertAlign val="superscript"/>
        <sz val="11"/>
        <color indexed="8"/>
        <rFont val="Times New Roman"/>
        <family val="1"/>
        <charset val="204"/>
      </rPr>
      <t>7)</t>
    </r>
    <r>
      <rPr>
        <sz val="11"/>
        <color indexed="8"/>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</si>
  <si>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Приложение  № 12</t>
  </si>
  <si>
    <t>Форма 12. Краткое описание инвестиционной программы. Обоснование необходимости реализации инвестиционных проектов</t>
  </si>
  <si>
    <t>Идентифика-
тор инвестицион-ного проекта</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</si>
  <si>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</si>
  <si>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</si>
  <si>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</si>
  <si>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</si>
  <si>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</si>
  <si>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</si>
  <si>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</si>
  <si>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</si>
  <si>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</si>
  <si>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</si>
  <si>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</si>
  <si>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</si>
  <si>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</si>
  <si>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</si>
  <si>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</si>
  <si>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</si>
  <si>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</si>
  <si>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</si>
  <si>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</si>
  <si>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</si>
  <si>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</si>
  <si>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</si>
  <si>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</si>
  <si>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</si>
  <si>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</si>
  <si>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</si>
  <si>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t>
  </si>
  <si>
    <t>-</t>
  </si>
  <si>
    <t>ВЛ-35 кВ:
ПС "Силикатный" -
ТП-35/6 "Сурок"</t>
  </si>
  <si>
    <t>Мероприятия направленные на снижение эксплуатационных затрат. Задачи, реализуемые в рамках данного мероприятия снижение потерь электроэнергии при ее передаче по распределительным сетям.</t>
  </si>
  <si>
    <t>35</t>
  </si>
  <si>
    <t xml:space="preserve"> КЛ 6 кВ ТП-10 - КТПн-17,</t>
  </si>
  <si>
    <t xml:space="preserve"> КЛ 6 кВ ТП-7 - КТПн-9,</t>
  </si>
  <si>
    <t xml:space="preserve"> КЛ 6 кВ ТП-10- КТПн-17,</t>
  </si>
  <si>
    <t xml:space="preserve"> КЛ 6 кВ ТП-8 - КТПн-10,</t>
  </si>
  <si>
    <t>ТП-7</t>
  </si>
  <si>
    <t xml:space="preserve">Целью мероприятия является повышение уровня энергосбережения и энергетической эффективности. Задачи, реализуемые в рамках данного мероприятия снижение потерь электроэнергии при ее передаче по распределительным сетям.
</t>
  </si>
  <si>
    <t>ТП-10</t>
  </si>
  <si>
    <t>ТП-3</t>
  </si>
  <si>
    <t>ТП-11</t>
  </si>
  <si>
    <t>ТП-5</t>
  </si>
  <si>
    <t>КТП-10</t>
  </si>
  <si>
    <t>Приложение  № 13</t>
  </si>
  <si>
    <t>Форма 13.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</si>
  <si>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</si>
  <si>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</si>
  <si>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</si>
  <si>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r>
    <r>
      <rPr>
        <vertAlign val="superscript"/>
        <sz val="11"/>
        <rFont val="Times New Roman"/>
        <family val="1"/>
        <charset val="204"/>
      </rPr>
      <t>1)</t>
    </r>
    <r>
      <rPr>
        <sz val="11"/>
        <rFont val="Times New Roman"/>
        <family val="1"/>
        <charset val="204"/>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</si>
  <si>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r>
      <t>Схема и программа развития электроэнергетики субъекта Российской Федерации, утвержденные в год (X-1)</t>
    </r>
    <r>
      <rPr>
        <vertAlign val="superscript"/>
        <sz val="11"/>
        <rFont val="Times New Roman"/>
        <family val="1"/>
        <charset val="204"/>
      </rPr>
      <t xml:space="preserve">1) </t>
    </r>
    <r>
      <rPr>
        <sz val="11"/>
        <rFont val="Times New Roman"/>
        <family val="1"/>
        <charset val="204"/>
      </rPr>
      <t>(схема теплоснабжения поселения (городского округа), утвержденная органом местного самоуправления)</t>
    </r>
  </si>
  <si>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</si>
  <si>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charset val="204"/>
      </rPr>
      <t>1)</t>
    </r>
    <r>
      <rPr>
        <sz val="11"/>
        <rFont val="Times New Roman"/>
        <family val="1"/>
        <charset val="204"/>
      </rPr>
      <t xml:space="preserve"> 
(схемой теплоснабжения поселения (городского округа), утвержденной органом местного самоуправления), год</t>
    </r>
  </si>
  <si>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</si>
  <si>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r>
      <rPr>
        <vertAlign val="superscript"/>
        <sz val="12"/>
        <rFont val="Times New Roman"/>
        <family val="1"/>
        <charset val="204"/>
      </rPr>
      <t>1)</t>
    </r>
    <r>
      <rPr>
        <sz val="12"/>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</si>
  <si>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</si>
  <si>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</si>
  <si>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</si>
  <si>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</si>
  <si>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</si>
  <si>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</si>
  <si>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</si>
  <si>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</si>
  <si>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</si>
  <si>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Изменение протяженности линий электропередач, не связанного с осуществлением технологического присоединения , км</t>
  </si>
  <si>
    <t xml:space="preserve">Замена силовых трансформаторов, МВА </t>
  </si>
  <si>
    <t>бюджетов субъектов Российской Федерации</t>
  </si>
  <si>
    <t>Год принятия к бухгалтерскому учету</t>
  </si>
  <si>
    <t>Первоначальная стоимость, млн рублей</t>
  </si>
  <si>
    <t>значение до</t>
  </si>
  <si>
    <t>значение после</t>
  </si>
  <si>
    <t>16.1.1</t>
  </si>
  <si>
    <t>16.1.2</t>
  </si>
  <si>
    <t>16.2.1</t>
  </si>
  <si>
    <t>16.2.2</t>
  </si>
  <si>
    <t>Локальная смета</t>
  </si>
  <si>
    <t>мероприятия направленные на снижение эксплуатационных затрат</t>
  </si>
  <si>
    <t>Коммерческое предложение</t>
  </si>
  <si>
    <t>Приложение  № 15</t>
  </si>
  <si>
    <t>Форма 15. Краткое описание инвестиционной программы. Обоснование необходимости реализации инвестиционных проектов</t>
  </si>
  <si>
    <t>Год раскрытия информации:2019 год</t>
  </si>
  <si>
    <t>Наличие заключенного договора о подключении к системам теплоснабжения</t>
  </si>
  <si>
    <t>Размер платы за подключение в соответствии с договором о подключении к системам теплоснабжения, млн рублей</t>
  </si>
  <si>
    <t>Сроки осуществления мероприятий по подключению</t>
  </si>
  <si>
    <t>Присоединение источников тепловой энергии или тепловых сетей к системам теплоснабжения</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</si>
  <si>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</si>
  <si>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</si>
  <si>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</si>
  <si>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Схема теплоснабжения</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</si>
  <si>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</si>
  <si>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</si>
  <si>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</si>
  <si>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</si>
  <si>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</si>
  <si>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Планируемый в инвестиционной программе срок ввода  объектов теплоснабжения  в эксплуатацию, год</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</si>
  <si>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</si>
  <si>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</si>
  <si>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</si>
  <si>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</si>
  <si>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всего, Гкал/ч (т/ч, мм)</t>
  </si>
  <si>
    <t>всего за вычетом мощности  наиболее крупного источника тепловой энергии (насосного агрегата), Гкал/ч (т/ч)</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</si>
  <si>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</si>
  <si>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</si>
  <si>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Приложение  № 16</t>
  </si>
  <si>
    <t>Форма 16. Краткое описание инвестиционной программы. Обоснование необходимости реализации инвестиционных проектов</t>
  </si>
  <si>
    <t xml:space="preserve"> Номер группы инвести-ционных проектов</t>
  </si>
  <si>
    <t>Год ввода в эксплуатацию объекта теплоснабжения, объекта по производству электрической энергии
(до реализации инвестиционного проекта)</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</si>
  <si>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</si>
  <si>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</si>
  <si>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</si>
  <si>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Необходимость замены физически изношенного оборудования подтверждается  результатами:</t>
  </si>
  <si>
    <t>Приложение  № 17</t>
  </si>
  <si>
    <t>Форма 17. Краткое описание инвестиционной программы. Индексы-дефляторы инвестиций в основной капитал (капитальных вложений)</t>
  </si>
  <si>
    <t>Инвестиционная программа филиал "Волго-Вятский" АО "Оборонэнерго" в границах Республики Марий Эл</t>
  </si>
  <si>
    <t>Наименование</t>
  </si>
  <si>
    <t xml:space="preserve">Наименование документа - источника данных </t>
  </si>
  <si>
    <t>Реквизиты документа</t>
  </si>
  <si>
    <t>2020 год</t>
  </si>
  <si>
    <t>2021 год</t>
  </si>
  <si>
    <t>2022 год</t>
  </si>
  <si>
    <t>2023 год</t>
  </si>
  <si>
    <t>5.5</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</si>
  <si>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</si>
  <si>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Индексы-дефляторы прогнозные на 2017-2018 гг., принятые согласно публикации Минэкономразвития России от 24 ноября 2016 г.</t>
  </si>
  <si>
    <t xml:space="preserve">http://economy.gov.ru/minec/activity/sections/macro/2016241101 </t>
  </si>
  <si>
    <t>Наименование индексов-дефляторов, отражающих повышение эффективности инвестиционной деятельности (в %, к предыдущему году)</t>
  </si>
  <si>
    <t xml:space="preserve">* Индекс-дефлятор на 2016-2018 гг. принят согласно публикации Минэкономразвития от 26 октября 2015 г. "Прогноз социально-экономического развития Российской Федерации на 2016-2018 годы" а также принятые согласно публикации Минэкономразвития России от 24 ноября 2016 г.                                                                                                                                    </t>
  </si>
  <si>
    <t xml:space="preserve">(http://economy.gov.ru/minec/activity/sections/macro/prognoz/index).    </t>
  </si>
  <si>
    <t>Приложение  № 18</t>
  </si>
  <si>
    <t>Форма 18. Значения целевых показателей, установленные для целей формирования инвестиционной программы</t>
  </si>
  <si>
    <t>Наименование  субъекта Российской Федерации: Республика Марий Эл</t>
  </si>
  <si>
    <t>______________________________________________________________________________________________________________________________________________________________________________</t>
  </si>
  <si>
    <t>Наименование целевого показателя</t>
  </si>
  <si>
    <t>Единицы измерения</t>
  </si>
  <si>
    <t>Значения целевых показателей, годы</t>
  </si>
  <si>
    <t>год 2020</t>
  </si>
  <si>
    <t>год 2021</t>
  </si>
  <si>
    <t>год 2022</t>
  </si>
  <si>
    <t>год 2023</t>
  </si>
  <si>
    <t>год 2024</t>
  </si>
  <si>
    <t>Показатель средней продолжительности прекращения передачи электрической энергии (Пп)</t>
  </si>
  <si>
    <t>значение  показателя</t>
  </si>
  <si>
    <t>Показатель уровня качества осуществляемого технологического присоединения (Птпр)</t>
  </si>
  <si>
    <t>Показатель уровня качества оказываемых услуг территориальными сетевыми организациями (Птсо)</t>
  </si>
  <si>
    <t xml:space="preserve">Заместитель главного инженера </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</si>
  <si>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</si>
  <si>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</si>
  <si>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</si>
  <si>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Приложение № 1</t>
  </si>
  <si>
    <t>от "_13_"апреля_2017 г. № 310</t>
  </si>
  <si>
    <t>Форма № 20 Финансовый план субъекта электроэнергетики</t>
  </si>
  <si>
    <t xml:space="preserve">                          полное наименование субъекта электроэнергетики</t>
  </si>
  <si>
    <t>Субъект Российской Федерации: Республика Марий Эл</t>
  </si>
  <si>
    <t xml:space="preserve">                    Год раскрытия (предоставления) информации: 2019 год</t>
  </si>
  <si>
    <t>Утвержденные плановые значения показателей приведены в соответствии с Приказом № 267 от 3.10.2016г.</t>
  </si>
  <si>
    <t xml:space="preserve">    реквизиты решения органа исполнительной власти, утвердившего инвестиционную программу</t>
  </si>
  <si>
    <t xml:space="preserve">1. Финансово-экономическая модель деятельности субъекта электроэнергетики </t>
  </si>
  <si>
    <t>Показатель</t>
  </si>
  <si>
    <t>Ед. изм.</t>
  </si>
  <si>
    <t>2018 год</t>
  </si>
  <si>
    <t>2019 год</t>
  </si>
  <si>
    <t>2024 год</t>
  </si>
  <si>
    <t>Факт</t>
  </si>
  <si>
    <t>Прогноз</t>
  </si>
  <si>
    <t>Предложение по корректировке  утвержденного плана</t>
  </si>
  <si>
    <t>17</t>
  </si>
  <si>
    <t>БЮДЖЕТ ДОХОДОВ И РАСХОДОВ</t>
  </si>
  <si>
    <t>I</t>
  </si>
  <si>
    <t>Выручка от реализации товаров (работ, услуг) всего, в том числе*:</t>
  </si>
  <si>
    <t>млн рублей</t>
  </si>
  <si>
    <t xml:space="preserve">Производство и поставка электрической энергии и мощности всего, в том числе: </t>
  </si>
  <si>
    <t>производство и поставка электрической энергии на оптовом рынке электрической энергии и мощности</t>
  </si>
  <si>
    <t>производство и поставка электрической мощности на оптовом рынке электрической энергии и мощности</t>
  </si>
  <si>
    <t>производство и поставка электрической энергии (мощности) на розничных рынках электрической энергии</t>
  </si>
  <si>
    <t>Производство и поставка тепловой энергии (мощности)</t>
  </si>
  <si>
    <t>1.3</t>
  </si>
  <si>
    <t>Оказание услуг по передаче электрической энергии</t>
  </si>
  <si>
    <t>1.4</t>
  </si>
  <si>
    <t>Оказание услуг по передаче тепловой энергии, теплоносителя</t>
  </si>
  <si>
    <t>1.5</t>
  </si>
  <si>
    <t>Оказание услуг по технологическому присоединению</t>
  </si>
  <si>
    <t>Реализация электрической энергии и мощности</t>
  </si>
  <si>
    <t>1.7</t>
  </si>
  <si>
    <t>Реализации тепловой энергии (мощности)</t>
  </si>
  <si>
    <t>1.8</t>
  </si>
  <si>
    <t>Оказание услуг по оперативно-диспетчерскому управлению в электроэнергетике всего, в том числе:</t>
  </si>
  <si>
    <t>1.8.1</t>
  </si>
  <si>
    <t xml:space="preserve">в части управления технологическими режимами </t>
  </si>
  <si>
    <t>1.8.2</t>
  </si>
  <si>
    <t>в части обеспечения надежности</t>
  </si>
  <si>
    <t>1.9</t>
  </si>
  <si>
    <t>Прочая деятельность</t>
  </si>
  <si>
    <t>II</t>
  </si>
  <si>
    <t>Себестоимость товаров (работ, услуг), коммерческие и управленческие расходы всего, в том числе:</t>
  </si>
  <si>
    <t>2.1</t>
  </si>
  <si>
    <t>2.1.1</t>
  </si>
  <si>
    <t>2.1.2</t>
  </si>
  <si>
    <t>2.1.3</t>
  </si>
  <si>
    <t>2.2</t>
  </si>
  <si>
    <t>2.3</t>
  </si>
  <si>
    <t>2.4</t>
  </si>
  <si>
    <t>2.5</t>
  </si>
  <si>
    <t>2.6</t>
  </si>
  <si>
    <t>2.7</t>
  </si>
  <si>
    <t>2.8</t>
  </si>
  <si>
    <t>2.8.1</t>
  </si>
  <si>
    <t>2.8.2</t>
  </si>
  <si>
    <t>2.9</t>
  </si>
  <si>
    <t>II.I</t>
  </si>
  <si>
    <t>Материальные расходы всего, в том числе:</t>
  </si>
  <si>
    <t>расходы на топливо на технологические цели</t>
  </si>
  <si>
    <t>покупная энергия, в том числе:</t>
  </si>
  <si>
    <t>2.1.2.1</t>
  </si>
  <si>
    <t>покупная электрическая энергия (мощность) всего, в том числе:</t>
  </si>
  <si>
    <t>2.1.2.1.1</t>
  </si>
  <si>
    <t>на технологические цели, включая энергию на компенсацию потерь при ее передаче</t>
  </si>
  <si>
    <t>2.1.2.1.2</t>
  </si>
  <si>
    <t>для последующей перепродажи</t>
  </si>
  <si>
    <t>2.1.2.2</t>
  </si>
  <si>
    <t>покупная тепловая энергия (мощность)</t>
  </si>
  <si>
    <t>сырье, материалы, запасные части, инструменты</t>
  </si>
  <si>
    <t>2.1.4</t>
  </si>
  <si>
    <t>прочие материальные расходы</t>
  </si>
  <si>
    <t>II.II</t>
  </si>
  <si>
    <t>Работы и услуги производственного характера всего, в том числе:</t>
  </si>
  <si>
    <t>2.2.1</t>
  </si>
  <si>
    <t>услуги по передаче электрической энергии по единой (национальной) общероссийской электрической сети</t>
  </si>
  <si>
    <t>2.2.2</t>
  </si>
  <si>
    <t>услуги по передаче электрической энергии по сетям территориальной сетевой организации</t>
  </si>
  <si>
    <t>2.2.3</t>
  </si>
  <si>
    <t>услуги по передаче тепловой энергии, теплоносителя</t>
  </si>
  <si>
    <t>2.2.4</t>
  </si>
  <si>
    <t>услуги инфраструктурных организаций*****</t>
  </si>
  <si>
    <t>2.2.5</t>
  </si>
  <si>
    <t>прочие услуги производственного характера</t>
  </si>
  <si>
    <t>II.III</t>
  </si>
  <si>
    <t>Расходы на оплату труда с учетом страховых взносов</t>
  </si>
  <si>
    <t>II.IV</t>
  </si>
  <si>
    <t>Амортизация основных средств и нематериальных активов</t>
  </si>
  <si>
    <t>II.V</t>
  </si>
  <si>
    <t>Налоги и сборы всего, в том числе:</t>
  </si>
  <si>
    <t>2.5.1</t>
  </si>
  <si>
    <t>налог на имущество организации</t>
  </si>
  <si>
    <t>2.5.2</t>
  </si>
  <si>
    <t>прочие налоги и сборы</t>
  </si>
  <si>
    <t>II.VI</t>
  </si>
  <si>
    <t>Прочие расходы всего, в том числе:</t>
  </si>
  <si>
    <t>2.6.1</t>
  </si>
  <si>
    <t>работы и услуги непроизводственного характера</t>
  </si>
  <si>
    <t>2.6.2</t>
  </si>
  <si>
    <t>арендная плата, лизинговые платежи</t>
  </si>
  <si>
    <t>2.6.3</t>
  </si>
  <si>
    <t>иные прочие расходы</t>
  </si>
  <si>
    <t>II.VII</t>
  </si>
  <si>
    <t>Иные сведения:</t>
  </si>
  <si>
    <t>2.7.1</t>
  </si>
  <si>
    <t>Расходы на ремонт</t>
  </si>
  <si>
    <t>2.7.2</t>
  </si>
  <si>
    <t>Коммерческие расходы</t>
  </si>
  <si>
    <t>2.7.3</t>
  </si>
  <si>
    <t>Управленческие расходы</t>
  </si>
  <si>
    <t>III</t>
  </si>
  <si>
    <t>Прибыль (убыток) от продаж (строка I - строка II) всего, в том числе:</t>
  </si>
  <si>
    <t>3.1</t>
  </si>
  <si>
    <t>3.1.1</t>
  </si>
  <si>
    <t>3.1.2</t>
  </si>
  <si>
    <t>3.1.3</t>
  </si>
  <si>
    <t>3.2</t>
  </si>
  <si>
    <t>3.3</t>
  </si>
  <si>
    <t>3.4</t>
  </si>
  <si>
    <t>3.5</t>
  </si>
  <si>
    <t>3.6</t>
  </si>
  <si>
    <t>3.7</t>
  </si>
  <si>
    <t>3.8</t>
  </si>
  <si>
    <t>3.8.1</t>
  </si>
  <si>
    <t>3.8.2</t>
  </si>
  <si>
    <t>3.9</t>
  </si>
  <si>
    <t>IV</t>
  </si>
  <si>
    <t>Прочие доходы и расходы (сальдо) (строка 4.1 – строка 4.2)</t>
  </si>
  <si>
    <t>Прочие доходы всего, в том числе:</t>
  </si>
  <si>
    <t>доходы от участия в других организациях</t>
  </si>
  <si>
    <t>проценты к получению</t>
  </si>
  <si>
    <t>восстановление резервов всего, в том числе:</t>
  </si>
  <si>
    <t>4.1.3.1</t>
  </si>
  <si>
    <t>по сомнительным долгам</t>
  </si>
  <si>
    <t>прочие внереализационные доходы</t>
  </si>
  <si>
    <t>расходы, связанные с персоналом</t>
  </si>
  <si>
    <t>проценты к уплате</t>
  </si>
  <si>
    <t>создание резервов всего, в том числе:</t>
  </si>
  <si>
    <t>4.2.3.1</t>
  </si>
  <si>
    <t xml:space="preserve"> по сомнительным долгам</t>
  </si>
  <si>
    <t>прочие внереализационные расходы</t>
  </si>
  <si>
    <t>V</t>
  </si>
  <si>
    <t>Прибыль (убыток) до налогообложения (строка III + строка IV) всего, в том числе:</t>
  </si>
  <si>
    <t>5.6</t>
  </si>
  <si>
    <t>5.7</t>
  </si>
  <si>
    <t>5.8</t>
  </si>
  <si>
    <t>5.8.1</t>
  </si>
  <si>
    <t>5.8.2</t>
  </si>
  <si>
    <t>5.9</t>
  </si>
  <si>
    <t>VI</t>
  </si>
  <si>
    <t>Налог на прибыль всего, в том числе:</t>
  </si>
  <si>
    <t>Производство и поставка тепловой энергии (мощности);</t>
  </si>
  <si>
    <t>6.3</t>
  </si>
  <si>
    <t>Оказание услуг по передаче электрической энергии;</t>
  </si>
  <si>
    <t>6.4</t>
  </si>
  <si>
    <t>Оказание услуг по передаче тепловой энергии, теплоносителя;</t>
  </si>
  <si>
    <t>6.5</t>
  </si>
  <si>
    <t>Оказание услуг по технологическому присоединению;</t>
  </si>
  <si>
    <t>6.6</t>
  </si>
  <si>
    <t>Реализация электрической энергии и мощности;</t>
  </si>
  <si>
    <t>6.7</t>
  </si>
  <si>
    <t>Реализации тепловой энергии (мощности);</t>
  </si>
  <si>
    <t>6.8</t>
  </si>
  <si>
    <t>6.8.1</t>
  </si>
  <si>
    <t>в части управления технологическими режимами</t>
  </si>
  <si>
    <t>6.8.2</t>
  </si>
  <si>
    <t>6.9</t>
  </si>
  <si>
    <t>Прочая деятельность;</t>
  </si>
  <si>
    <t>VII</t>
  </si>
  <si>
    <t>Чистая прибыль (убыток) всего, в том числе:</t>
  </si>
  <si>
    <t>7.3</t>
  </si>
  <si>
    <t>7.4</t>
  </si>
  <si>
    <t>7.5</t>
  </si>
  <si>
    <t>7.6</t>
  </si>
  <si>
    <t>7.7</t>
  </si>
  <si>
    <t>7.8</t>
  </si>
  <si>
    <t>7.8.1</t>
  </si>
  <si>
    <t>7.8.2</t>
  </si>
  <si>
    <t>7.9</t>
  </si>
  <si>
    <t>VIII</t>
  </si>
  <si>
    <t>Направления использования чистой прибыли</t>
  </si>
  <si>
    <t>На инвестиции</t>
  </si>
  <si>
    <t>Резервный фонд</t>
  </si>
  <si>
    <t>8.3</t>
  </si>
  <si>
    <t>Выплата дивидендов</t>
  </si>
  <si>
    <t>8.4</t>
  </si>
  <si>
    <t>Остаток на развитие</t>
  </si>
  <si>
    <t>IX</t>
  </si>
  <si>
    <t>Прибыль до налогообложения без учета процентов к уплате и амортизации (строкаV + строка 4.2.2 + строка II.IV)</t>
  </si>
  <si>
    <t>Долг (кредиты и займы) на начало периода всего, в том числе:</t>
  </si>
  <si>
    <t>9.2.1</t>
  </si>
  <si>
    <t>краткосрочные кредиты и займы на начало периода</t>
  </si>
  <si>
    <t>9.3</t>
  </si>
  <si>
    <t>Долг (кредиты и займы) на конец периода, в том числе</t>
  </si>
  <si>
    <t>9.3.1</t>
  </si>
  <si>
    <t>краткосрочные кредиты и займы на конец периода</t>
  </si>
  <si>
    <t>9.4</t>
  </si>
  <si>
    <t>Отношение долга (кредиты и займы) на конец периода (строка 9.3) к прибыли до налогообложения без учета процентов к уплате и амортизации (строка 9.1)</t>
  </si>
  <si>
    <t>БЮДЖЕТ ДВИЖЕНИЯ ДЕНЕЖНЫХ СРЕДСТВ</t>
  </si>
  <si>
    <t>X</t>
  </si>
  <si>
    <t>Поступления от текущих операций всего, в том числе:</t>
  </si>
  <si>
    <t>10.1.1</t>
  </si>
  <si>
    <t>10.1.2</t>
  </si>
  <si>
    <t>10.1.3</t>
  </si>
  <si>
    <t>10.3</t>
  </si>
  <si>
    <t>10.4</t>
  </si>
  <si>
    <t>10.5</t>
  </si>
  <si>
    <t>10.6</t>
  </si>
  <si>
    <t>10.7</t>
  </si>
  <si>
    <t>10.8</t>
  </si>
  <si>
    <t>10.8.1</t>
  </si>
  <si>
    <t>10.8.2</t>
  </si>
  <si>
    <t>10.9</t>
  </si>
  <si>
    <t>Поступления денежных средств за счет средств бюджетов бюджетной системы Российской Федерации (субсидия) всего, в том числе:</t>
  </si>
  <si>
    <t>10.9.1</t>
  </si>
  <si>
    <t>за счет средств федерального бюджета</t>
  </si>
  <si>
    <t>10.9.2</t>
  </si>
  <si>
    <t>за счет средств консолидированного бюджета субъекта Российской Федерации</t>
  </si>
  <si>
    <t>10.10</t>
  </si>
  <si>
    <t>XI</t>
  </si>
  <si>
    <t>Платежи по текущим операциям всего, в том числе:</t>
  </si>
  <si>
    <t>11.1</t>
  </si>
  <si>
    <t>Оплата поставщикам топлива</t>
  </si>
  <si>
    <t>11.2</t>
  </si>
  <si>
    <t>Оплата покупной энергии всего, в том числе:</t>
  </si>
  <si>
    <t>11.2.1</t>
  </si>
  <si>
    <t>на оптовом рынке электрической энергии и мощности</t>
  </si>
  <si>
    <t>11.2.2</t>
  </si>
  <si>
    <t>на розничных рынках электрической энергии</t>
  </si>
  <si>
    <t>11.2.3</t>
  </si>
  <si>
    <t>на компенсацию потерь</t>
  </si>
  <si>
    <t>11.3</t>
  </si>
  <si>
    <t>Оплата услуг по передаче электрической энергии по единой (национальной) общероссийской электрической сети</t>
  </si>
  <si>
    <t>11.4</t>
  </si>
  <si>
    <t>Оплата услуг по передаче электрической энергии по сетям территориальных сетевых организаций</t>
  </si>
  <si>
    <t>11.5</t>
  </si>
  <si>
    <t>Оплата услуг по передаче тепловой энергии, теплоносителя</t>
  </si>
  <si>
    <t>11.6</t>
  </si>
  <si>
    <t>Оплата труда</t>
  </si>
  <si>
    <t>11.7</t>
  </si>
  <si>
    <t>Страховые взносы</t>
  </si>
  <si>
    <t>11.8</t>
  </si>
  <si>
    <t>Оплата налогов и сборов всего, в том числе:</t>
  </si>
  <si>
    <t>11.8.1</t>
  </si>
  <si>
    <t>налог на прибыль</t>
  </si>
  <si>
    <t>11.9</t>
  </si>
  <si>
    <t>Оплата сырья, материалов, запасных частей, инструментов</t>
  </si>
  <si>
    <t>11.10</t>
  </si>
  <si>
    <t>Оплата прочих услуг производственного характера</t>
  </si>
  <si>
    <t>11.11</t>
  </si>
  <si>
    <t>Арендная плата и лизинговые платежи</t>
  </si>
  <si>
    <t>11.12</t>
  </si>
  <si>
    <t>Проценты по долговым обязательствам (за исключением процентов по долговым обязательствам, включаемым в стоимость инвестиционного актива)</t>
  </si>
  <si>
    <t>11.13</t>
  </si>
  <si>
    <t>Прочие платежи по текущей деятельности</t>
  </si>
  <si>
    <t>XII</t>
  </si>
  <si>
    <t>Поступления от инвестиционных операций всего, в том числе:</t>
  </si>
  <si>
    <t>12.1</t>
  </si>
  <si>
    <t>Поступления от реализации имущества и имущественных прав</t>
  </si>
  <si>
    <t>12.2</t>
  </si>
  <si>
    <t xml:space="preserve">Поступления по заключенным инвестиционным соглашениям, в том числе </t>
  </si>
  <si>
    <t>12.2.1</t>
  </si>
  <si>
    <t>по использованию средств бюджетов бюджетной системы Российской Федерации всего, в том числе:</t>
  </si>
  <si>
    <t>12.2.1.1</t>
  </si>
  <si>
    <t>средства федерального бюджета</t>
  </si>
  <si>
    <t>12.2.1.2</t>
  </si>
  <si>
    <t>средства консолидированного бюджета субъекта Российской Федерации</t>
  </si>
  <si>
    <t>12.3</t>
  </si>
  <si>
    <t>Прочие поступления по инвестиционным операциям</t>
  </si>
  <si>
    <t>XIII</t>
  </si>
  <si>
    <t>Платежи по инвестиционным операциям всего, в том числе:</t>
  </si>
  <si>
    <t>13.1</t>
  </si>
  <si>
    <t>Инвестиции в основной капитал всего, в том числе:</t>
  </si>
  <si>
    <t>13.1.1</t>
  </si>
  <si>
    <t>техническое перевооружение и реконструкция</t>
  </si>
  <si>
    <t>13.1.2</t>
  </si>
  <si>
    <t>новое строительство и расширение</t>
  </si>
  <si>
    <t>13.1.3</t>
  </si>
  <si>
    <t>проектно-изыскательные работы для объектов нового строительства будущих лет</t>
  </si>
  <si>
    <t>13.1.4</t>
  </si>
  <si>
    <t>приобретение объектов основных средств, земельных участков</t>
  </si>
  <si>
    <t>13.1.5</t>
  </si>
  <si>
    <t>проведение научно-исследовательских и опытно-конструкторских разработок</t>
  </si>
  <si>
    <t>13.1.6</t>
  </si>
  <si>
    <t>прочие выплаты, связанные с инвестициями в основной капитал</t>
  </si>
  <si>
    <t>13.2</t>
  </si>
  <si>
    <t>Приобретение нематериальных активов</t>
  </si>
  <si>
    <t>13.3</t>
  </si>
  <si>
    <t>Прочие платежи по инвестиционным операциям всего, в том числе:</t>
  </si>
  <si>
    <t>13.4</t>
  </si>
  <si>
    <t>13.4.1</t>
  </si>
  <si>
    <t>проценты по долговым обязательствам, включаемым в стоимость инвестиционного актива</t>
  </si>
  <si>
    <t>XIV</t>
  </si>
  <si>
    <t>Поступления от финансовых операций всего, в том числе:</t>
  </si>
  <si>
    <t>14.1</t>
  </si>
  <si>
    <t>Процентные поступления</t>
  </si>
  <si>
    <t>14.2</t>
  </si>
  <si>
    <t>Поступления  по полученным кредитам всего, в том числе:</t>
  </si>
  <si>
    <t>14.2.1</t>
  </si>
  <si>
    <t>на текущую деятельность</t>
  </si>
  <si>
    <t>14.2.2</t>
  </si>
  <si>
    <t>на инвестиционные операции</t>
  </si>
  <si>
    <t>14.2.3</t>
  </si>
  <si>
    <t>на рефинансирование кредитов и займов</t>
  </si>
  <si>
    <t>14.3</t>
  </si>
  <si>
    <t>Поступления от эмиссии акций**</t>
  </si>
  <si>
    <t>14.4</t>
  </si>
  <si>
    <t>Поступления от реализации финансовых инструментов всего, в том числе:</t>
  </si>
  <si>
    <t>14.4.1</t>
  </si>
  <si>
    <t>облигационные займы</t>
  </si>
  <si>
    <t>14.4.2</t>
  </si>
  <si>
    <t>вексели</t>
  </si>
  <si>
    <t>14.5</t>
  </si>
  <si>
    <t>Поступления от займов организаций</t>
  </si>
  <si>
    <t>14.6</t>
  </si>
  <si>
    <t>Поступления за счет средств инвесторов</t>
  </si>
  <si>
    <t>14.7</t>
  </si>
  <si>
    <t>Прочие поступления по финансовым операциям</t>
  </si>
  <si>
    <t>XV</t>
  </si>
  <si>
    <t>Платежи по финансовым операциям всего, в том числе:</t>
  </si>
  <si>
    <t>15.1</t>
  </si>
  <si>
    <t>Погашение кредитов и займов всего всего, в том числе:</t>
  </si>
  <si>
    <t>15.1.1</t>
  </si>
  <si>
    <t>15.1.2</t>
  </si>
  <si>
    <t>15.1.3</t>
  </si>
  <si>
    <t>15.2</t>
  </si>
  <si>
    <t>15.3</t>
  </si>
  <si>
    <t>Прочие выплаты по финансовым операциям</t>
  </si>
  <si>
    <t>XVI</t>
  </si>
  <si>
    <t>Сальдо денежных средств по операционной деятельности (строка X-строка XI) всего, в том числе:</t>
  </si>
  <si>
    <t>XVII</t>
  </si>
  <si>
    <t xml:space="preserve">Сальдо денежных средств по инвестиционным операциям всего (строка XII-строка XIII), всего в том числе </t>
  </si>
  <si>
    <t>17.1</t>
  </si>
  <si>
    <t>Сальдо денежных средств по инвестиционным операциям</t>
  </si>
  <si>
    <t>17.2</t>
  </si>
  <si>
    <t>Сальдо денежных средств по прочей деятельности</t>
  </si>
  <si>
    <t>XVIII</t>
  </si>
  <si>
    <t>Сальдо денежных средств по финансовым операциям всего (строка XIV-строка XV), в том числе</t>
  </si>
  <si>
    <t>18.1</t>
  </si>
  <si>
    <t>Сальдо денежных средств по привлечению и погашению кредитов и займов</t>
  </si>
  <si>
    <t>18.2</t>
  </si>
  <si>
    <t>Сальдо денежных средств по прочей финансовой деятельности</t>
  </si>
  <si>
    <t>XIX</t>
  </si>
  <si>
    <t>Сальдо денежных средств от транзитных операций</t>
  </si>
  <si>
    <t>XX</t>
  </si>
  <si>
    <t>Итого сальдо денежных средств (строка XVI+строка XVII+строка XVIII+строка XIX)</t>
  </si>
  <si>
    <t>XXI</t>
  </si>
  <si>
    <t>Остаток денежных средств на начало периода</t>
  </si>
  <si>
    <t>XXII</t>
  </si>
  <si>
    <t>Остаток денежных средств на конец периода</t>
  </si>
  <si>
    <t>XXIII</t>
  </si>
  <si>
    <t>23.1</t>
  </si>
  <si>
    <t>Дебиторская задолженность на конец периода всего, в том числе:</t>
  </si>
  <si>
    <t>23.1.1</t>
  </si>
  <si>
    <t xml:space="preserve">производство и поставка электрической энергии и мощности всего, в том числе: </t>
  </si>
  <si>
    <t>23.1.1.а</t>
  </si>
  <si>
    <t>из нее просроченная</t>
  </si>
  <si>
    <t>23.1.1.1</t>
  </si>
  <si>
    <t>производство и поставка электрической энергии на оптовом рынке электрической энергиии и мощности</t>
  </si>
  <si>
    <t>23.1.1.1.а</t>
  </si>
  <si>
    <t>23.1.1.2</t>
  </si>
  <si>
    <t>23.1.1.2.а</t>
  </si>
  <si>
    <t>23.1.1.3</t>
  </si>
  <si>
    <t>23.1.1.3.а</t>
  </si>
  <si>
    <t>23.1.2</t>
  </si>
  <si>
    <t>производство и поставка тепловой энергии (мощности)</t>
  </si>
  <si>
    <t>23.1.2.а</t>
  </si>
  <si>
    <t>23.1.3</t>
  </si>
  <si>
    <t>оказание услуг по передаче электрической энергии</t>
  </si>
  <si>
    <t>23.1.3.а</t>
  </si>
  <si>
    <t>23.1.4</t>
  </si>
  <si>
    <t>оказание услуг по передаче тепловой энергии, теплоносителя</t>
  </si>
  <si>
    <t>23.1.4.а</t>
  </si>
  <si>
    <t>23.1.5</t>
  </si>
  <si>
    <t>оказание услуг по технологическому присоединению</t>
  </si>
  <si>
    <t>23.1.5.а</t>
  </si>
  <si>
    <t>23.1.6</t>
  </si>
  <si>
    <t>реализация электрической энергии и мощности</t>
  </si>
  <si>
    <t>23.1.6.а</t>
  </si>
  <si>
    <t>23.1.7</t>
  </si>
  <si>
    <t>реализации тепловой энергии (мощности)</t>
  </si>
  <si>
    <t>23.1.7.а</t>
  </si>
  <si>
    <t>23.1.8</t>
  </si>
  <si>
    <t>оказание услуг по оперативно-диспетчерскому управлению в электроэнергетике всего, в том числе:</t>
  </si>
  <si>
    <t>23.1.8.а</t>
  </si>
  <si>
    <t>23.1.8.1</t>
  </si>
  <si>
    <t>23.1.8.1.а</t>
  </si>
  <si>
    <t>23.1.8.2</t>
  </si>
  <si>
    <t>23.1.8.2.а</t>
  </si>
  <si>
    <t>23.1.9</t>
  </si>
  <si>
    <t>прочая деятельность</t>
  </si>
  <si>
    <t>23.1.9.а</t>
  </si>
  <si>
    <t>23.2</t>
  </si>
  <si>
    <t>Кредиторская задолженность на конец периода всего, в том числе:</t>
  </si>
  <si>
    <t>23.2.1</t>
  </si>
  <si>
    <t>поставщикам топлива на технологические цели</t>
  </si>
  <si>
    <t>23.2.1.а</t>
  </si>
  <si>
    <t>23.2.2</t>
  </si>
  <si>
    <t>поставщикам покупной энергии всего, в том числе:</t>
  </si>
  <si>
    <t>23.2.2.1</t>
  </si>
  <si>
    <t>23.2.2.1.а</t>
  </si>
  <si>
    <t>23.2.2.2</t>
  </si>
  <si>
    <t>на розничных рынках</t>
  </si>
  <si>
    <t>23.2.2.2.а</t>
  </si>
  <si>
    <t>23.2.3</t>
  </si>
  <si>
    <t>по оплате услуг на передачу электрической энергии по единой (национальной) общероссийской электрической сети</t>
  </si>
  <si>
    <t>23.2.3.а</t>
  </si>
  <si>
    <t>23.2.4</t>
  </si>
  <si>
    <t>по оплате услуг территориальных сетевых организаций</t>
  </si>
  <si>
    <t>23.2.4.а</t>
  </si>
  <si>
    <t>23.2.5</t>
  </si>
  <si>
    <t>перед персоналом по оплате труда</t>
  </si>
  <si>
    <t>23.2.5.а</t>
  </si>
  <si>
    <t>23.2.6</t>
  </si>
  <si>
    <t>перед бюджетами и внебюджетными фондами</t>
  </si>
  <si>
    <t>23.2.6.а</t>
  </si>
  <si>
    <t>23.2.7</t>
  </si>
  <si>
    <t>по договорам технологического присоединения</t>
  </si>
  <si>
    <t>23.2.7.а</t>
  </si>
  <si>
    <t>23.2.8</t>
  </si>
  <si>
    <t xml:space="preserve">по обязательствам перед поставщиками и подрядчиками по исполнению инвестиционной программы </t>
  </si>
  <si>
    <t>23.2.8.а</t>
  </si>
  <si>
    <t>23.2.9</t>
  </si>
  <si>
    <t>прочая кредиторская задолженность</t>
  </si>
  <si>
    <t>23.2.9.а</t>
  </si>
  <si>
    <t>23.3</t>
  </si>
  <si>
    <t>Отношение поступлений денежных средств к выручке от реализованных товаров и оказанных услуг (с учетом НДС) всего, в том числе:</t>
  </si>
  <si>
    <t>%</t>
  </si>
  <si>
    <t>23.3.1</t>
  </si>
  <si>
    <t>от производства и поставки электрической энергии и мощности</t>
  </si>
  <si>
    <t>23.3.1.1</t>
  </si>
  <si>
    <t>от производства и поставки электрической энергии на оптовом рынке электрической энергии и мощности</t>
  </si>
  <si>
    <t>23.3.1.2</t>
  </si>
  <si>
    <t>от производства и поставки электрической мощности на оптовом рынке электрической энергии и мощности</t>
  </si>
  <si>
    <t>23.3.1.3</t>
  </si>
  <si>
    <t>от производства и поставки электрической энергии (мощности) на розничных рынках электрической энергии</t>
  </si>
  <si>
    <t>23.3.2</t>
  </si>
  <si>
    <t>от производства и поставки тепловой энергии (мощности)</t>
  </si>
  <si>
    <t>23.3.3</t>
  </si>
  <si>
    <t>от оказания услуг по передаче электрической энергии</t>
  </si>
  <si>
    <t>23.3.4</t>
  </si>
  <si>
    <t>от оказания услуг по передаче тепловой энергии, теплоносителя</t>
  </si>
  <si>
    <t>23.3.5</t>
  </si>
  <si>
    <t>от реализации электрической энергии и мощности</t>
  </si>
  <si>
    <t>23.3.6</t>
  </si>
  <si>
    <t>от реализации тепловой энергии (мощности)</t>
  </si>
  <si>
    <t>23.3.7</t>
  </si>
  <si>
    <t>от оказания услуг по оперативно-диспетчерскому управлению в электроэнергетике всего, в том числе:</t>
  </si>
  <si>
    <t>23.3.7.1</t>
  </si>
  <si>
    <t>23.3.7.2</t>
  </si>
  <si>
    <t>ТЕХНИКО-ЭКОНОМИЧЕСКИЕ ПОКАЗАТЕЛИ</t>
  </si>
  <si>
    <t>XXIV</t>
  </si>
  <si>
    <t>В отношении деятельности по производству электрической, тепловой энергии (мощности)</t>
  </si>
  <si>
    <t>x</t>
  </si>
  <si>
    <t>24.1</t>
  </si>
  <si>
    <t>Установленная электрическая мощность</t>
  </si>
  <si>
    <t>24.2</t>
  </si>
  <si>
    <t>Установленная тепловая мощность</t>
  </si>
  <si>
    <t>Гкал/час</t>
  </si>
  <si>
    <t>24.3</t>
  </si>
  <si>
    <t>Располагаемая электрическая мощность</t>
  </si>
  <si>
    <t>24.4</t>
  </si>
  <si>
    <t>Присоединенная тепловая мощность</t>
  </si>
  <si>
    <t>24.5</t>
  </si>
  <si>
    <t>Объем выработанной электрической энергии</t>
  </si>
  <si>
    <t>млн.кВт.ч</t>
  </si>
  <si>
    <t>24.6</t>
  </si>
  <si>
    <t>Объем продукции отпущенной с шин (коллекторов)</t>
  </si>
  <si>
    <t>24.6.1</t>
  </si>
  <si>
    <t>электрической энергии</t>
  </si>
  <si>
    <t>24.6.2</t>
  </si>
  <si>
    <t>тепловой энергии</t>
  </si>
  <si>
    <t>тыс.Гкал</t>
  </si>
  <si>
    <t>24.7</t>
  </si>
  <si>
    <t>Объем покупной продукции для последующей продажи</t>
  </si>
  <si>
    <t>24.7.1</t>
  </si>
  <si>
    <t>24.7.2</t>
  </si>
  <si>
    <t>электрической мощности</t>
  </si>
  <si>
    <t>24.7.3</t>
  </si>
  <si>
    <t>24.8</t>
  </si>
  <si>
    <t>Объем покупной продукции на технологические цели</t>
  </si>
  <si>
    <t>24.8.1</t>
  </si>
  <si>
    <t>24.8.2</t>
  </si>
  <si>
    <t>24.9</t>
  </si>
  <si>
    <t>Объем продукции отпущенной (проданной) потребителям</t>
  </si>
  <si>
    <t>24.9.1</t>
  </si>
  <si>
    <t>24.9.2</t>
  </si>
  <si>
    <t>24.9.3</t>
  </si>
  <si>
    <t>XXV</t>
  </si>
  <si>
    <t>В отношении деятельности по передаче электрической энергии</t>
  </si>
  <si>
    <t>25.1</t>
  </si>
  <si>
    <t>Объем отпуска электрической энергии из сети (полезный отпуск) всего, в том числе:</t>
  </si>
  <si>
    <t>25.1.1</t>
  </si>
  <si>
    <t>потребителям, присоединенным к единой (национальной) общероссийской электрической сети всего, в том числе:</t>
  </si>
  <si>
    <t>25.1.1.1</t>
  </si>
  <si>
    <t>территориальные сетевые организации</t>
  </si>
  <si>
    <t>25.1.1.2</t>
  </si>
  <si>
    <t>потребители, не являющиеся территориальными сетевыми организациями</t>
  </si>
  <si>
    <t>25.2</t>
  </si>
  <si>
    <t>Объем технологического расхода (потерь) при передаче электрической энергии</t>
  </si>
  <si>
    <t>25.3</t>
  </si>
  <si>
    <t>Заявленная мощность***/фактическая мощность всего, в том числе:</t>
  </si>
  <si>
    <t>25.3.1</t>
  </si>
  <si>
    <t>потребителей, присоединенных к единой (национальной) общероссийской электрической сети всего, в том числе:</t>
  </si>
  <si>
    <t>25.3.1.1</t>
  </si>
  <si>
    <t>25.3.1.2</t>
  </si>
  <si>
    <t>25.4</t>
  </si>
  <si>
    <t>Количество условных единиц обслуживаемого электросетевого оборудования</t>
  </si>
  <si>
    <t>у.е.</t>
  </si>
  <si>
    <t>25.5</t>
  </si>
  <si>
    <t>Неободимая валовая выручка сетевой организации в части содержания (строка 1.3-строка 2.2.1-строка 2.2.2-строка 2.1.2.1.1)</t>
  </si>
  <si>
    <t>XXVI</t>
  </si>
  <si>
    <t>В отношении сбытовой деятельности</t>
  </si>
  <si>
    <t>26.1</t>
  </si>
  <si>
    <t>Полезный отпуск электрической энергии потребителям</t>
  </si>
  <si>
    <t>26.2</t>
  </si>
  <si>
    <t>Отпуск тепловой энергии потребителям</t>
  </si>
  <si>
    <t>26.3</t>
  </si>
  <si>
    <t xml:space="preserve">Необходимая валовая выручка сбытовой организации без учета покупной электрической энергии (мощности) для последующей перепродажи и оплаты услуг по передаче электрической энергии </t>
  </si>
  <si>
    <t>26.4</t>
  </si>
  <si>
    <t>Необходимая валовая выручка сбытовой организации без учета затрат на покупку тепловой энергии и оплаты услуг по ее передаче</t>
  </si>
  <si>
    <t>XXVII</t>
  </si>
  <si>
    <t>В отношении деятельности по оперативно-диспетчерскому управлению</t>
  </si>
  <si>
    <t>27.1</t>
  </si>
  <si>
    <t>Установленная мощность в Единой энергетической системе России, в том числе</t>
  </si>
  <si>
    <t>27.1.1</t>
  </si>
  <si>
    <t>установленная электрическая мощность электростанций, входящих в Единую энергетическую систему России, осуществляющих деятельность по производству электрической энергии и продаваемой на оптовом рынке</t>
  </si>
  <si>
    <t>27.1.2</t>
  </si>
  <si>
    <t>установленная электрическая мощность электростанций, входящих в Единую энергетическую систему России, осуществляющих деятельность по производству электрической энергии и продаваемой на розничном рынке</t>
  </si>
  <si>
    <t>27.1.3</t>
  </si>
  <si>
    <t>средняя мощность поставки электрической энергии по группам точек поставки импорта на оптовом рынке</t>
  </si>
  <si>
    <t>27.2</t>
  </si>
  <si>
    <t>Объем потребления в Единой энергетической системе России, в том числе</t>
  </si>
  <si>
    <t>27.2.1</t>
  </si>
  <si>
    <t>суммарный объем потребления (покупки) электрической энергии по всем группам точек поставки, зарегистрированным на оптовом рынке</t>
  </si>
  <si>
    <t>27.2.2</t>
  </si>
  <si>
    <t>суммарный объем поставки электрической энергии на экспорт из России</t>
  </si>
  <si>
    <t>27.3</t>
  </si>
  <si>
    <t>Собственная необходимая валовая выручка субъекта оперативно-диспетчерского управления, всего в том числе</t>
  </si>
  <si>
    <t>27.3.1</t>
  </si>
  <si>
    <t xml:space="preserve"> в части управления технологическими режимами </t>
  </si>
  <si>
    <t>27.3.2</t>
  </si>
  <si>
    <t>XXVIII</t>
  </si>
  <si>
    <t>Среднесписочная численность работников</t>
  </si>
  <si>
    <t>чел</t>
  </si>
  <si>
    <t xml:space="preserve">2 Источники финансирования инвестиционной программы субъекта электроэнергетики </t>
  </si>
  <si>
    <t>Источники финансирования инвестиционной программы всего (строка I+строка II), в том числе:</t>
  </si>
  <si>
    <t>Собственные средства всего, в том числе:</t>
  </si>
  <si>
    <t>Прибыль, направляемая на инвестиции, в том числе:</t>
  </si>
  <si>
    <t>полученная от реализации продукции и оказанных услуг по регулируемым ценам (тарифам):</t>
  </si>
  <si>
    <t>производства и поставки электрической энергии и мощности</t>
  </si>
  <si>
    <t>1.1.1.1.1</t>
  </si>
  <si>
    <t>1.1.1.1.2</t>
  </si>
  <si>
    <t>1.1.1.1.3</t>
  </si>
  <si>
    <t>производства и поставки тепловой энергии (мощности)</t>
  </si>
  <si>
    <t>оказания услуг по передаче электрической энергии</t>
  </si>
  <si>
    <t>оказания услуг по передаче тепловой энергии, теплоносителя</t>
  </si>
  <si>
    <t>1.1.1.5</t>
  </si>
  <si>
    <t>от технологического присоединения, в том числе</t>
  </si>
  <si>
    <t>1.1.1.5.1</t>
  </si>
  <si>
    <t>от технологического присоединения объектов по производству электрической и тепловой энергии</t>
  </si>
  <si>
    <t>1.1.1.5.1.а</t>
  </si>
  <si>
    <t xml:space="preserve">    авансовое использование прибыли</t>
  </si>
  <si>
    <t>1.1.1.5.2</t>
  </si>
  <si>
    <t>от технологического присоединения потребителей</t>
  </si>
  <si>
    <t>1.1.1.5.2.а</t>
  </si>
  <si>
    <t>1.1.1.6</t>
  </si>
  <si>
    <t>реализации электрической энергии и мощности</t>
  </si>
  <si>
    <t>1.1.1.7</t>
  </si>
  <si>
    <t>1.1.1.8</t>
  </si>
  <si>
    <t>оказания услуг по оперативно-диспетчерскому управлению в электроэнергетике всего, в том числе:</t>
  </si>
  <si>
    <t>1.1.1.8.1</t>
  </si>
  <si>
    <t>1.1.1.8.2</t>
  </si>
  <si>
    <t>прибыль от продажи электрической энергии (мощности) по нерегулируемым ценам, всего в том числе:</t>
  </si>
  <si>
    <t>прочая прибыль</t>
  </si>
  <si>
    <t>Амортизация основных средств всего, в том числе:</t>
  </si>
  <si>
    <t>текущая амортизация, учтенная в ценах (тарифах) всего, в том числе:</t>
  </si>
  <si>
    <t>производство и поставка электрической энергии и мощности</t>
  </si>
  <si>
    <t>1.2.1.1.1</t>
  </si>
  <si>
    <t>1.2.1.1.2</t>
  </si>
  <si>
    <t>1.2.1.1.3</t>
  </si>
  <si>
    <t>1.2.1.5</t>
  </si>
  <si>
    <t>1.2.1.6</t>
  </si>
  <si>
    <t>1.2.1.7</t>
  </si>
  <si>
    <t>1.2.1.7.1</t>
  </si>
  <si>
    <t>1.2.1.7.2</t>
  </si>
  <si>
    <t>прочая текущая амортизация</t>
  </si>
  <si>
    <t>недоиспользованная амортизация прошлых лет всего, в том числе:</t>
  </si>
  <si>
    <t>1.2.3.1.1</t>
  </si>
  <si>
    <t>1.2.3.1.2.</t>
  </si>
  <si>
    <t>1.2.3.1.2</t>
  </si>
  <si>
    <t>1.2.3.5</t>
  </si>
  <si>
    <t>1.2.3.6</t>
  </si>
  <si>
    <t>1.2.3.7</t>
  </si>
  <si>
    <t>1.2.3.7.1</t>
  </si>
  <si>
    <t>1.2.3.7.2</t>
  </si>
  <si>
    <t>Возврат налога на добавленную стоимость****</t>
  </si>
  <si>
    <t>Прочие собственные средства всего, в том числе:</t>
  </si>
  <si>
    <t>1.4.1</t>
  </si>
  <si>
    <t>средства от эмиссии акций</t>
  </si>
  <si>
    <t>1.4.2</t>
  </si>
  <si>
    <t>остаток собственных средств на начало года</t>
  </si>
  <si>
    <t>Привлеченные средства всего, в том числе:</t>
  </si>
  <si>
    <t>Кредиты</t>
  </si>
  <si>
    <t>Облигационные займы</t>
  </si>
  <si>
    <t>Вексели</t>
  </si>
  <si>
    <t>Займы организаций</t>
  </si>
  <si>
    <t>Бюджетное финансирование</t>
  </si>
  <si>
    <t>2.5.1.1</t>
  </si>
  <si>
    <t>в том числе средства федерального бюджета, недоиспользованные в прошлых периодах</t>
  </si>
  <si>
    <t>2.5.2.1</t>
  </si>
  <si>
    <t>в том числе средства консолидированного бюджета субъекта Российской Федерации, недоиспользованные в прошлых периодах</t>
  </si>
  <si>
    <t>Использование лизинга</t>
  </si>
  <si>
    <t>Прочие привлеченные средства</t>
  </si>
  <si>
    <t>3.1.</t>
  </si>
  <si>
    <t xml:space="preserve">Объем финансирования мероприятий по технологическому присоединению льготных категорий заявителей максимальной присоединяемой мощностью до 150 кВт, в том числе за счет: </t>
  </si>
  <si>
    <t>цен (тарифов) на услуги по передаче электрической энергии;</t>
  </si>
  <si>
    <t>амортизации, учтенной в ценах (тарифах) на услуги по передаче электрической энергии;</t>
  </si>
  <si>
    <t>кредитов</t>
  </si>
  <si>
    <t>Для субъектов электроэнергетики, осуществляющих регулируемые виды деятельности с использованием метода доходности инвестированного капитала</t>
  </si>
  <si>
    <t>3.2.1</t>
  </si>
  <si>
    <t>возврат инвестированного капитала, направляемый на инвестиции</t>
  </si>
  <si>
    <t>3.2.2</t>
  </si>
  <si>
    <t>доход на инвестированный капитал, направляемый на инвестиции</t>
  </si>
  <si>
    <t>3.2.3</t>
  </si>
  <si>
    <t>заемные средства, направляемые на инвестиции</t>
  </si>
  <si>
    <t>Примечание:</t>
  </si>
  <si>
    <t xml:space="preserve">*в строках, содержащих слова "всего, в том числе" указывается сумма нижерасположенных строк соответствующего раздела (подраздела) </t>
  </si>
  <si>
    <t>** строка заполняется в объеме притока денежных средств от эмиссии акций. В случае оплаты эмиссии акций с использованием не денежных операций, данная строка не заполняется</t>
  </si>
  <si>
    <t xml:space="preserve">*** указывается на основании заключенных договоров на оказание услуг по передаче электрической энергии </t>
  </si>
  <si>
    <t>**** указываются денежные средства в виде положительного сальдо от налога на добаленную стоимость к уплате и налога на добаленную стоимость к возврату, рассчитанные с учетом налогового вычета, в том числе связанного с капитальными вложениями</t>
  </si>
  <si>
    <t xml:space="preserve">***** указывается суммарно стоимость оказынных субъекту электроэнергетики услуг: 
по оперативно-диспетчерскому управлению в электроэнергетике;
по организации оптовой торговли электрической энергией, мощностью и иными допущенными к обращению на оптовом рынке товарами и услугами;
по расчету требований и обязательств участников оптового рынка
</t>
  </si>
</sst>
</file>

<file path=xl/styles.xml><?xml version="1.0" encoding="utf-8"?>
<styleSheet xmlns="http://schemas.openxmlformats.org/spreadsheetml/2006/main" xmlns:mc="http://schemas.openxmlformats.org/markup-compatibility/2006" xmlns:x14ac="http://schemas.microsoft.com/office/spreadsheetml/2009/9/ac" mc:Ignorable="x14ac">
  <numFmts count="78">
    <numFmt numFmtId="7" formatCode="#,##0.00&quot;р.&quot;;\-#,##0.00&quot;р.&quot;"/>
    <numFmt numFmtId="44" formatCode="_-* #,##0.00&quot;р.&quot;_-;\-* #,##0.00&quot;р.&quot;_-;_-* &quot;-&quot;??&quot;р.&quot;_-;_-@_-"/>
    <numFmt numFmtId="43" formatCode="_-* #,##0.00_р_._-;\-* #,##0.00_р_._-;_-* &quot;-&quot;??_р_._-;_-@_-"/>
    <numFmt numFmtId="164" formatCode="#,##0.000"/>
    <numFmt numFmtId="165" formatCode="0.000"/>
    <numFmt numFmtId="166" formatCode="#,##0_ ;\-#,##0\ "/>
    <numFmt numFmtId="167" formatCode="_-* #,##0.00\ _р_._-;\-* #,##0.00\ _р_._-;_-* &quot;-&quot;??\ _р_._-;_-@_-"/>
    <numFmt numFmtId="168" formatCode="0.0%"/>
    <numFmt numFmtId="169" formatCode="0.0%_);\(0.0%\)"/>
    <numFmt numFmtId="170" formatCode="\(#,##0.0\)"/>
    <numFmt numFmtId="171" formatCode="#,##0\ &quot;?.&quot;;\-#,##0\ &quot;?.&quot;"/>
    <numFmt numFmtId="172" formatCode="#,##0_);[Red]\(#,##0\)"/>
    <numFmt numFmtId="173" formatCode="#,##0;\(#,##0\)"/>
    <numFmt numFmtId="174" formatCode="_-* #,##0.00\ _$_-;\-* #,##0.00\ _$_-;_-* &quot;-&quot;??\ _$_-;_-@_-"/>
    <numFmt numFmtId="175" formatCode="###\ ##\ ##"/>
    <numFmt numFmtId="176" formatCode="0_);\(0\)"/>
    <numFmt numFmtId="177" formatCode="General_)"/>
    <numFmt numFmtId="178" formatCode="_-* #,##0&quot;đ.&quot;_-;\-* #,##0&quot;đ.&quot;_-;_-* &quot;-&quot;&quot;đ.&quot;_-;_-@_-"/>
    <numFmt numFmtId="179" formatCode="_-* #,##0.00&quot;đ.&quot;_-;\-* #,##0.00&quot;đ.&quot;_-;_-* &quot;-&quot;??&quot;đ.&quot;_-;_-@_-"/>
    <numFmt numFmtId="180" formatCode="#,##0;\-#,##0;&quot;-&quot;"/>
    <numFmt numFmtId="181" formatCode="#,##0.00;\-#,##0.00;&quot;-&quot;"/>
    <numFmt numFmtId="182" formatCode="#,##0%;\-#,##0%;&quot;- &quot;"/>
    <numFmt numFmtId="183" formatCode="#,##0.0%;\-#,##0.0%;&quot;- &quot;"/>
    <numFmt numFmtId="184" formatCode="#,##0.00%;\-#,##0.00%;&quot;- &quot;"/>
    <numFmt numFmtId="185" formatCode="#,##0.0;\-#,##0.0;&quot;-&quot;"/>
    <numFmt numFmtId="186" formatCode="_(* #,##0_);_(* \(#,##0\);_(* &quot;-&quot;??_);_(@_)"/>
    <numFmt numFmtId="187" formatCode="_(* #,##0_);_(* \(#,##0\);_(* &quot;-&quot;_);_(@_)"/>
    <numFmt numFmtId="188" formatCode="_(* #,##0.00_);_(* \(#,##0.00\);_(* &quot;-&quot;??_);_(@_)"/>
    <numFmt numFmtId="189" formatCode="&quot;$&quot;#,##0_);[Red]\(&quot;$&quot;#,##0\)"/>
    <numFmt numFmtId="190" formatCode="\$#,##0\ ;\(\$#,##0\)"/>
    <numFmt numFmtId="191" formatCode="_-* #,##0_-;\-* #,##0_-;_-* &quot;-&quot;_-;_-@_-"/>
    <numFmt numFmtId="192" formatCode="_-* #,##0.00_-;\-* #,##0.00_-;_-* &quot;-&quot;??_-;_-@_-"/>
    <numFmt numFmtId="193" formatCode="_-* #,##0.00[$€-1]_-;\-* #,##0.00[$€-1]_-;_-* &quot;-&quot;??[$€-1]_-"/>
    <numFmt numFmtId="194" formatCode="[$-419]General"/>
    <numFmt numFmtId="195" formatCode="0.0"/>
    <numFmt numFmtId="196" formatCode="#,##0.0_);\(#,##0.0\)"/>
    <numFmt numFmtId="197" formatCode="#,##0_ ;[Red]\-#,##0\ "/>
    <numFmt numFmtId="198" formatCode="#,##0_);\(#,##0\)"/>
    <numFmt numFmtId="199" formatCode="#,##0_);[Blue]\(#,##0\)"/>
    <numFmt numFmtId="200" formatCode="_-* #,##0\ _P_t_s_-;\-* #,##0\ _P_t_s_-;_-* &quot;-&quot;\ _P_t_s_-;_-@_-"/>
    <numFmt numFmtId="201" formatCode="_-* #,##0.00\ _P_t_s_-;\-* #,##0.00\ _P_t_s_-;_-* &quot;-&quot;??\ _P_t_s_-;_-@_-"/>
    <numFmt numFmtId="202" formatCode="#,##0__\ \ \ \ "/>
    <numFmt numFmtId="203" formatCode="_-&quot;?&quot;* #,##0_-;\-&quot;?&quot;* #,##0_-;_-&quot;?&quot;* &quot;-&quot;_-;_-@_-"/>
    <numFmt numFmtId="204" formatCode="_-&quot;?&quot;* #,##0.00_-;\-&quot;?&quot;* #,##0.00_-;_-&quot;?&quot;* &quot;-&quot;??_-;_-@_-"/>
    <numFmt numFmtId="205" formatCode="_-* #,##0\ &quot;Pts&quot;_-;\-* #,##0\ &quot;Pts&quot;_-;_-* &quot;-&quot;\ &quot;Pts&quot;_-;_-@_-"/>
    <numFmt numFmtId="206" formatCode="_-* #,##0.00\ &quot;Pts&quot;_-;\-* #,##0.00\ &quot;Pts&quot;_-;_-* &quot;-&quot;??\ &quot;Pts&quot;_-;_-@_-"/>
    <numFmt numFmtId="207" formatCode="_-&quot;£&quot;* #,##0_-;\-&quot;£&quot;* #,##0_-;_-&quot;£&quot;* &quot;-&quot;_-;_-@_-"/>
    <numFmt numFmtId="208" formatCode="_-&quot;£&quot;* #,##0.00_-;\-&quot;£&quot;* #,##0.00_-;_-&quot;£&quot;* &quot;-&quot;??_-;_-@_-"/>
    <numFmt numFmtId="209" formatCode="#\ ##0.000"/>
    <numFmt numFmtId="210" formatCode="#,##0.00&quot;т.р.&quot;;\-#,##0.00&quot;т.р.&quot;"/>
    <numFmt numFmtId="211" formatCode="#,##0.0;[Red]#,##0.0"/>
    <numFmt numFmtId="212" formatCode="_-* #,##0_đ_._-;\-* #,##0_đ_._-;_-* &quot;-&quot;_đ_._-;_-@_-"/>
    <numFmt numFmtId="213" formatCode="_-* #,##0.00_đ_._-;\-* #,##0.00_đ_._-;_-* &quot;-&quot;??_đ_._-;_-@_-"/>
    <numFmt numFmtId="214" formatCode="0%;\(0%\)"/>
    <numFmt numFmtId="215" formatCode="#,##0______;;&quot;------------      &quot;"/>
    <numFmt numFmtId="216" formatCode="_(* #,##0.000_);_(* \(#,##0.000\);_(* &quot;-&quot;???_);_(@_)"/>
    <numFmt numFmtId="217" formatCode="[&lt;=9999999]###\-####;\+#_ \(###\)\ ###\-####"/>
    <numFmt numFmtId="218" formatCode="\ \ @"/>
    <numFmt numFmtId="219" formatCode="\ \ \ \ @"/>
    <numFmt numFmtId="220" formatCode="_-&quot;Ј&quot;* #,##0_-;\-&quot;Ј&quot;* #,##0_-;_-&quot;Ј&quot;* &quot;-&quot;_-;_-@_-"/>
    <numFmt numFmtId="221" formatCode="_-&quot;Ј&quot;* #,##0.00_-;\-&quot;Ј&quot;* #,##0.00_-;_-&quot;Ј&quot;* &quot;-&quot;??_-;_-@_-"/>
    <numFmt numFmtId="222" formatCode="#,##0.000_ ;\-#,##0.000\ "/>
    <numFmt numFmtId="223" formatCode="#,##0.00_ ;[Red]\-#,##0.00\ "/>
    <numFmt numFmtId="224" formatCode="d\ mmm"/>
    <numFmt numFmtId="225" formatCode="##,##0.000"/>
    <numFmt numFmtId="226" formatCode="0_)"/>
    <numFmt numFmtId="227" formatCode="[$-419]d\ mmm;@"/>
    <numFmt numFmtId="228" formatCode="_-* #,##0\ _р_._-;\-* #,##0\ _р_._-;_-* &quot;-&quot;\ _р_._-;_-@_-"/>
    <numFmt numFmtId="229" formatCode="#,##0.0"/>
    <numFmt numFmtId="230" formatCode="0.0000"/>
    <numFmt numFmtId="231" formatCode="#,##0.0000"/>
    <numFmt numFmtId="232" formatCode="_-* #,##0.00\ _₽_-;\-* #,##0.00\ _₽_-;_-* &quot;-&quot;??\ _₽_-;_-@_-"/>
    <numFmt numFmtId="233" formatCode="_-* #,##0.000\ _₽_-;\-* #,##0.000\ _₽_-;_-* &quot;-&quot;??\ _₽_-;_-@_-"/>
    <numFmt numFmtId="234" formatCode="0.00000"/>
    <numFmt numFmtId="235" formatCode="_-* #,##0.0000\ _₽_-;\-* #,##0.0000\ _₽_-;_-* &quot;-&quot;??\ _₽_-;_-@_-"/>
    <numFmt numFmtId="236" formatCode="_-* #,##0.00000\ _₽_-;\-* #,##0.00000\ _₽_-;_-* &quot;-&quot;??\ _₽_-;_-@_-"/>
    <numFmt numFmtId="237" formatCode="_-* #,##0\ _₽_-;\-* #,##0\ _₽_-;_-* &quot;-&quot;??\ _₽_-;_-@_-"/>
    <numFmt numFmtId="238" formatCode="_-* #,##0.000_р_._-;\-* #,##0.000_р_._-;_-* &quot;-&quot;??_р_._-;_-@_-"/>
  </numFmts>
  <fonts count="230">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9"/>
      <color theme="1"/>
      <name val="Times New Roman"/>
      <family val="1"/>
      <charset val="204"/>
    </font>
    <font>
      <sz val="12"/>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b/>
      <sz val="12"/>
      <color theme="1"/>
      <name val="Times New Roman"/>
      <family val="1"/>
      <charset val="204"/>
    </font>
    <font>
      <sz val="9"/>
      <name val="Times New Roman"/>
      <family val="1"/>
      <charset val="204"/>
    </font>
    <font>
      <sz val="14"/>
      <name val="Times New Roman"/>
      <family val="1"/>
      <charset val="204"/>
    </font>
    <font>
      <sz val="14"/>
      <color theme="1"/>
      <name val="Times New Roman"/>
      <family val="1"/>
      <charset val="204"/>
    </font>
    <font>
      <b/>
      <sz val="14"/>
      <color theme="1"/>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0"/>
      <name val="Arial Cyr"/>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font>
    <font>
      <sz val="11"/>
      <color indexed="10"/>
      <name val="Calibri"/>
      <family val="2"/>
      <charset val="204"/>
    </font>
    <font>
      <sz val="11"/>
      <color indexed="17"/>
      <name val="Calibri"/>
      <family val="2"/>
      <charset val="204"/>
    </font>
    <font>
      <sz val="12"/>
      <color theme="1"/>
      <name val="Times New Roman"/>
      <family val="2"/>
      <charset val="204"/>
    </font>
    <font>
      <sz val="12"/>
      <color rgb="FF000000"/>
      <name val="Times New Roman"/>
      <family val="1"/>
      <charset val="204"/>
    </font>
    <font>
      <sz val="11"/>
      <color rgb="FF9C0006"/>
      <name val="Calibri"/>
      <family val="2"/>
      <charset val="204"/>
      <scheme val="minor"/>
    </font>
    <font>
      <sz val="11"/>
      <color rgb="FF9C6500"/>
      <name val="Calibri"/>
      <family val="2"/>
      <charset val="204"/>
      <scheme val="minor"/>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amily val="2"/>
      <charset val="204"/>
    </font>
    <font>
      <sz val="10"/>
      <color indexed="8"/>
      <name val="Arial"/>
      <family val="2"/>
      <charset val="204"/>
    </font>
    <font>
      <sz val="10"/>
      <color indexed="8"/>
      <name val="Verdana"/>
      <family val="2"/>
      <charset val="204"/>
    </font>
    <font>
      <sz val="10"/>
      <name val="Arial Cyr"/>
    </font>
    <font>
      <sz val="1"/>
      <color indexed="8"/>
      <name val="Courier"/>
      <family val="1"/>
      <charset val="204"/>
    </font>
    <font>
      <sz val="1"/>
      <color indexed="8"/>
      <name val="Courier"/>
      <family val="3"/>
    </font>
    <font>
      <b/>
      <sz val="1"/>
      <color indexed="8"/>
      <name val="Courier"/>
      <family val="3"/>
    </font>
    <font>
      <b/>
      <sz val="1"/>
      <color indexed="8"/>
      <name val="Courier"/>
      <family val="1"/>
      <charset val="204"/>
    </font>
    <font>
      <sz val="10"/>
      <name val="MS Sans Serif"/>
      <family val="2"/>
      <charset val="204"/>
    </font>
    <font>
      <sz val="10"/>
      <color indexed="16"/>
      <name val="Arial Cyr"/>
      <charset val="204"/>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3"/>
    </font>
    <font>
      <sz val="11"/>
      <name val="Calibri"/>
      <family val="2"/>
      <charset val="204"/>
    </font>
    <font>
      <b/>
      <sz val="10"/>
      <color indexed="8"/>
      <name val="Arial"/>
      <family val="2"/>
      <charset val="204"/>
    </font>
    <font>
      <sz val="8"/>
      <color indexed="8"/>
      <name val="Arial"/>
      <family val="2"/>
      <charset val="204"/>
    </font>
    <font>
      <sz val="8"/>
      <color indexed="12"/>
      <name val="Arial Cyr"/>
      <charset val="204"/>
    </font>
    <font>
      <b/>
      <sz val="10"/>
      <name val="Arial"/>
      <family val="2"/>
    </font>
    <font>
      <sz val="9"/>
      <color indexed="56"/>
      <name val="Frutiger 45 Light"/>
      <family val="2"/>
    </font>
    <font>
      <sz val="10"/>
      <name val="Times New Roman"/>
      <family val="1"/>
    </font>
    <font>
      <sz val="10"/>
      <color indexed="8"/>
      <name val="Arial"/>
      <family val="2"/>
    </font>
    <font>
      <b/>
      <sz val="10"/>
      <name val="Arial"/>
      <family val="2"/>
      <charset val="204"/>
    </font>
    <font>
      <b/>
      <sz val="10"/>
      <color indexed="9"/>
      <name val="Arial"/>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10"/>
      <name val="NTHarmonica"/>
      <charset val="204"/>
    </font>
    <font>
      <sz val="8"/>
      <name val="Arial Cyr"/>
      <charset val="204"/>
    </font>
    <font>
      <b/>
      <sz val="11"/>
      <name val="Arial Cyr"/>
    </font>
    <font>
      <sz val="12"/>
      <name val="Tms Rmn"/>
      <charset val="204"/>
    </font>
    <font>
      <u/>
      <sz val="8"/>
      <color indexed="12"/>
      <name val="Arial Cyr"/>
      <charset val="204"/>
    </font>
    <font>
      <b/>
      <sz val="11"/>
      <color indexed="8"/>
      <name val="Calibri"/>
      <family val="2"/>
    </font>
    <font>
      <sz val="10"/>
      <color indexed="12"/>
      <name val="Arial"/>
      <family val="2"/>
    </font>
    <font>
      <sz val="10"/>
      <name val="Times New Roman"/>
      <family val="1"/>
      <charset val="204"/>
    </font>
    <font>
      <sz val="10"/>
      <color rgb="FF000000"/>
      <name val="Arial Cyr"/>
      <charset val="204"/>
    </font>
    <font>
      <sz val="10"/>
      <color theme="1"/>
      <name val="Arial Cyr"/>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9"/>
      <name val="Futura UBS Bk"/>
      <family val="2"/>
    </font>
    <font>
      <sz val="6"/>
      <color indexed="16"/>
      <name val="Palatino"/>
      <family val="1"/>
    </font>
    <font>
      <b/>
      <sz val="12"/>
      <name val="Arial"/>
      <family val="2"/>
    </font>
    <font>
      <b/>
      <sz val="10"/>
      <color indexed="18"/>
      <name val="Arial Cyr"/>
      <charset val="204"/>
    </font>
    <font>
      <b/>
      <sz val="11"/>
      <color indexed="62"/>
      <name val="Calibri"/>
      <family val="2"/>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8"/>
      <color indexed="12"/>
      <name val="Palatino"/>
      <family val="1"/>
    </font>
    <font>
      <sz val="8"/>
      <color indexed="9"/>
      <name val="MS Sans Serif"/>
      <family val="2"/>
      <charset val="204"/>
    </font>
    <font>
      <sz val="10"/>
      <color indexed="14"/>
      <name val="Arial"/>
      <family val="2"/>
    </font>
    <font>
      <sz val="12"/>
      <name val="Gill Sans"/>
    </font>
    <font>
      <i/>
      <sz val="10"/>
      <name val="PragmaticaC"/>
      <charset val="204"/>
    </font>
    <font>
      <sz val="12"/>
      <name val="Gill Sans"/>
      <charset val="204"/>
    </font>
    <font>
      <sz val="10"/>
      <name val="Courier Cyr"/>
      <family val="2"/>
    </font>
    <font>
      <sz val="11"/>
      <color indexed="17"/>
      <name val="Calibri"/>
      <family val="2"/>
    </font>
    <font>
      <b/>
      <sz val="10"/>
      <name val="Arial Cyr"/>
      <family val="2"/>
      <charset val="204"/>
    </font>
    <font>
      <sz val="12"/>
      <name val="Arial"/>
      <family val="2"/>
      <charset val="204"/>
    </font>
    <font>
      <sz val="14"/>
      <name val="NewtonC"/>
      <charset val="204"/>
    </font>
    <font>
      <sz val="8"/>
      <name val="Helv"/>
      <charset val="204"/>
    </font>
    <font>
      <sz val="10"/>
      <name val="Palatino"/>
      <family val="1"/>
    </font>
    <font>
      <sz val="10"/>
      <color indexed="16"/>
      <name val="Helvetica-Black"/>
    </font>
    <font>
      <b/>
      <sz val="14"/>
      <name val="Arial"/>
      <family val="2"/>
    </font>
    <font>
      <sz val="22"/>
      <name val="UBSHeadline"/>
      <family val="1"/>
    </font>
    <font>
      <u/>
      <sz val="10"/>
      <name val="Arial"/>
      <family val="2"/>
      <charset val="204"/>
    </font>
    <font>
      <sz val="10"/>
      <color indexed="10"/>
      <name val="Arial"/>
      <family val="2"/>
    </font>
    <font>
      <sz val="8"/>
      <name val="Helv"/>
    </font>
    <font>
      <i/>
      <sz val="12"/>
      <name val="Tms Rmn"/>
      <charset val="204"/>
    </font>
    <font>
      <b/>
      <sz val="10"/>
      <color indexed="10"/>
      <name val="Arial Cyr"/>
      <family val="2"/>
      <charset val="204"/>
    </font>
    <font>
      <b/>
      <i/>
      <sz val="10"/>
      <name val="Arial"/>
      <family val="2"/>
      <charset val="204"/>
    </font>
    <font>
      <sz val="9.5"/>
      <color indexed="23"/>
      <name val="Helvetica-Black"/>
    </font>
    <font>
      <sz val="8"/>
      <name val="Arial"/>
      <family val="2"/>
    </font>
    <font>
      <sz val="10"/>
      <color indexed="39"/>
      <name val="Arial"/>
      <family val="2"/>
    </font>
    <font>
      <b/>
      <sz val="10"/>
      <color indexed="63"/>
      <name val="Arial"/>
      <family val="2"/>
    </font>
    <font>
      <b/>
      <sz val="10"/>
      <color indexed="8"/>
      <name val="Arial"/>
      <family val="2"/>
    </font>
    <font>
      <b/>
      <sz val="12"/>
      <color indexed="8"/>
      <name val="Arial"/>
      <family val="2"/>
      <charset val="204"/>
    </font>
    <font>
      <sz val="10"/>
      <color indexed="63"/>
      <name val="Arial"/>
      <family val="2"/>
    </font>
    <font>
      <b/>
      <sz val="8"/>
      <name val="Arial"/>
      <family val="2"/>
    </font>
    <font>
      <sz val="8"/>
      <color indexed="8"/>
      <name val="Arial"/>
      <family val="2"/>
    </font>
    <font>
      <b/>
      <sz val="16"/>
      <color indexed="18"/>
      <name val="Arial"/>
      <family val="2"/>
    </font>
    <font>
      <sz val="9"/>
      <color indexed="20"/>
      <name val="Arial"/>
      <family val="2"/>
    </font>
    <font>
      <sz val="9"/>
      <color indexed="48"/>
      <name val="Arial"/>
      <family val="2"/>
    </font>
    <font>
      <b/>
      <sz val="9"/>
      <color indexed="20"/>
      <name val="Arial"/>
      <family val="2"/>
    </font>
    <font>
      <sz val="8"/>
      <name val="Arial Cyr"/>
      <family val="2"/>
      <charset val="204"/>
    </font>
    <font>
      <b/>
      <sz val="10"/>
      <color indexed="9"/>
      <name val="Verdana"/>
      <family val="2"/>
      <charset val="204"/>
    </font>
    <font>
      <sz val="10"/>
      <color indexed="9"/>
      <name val="Arial"/>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8"/>
      <name val="Palatino"/>
      <family val="1"/>
    </font>
    <font>
      <u/>
      <sz val="8"/>
      <color indexed="8"/>
      <name val="Arial"/>
      <family val="2"/>
    </font>
    <font>
      <b/>
      <i/>
      <sz val="10"/>
      <color indexed="9"/>
      <name val="Arial"/>
      <family val="2"/>
      <charset val="204"/>
    </font>
    <font>
      <b/>
      <i/>
      <sz val="8"/>
      <name val="Helv"/>
    </font>
    <font>
      <b/>
      <sz val="8"/>
      <name val="Arial Cyr"/>
      <family val="2"/>
      <charset val="204"/>
    </font>
    <font>
      <sz val="10"/>
      <color indexed="10"/>
      <name val="Arial Cyr"/>
      <family val="2"/>
      <charset val="204"/>
    </font>
    <font>
      <u/>
      <sz val="10.199999999999999"/>
      <color indexed="12"/>
      <name val="Times New Roman"/>
      <family val="1"/>
      <charset val="204"/>
    </font>
    <font>
      <u/>
      <sz val="11"/>
      <color indexed="12"/>
      <name val="Calibri"/>
      <family val="2"/>
    </font>
    <font>
      <u/>
      <sz val="11"/>
      <color theme="10"/>
      <name val="Calibri"/>
      <family val="2"/>
      <charset val="204"/>
      <scheme val="minor"/>
    </font>
    <font>
      <u/>
      <sz val="11"/>
      <color indexed="12"/>
      <name val="Calibri"/>
      <family val="2"/>
      <charset val="204"/>
    </font>
    <font>
      <u/>
      <sz val="11"/>
      <color theme="10"/>
      <name val="Calibri"/>
      <family val="2"/>
      <charset val="204"/>
    </font>
    <font>
      <u/>
      <sz val="10"/>
      <color theme="10"/>
      <name val="Times New Roman"/>
      <family val="2"/>
      <charset val="204"/>
    </font>
    <font>
      <u/>
      <sz val="10"/>
      <color theme="10"/>
      <name val="Arial Cyr"/>
      <charset val="204"/>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8"/>
      <name val="Arial"/>
      <family val="2"/>
      <charset val="204"/>
    </font>
    <font>
      <b/>
      <sz val="12"/>
      <name val="Arial"/>
      <family val="2"/>
      <charset val="204"/>
    </font>
    <font>
      <b/>
      <sz val="9"/>
      <name val="Tahoma"/>
      <family val="2"/>
      <charset val="204"/>
    </font>
    <font>
      <sz val="9"/>
      <name val="Tahoma"/>
      <family val="2"/>
      <charset val="204"/>
    </font>
    <font>
      <b/>
      <sz val="14"/>
      <name val="Arial Cyr"/>
      <family val="2"/>
      <charset val="204"/>
    </font>
    <font>
      <b/>
      <sz val="9"/>
      <name val="Arial"/>
      <family val="2"/>
    </font>
    <font>
      <b/>
      <sz val="11"/>
      <name val="Arial"/>
      <family val="2"/>
    </font>
    <font>
      <u/>
      <sz val="10"/>
      <color indexed="10"/>
      <name val="Arial"/>
      <family val="2"/>
      <charset val="204"/>
    </font>
    <font>
      <b/>
      <i/>
      <sz val="10"/>
      <color indexed="60"/>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1"/>
      <color theme="1"/>
      <name val="Times New Roman"/>
      <family val="2"/>
      <charset val="204"/>
    </font>
    <font>
      <sz val="9"/>
      <color theme="1"/>
      <name val="Arial"/>
      <family val="2"/>
      <charset val="204"/>
    </font>
    <font>
      <sz val="9"/>
      <name val="Arial"/>
      <family val="2"/>
      <charset val="204"/>
    </font>
    <font>
      <sz val="11"/>
      <name val="Times New Roman Cyr"/>
      <family val="1"/>
      <charset val="204"/>
    </font>
    <font>
      <sz val="10"/>
      <color indexed="12"/>
      <name val="Arial Cyr"/>
      <family val="2"/>
      <charset val="204"/>
    </font>
    <font>
      <sz val="12"/>
      <name val="Times New Roman CYR"/>
    </font>
    <font>
      <b/>
      <i/>
      <sz val="12"/>
      <color indexed="8"/>
      <name val="Times New Roman"/>
      <family val="1"/>
      <charset val="204"/>
    </font>
    <font>
      <sz val="12"/>
      <color indexed="8"/>
      <name val="Times New Roman"/>
      <family val="1"/>
      <charset val="204"/>
    </font>
    <font>
      <b/>
      <i/>
      <sz val="11"/>
      <color indexed="8"/>
      <name val="Times New Roman"/>
      <family val="1"/>
      <charset val="204"/>
    </font>
    <font>
      <sz val="12"/>
      <color indexed="24"/>
      <name val="Arial"/>
      <family val="2"/>
      <charset val="204"/>
    </font>
    <font>
      <b/>
      <sz val="14"/>
      <name val="Times New Roman"/>
      <family val="1"/>
      <charset val="204"/>
    </font>
    <font>
      <vertAlign val="superscript"/>
      <sz val="12"/>
      <name val="Times New Roman"/>
      <family val="1"/>
      <charset val="204"/>
    </font>
    <font>
      <b/>
      <sz val="12"/>
      <color rgb="FF000000"/>
      <name val="Times New Roman"/>
      <family val="1"/>
      <charset val="204"/>
    </font>
    <font>
      <b/>
      <sz val="14"/>
      <color rgb="FF000000"/>
      <name val="Times New Roman"/>
      <family val="1"/>
      <charset val="204"/>
    </font>
    <font>
      <sz val="12"/>
      <color rgb="FF000000"/>
      <name val="Calibri"/>
      <family val="2"/>
      <charset val="204"/>
    </font>
    <font>
      <sz val="13"/>
      <name val="Times New Roman"/>
      <family val="1"/>
      <charset val="204"/>
    </font>
    <font>
      <sz val="11"/>
      <name val="Times New Roman"/>
      <family val="1"/>
      <charset val="204"/>
    </font>
    <font>
      <b/>
      <sz val="11"/>
      <color theme="1"/>
      <name val="Times New Roman"/>
      <family val="1"/>
      <charset val="204"/>
    </font>
    <font>
      <b/>
      <sz val="13"/>
      <color theme="1"/>
      <name val="Times New Roman"/>
      <family val="1"/>
      <charset val="204"/>
    </font>
    <font>
      <vertAlign val="superscript"/>
      <sz val="12"/>
      <color indexed="8"/>
      <name val="Times New Roman"/>
      <family val="1"/>
      <charset val="204"/>
    </font>
    <font>
      <vertAlign val="superscript"/>
      <sz val="11"/>
      <color indexed="8"/>
      <name val="Times New Roman"/>
      <family val="1"/>
      <charset val="204"/>
    </font>
    <font>
      <sz val="11"/>
      <color indexed="8"/>
      <name val="Times New Roman"/>
      <family val="1"/>
      <charset val="204"/>
    </font>
    <font>
      <sz val="12"/>
      <color theme="1"/>
      <name val="Arial"/>
      <family val="2"/>
      <charset val="204"/>
    </font>
    <font>
      <b/>
      <sz val="12"/>
      <color theme="1"/>
      <name val="Arial"/>
      <family val="2"/>
      <charset val="204"/>
    </font>
    <font>
      <vertAlign val="superscript"/>
      <sz val="11"/>
      <name val="Times New Roman"/>
      <family val="1"/>
      <charset val="204"/>
    </font>
    <font>
      <sz val="11"/>
      <color theme="5" tint="0.39997558519241921"/>
      <name val="Times New Roman"/>
      <family val="1"/>
      <charset val="204"/>
    </font>
    <font>
      <i/>
      <sz val="11"/>
      <name val="Calibri"/>
      <family val="2"/>
      <charset val="204"/>
    </font>
    <font>
      <b/>
      <i/>
      <sz val="11"/>
      <name val="Calibri"/>
      <family val="2"/>
      <charset val="204"/>
    </font>
    <font>
      <b/>
      <sz val="11"/>
      <name val="Calibri"/>
      <family val="2"/>
      <charset val="204"/>
    </font>
    <font>
      <b/>
      <i/>
      <sz val="11"/>
      <color theme="1"/>
      <name val="Calibri"/>
      <family val="2"/>
      <charset val="204"/>
      <scheme val="minor"/>
    </font>
    <font>
      <sz val="10"/>
      <color rgb="FF000000"/>
      <name val="Arial"/>
    </font>
    <font>
      <sz val="8"/>
      <color rgb="FF000000"/>
      <name val="Arial"/>
      <family val="2"/>
      <charset val="204"/>
    </font>
    <font>
      <b/>
      <sz val="10"/>
      <name val="Times New Roman"/>
      <family val="1"/>
      <charset val="204"/>
    </font>
    <font>
      <b/>
      <sz val="10"/>
      <color theme="1"/>
      <name val="Times New Roman"/>
      <family val="1"/>
      <charset val="204"/>
    </font>
    <font>
      <b/>
      <sz val="11"/>
      <color theme="1"/>
      <name val="Calibri"/>
      <family val="2"/>
      <charset val="204"/>
      <scheme val="minor"/>
    </font>
    <font>
      <b/>
      <sz val="11"/>
      <name val="Times New Roman"/>
      <family val="1"/>
      <charset val="204"/>
    </font>
    <font>
      <b/>
      <sz val="18"/>
      <name val="Times New Roman"/>
      <family val="1"/>
      <charset val="204"/>
    </font>
    <font>
      <sz val="16"/>
      <name val="Times New Roman"/>
      <family val="1"/>
      <charset val="204"/>
    </font>
    <font>
      <b/>
      <sz val="10"/>
      <name val="Times New Roman CYR"/>
    </font>
    <font>
      <b/>
      <sz val="12"/>
      <name val="Times New Roman CYR"/>
    </font>
    <font>
      <i/>
      <sz val="10"/>
      <name val="Times New Roman CYR"/>
    </font>
    <font>
      <sz val="14"/>
      <name val="Times New Roman CYR"/>
      <charset val="204"/>
    </font>
    <font>
      <sz val="10"/>
      <name val="Times New Roman Cyr"/>
    </font>
    <font>
      <i/>
      <sz val="10"/>
      <name val="Times New Roman"/>
      <family val="1"/>
      <charset val="204"/>
    </font>
    <font>
      <sz val="12"/>
      <name val="Calibri"/>
      <family val="2"/>
      <charset val="204"/>
      <scheme val="minor"/>
    </font>
  </fonts>
  <fills count="123">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FFEB9C"/>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lightGray">
        <fgColor indexed="2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65"/>
        <bgColor indexed="8"/>
      </patternFill>
    </fill>
    <fill>
      <patternFill patternType="solid">
        <fgColor indexed="5"/>
      </patternFill>
    </fill>
    <fill>
      <patternFill patternType="solid">
        <fgColor indexed="47"/>
        <bgColor indexed="64"/>
      </patternFill>
    </fill>
    <fill>
      <patternFill patternType="solid">
        <fgColor indexed="41"/>
        <bgColor indexed="64"/>
      </patternFill>
    </fill>
    <fill>
      <patternFill patternType="solid">
        <fgColor indexed="10"/>
        <bgColor indexed="64"/>
      </patternFill>
    </fill>
    <fill>
      <patternFill patternType="solid">
        <fgColor indexed="27"/>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11"/>
        <bgColor indexed="64"/>
      </patternFill>
    </fill>
    <fill>
      <patternFill patternType="solid">
        <fgColor indexed="32"/>
        <bgColor indexed="64"/>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solid">
        <fgColor indexed="60"/>
      </patternFill>
    </fill>
    <fill>
      <patternFill patternType="solid">
        <fgColor indexed="9"/>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54"/>
      </patternFill>
    </fill>
    <fill>
      <patternFill patternType="solid">
        <fgColor indexed="54"/>
        <bgColor indexed="64"/>
      </patternFill>
    </fill>
    <fill>
      <patternFill patternType="solid">
        <fgColor indexed="40"/>
      </patternFill>
    </fill>
    <fill>
      <patternFill patternType="solid">
        <fgColor indexed="41"/>
      </patternFill>
    </fill>
    <fill>
      <patternFill patternType="solid">
        <fgColor indexed="35"/>
        <bgColor indexed="23"/>
      </patternFill>
    </fill>
    <fill>
      <patternFill patternType="solid">
        <fgColor indexed="35"/>
        <bgColor indexed="55"/>
      </patternFill>
    </fill>
    <fill>
      <patternFill patternType="solid">
        <fgColor indexed="23"/>
      </patternFill>
    </fill>
    <fill>
      <patternFill patternType="solid">
        <fgColor indexed="55"/>
        <bgColor indexed="64"/>
      </patternFill>
    </fill>
    <fill>
      <patternFill patternType="solid">
        <fgColor indexed="35"/>
        <bgColor indexed="22"/>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62"/>
        <bgColor indexed="64"/>
      </patternFill>
    </fill>
    <fill>
      <patternFill patternType="solid">
        <fgColor indexed="61"/>
        <bgColor indexed="64"/>
      </patternFill>
    </fill>
    <fill>
      <patternFill patternType="solid">
        <fgColor indexed="63"/>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9"/>
        <bgColor indexed="8"/>
      </patternFill>
    </fill>
    <fill>
      <patternFill patternType="solid">
        <fgColor indexed="43"/>
        <bgColor indexed="8"/>
      </patternFill>
    </fill>
    <fill>
      <patternFill patternType="solid">
        <fgColor indexed="40"/>
        <bgColor indexed="64"/>
      </patternFill>
    </fill>
    <fill>
      <patternFill patternType="solid">
        <fgColor indexed="15"/>
        <bgColor indexed="64"/>
      </patternFill>
    </fill>
    <fill>
      <patternFill patternType="solid">
        <fgColor rgb="FF00FFFF"/>
        <bgColor indexed="64"/>
      </patternFill>
    </fill>
    <fill>
      <patternFill patternType="solid">
        <fgColor theme="7"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
      <patternFill patternType="solid">
        <fgColor theme="8" tint="0.39997558519241921"/>
        <bgColor indexed="64"/>
      </patternFill>
    </fill>
    <fill>
      <patternFill patternType="solid">
        <fgColor rgb="FFFFC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style="hair">
        <color indexed="64"/>
      </right>
      <top/>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2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18"/>
      </left>
      <right style="thin">
        <color indexed="18"/>
      </right>
      <top style="thin">
        <color indexed="18"/>
      </top>
      <bottom style="thin">
        <color indexed="18"/>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hair">
        <color indexed="63"/>
      </left>
      <right style="hair">
        <color indexed="63"/>
      </right>
      <top style="hair">
        <color indexed="63"/>
      </top>
      <bottom style="hair">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3"/>
      </left>
      <right style="hair">
        <color indexed="63"/>
      </right>
      <top style="hair">
        <color indexed="63"/>
      </top>
      <bottom style="hair">
        <color indexed="63"/>
      </bottom>
      <diagonal/>
    </border>
    <border>
      <left style="thin">
        <color indexed="51"/>
      </left>
      <right style="thin">
        <color indexed="51"/>
      </right>
      <top/>
      <bottom/>
      <diagonal/>
    </border>
    <border>
      <left style="thin">
        <color indexed="9"/>
      </left>
      <right style="thin">
        <color indexed="9"/>
      </right>
      <top style="thin">
        <color indexed="9"/>
      </top>
      <bottom style="thin">
        <color indexed="9"/>
      </bottom>
      <diagonal/>
    </border>
    <border>
      <left style="dashed">
        <color indexed="64"/>
      </left>
      <right style="dashed">
        <color indexed="64"/>
      </right>
      <top style="dashed">
        <color indexed="64"/>
      </top>
      <bottom style="dashed">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s>
  <cellStyleXfs count="20418">
    <xf numFmtId="0" fontId="0" fillId="0" borderId="0"/>
    <xf numFmtId="0" fontId="5" fillId="0" borderId="0"/>
    <xf numFmtId="0" fontId="7" fillId="0" borderId="0"/>
    <xf numFmtId="0" fontId="4"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8" fillId="0" borderId="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9" fillId="10" borderId="3" applyNumberFormat="0" applyAlignment="0" applyProtection="0"/>
    <xf numFmtId="0" fontId="20" fillId="23" borderId="4" applyNumberFormat="0" applyAlignment="0" applyProtection="0"/>
    <xf numFmtId="0" fontId="21" fillId="23" borderId="3" applyNumberFormat="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4" borderId="9" applyNumberFormat="0" applyAlignment="0" applyProtection="0"/>
    <xf numFmtId="0" fontId="27" fillId="0" borderId="0" applyNumberFormat="0" applyFill="0" applyBorder="0" applyAlignment="0" applyProtection="0"/>
    <xf numFmtId="0" fontId="28" fillId="25" borderId="0" applyNumberFormat="0" applyBorder="0" applyAlignment="0" applyProtection="0"/>
    <xf numFmtId="0" fontId="3" fillId="0" borderId="0"/>
    <xf numFmtId="0" fontId="7" fillId="0" borderId="0"/>
    <xf numFmtId="0" fontId="29" fillId="0" borderId="0"/>
    <xf numFmtId="0" fontId="3" fillId="0" borderId="0"/>
    <xf numFmtId="0" fontId="30" fillId="0" borderId="0"/>
    <xf numFmtId="0" fontId="30" fillId="0" borderId="0"/>
    <xf numFmtId="0" fontId="7" fillId="0" borderId="0"/>
    <xf numFmtId="0" fontId="29" fillId="0" borderId="0"/>
    <xf numFmtId="0" fontId="7" fillId="0" borderId="0"/>
    <xf numFmtId="0" fontId="31" fillId="0" borderId="0"/>
    <xf numFmtId="0" fontId="7"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6" borderId="0" applyNumberFormat="0" applyBorder="0" applyAlignment="0" applyProtection="0"/>
    <xf numFmtId="0" fontId="33" fillId="0" borderId="0" applyNumberFormat="0" applyFill="0" applyBorder="0" applyAlignment="0" applyProtection="0"/>
    <xf numFmtId="0" fontId="16" fillId="26" borderId="10" applyNumberFormat="0" applyFont="0" applyAlignment="0" applyProtection="0"/>
    <xf numFmtId="9" fontId="29" fillId="0" borderId="0" applyFont="0" applyFill="0" applyBorder="0" applyAlignment="0" applyProtection="0"/>
    <xf numFmtId="9" fontId="7" fillId="0" borderId="0" applyFont="0" applyFill="0" applyBorder="0" applyAlignment="0" applyProtection="0"/>
    <xf numFmtId="0" fontId="34" fillId="0" borderId="11" applyNumberFormat="0" applyFill="0" applyAlignment="0" applyProtection="0"/>
    <xf numFmtId="0" fontId="35" fillId="0" borderId="0"/>
    <xf numFmtId="0" fontId="36"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7" fillId="7" borderId="0" applyNumberFormat="0" applyBorder="0" applyAlignment="0" applyProtection="0"/>
    <xf numFmtId="0" fontId="38" fillId="0" borderId="0"/>
    <xf numFmtId="0" fontId="2" fillId="0" borderId="0"/>
    <xf numFmtId="0" fontId="35" fillId="0" borderId="0"/>
    <xf numFmtId="0" fontId="35" fillId="0" borderId="0"/>
    <xf numFmtId="0" fontId="29" fillId="0" borderId="0"/>
    <xf numFmtId="168" fontId="42" fillId="0" borderId="0">
      <alignment vertical="top"/>
    </xf>
    <xf numFmtId="168" fontId="43" fillId="0" borderId="0">
      <alignment vertical="top"/>
    </xf>
    <xf numFmtId="169" fontId="43" fillId="29" borderId="0">
      <alignment vertical="top"/>
    </xf>
    <xf numFmtId="168" fontId="43" fillId="30" borderId="0">
      <alignment vertical="top"/>
    </xf>
    <xf numFmtId="0" fontId="29" fillId="0" borderId="0"/>
    <xf numFmtId="170" fontId="29" fillId="0" borderId="0" applyFont="0" applyFill="0" applyBorder="0" applyAlignment="0" applyProtection="0"/>
    <xf numFmtId="0" fontId="30" fillId="0" borderId="0"/>
    <xf numFmtId="171" fontId="29" fillId="0" borderId="0" applyFont="0" applyFill="0" applyBorder="0" applyAlignment="0" applyProtection="0"/>
    <xf numFmtId="164" fontId="30" fillId="0" borderId="0"/>
    <xf numFmtId="40" fontId="44" fillId="0" borderId="0" applyFont="0" applyFill="0" applyBorder="0" applyAlignment="0" applyProtection="0"/>
    <xf numFmtId="0" fontId="45" fillId="0" borderId="0"/>
    <xf numFmtId="0" fontId="46" fillId="0" borderId="0"/>
    <xf numFmtId="0" fontId="46"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47" fillId="0" borderId="0"/>
    <xf numFmtId="0" fontId="35" fillId="0" borderId="0"/>
    <xf numFmtId="0" fontId="35" fillId="0" borderId="0"/>
    <xf numFmtId="0" fontId="46" fillId="0" borderId="0"/>
    <xf numFmtId="0" fontId="47" fillId="0" borderId="0"/>
    <xf numFmtId="0" fontId="46" fillId="0" borderId="0"/>
    <xf numFmtId="0" fontId="48" fillId="0" borderId="0">
      <alignment vertical="top"/>
    </xf>
    <xf numFmtId="0" fontId="35" fillId="0" borderId="0"/>
    <xf numFmtId="172"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2"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173" fontId="29" fillId="31" borderId="13">
      <alignment wrapText="1"/>
      <protection locked="0"/>
    </xf>
    <xf numFmtId="0" fontId="35" fillId="0" borderId="0"/>
    <xf numFmtId="0" fontId="35" fillId="0" borderId="0"/>
    <xf numFmtId="0" fontId="35" fillId="0" borderId="0"/>
    <xf numFmtId="0" fontId="49" fillId="32" borderId="3" applyNumberFormat="0">
      <alignment readingOrder="1"/>
      <protection locked="0"/>
    </xf>
    <xf numFmtId="0" fontId="35" fillId="0" borderId="0"/>
    <xf numFmtId="0" fontId="47" fillId="0" borderId="0"/>
    <xf numFmtId="0" fontId="47" fillId="0" borderId="0"/>
    <xf numFmtId="0" fontId="29" fillId="0" borderId="0"/>
    <xf numFmtId="0" fontId="29" fillId="0" borderId="0"/>
    <xf numFmtId="0" fontId="29" fillId="0" borderId="0"/>
    <xf numFmtId="0" fontId="46" fillId="0" borderId="0"/>
    <xf numFmtId="0" fontId="35" fillId="0" borderId="0"/>
    <xf numFmtId="0" fontId="46" fillId="0" borderId="0"/>
    <xf numFmtId="0" fontId="46" fillId="0" borderId="0"/>
    <xf numFmtId="0" fontId="35"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30" fillId="0" borderId="0"/>
    <xf numFmtId="0" fontId="30" fillId="0" borderId="0"/>
    <xf numFmtId="0" fontId="30" fillId="0" borderId="0"/>
    <xf numFmtId="0" fontId="30" fillId="0" borderId="0"/>
    <xf numFmtId="0" fontId="35" fillId="0" borderId="0"/>
    <xf numFmtId="0" fontId="46" fillId="0" borderId="0"/>
    <xf numFmtId="0" fontId="35" fillId="0" borderId="0"/>
    <xf numFmtId="0" fontId="46"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7" fillId="0" borderId="0"/>
    <xf numFmtId="0" fontId="47" fillId="0" borderId="0"/>
    <xf numFmtId="0" fontId="46" fillId="0" borderId="0"/>
    <xf numFmtId="0" fontId="46" fillId="0" borderId="0"/>
    <xf numFmtId="0" fontId="35" fillId="0" borderId="0"/>
    <xf numFmtId="0" fontId="50" fillId="0" borderId="0"/>
    <xf numFmtId="0" fontId="30" fillId="0" borderId="0"/>
    <xf numFmtId="0" fontId="30" fillId="0" borderId="0"/>
    <xf numFmtId="0" fontId="46" fillId="0" borderId="0"/>
    <xf numFmtId="0" fontId="46" fillId="0" borderId="0"/>
    <xf numFmtId="0" fontId="46" fillId="0" borderId="0"/>
    <xf numFmtId="0" fontId="35" fillId="0" borderId="0"/>
    <xf numFmtId="0" fontId="35" fillId="0" borderId="0"/>
    <xf numFmtId="0" fontId="35" fillId="0" borderId="0"/>
    <xf numFmtId="0" fontId="35" fillId="0" borderId="0"/>
    <xf numFmtId="0" fontId="46" fillId="0" borderId="0"/>
    <xf numFmtId="0" fontId="29" fillId="0" borderId="0"/>
    <xf numFmtId="0" fontId="47" fillId="0" borderId="0"/>
    <xf numFmtId="0" fontId="29" fillId="0" borderId="0"/>
    <xf numFmtId="0" fontId="29" fillId="0" borderId="0"/>
    <xf numFmtId="0" fontId="46" fillId="0" borderId="0"/>
    <xf numFmtId="0" fontId="35" fillId="0" borderId="0"/>
    <xf numFmtId="0" fontId="46" fillId="0" borderId="0"/>
    <xf numFmtId="0" fontId="46" fillId="0" borderId="0"/>
    <xf numFmtId="0" fontId="35" fillId="0" borderId="0"/>
    <xf numFmtId="0" fontId="47" fillId="0" borderId="0"/>
    <xf numFmtId="0" fontId="35" fillId="0" borderId="0"/>
    <xf numFmtId="0" fontId="35" fillId="0" borderId="0"/>
    <xf numFmtId="0" fontId="47" fillId="0" borderId="0"/>
    <xf numFmtId="0" fontId="46" fillId="0" borderId="0"/>
    <xf numFmtId="0" fontId="35" fillId="0" borderId="0"/>
    <xf numFmtId="0" fontId="35" fillId="0" borderId="0"/>
    <xf numFmtId="0" fontId="35" fillId="0" borderId="0"/>
    <xf numFmtId="0" fontId="35" fillId="0" borderId="0"/>
    <xf numFmtId="172"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0" fontId="35" fillId="0" borderId="0"/>
    <xf numFmtId="0" fontId="35" fillId="0" borderId="0"/>
    <xf numFmtId="0" fontId="46" fillId="0" borderId="0"/>
    <xf numFmtId="0" fontId="46" fillId="0" borderId="0"/>
    <xf numFmtId="0" fontId="35" fillId="0" borderId="0"/>
    <xf numFmtId="0" fontId="46" fillId="0" borderId="0"/>
    <xf numFmtId="0" fontId="46" fillId="0" borderId="0"/>
    <xf numFmtId="0" fontId="46" fillId="0" borderId="0"/>
    <xf numFmtId="0" fontId="46" fillId="0" borderId="0"/>
    <xf numFmtId="0" fontId="46" fillId="0" borderId="0"/>
    <xf numFmtId="0" fontId="35" fillId="0" borderId="0"/>
    <xf numFmtId="0" fontId="46" fillId="0" borderId="0"/>
    <xf numFmtId="0" fontId="46" fillId="0" borderId="0"/>
    <xf numFmtId="0" fontId="46" fillId="0" borderId="0"/>
    <xf numFmtId="0" fontId="46" fillId="0" borderId="0"/>
    <xf numFmtId="0" fontId="35" fillId="0" borderId="0"/>
    <xf numFmtId="0" fontId="46" fillId="0" borderId="0"/>
    <xf numFmtId="0" fontId="35" fillId="0" borderId="0"/>
    <xf numFmtId="0" fontId="46" fillId="0" borderId="0"/>
    <xf numFmtId="172"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0" fontId="29" fillId="0" borderId="0"/>
    <xf numFmtId="0" fontId="46" fillId="0" borderId="0"/>
    <xf numFmtId="0" fontId="46" fillId="0" borderId="0"/>
    <xf numFmtId="0" fontId="46" fillId="0" borderId="0"/>
    <xf numFmtId="0" fontId="46" fillId="0" borderId="0"/>
    <xf numFmtId="0" fontId="35" fillId="0" borderId="0"/>
    <xf numFmtId="0" fontId="35" fillId="0" borderId="0"/>
    <xf numFmtId="0" fontId="46" fillId="0" borderId="0"/>
    <xf numFmtId="172" fontId="42" fillId="0" borderId="0">
      <alignment vertical="top"/>
    </xf>
    <xf numFmtId="0" fontId="35" fillId="0" borderId="0"/>
    <xf numFmtId="0" fontId="46" fillId="0" borderId="0"/>
    <xf numFmtId="172" fontId="42" fillId="0" borderId="0">
      <alignment vertical="top"/>
    </xf>
    <xf numFmtId="0" fontId="46" fillId="0" borderId="0"/>
    <xf numFmtId="0" fontId="46" fillId="0" borderId="0"/>
    <xf numFmtId="0" fontId="35" fillId="0" borderId="0"/>
    <xf numFmtId="0" fontId="35" fillId="0" borderId="0"/>
    <xf numFmtId="0" fontId="35" fillId="0" borderId="0"/>
    <xf numFmtId="0" fontId="35" fillId="0" borderId="0"/>
    <xf numFmtId="0" fontId="46" fillId="0" borderId="0"/>
    <xf numFmtId="0" fontId="46" fillId="0" borderId="0"/>
    <xf numFmtId="0" fontId="35" fillId="0" borderId="0"/>
    <xf numFmtId="0" fontId="46" fillId="0" borderId="0"/>
    <xf numFmtId="0" fontId="46" fillId="0" borderId="0"/>
    <xf numFmtId="0" fontId="46" fillId="0" borderId="0"/>
    <xf numFmtId="0" fontId="46" fillId="0" borderId="0"/>
    <xf numFmtId="0" fontId="46" fillId="0" borderId="0"/>
    <xf numFmtId="0" fontId="35" fillId="0" borderId="0"/>
    <xf numFmtId="0" fontId="46" fillId="0" borderId="0"/>
    <xf numFmtId="0" fontId="35" fillId="0" borderId="0"/>
    <xf numFmtId="0" fontId="35" fillId="0" borderId="0"/>
    <xf numFmtId="0" fontId="46" fillId="0" borderId="0"/>
    <xf numFmtId="0" fontId="46" fillId="0" borderId="0"/>
    <xf numFmtId="0" fontId="46" fillId="0" borderId="0"/>
    <xf numFmtId="0" fontId="46" fillId="0" borderId="0"/>
    <xf numFmtId="0" fontId="35" fillId="0" borderId="0"/>
    <xf numFmtId="0" fontId="35" fillId="0" borderId="0"/>
    <xf numFmtId="0" fontId="46" fillId="0" borderId="0"/>
    <xf numFmtId="0" fontId="46" fillId="0" borderId="0"/>
    <xf numFmtId="0" fontId="35" fillId="0" borderId="0"/>
    <xf numFmtId="172"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2"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0" fontId="35" fillId="0" borderId="0"/>
    <xf numFmtId="0" fontId="46" fillId="0" borderId="0"/>
    <xf numFmtId="0" fontId="35" fillId="0" borderId="0"/>
    <xf numFmtId="0" fontId="46" fillId="0" borderId="0"/>
    <xf numFmtId="0" fontId="46" fillId="0" borderId="0"/>
    <xf numFmtId="0" fontId="46" fillId="0" borderId="0"/>
    <xf numFmtId="0" fontId="35" fillId="0" borderId="0"/>
    <xf numFmtId="0" fontId="46" fillId="0" borderId="0"/>
    <xf numFmtId="0" fontId="35" fillId="0" borderId="0"/>
    <xf numFmtId="0" fontId="46" fillId="0" borderId="0"/>
    <xf numFmtId="0" fontId="46" fillId="0" borderId="0"/>
    <xf numFmtId="0" fontId="46" fillId="0" borderId="0"/>
    <xf numFmtId="0" fontId="46" fillId="0" borderId="0"/>
    <xf numFmtId="0" fontId="35" fillId="0" borderId="0"/>
    <xf numFmtId="0" fontId="35" fillId="0" borderId="0"/>
    <xf numFmtId="0" fontId="35" fillId="0" borderId="0"/>
    <xf numFmtId="0" fontId="35" fillId="0" borderId="0"/>
    <xf numFmtId="0" fontId="35" fillId="0" borderId="0"/>
    <xf numFmtId="0" fontId="46" fillId="0" borderId="0"/>
    <xf numFmtId="0" fontId="35" fillId="0" borderId="0"/>
    <xf numFmtId="0" fontId="46"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46" fillId="0" borderId="0"/>
    <xf numFmtId="0" fontId="46" fillId="0" borderId="0"/>
    <xf numFmtId="174" fontId="30" fillId="0" borderId="0" applyFont="0" applyFill="0" applyBorder="0" applyAlignment="0" applyProtection="0"/>
    <xf numFmtId="0" fontId="51" fillId="0" borderId="0">
      <protection locked="0"/>
    </xf>
    <xf numFmtId="0" fontId="51" fillId="0" borderId="0">
      <protection locked="0"/>
    </xf>
    <xf numFmtId="44" fontId="52" fillId="0" borderId="0">
      <protection locked="0"/>
    </xf>
    <xf numFmtId="44" fontId="51" fillId="0" borderId="0">
      <protection locked="0"/>
    </xf>
    <xf numFmtId="44" fontId="51" fillId="0" borderId="0">
      <protection locked="0"/>
    </xf>
    <xf numFmtId="44" fontId="52" fillId="0" borderId="0">
      <protection locked="0"/>
    </xf>
    <xf numFmtId="44" fontId="51" fillId="0" borderId="0">
      <protection locked="0"/>
    </xf>
    <xf numFmtId="44" fontId="51" fillId="0" borderId="0">
      <protection locked="0"/>
    </xf>
    <xf numFmtId="44" fontId="52" fillId="0" borderId="0">
      <protection locked="0"/>
    </xf>
    <xf numFmtId="44" fontId="51" fillId="0" borderId="0">
      <protection locked="0"/>
    </xf>
    <xf numFmtId="44" fontId="51" fillId="0" borderId="0">
      <protection locked="0"/>
    </xf>
    <xf numFmtId="0" fontId="51" fillId="0" borderId="14">
      <protection locked="0"/>
    </xf>
    <xf numFmtId="0" fontId="53" fillId="0" borderId="0">
      <protection locked="0"/>
    </xf>
    <xf numFmtId="0" fontId="54" fillId="0" borderId="0">
      <protection locked="0"/>
    </xf>
    <xf numFmtId="0" fontId="53" fillId="0" borderId="0">
      <protection locked="0"/>
    </xf>
    <xf numFmtId="0" fontId="54" fillId="0" borderId="0">
      <protection locked="0"/>
    </xf>
    <xf numFmtId="0" fontId="52" fillId="0" borderId="14">
      <protection locked="0"/>
    </xf>
    <xf numFmtId="0" fontId="51" fillId="0" borderId="14">
      <protection locked="0"/>
    </xf>
    <xf numFmtId="0" fontId="55" fillId="33" borderId="0"/>
    <xf numFmtId="0" fontId="55" fillId="33" borderId="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56" fillId="0" borderId="15"/>
    <xf numFmtId="0" fontId="17" fillId="19"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17" fillId="2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8" fillId="45"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6" borderId="0" applyNumberFormat="0" applyBorder="0" applyAlignment="0" applyProtection="0"/>
    <xf numFmtId="0" fontId="17" fillId="21"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4"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8" fillId="37"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1" borderId="0" applyNumberFormat="0" applyBorder="0" applyAlignment="0" applyProtection="0"/>
    <xf numFmtId="0" fontId="17" fillId="16" borderId="0" applyNumberFormat="0" applyBorder="0" applyAlignment="0" applyProtection="0"/>
    <xf numFmtId="0" fontId="57" fillId="44"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37"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37"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52" borderId="0" applyNumberFormat="0" applyBorder="0" applyAlignment="0" applyProtection="0"/>
    <xf numFmtId="0" fontId="17" fillId="17" borderId="0" applyNumberFormat="0" applyBorder="0" applyAlignment="0" applyProtection="0"/>
    <xf numFmtId="0" fontId="57" fillId="34"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7" fillId="22" borderId="0" applyNumberFormat="0" applyBorder="0" applyAlignment="0" applyProtection="0"/>
    <xf numFmtId="0" fontId="57" fillId="53" borderId="0" applyNumberFormat="0" applyBorder="0" applyAlignment="0" applyProtection="0"/>
    <xf numFmtId="0" fontId="57" fillId="4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6" borderId="0" applyNumberFormat="0" applyBorder="0" applyAlignment="0" applyProtection="0"/>
    <xf numFmtId="175" fontId="59" fillId="57" borderId="0">
      <alignment horizontal="center" vertical="center"/>
    </xf>
    <xf numFmtId="176" fontId="60" fillId="0" borderId="16" applyFont="0" applyFill="0">
      <alignment horizontal="right" vertical="center"/>
      <protection locked="0"/>
    </xf>
    <xf numFmtId="0" fontId="61" fillId="0" borderId="0" applyNumberFormat="0" applyFill="0" applyBorder="0" applyAlignment="0" applyProtection="0">
      <alignment vertical="top"/>
      <protection locked="0"/>
    </xf>
    <xf numFmtId="0" fontId="50" fillId="0" borderId="0"/>
    <xf numFmtId="177" fontId="47" fillId="0" borderId="17">
      <protection locked="0"/>
    </xf>
    <xf numFmtId="178" fontId="30" fillId="0" borderId="0" applyFont="0" applyFill="0" applyBorder="0" applyAlignment="0" applyProtection="0"/>
    <xf numFmtId="179" fontId="30" fillId="0" borderId="0" applyFont="0" applyFill="0" applyBorder="0" applyAlignment="0" applyProtection="0"/>
    <xf numFmtId="176" fontId="60" fillId="0" borderId="0" applyFont="0" applyBorder="0" applyProtection="0">
      <alignment vertical="center"/>
    </xf>
    <xf numFmtId="0" fontId="30" fillId="0" borderId="0"/>
    <xf numFmtId="175" fontId="29" fillId="0" borderId="0" applyNumberFormat="0" applyFont="0" applyAlignment="0">
      <alignment horizontal="center" vertical="center"/>
    </xf>
    <xf numFmtId="49" fontId="62" fillId="7" borderId="1">
      <alignment horizontal="left" vertical="top"/>
      <protection locked="0"/>
    </xf>
    <xf numFmtId="49" fontId="62" fillId="7" borderId="1">
      <alignment horizontal="left" vertical="top"/>
      <protection locked="0"/>
    </xf>
    <xf numFmtId="49" fontId="62" fillId="0" borderId="1">
      <alignment horizontal="left" vertical="top"/>
      <protection locked="0"/>
    </xf>
    <xf numFmtId="49" fontId="62" fillId="0" borderId="1">
      <alignment horizontal="left" vertical="top"/>
      <protection locked="0"/>
    </xf>
    <xf numFmtId="49" fontId="62" fillId="58" borderId="1">
      <alignment horizontal="left" vertical="top"/>
      <protection locked="0"/>
    </xf>
    <xf numFmtId="49" fontId="62" fillId="58" borderId="1">
      <alignment horizontal="left" vertical="top"/>
      <protection locked="0"/>
    </xf>
    <xf numFmtId="0" fontId="62" fillId="0" borderId="0">
      <alignment horizontal="left" vertical="top" wrapText="1"/>
    </xf>
    <xf numFmtId="0" fontId="63" fillId="0" borderId="18">
      <alignment horizontal="left" vertical="top" wrapText="1"/>
    </xf>
    <xf numFmtId="49" fontId="30" fillId="0" borderId="0">
      <alignment horizontal="left" vertical="top" wrapText="1"/>
      <protection locked="0"/>
    </xf>
    <xf numFmtId="0" fontId="64" fillId="0" borderId="0">
      <alignment horizontal="left" vertical="top" wrapText="1"/>
    </xf>
    <xf numFmtId="49" fontId="30" fillId="0" borderId="1">
      <alignment horizontal="center" vertical="top" wrapText="1"/>
      <protection locked="0"/>
    </xf>
    <xf numFmtId="49" fontId="30" fillId="0" borderId="1">
      <alignment horizontal="center" vertical="top" wrapText="1"/>
      <protection locked="0"/>
    </xf>
    <xf numFmtId="49" fontId="62" fillId="0" borderId="0">
      <alignment horizontal="right" vertical="top"/>
      <protection locked="0"/>
    </xf>
    <xf numFmtId="49" fontId="62" fillId="7" borderId="1">
      <alignment horizontal="right" vertical="top"/>
      <protection locked="0"/>
    </xf>
    <xf numFmtId="49" fontId="62" fillId="7" borderId="1">
      <alignment horizontal="right" vertical="top"/>
      <protection locked="0"/>
    </xf>
    <xf numFmtId="0" fontId="62" fillId="7" borderId="1">
      <alignment horizontal="right" vertical="top"/>
      <protection locked="0"/>
    </xf>
    <xf numFmtId="0" fontId="62" fillId="7" borderId="1">
      <alignment horizontal="right" vertical="top"/>
      <protection locked="0"/>
    </xf>
    <xf numFmtId="49" fontId="62" fillId="0" borderId="1">
      <alignment horizontal="right" vertical="top"/>
      <protection locked="0"/>
    </xf>
    <xf numFmtId="49" fontId="62" fillId="0" borderId="1">
      <alignment horizontal="right" vertical="top"/>
      <protection locked="0"/>
    </xf>
    <xf numFmtId="0" fontId="62" fillId="0" borderId="1">
      <alignment horizontal="right" vertical="top"/>
      <protection locked="0"/>
    </xf>
    <xf numFmtId="0" fontId="62" fillId="0" borderId="1">
      <alignment horizontal="right" vertical="top"/>
      <protection locked="0"/>
    </xf>
    <xf numFmtId="49" fontId="62" fillId="58" borderId="1">
      <alignment horizontal="right" vertical="top"/>
      <protection locked="0"/>
    </xf>
    <xf numFmtId="49" fontId="62" fillId="58" borderId="1">
      <alignment horizontal="right" vertical="top"/>
      <protection locked="0"/>
    </xf>
    <xf numFmtId="0" fontId="62" fillId="58" borderId="1">
      <alignment horizontal="right" vertical="top"/>
      <protection locked="0"/>
    </xf>
    <xf numFmtId="0" fontId="62" fillId="58" borderId="1">
      <alignment horizontal="right" vertical="top"/>
      <protection locked="0"/>
    </xf>
    <xf numFmtId="49" fontId="30" fillId="0" borderId="0">
      <alignment horizontal="right" vertical="top" wrapText="1"/>
      <protection locked="0"/>
    </xf>
    <xf numFmtId="0" fontId="64" fillId="0" borderId="0">
      <alignment horizontal="right" vertical="top" wrapText="1"/>
    </xf>
    <xf numFmtId="49" fontId="30" fillId="0" borderId="0">
      <alignment horizontal="center" vertical="top" wrapText="1"/>
      <protection locked="0"/>
    </xf>
    <xf numFmtId="0" fontId="63" fillId="0" borderId="18">
      <alignment horizontal="center" vertical="top" wrapText="1"/>
    </xf>
    <xf numFmtId="49" fontId="62" fillId="0" borderId="1">
      <alignment horizontal="center" vertical="top" wrapText="1"/>
      <protection locked="0"/>
    </xf>
    <xf numFmtId="49" fontId="62" fillId="0" borderId="1">
      <alignment horizontal="center" vertical="top" wrapText="1"/>
      <protection locked="0"/>
    </xf>
    <xf numFmtId="0" fontId="62" fillId="0" borderId="1">
      <alignment horizontal="center" vertical="top" wrapText="1"/>
      <protection locked="0"/>
    </xf>
    <xf numFmtId="0" fontId="62" fillId="0" borderId="1">
      <alignment horizontal="center" vertical="top" wrapText="1"/>
      <protection locked="0"/>
    </xf>
    <xf numFmtId="172" fontId="65" fillId="59" borderId="0">
      <alignment vertical="top"/>
    </xf>
    <xf numFmtId="39" fontId="66" fillId="29" borderId="0" applyNumberFormat="0" applyBorder="0">
      <alignment vertical="center"/>
    </xf>
    <xf numFmtId="0" fontId="32" fillId="6" borderId="0" applyNumberFormat="0" applyBorder="0" applyAlignment="0" applyProtection="0"/>
    <xf numFmtId="0" fontId="47" fillId="0" borderId="0">
      <alignment horizontal="left"/>
    </xf>
    <xf numFmtId="10" fontId="67" fillId="0" borderId="0" applyNumberFormat="0" applyFill="0" applyBorder="0" applyAlignment="0"/>
    <xf numFmtId="0" fontId="68" fillId="0" borderId="0"/>
    <xf numFmtId="180" fontId="69" fillId="0" borderId="0" applyFill="0" applyBorder="0" applyAlignment="0"/>
    <xf numFmtId="181" fontId="69" fillId="0" borderId="0" applyFill="0" applyBorder="0" applyAlignment="0"/>
    <xf numFmtId="182" fontId="69" fillId="0" borderId="0" applyFill="0" applyBorder="0" applyAlignment="0"/>
    <xf numFmtId="183" fontId="69" fillId="0" borderId="0" applyFill="0" applyBorder="0" applyAlignment="0"/>
    <xf numFmtId="184" fontId="69" fillId="0" borderId="0" applyFill="0" applyBorder="0" applyAlignment="0"/>
    <xf numFmtId="180" fontId="69" fillId="0" borderId="0" applyFill="0" applyBorder="0" applyAlignment="0"/>
    <xf numFmtId="185" fontId="69" fillId="0" borderId="0" applyFill="0" applyBorder="0" applyAlignment="0"/>
    <xf numFmtId="181" fontId="69" fillId="0" borderId="0" applyFill="0" applyBorder="0" applyAlignment="0"/>
    <xf numFmtId="0" fontId="21" fillId="23" borderId="3" applyNumberFormat="0" applyAlignment="0" applyProtection="0"/>
    <xf numFmtId="186" fontId="70" fillId="60" borderId="1">
      <alignment vertical="center"/>
    </xf>
    <xf numFmtId="37" fontId="71" fillId="61" borderId="1">
      <alignment horizontal="center" vertical="center"/>
    </xf>
    <xf numFmtId="37" fontId="71" fillId="61" borderId="1">
      <alignment horizontal="center" vertical="center"/>
    </xf>
    <xf numFmtId="0" fontId="26" fillId="24" borderId="9" applyNumberFormat="0" applyAlignment="0" applyProtection="0"/>
    <xf numFmtId="0" fontId="72" fillId="0" borderId="1">
      <alignment horizontal="left" vertical="center"/>
    </xf>
    <xf numFmtId="187" fontId="29" fillId="0" borderId="0" applyFont="0" applyFill="0" applyBorder="0" applyAlignment="0" applyProtection="0"/>
    <xf numFmtId="180" fontId="18" fillId="0" borderId="0" applyFont="0" applyFill="0" applyBorder="0" applyAlignment="0" applyProtection="0"/>
    <xf numFmtId="0" fontId="73" fillId="0" borderId="0" applyFont="0" applyFill="0" applyBorder="0" applyAlignment="0" applyProtection="0">
      <alignment horizontal="right"/>
    </xf>
    <xf numFmtId="0"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0" fontId="73" fillId="0" borderId="0" applyFont="0" applyFill="0" applyBorder="0" applyAlignment="0" applyProtection="0"/>
    <xf numFmtId="188" fontId="29" fillId="0" borderId="0" applyFont="0" applyFill="0" applyBorder="0" applyAlignment="0" applyProtection="0"/>
    <xf numFmtId="3" fontId="74" fillId="0" borderId="0" applyFont="0" applyFill="0" applyBorder="0" applyAlignment="0" applyProtection="0"/>
    <xf numFmtId="177" fontId="75" fillId="62" borderId="17"/>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1" fontId="18" fillId="0" borderId="0" applyFont="0" applyFill="0" applyBorder="0" applyAlignment="0" applyProtection="0"/>
    <xf numFmtId="0" fontId="73" fillId="0" borderId="0" applyFont="0" applyFill="0" applyBorder="0" applyAlignment="0" applyProtection="0">
      <alignment horizontal="right"/>
    </xf>
    <xf numFmtId="0" fontId="73" fillId="0" borderId="0" applyFont="0" applyFill="0" applyBorder="0" applyAlignment="0" applyProtection="0">
      <alignment horizontal="right"/>
    </xf>
    <xf numFmtId="44" fontId="30" fillId="0" borderId="0" applyFont="0" applyFill="0" applyBorder="0" applyAlignment="0" applyProtection="0"/>
    <xf numFmtId="190" fontId="74" fillId="0" borderId="0" applyFont="0" applyFill="0" applyBorder="0" applyAlignment="0" applyProtection="0"/>
    <xf numFmtId="0" fontId="73" fillId="0" borderId="0" applyFill="0" applyBorder="0" applyProtection="0">
      <alignment vertical="center"/>
    </xf>
    <xf numFmtId="0" fontId="29" fillId="0" borderId="0"/>
    <xf numFmtId="0" fontId="30" fillId="0" borderId="0"/>
    <xf numFmtId="0" fontId="30" fillId="0" borderId="0"/>
    <xf numFmtId="14" fontId="76" fillId="0" borderId="0" applyFont="0" applyBorder="0">
      <alignment vertical="top"/>
    </xf>
    <xf numFmtId="14" fontId="76" fillId="0" borderId="0" applyFont="0" applyBorder="0">
      <alignment vertical="top"/>
    </xf>
    <xf numFmtId="0" fontId="73" fillId="0" borderId="0" applyFont="0" applyFill="0" applyBorder="0" applyAlignment="0" applyProtection="0"/>
    <xf numFmtId="14" fontId="69" fillId="0" borderId="0" applyFill="0" applyBorder="0" applyAlignment="0"/>
    <xf numFmtId="14" fontId="77" fillId="0" borderId="0">
      <alignment vertical="top"/>
    </xf>
    <xf numFmtId="0" fontId="78" fillId="0" borderId="0" applyNumberFormat="0" applyFill="0" applyBorder="0" applyAlignment="0" applyProtection="0"/>
    <xf numFmtId="191" fontId="29" fillId="0" borderId="0" applyFont="0" applyFill="0" applyBorder="0" applyAlignment="0" applyProtection="0"/>
    <xf numFmtId="192" fontId="29" fillId="0" borderId="0" applyFont="0" applyFill="0" applyBorder="0" applyAlignment="0" applyProtection="0"/>
    <xf numFmtId="0" fontId="73" fillId="0" borderId="19" applyNumberFormat="0" applyFont="0" applyFill="0" applyAlignment="0" applyProtection="0"/>
    <xf numFmtId="0" fontId="79" fillId="0" borderId="0" applyNumberFormat="0" applyFill="0" applyBorder="0" applyAlignment="0" applyProtection="0"/>
    <xf numFmtId="172" fontId="80" fillId="0" borderId="0">
      <alignment vertical="top"/>
    </xf>
    <xf numFmtId="0" fontId="81" fillId="63"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5"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6" borderId="0" applyNumberFormat="0" applyBorder="0" applyAlignment="0" applyProtection="0"/>
    <xf numFmtId="0" fontId="81" fillId="67" borderId="0" applyNumberFormat="0" applyBorder="0" applyAlignment="0" applyProtection="0"/>
    <xf numFmtId="180" fontId="82" fillId="0" borderId="0" applyFill="0" applyBorder="0" applyAlignment="0"/>
    <xf numFmtId="181" fontId="82" fillId="0" borderId="0" applyFill="0" applyBorder="0" applyAlignment="0"/>
    <xf numFmtId="180" fontId="82" fillId="0" borderId="0" applyFill="0" applyBorder="0" applyAlignment="0"/>
    <xf numFmtId="185" fontId="82" fillId="0" borderId="0" applyFill="0" applyBorder="0" applyAlignment="0"/>
    <xf numFmtId="181" fontId="82" fillId="0" borderId="0" applyFill="0" applyBorder="0" applyAlignment="0"/>
    <xf numFmtId="193" fontId="83" fillId="0" borderId="0" applyFont="0" applyFill="0" applyBorder="0" applyAlignment="0" applyProtection="0"/>
    <xf numFmtId="193" fontId="83" fillId="0" borderId="0" applyFont="0" applyFill="0" applyBorder="0" applyAlignment="0" applyProtection="0"/>
    <xf numFmtId="37" fontId="29" fillId="0" borderId="0"/>
    <xf numFmtId="0" fontId="47" fillId="0" borderId="0"/>
    <xf numFmtId="0" fontId="57" fillId="0" borderId="0"/>
    <xf numFmtId="0" fontId="16" fillId="0" borderId="0"/>
    <xf numFmtId="0" fontId="16" fillId="0" borderId="0"/>
    <xf numFmtId="0" fontId="47" fillId="0" borderId="0"/>
    <xf numFmtId="0" fontId="47" fillId="0" borderId="0"/>
    <xf numFmtId="194" fontId="84" fillId="0" borderId="0" applyBorder="0" applyProtection="0"/>
    <xf numFmtId="194" fontId="84" fillId="0" borderId="0" applyBorder="0" applyProtection="0"/>
    <xf numFmtId="0" fontId="85" fillId="0" borderId="0"/>
    <xf numFmtId="0" fontId="57" fillId="0" borderId="0"/>
    <xf numFmtId="0" fontId="47" fillId="0" borderId="0"/>
    <xf numFmtId="0" fontId="33" fillId="0" borderId="0" applyNumberFormat="0" applyFill="0" applyBorder="0" applyAlignment="0" applyProtection="0"/>
    <xf numFmtId="195" fontId="86" fillId="0" borderId="0" applyFill="0" applyBorder="0" applyAlignment="0" applyProtection="0"/>
    <xf numFmtId="195" fontId="42" fillId="0" borderId="0" applyFill="0" applyBorder="0" applyAlignment="0" applyProtection="0"/>
    <xf numFmtId="195" fontId="87" fillId="0" borderId="0" applyFill="0" applyBorder="0" applyAlignment="0" applyProtection="0"/>
    <xf numFmtId="195" fontId="88" fillId="0" borderId="0" applyFill="0" applyBorder="0" applyAlignment="0" applyProtection="0"/>
    <xf numFmtId="195" fontId="89" fillId="0" borderId="0" applyFill="0" applyBorder="0" applyAlignment="0" applyProtection="0"/>
    <xf numFmtId="195" fontId="90" fillId="0" borderId="0" applyFill="0" applyBorder="0" applyAlignment="0" applyProtection="0"/>
    <xf numFmtId="195" fontId="91" fillId="0" borderId="0" applyFill="0" applyBorder="0" applyAlignment="0" applyProtection="0"/>
    <xf numFmtId="2" fontId="74" fillId="0" borderId="0" applyFont="0" applyFill="0" applyBorder="0" applyAlignment="0" applyProtection="0"/>
    <xf numFmtId="0" fontId="92" fillId="0" borderId="0">
      <alignment vertical="center"/>
    </xf>
    <xf numFmtId="0" fontId="93" fillId="0" borderId="0" applyNumberFormat="0" applyFill="0" applyBorder="0" applyAlignment="0" applyProtection="0">
      <alignment vertical="top"/>
      <protection locked="0"/>
    </xf>
    <xf numFmtId="0" fontId="94" fillId="0" borderId="0" applyFill="0" applyBorder="0" applyProtection="0">
      <alignment horizontal="left"/>
    </xf>
    <xf numFmtId="0" fontId="29" fillId="0" borderId="0" applyNumberFormat="0" applyFont="0">
      <alignment wrapText="1"/>
    </xf>
    <xf numFmtId="187" fontId="47" fillId="68" borderId="1" applyBorder="0">
      <alignment horizontal="center" vertical="center"/>
    </xf>
    <xf numFmtId="0" fontId="37" fillId="7"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168" fontId="18" fillId="30" borderId="1" applyNumberFormat="0" applyFont="0" applyBorder="0" applyAlignment="0" applyProtection="0"/>
    <xf numFmtId="0" fontId="73" fillId="0" borderId="0" applyFont="0" applyFill="0" applyBorder="0" applyAlignment="0" applyProtection="0">
      <alignment horizontal="right"/>
    </xf>
    <xf numFmtId="196" fontId="95" fillId="30" borderId="0" applyNumberFormat="0" applyFont="0" applyAlignment="0"/>
    <xf numFmtId="0" fontId="96" fillId="0" borderId="0" applyProtection="0">
      <alignment horizontal="right"/>
    </xf>
    <xf numFmtId="0" fontId="97" fillId="0" borderId="20" applyNumberFormat="0" applyAlignment="0" applyProtection="0">
      <alignment horizontal="left" vertical="center"/>
    </xf>
    <xf numFmtId="0" fontId="97" fillId="0" borderId="21">
      <alignment horizontal="left" vertical="center"/>
    </xf>
    <xf numFmtId="0" fontId="98" fillId="0" borderId="0">
      <alignment vertical="top"/>
    </xf>
    <xf numFmtId="0" fontId="22" fillId="0" borderId="5"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99" fillId="0" borderId="22" applyNumberFormat="0" applyFill="0" applyAlignment="0" applyProtection="0"/>
    <xf numFmtId="0" fontId="99" fillId="0" borderId="22" applyNumberFormat="0" applyFill="0" applyAlignment="0" applyProtection="0"/>
    <xf numFmtId="0" fontId="24" fillId="0" borderId="0" applyNumberFormat="0" applyFill="0" applyBorder="0" applyAlignment="0" applyProtection="0"/>
    <xf numFmtId="2" fontId="100" fillId="69" borderId="0" applyAlignment="0">
      <alignment horizontal="right"/>
      <protection locked="0"/>
    </xf>
    <xf numFmtId="2" fontId="100" fillId="69" borderId="0" applyAlignment="0">
      <alignment horizontal="right"/>
      <protection locked="0"/>
    </xf>
    <xf numFmtId="172" fontId="101" fillId="0" borderId="0">
      <alignment vertical="top"/>
    </xf>
    <xf numFmtId="0" fontId="66" fillId="70" borderId="1">
      <alignment horizontal="center" vertical="center" wrapText="1"/>
      <protection locked="0"/>
    </xf>
    <xf numFmtId="0" fontId="66" fillId="70" borderId="1">
      <alignment horizontal="center" vertical="center" wrapText="1"/>
      <protection locked="0"/>
    </xf>
    <xf numFmtId="0" fontId="102" fillId="0" borderId="0" applyNumberFormat="0" applyFill="0" applyBorder="0" applyAlignment="0" applyProtection="0">
      <alignment vertical="top"/>
      <protection locked="0"/>
    </xf>
    <xf numFmtId="177" fontId="103" fillId="0" borderId="0"/>
    <xf numFmtId="0" fontId="29" fillId="0" borderId="0"/>
    <xf numFmtId="0" fontId="104" fillId="0" borderId="0" applyNumberFormat="0" applyFill="0" applyBorder="0" applyAlignment="0" applyProtection="0">
      <alignment vertical="top"/>
      <protection locked="0"/>
    </xf>
    <xf numFmtId="197" fontId="105" fillId="0" borderId="1">
      <alignment horizontal="center" vertical="center" wrapText="1"/>
    </xf>
    <xf numFmtId="0" fontId="19" fillId="10" borderId="3" applyNumberFormat="0" applyAlignment="0" applyProtection="0"/>
    <xf numFmtId="0" fontId="19" fillId="10" borderId="3" applyNumberFormat="0" applyAlignment="0" applyProtection="0"/>
    <xf numFmtId="0" fontId="106" fillId="0" borderId="0" applyFill="0" applyBorder="0" applyProtection="0">
      <alignment vertical="center"/>
    </xf>
    <xf numFmtId="0" fontId="106" fillId="0" borderId="0" applyFill="0" applyBorder="0" applyProtection="0">
      <alignment vertical="center"/>
    </xf>
    <xf numFmtId="0" fontId="106" fillId="0" borderId="0" applyFill="0" applyBorder="0" applyProtection="0">
      <alignment vertical="center"/>
    </xf>
    <xf numFmtId="0" fontId="106" fillId="0" borderId="0" applyFill="0" applyBorder="0" applyProtection="0">
      <alignment vertical="center"/>
    </xf>
    <xf numFmtId="198" fontId="65" fillId="0" borderId="0">
      <alignment vertical="top"/>
    </xf>
    <xf numFmtId="172" fontId="43" fillId="29" borderId="0">
      <alignment vertical="top"/>
    </xf>
    <xf numFmtId="172" fontId="43" fillId="0" borderId="0">
      <alignment vertical="top"/>
    </xf>
    <xf numFmtId="172" fontId="43" fillId="0" borderId="0">
      <alignment vertical="top"/>
    </xf>
    <xf numFmtId="172" fontId="43" fillId="0" borderId="0">
      <alignment vertical="top"/>
    </xf>
    <xf numFmtId="172" fontId="43" fillId="0" borderId="0">
      <alignment vertical="top"/>
    </xf>
    <xf numFmtId="172" fontId="43" fillId="0" borderId="0">
      <alignment vertical="top"/>
    </xf>
    <xf numFmtId="172" fontId="43" fillId="0" borderId="0">
      <alignment vertical="top"/>
    </xf>
    <xf numFmtId="172" fontId="43" fillId="0" borderId="0">
      <alignment vertical="top"/>
    </xf>
    <xf numFmtId="172" fontId="43" fillId="0" borderId="0">
      <alignment vertical="top"/>
    </xf>
    <xf numFmtId="172" fontId="43" fillId="0" borderId="0">
      <alignment vertical="top"/>
    </xf>
    <xf numFmtId="199" fontId="43" fillId="30" borderId="0">
      <alignment vertical="top"/>
    </xf>
    <xf numFmtId="38" fontId="43" fillId="0" borderId="0">
      <alignment vertical="top"/>
    </xf>
    <xf numFmtId="186" fontId="29" fillId="71" borderId="1">
      <alignment vertical="center"/>
    </xf>
    <xf numFmtId="175" fontId="107" fillId="72" borderId="23" applyBorder="0" applyAlignment="0">
      <alignment horizontal="left" indent="1"/>
    </xf>
    <xf numFmtId="180" fontId="108" fillId="0" borderId="0" applyFill="0" applyBorder="0" applyAlignment="0"/>
    <xf numFmtId="181" fontId="108" fillId="0" borderId="0" applyFill="0" applyBorder="0" applyAlignment="0"/>
    <xf numFmtId="180" fontId="108" fillId="0" borderId="0" applyFill="0" applyBorder="0" applyAlignment="0"/>
    <xf numFmtId="185" fontId="108" fillId="0" borderId="0" applyFill="0" applyBorder="0" applyAlignment="0"/>
    <xf numFmtId="181" fontId="108" fillId="0" borderId="0" applyFill="0" applyBorder="0" applyAlignment="0"/>
    <xf numFmtId="0" fontId="34" fillId="0" borderId="11" applyNumberFormat="0" applyFill="0" applyAlignment="0" applyProtection="0"/>
    <xf numFmtId="0" fontId="30" fillId="0" borderId="0"/>
    <xf numFmtId="200" fontId="29" fillId="0" borderId="0" applyFont="0" applyFill="0" applyBorder="0" applyAlignment="0" applyProtection="0"/>
    <xf numFmtId="201" fontId="29" fillId="0" borderId="0" applyFont="0" applyFill="0" applyBorder="0" applyAlignment="0" applyProtection="0"/>
    <xf numFmtId="191" fontId="109" fillId="0" borderId="0" applyFont="0" applyFill="0" applyBorder="0" applyAlignment="0" applyProtection="0"/>
    <xf numFmtId="192" fontId="109" fillId="0" borderId="0" applyFont="0" applyFill="0" applyBorder="0" applyAlignment="0" applyProtection="0"/>
    <xf numFmtId="202" fontId="110" fillId="0" borderId="1">
      <alignment horizontal="right"/>
      <protection locked="0"/>
    </xf>
    <xf numFmtId="203" fontId="111" fillId="0" borderId="0" applyFont="0" applyFill="0" applyBorder="0" applyAlignment="0" applyProtection="0"/>
    <xf numFmtId="204" fontId="111" fillId="0" borderId="0" applyFont="0" applyFill="0" applyBorder="0" applyAlignment="0" applyProtection="0"/>
    <xf numFmtId="205" fontId="29" fillId="0" borderId="0" applyFont="0" applyFill="0" applyBorder="0" applyAlignment="0" applyProtection="0"/>
    <xf numFmtId="206" fontId="29" fillId="0" borderId="0" applyFont="0" applyFill="0" applyBorder="0" applyAlignment="0" applyProtection="0"/>
    <xf numFmtId="207" fontId="109" fillId="0" borderId="0" applyFont="0" applyFill="0" applyBorder="0" applyAlignment="0" applyProtection="0"/>
    <xf numFmtId="208" fontId="109" fillId="0" borderId="0" applyFont="0" applyFill="0" applyBorder="0" applyAlignment="0" applyProtection="0"/>
    <xf numFmtId="0" fontId="73" fillId="0" borderId="0" applyFont="0" applyFill="0" applyBorder="0" applyAlignment="0" applyProtection="0">
      <alignment horizontal="right"/>
    </xf>
    <xf numFmtId="0" fontId="73" fillId="0" borderId="0" applyFill="0" applyBorder="0" applyProtection="0">
      <alignment vertical="center"/>
    </xf>
    <xf numFmtId="0" fontId="73" fillId="0" borderId="0" applyFont="0" applyFill="0" applyBorder="0" applyAlignment="0" applyProtection="0">
      <alignment horizontal="right"/>
    </xf>
    <xf numFmtId="209" fontId="112" fillId="0" borderId="0" applyProtection="0">
      <alignment horizontal="justify" vertical="top"/>
      <protection locked="0"/>
    </xf>
    <xf numFmtId="3" fontId="30" fillId="0" borderId="24" applyFont="0" applyBorder="0">
      <alignment horizontal="center" vertical="center"/>
    </xf>
    <xf numFmtId="0" fontId="28" fillId="25"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4" fillId="29" borderId="1" applyFont="0" applyBorder="0" applyAlignment="0">
      <alignment horizontal="center" vertical="center"/>
    </xf>
    <xf numFmtId="0" fontId="55" fillId="0" borderId="25"/>
    <xf numFmtId="0" fontId="55" fillId="0" borderId="25"/>
    <xf numFmtId="0" fontId="115" fillId="0" borderId="0" applyNumberFormat="0" applyFill="0" applyBorder="0" applyAlignment="0" applyProtection="0"/>
    <xf numFmtId="210" fontId="30" fillId="0" borderId="0"/>
    <xf numFmtId="0" fontId="18" fillId="0" borderId="0"/>
    <xf numFmtId="0" fontId="16" fillId="0" borderId="0"/>
    <xf numFmtId="0" fontId="42" fillId="73" borderId="0"/>
    <xf numFmtId="0" fontId="42" fillId="73" borderId="0"/>
    <xf numFmtId="0" fontId="42" fillId="73" borderId="0"/>
    <xf numFmtId="0" fontId="42" fillId="73" borderId="0"/>
    <xf numFmtId="0" fontId="30" fillId="0" borderId="0"/>
    <xf numFmtId="0" fontId="30" fillId="0" borderId="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6" fillId="0" borderId="0">
      <alignment horizontal="right"/>
    </xf>
    <xf numFmtId="0" fontId="30" fillId="0" borderId="0"/>
    <xf numFmtId="0" fontId="117" fillId="0" borderId="0"/>
    <xf numFmtId="0" fontId="73" fillId="0" borderId="0" applyFill="0" applyBorder="0" applyProtection="0">
      <alignment vertical="center"/>
    </xf>
    <xf numFmtId="0" fontId="118" fillId="0" borderId="0"/>
    <xf numFmtId="0" fontId="29" fillId="0" borderId="0"/>
    <xf numFmtId="0" fontId="46" fillId="0" borderId="0"/>
    <xf numFmtId="0" fontId="30" fillId="26" borderId="10" applyNumberFormat="0" applyFont="0" applyAlignment="0" applyProtection="0"/>
    <xf numFmtId="0" fontId="42" fillId="53" borderId="26" applyNumberFormat="0" applyFont="0" applyAlignment="0" applyProtection="0"/>
    <xf numFmtId="0" fontId="42" fillId="53" borderId="26" applyNumberFormat="0" applyFont="0" applyAlignment="0" applyProtection="0"/>
    <xf numFmtId="0" fontId="42" fillId="53" borderId="26" applyNumberFormat="0" applyFont="0" applyAlignment="0" applyProtection="0"/>
    <xf numFmtId="0" fontId="42" fillId="53" borderId="26" applyNumberFormat="0" applyFont="0" applyAlignment="0" applyProtection="0"/>
    <xf numFmtId="0" fontId="42" fillId="53" borderId="26" applyNumberFormat="0" applyFont="0" applyAlignment="0" applyProtection="0"/>
    <xf numFmtId="0" fontId="42" fillId="53" borderId="26" applyNumberFormat="0" applyFont="0" applyAlignment="0" applyProtection="0"/>
    <xf numFmtId="211" fontId="30" fillId="0" borderId="0" applyFont="0" applyAlignment="0">
      <alignment horizontal="center"/>
    </xf>
    <xf numFmtId="212" fontId="30" fillId="0" borderId="0" applyFont="0" applyFill="0" applyBorder="0" applyAlignment="0" applyProtection="0"/>
    <xf numFmtId="213" fontId="30" fillId="0" borderId="0" applyFont="0" applyFill="0" applyBorder="0" applyAlignment="0" applyProtection="0"/>
    <xf numFmtId="0" fontId="18" fillId="0" borderId="0"/>
    <xf numFmtId="170" fontId="18" fillId="0" borderId="0" applyFont="0" applyFill="0" applyBorder="0" applyAlignment="0" applyProtection="0"/>
    <xf numFmtId="171" fontId="18" fillId="0" borderId="0" applyFont="0" applyFill="0" applyBorder="0" applyAlignment="0" applyProtection="0"/>
    <xf numFmtId="0" fontId="20" fillId="23" borderId="4" applyNumberFormat="0" applyAlignment="0" applyProtection="0"/>
    <xf numFmtId="1" fontId="119" fillId="0" borderId="0" applyProtection="0">
      <alignment horizontal="right" vertical="center"/>
    </xf>
    <xf numFmtId="0" fontId="120" fillId="29" borderId="0">
      <alignment vertical="center"/>
    </xf>
    <xf numFmtId="49" fontId="121" fillId="0" borderId="27" applyFill="0" applyProtection="0">
      <alignment vertical="center"/>
    </xf>
    <xf numFmtId="184" fontId="18" fillId="0" borderId="0" applyFont="0" applyFill="0" applyBorder="0" applyAlignment="0" applyProtection="0"/>
    <xf numFmtId="214" fontId="18" fillId="0" borderId="0" applyFont="0" applyFill="0" applyBorder="0" applyAlignment="0" applyProtection="0"/>
    <xf numFmtId="9" fontId="16" fillId="0" borderId="0" applyFont="0" applyFill="0" applyBorder="0" applyAlignment="0" applyProtection="0"/>
    <xf numFmtId="9" fontId="30" fillId="0" borderId="0" applyFont="0" applyFill="0" applyBorder="0" applyAlignment="0" applyProtection="0"/>
    <xf numFmtId="9" fontId="29" fillId="0" borderId="0" applyNumberFormat="0" applyFill="0" applyBorder="0" applyAlignment="0" applyProtection="0"/>
    <xf numFmtId="0" fontId="73" fillId="0" borderId="0" applyFill="0" applyBorder="0" applyProtection="0">
      <alignment vertical="center"/>
    </xf>
    <xf numFmtId="37" fontId="122" fillId="31" borderId="28"/>
    <xf numFmtId="37" fontId="122" fillId="31" borderId="28"/>
    <xf numFmtId="180" fontId="123" fillId="0" borderId="0" applyFill="0" applyBorder="0" applyAlignment="0"/>
    <xf numFmtId="181" fontId="123" fillId="0" borderId="0" applyFill="0" applyBorder="0" applyAlignment="0"/>
    <xf numFmtId="180" fontId="123" fillId="0" borderId="0" applyFill="0" applyBorder="0" applyAlignment="0"/>
    <xf numFmtId="185" fontId="123" fillId="0" borderId="0" applyFill="0" applyBorder="0" applyAlignment="0"/>
    <xf numFmtId="181" fontId="123" fillId="0" borderId="0" applyFill="0" applyBorder="0" applyAlignment="0"/>
    <xf numFmtId="0" fontId="124" fillId="0" borderId="0" applyNumberFormat="0">
      <alignment horizontal="left"/>
    </xf>
    <xf numFmtId="215" fontId="125" fillId="0" borderId="29" applyBorder="0">
      <alignment horizontal="right"/>
      <protection locked="0"/>
    </xf>
    <xf numFmtId="49" fontId="126" fillId="0" borderId="1" applyNumberFormat="0">
      <alignment horizontal="left" vertical="center"/>
    </xf>
    <xf numFmtId="186" fontId="127" fillId="71" borderId="1">
      <alignment horizontal="center" vertical="center" wrapText="1"/>
      <protection locked="0"/>
    </xf>
    <xf numFmtId="186" fontId="127" fillId="71" borderId="1">
      <alignment horizontal="center" vertical="center" wrapText="1"/>
      <protection locked="0"/>
    </xf>
    <xf numFmtId="0" fontId="29" fillId="0" borderId="0">
      <alignment vertical="center"/>
    </xf>
    <xf numFmtId="0" fontId="64" fillId="74" borderId="0">
      <alignment horizontal="center" vertical="center"/>
    </xf>
    <xf numFmtId="0" fontId="128" fillId="0" borderId="30">
      <alignment vertical="center"/>
    </xf>
    <xf numFmtId="4" fontId="69" fillId="31" borderId="4" applyNumberFormat="0" applyProtection="0">
      <alignment vertical="center"/>
    </xf>
    <xf numFmtId="4" fontId="129" fillId="25" borderId="26" applyNumberFormat="0" applyProtection="0">
      <alignment vertical="center"/>
    </xf>
    <xf numFmtId="4" fontId="129" fillId="25" borderId="26" applyNumberFormat="0" applyProtection="0">
      <alignment vertical="center"/>
    </xf>
    <xf numFmtId="4" fontId="129" fillId="25" borderId="26" applyNumberFormat="0" applyProtection="0">
      <alignment vertical="center"/>
    </xf>
    <xf numFmtId="4" fontId="129" fillId="25" borderId="26" applyNumberFormat="0" applyProtection="0">
      <alignment vertical="center"/>
    </xf>
    <xf numFmtId="4" fontId="129" fillId="25" borderId="26" applyNumberFormat="0" applyProtection="0">
      <alignment vertical="center"/>
    </xf>
    <xf numFmtId="4" fontId="130" fillId="31" borderId="4" applyNumberFormat="0" applyProtection="0">
      <alignment vertical="center"/>
    </xf>
    <xf numFmtId="4" fontId="62" fillId="31" borderId="26" applyNumberFormat="0" applyProtection="0">
      <alignment vertical="center"/>
    </xf>
    <xf numFmtId="4" fontId="62" fillId="31" borderId="26" applyNumberFormat="0" applyProtection="0">
      <alignment vertical="center"/>
    </xf>
    <xf numFmtId="4" fontId="62" fillId="31" borderId="26" applyNumberFormat="0" applyProtection="0">
      <alignment vertical="center"/>
    </xf>
    <xf numFmtId="4" fontId="62" fillId="31" borderId="26" applyNumberFormat="0" applyProtection="0">
      <alignment vertical="center"/>
    </xf>
    <xf numFmtId="4" fontId="62" fillId="31" borderId="26" applyNumberFormat="0" applyProtection="0">
      <alignment vertical="center"/>
    </xf>
    <xf numFmtId="4" fontId="69" fillId="31" borderId="4" applyNumberFormat="0" applyProtection="0">
      <alignment horizontal="left" vertical="center" indent="1"/>
    </xf>
    <xf numFmtId="4" fontId="129" fillId="31" borderId="26" applyNumberFormat="0" applyProtection="0">
      <alignment horizontal="left" vertical="center" indent="1"/>
    </xf>
    <xf numFmtId="4" fontId="129" fillId="31" borderId="26" applyNumberFormat="0" applyProtection="0">
      <alignment horizontal="left" vertical="center" indent="1"/>
    </xf>
    <xf numFmtId="4" fontId="129" fillId="31" borderId="26" applyNumberFormat="0" applyProtection="0">
      <alignment horizontal="left" vertical="center" indent="1"/>
    </xf>
    <xf numFmtId="4" fontId="129" fillId="31" borderId="26" applyNumberFormat="0" applyProtection="0">
      <alignment horizontal="left" vertical="center" indent="1"/>
    </xf>
    <xf numFmtId="4" fontId="129" fillId="31" borderId="26" applyNumberFormat="0" applyProtection="0">
      <alignment horizontal="left" vertical="center" indent="1"/>
    </xf>
    <xf numFmtId="4" fontId="69" fillId="31" borderId="4" applyNumberFormat="0" applyProtection="0">
      <alignment horizontal="left" vertical="center" indent="1"/>
    </xf>
    <xf numFmtId="0" fontId="62" fillId="25" borderId="31" applyNumberFormat="0" applyProtection="0">
      <alignment horizontal="left" vertical="top" indent="1"/>
    </xf>
    <xf numFmtId="0" fontId="62" fillId="25" borderId="31" applyNumberFormat="0" applyProtection="0">
      <alignment horizontal="left" vertical="top" indent="1"/>
    </xf>
    <xf numFmtId="0" fontId="62" fillId="25" borderId="31" applyNumberFormat="0" applyProtection="0">
      <alignment horizontal="left" vertical="top" indent="1"/>
    </xf>
    <xf numFmtId="0" fontId="62" fillId="25" borderId="31" applyNumberFormat="0" applyProtection="0">
      <alignment horizontal="left" vertical="top" indent="1"/>
    </xf>
    <xf numFmtId="0" fontId="62" fillId="25" borderId="31" applyNumberFormat="0" applyProtection="0">
      <alignment horizontal="left" vertical="top" indent="1"/>
    </xf>
    <xf numFmtId="0" fontId="131" fillId="32" borderId="32" applyNumberFormat="0" applyProtection="0">
      <alignment horizontal="center" vertical="center" wrapText="1"/>
    </xf>
    <xf numFmtId="4" fontId="129" fillId="17" borderId="26" applyNumberFormat="0" applyProtection="0">
      <alignment horizontal="left" vertical="center" indent="1"/>
    </xf>
    <xf numFmtId="4" fontId="129" fillId="17" borderId="26" applyNumberFormat="0" applyProtection="0">
      <alignment horizontal="left" vertical="center" indent="1"/>
    </xf>
    <xf numFmtId="4" fontId="129" fillId="17" borderId="26" applyNumberFormat="0" applyProtection="0">
      <alignment horizontal="left" vertical="center" indent="1"/>
    </xf>
    <xf numFmtId="4" fontId="129" fillId="17" borderId="26" applyNumberFormat="0" applyProtection="0">
      <alignment horizontal="left" vertical="center" indent="1"/>
    </xf>
    <xf numFmtId="4" fontId="129" fillId="17" borderId="26" applyNumberFormat="0" applyProtection="0">
      <alignment horizontal="left" vertical="center" indent="1"/>
    </xf>
    <xf numFmtId="0" fontId="131" fillId="32" borderId="32" applyNumberFormat="0" applyProtection="0">
      <alignment horizontal="center" vertical="center" wrapText="1"/>
    </xf>
    <xf numFmtId="4" fontId="129" fillId="17" borderId="26" applyNumberFormat="0" applyProtection="0">
      <alignment horizontal="left" vertical="center" indent="1"/>
    </xf>
    <xf numFmtId="4" fontId="69" fillId="75" borderId="4" applyNumberFormat="0" applyProtection="0">
      <alignment horizontal="right" vertical="center"/>
    </xf>
    <xf numFmtId="4" fontId="129" fillId="6" borderId="26" applyNumberFormat="0" applyProtection="0">
      <alignment horizontal="right" vertical="center"/>
    </xf>
    <xf numFmtId="4" fontId="129" fillId="6" borderId="26" applyNumberFormat="0" applyProtection="0">
      <alignment horizontal="right" vertical="center"/>
    </xf>
    <xf numFmtId="4" fontId="129" fillId="6" borderId="26" applyNumberFormat="0" applyProtection="0">
      <alignment horizontal="right" vertical="center"/>
    </xf>
    <xf numFmtId="4" fontId="129" fillId="6" borderId="26" applyNumberFormat="0" applyProtection="0">
      <alignment horizontal="right" vertical="center"/>
    </xf>
    <xf numFmtId="4" fontId="129" fillId="6" borderId="26" applyNumberFormat="0" applyProtection="0">
      <alignment horizontal="right" vertical="center"/>
    </xf>
    <xf numFmtId="4" fontId="69" fillId="76" borderId="4" applyNumberFormat="0" applyProtection="0">
      <alignment horizontal="right" vertical="center"/>
    </xf>
    <xf numFmtId="4" fontId="129" fillId="77" borderId="26" applyNumberFormat="0" applyProtection="0">
      <alignment horizontal="right" vertical="center"/>
    </xf>
    <xf numFmtId="4" fontId="129" fillId="77" borderId="26" applyNumberFormat="0" applyProtection="0">
      <alignment horizontal="right" vertical="center"/>
    </xf>
    <xf numFmtId="4" fontId="129" fillId="77" borderId="26" applyNumberFormat="0" applyProtection="0">
      <alignment horizontal="right" vertical="center"/>
    </xf>
    <xf numFmtId="4" fontId="129" fillId="77" borderId="26" applyNumberFormat="0" applyProtection="0">
      <alignment horizontal="right" vertical="center"/>
    </xf>
    <xf numFmtId="4" fontId="129" fillId="77" borderId="26" applyNumberFormat="0" applyProtection="0">
      <alignment horizontal="right" vertical="center"/>
    </xf>
    <xf numFmtId="4" fontId="69" fillId="61" borderId="4" applyNumberFormat="0" applyProtection="0">
      <alignment horizontal="right" vertical="center"/>
    </xf>
    <xf numFmtId="4" fontId="129" fillId="20" borderId="18" applyNumberFormat="0" applyProtection="0">
      <alignment horizontal="right" vertical="center"/>
    </xf>
    <xf numFmtId="4" fontId="129" fillId="20" borderId="18" applyNumberFormat="0" applyProtection="0">
      <alignment horizontal="right" vertical="center"/>
    </xf>
    <xf numFmtId="4" fontId="129" fillId="20" borderId="18" applyNumberFormat="0" applyProtection="0">
      <alignment horizontal="right" vertical="center"/>
    </xf>
    <xf numFmtId="4" fontId="129" fillId="20" borderId="18" applyNumberFormat="0" applyProtection="0">
      <alignment horizontal="right" vertical="center"/>
    </xf>
    <xf numFmtId="4" fontId="129" fillId="20" borderId="18" applyNumberFormat="0" applyProtection="0">
      <alignment horizontal="right" vertical="center"/>
    </xf>
    <xf numFmtId="4" fontId="69" fillId="78" borderId="4" applyNumberFormat="0" applyProtection="0">
      <alignment horizontal="right" vertical="center"/>
    </xf>
    <xf numFmtId="4" fontId="129" fillId="14" borderId="26" applyNumberFormat="0" applyProtection="0">
      <alignment horizontal="right" vertical="center"/>
    </xf>
    <xf numFmtId="4" fontId="129" fillId="14" borderId="26" applyNumberFormat="0" applyProtection="0">
      <alignment horizontal="right" vertical="center"/>
    </xf>
    <xf numFmtId="4" fontId="129" fillId="14" borderId="26" applyNumberFormat="0" applyProtection="0">
      <alignment horizontal="right" vertical="center"/>
    </xf>
    <xf numFmtId="4" fontId="129" fillId="14" borderId="26" applyNumberFormat="0" applyProtection="0">
      <alignment horizontal="right" vertical="center"/>
    </xf>
    <xf numFmtId="4" fontId="129" fillId="14" borderId="26" applyNumberFormat="0" applyProtection="0">
      <alignment horizontal="right" vertical="center"/>
    </xf>
    <xf numFmtId="4" fontId="69" fillId="79" borderId="4" applyNumberFormat="0" applyProtection="0">
      <alignment horizontal="right" vertical="center"/>
    </xf>
    <xf numFmtId="4" fontId="129" fillId="18" borderId="26" applyNumberFormat="0" applyProtection="0">
      <alignment horizontal="right" vertical="center"/>
    </xf>
    <xf numFmtId="4" fontId="129" fillId="18" borderId="26" applyNumberFormat="0" applyProtection="0">
      <alignment horizontal="right" vertical="center"/>
    </xf>
    <xf numFmtId="4" fontId="129" fillId="18" borderId="26" applyNumberFormat="0" applyProtection="0">
      <alignment horizontal="right" vertical="center"/>
    </xf>
    <xf numFmtId="4" fontId="129" fillId="18" borderId="26" applyNumberFormat="0" applyProtection="0">
      <alignment horizontal="right" vertical="center"/>
    </xf>
    <xf numFmtId="4" fontId="129" fillId="18" borderId="26" applyNumberFormat="0" applyProtection="0">
      <alignment horizontal="right" vertical="center"/>
    </xf>
    <xf numFmtId="4" fontId="69" fillId="80" borderId="4" applyNumberFormat="0" applyProtection="0">
      <alignment horizontal="right" vertical="center"/>
    </xf>
    <xf numFmtId="4" fontId="129" fillId="22" borderId="26" applyNumberFormat="0" applyProtection="0">
      <alignment horizontal="right" vertical="center"/>
    </xf>
    <xf numFmtId="4" fontId="129" fillId="22" borderId="26" applyNumberFormat="0" applyProtection="0">
      <alignment horizontal="right" vertical="center"/>
    </xf>
    <xf numFmtId="4" fontId="129" fillId="22" borderId="26" applyNumberFormat="0" applyProtection="0">
      <alignment horizontal="right" vertical="center"/>
    </xf>
    <xf numFmtId="4" fontId="129" fillId="22" borderId="26" applyNumberFormat="0" applyProtection="0">
      <alignment horizontal="right" vertical="center"/>
    </xf>
    <xf numFmtId="4" fontId="129" fillId="22" borderId="26" applyNumberFormat="0" applyProtection="0">
      <alignment horizontal="right" vertical="center"/>
    </xf>
    <xf numFmtId="4" fontId="69" fillId="81" borderId="4" applyNumberFormat="0" applyProtection="0">
      <alignment horizontal="right" vertical="center"/>
    </xf>
    <xf numFmtId="4" fontId="129" fillId="21" borderId="26" applyNumberFormat="0" applyProtection="0">
      <alignment horizontal="right" vertical="center"/>
    </xf>
    <xf numFmtId="4" fontId="129" fillId="21" borderId="26" applyNumberFormat="0" applyProtection="0">
      <alignment horizontal="right" vertical="center"/>
    </xf>
    <xf numFmtId="4" fontId="129" fillId="21" borderId="26" applyNumberFormat="0" applyProtection="0">
      <alignment horizontal="right" vertical="center"/>
    </xf>
    <xf numFmtId="4" fontId="129" fillId="21" borderId="26" applyNumberFormat="0" applyProtection="0">
      <alignment horizontal="right" vertical="center"/>
    </xf>
    <xf numFmtId="4" fontId="129" fillId="21" borderId="26" applyNumberFormat="0" applyProtection="0">
      <alignment horizontal="right" vertical="center"/>
    </xf>
    <xf numFmtId="4" fontId="69" fillId="82" borderId="4" applyNumberFormat="0" applyProtection="0">
      <alignment horizontal="right" vertical="center"/>
    </xf>
    <xf numFmtId="4" fontId="129" fillId="83" borderId="26" applyNumberFormat="0" applyProtection="0">
      <alignment horizontal="right" vertical="center"/>
    </xf>
    <xf numFmtId="4" fontId="129" fillId="83" borderId="26" applyNumberFormat="0" applyProtection="0">
      <alignment horizontal="right" vertical="center"/>
    </xf>
    <xf numFmtId="4" fontId="129" fillId="83" borderId="26" applyNumberFormat="0" applyProtection="0">
      <alignment horizontal="right" vertical="center"/>
    </xf>
    <xf numFmtId="4" fontId="129" fillId="83" borderId="26" applyNumberFormat="0" applyProtection="0">
      <alignment horizontal="right" vertical="center"/>
    </xf>
    <xf numFmtId="4" fontId="129" fillId="83" borderId="26" applyNumberFormat="0" applyProtection="0">
      <alignment horizontal="right" vertical="center"/>
    </xf>
    <xf numFmtId="4" fontId="69" fillId="68" borderId="4" applyNumberFormat="0" applyProtection="0">
      <alignment horizontal="right" vertical="center"/>
    </xf>
    <xf numFmtId="4" fontId="129" fillId="13" borderId="26" applyNumberFormat="0" applyProtection="0">
      <alignment horizontal="right" vertical="center"/>
    </xf>
    <xf numFmtId="4" fontId="129" fillId="13" borderId="26" applyNumberFormat="0" applyProtection="0">
      <alignment horizontal="right" vertical="center"/>
    </xf>
    <xf numFmtId="4" fontId="129" fillId="13" borderId="26" applyNumberFormat="0" applyProtection="0">
      <alignment horizontal="right" vertical="center"/>
    </xf>
    <xf numFmtId="4" fontId="129" fillId="13" borderId="26" applyNumberFormat="0" applyProtection="0">
      <alignment horizontal="right" vertical="center"/>
    </xf>
    <xf numFmtId="4" fontId="129" fillId="13" borderId="26" applyNumberFormat="0" applyProtection="0">
      <alignment horizontal="right" vertical="center"/>
    </xf>
    <xf numFmtId="4" fontId="132" fillId="84" borderId="4" applyNumberFormat="0" applyProtection="0">
      <alignment horizontal="left" vertical="center" indent="1"/>
    </xf>
    <xf numFmtId="4" fontId="129" fillId="85" borderId="18" applyNumberFormat="0" applyProtection="0">
      <alignment horizontal="left" vertical="center" indent="1"/>
    </xf>
    <xf numFmtId="4" fontId="129" fillId="85" borderId="18" applyNumberFormat="0" applyProtection="0">
      <alignment horizontal="left" vertical="center" indent="1"/>
    </xf>
    <xf numFmtId="4" fontId="129" fillId="85" borderId="18" applyNumberFormat="0" applyProtection="0">
      <alignment horizontal="left" vertical="center" indent="1"/>
    </xf>
    <xf numFmtId="4" fontId="129" fillId="85" borderId="18" applyNumberFormat="0" applyProtection="0">
      <alignment horizontal="left" vertical="center" indent="1"/>
    </xf>
    <xf numFmtId="4" fontId="129" fillId="85" borderId="18" applyNumberFormat="0" applyProtection="0">
      <alignment horizontal="left" vertical="center" indent="1"/>
    </xf>
    <xf numFmtId="4" fontId="69" fillId="86" borderId="33" applyNumberFormat="0" applyProtection="0">
      <alignment horizontal="left" vertical="center" indent="1"/>
    </xf>
    <xf numFmtId="4" fontId="18" fillId="87" borderId="18" applyNumberFormat="0" applyProtection="0">
      <alignment horizontal="left" vertical="center" indent="1"/>
    </xf>
    <xf numFmtId="4" fontId="18" fillId="87" borderId="18" applyNumberFormat="0" applyProtection="0">
      <alignment horizontal="left" vertical="center" indent="1"/>
    </xf>
    <xf numFmtId="4" fontId="18" fillId="87" borderId="18" applyNumberFormat="0" applyProtection="0">
      <alignment horizontal="left" vertical="center" indent="1"/>
    </xf>
    <xf numFmtId="4" fontId="18" fillId="87" borderId="18" applyNumberFormat="0" applyProtection="0">
      <alignment horizontal="left" vertical="center" indent="1"/>
    </xf>
    <xf numFmtId="4" fontId="18" fillId="87" borderId="18" applyNumberFormat="0" applyProtection="0">
      <alignment horizontal="left" vertical="center" indent="1"/>
    </xf>
    <xf numFmtId="4" fontId="133" fillId="88" borderId="0" applyNumberFormat="0" applyProtection="0">
      <alignment horizontal="left" vertical="center" indent="1"/>
    </xf>
    <xf numFmtId="4" fontId="18" fillId="87" borderId="18" applyNumberFormat="0" applyProtection="0">
      <alignment horizontal="left" vertical="center" indent="1"/>
    </xf>
    <xf numFmtId="4" fontId="18" fillId="87" borderId="18" applyNumberFormat="0" applyProtection="0">
      <alignment horizontal="left" vertical="center" indent="1"/>
    </xf>
    <xf numFmtId="4" fontId="18" fillId="87" borderId="18" applyNumberFormat="0" applyProtection="0">
      <alignment horizontal="left" vertical="center" indent="1"/>
    </xf>
    <xf numFmtId="4" fontId="18" fillId="87" borderId="18" applyNumberFormat="0" applyProtection="0">
      <alignment horizontal="left" vertical="center" indent="1"/>
    </xf>
    <xf numFmtId="4" fontId="18" fillId="87" borderId="18" applyNumberFormat="0" applyProtection="0">
      <alignment horizontal="left" vertical="center" indent="1"/>
    </xf>
    <xf numFmtId="0" fontId="29" fillId="32" borderId="32" applyNumberFormat="0" applyProtection="0">
      <alignment horizontal="left" vertical="center" indent="1"/>
    </xf>
    <xf numFmtId="4" fontId="129" fillId="89" borderId="26" applyNumberFormat="0" applyProtection="0">
      <alignment horizontal="right" vertical="center"/>
    </xf>
    <xf numFmtId="4" fontId="129" fillId="89" borderId="26" applyNumberFormat="0" applyProtection="0">
      <alignment horizontal="right" vertical="center"/>
    </xf>
    <xf numFmtId="4" fontId="129" fillId="89" borderId="26" applyNumberFormat="0" applyProtection="0">
      <alignment horizontal="right" vertical="center"/>
    </xf>
    <xf numFmtId="4" fontId="129" fillId="89" borderId="26" applyNumberFormat="0" applyProtection="0">
      <alignment horizontal="right" vertical="center"/>
    </xf>
    <xf numFmtId="4" fontId="129" fillId="89" borderId="26" applyNumberFormat="0" applyProtection="0">
      <alignment horizontal="right" vertical="center"/>
    </xf>
    <xf numFmtId="0" fontId="29" fillId="32" borderId="32" applyNumberFormat="0" applyProtection="0">
      <alignment horizontal="left" vertical="center" indent="1"/>
    </xf>
    <xf numFmtId="4" fontId="134" fillId="86" borderId="32" applyNumberFormat="0" applyProtection="0">
      <alignment horizontal="left" vertical="center" wrapText="1" indent="1"/>
    </xf>
    <xf numFmtId="4" fontId="129" fillId="90" borderId="18" applyNumberFormat="0" applyProtection="0">
      <alignment horizontal="left" vertical="center" indent="1"/>
    </xf>
    <xf numFmtId="4" fontId="129" fillId="90" borderId="18" applyNumberFormat="0" applyProtection="0">
      <alignment horizontal="left" vertical="center" indent="1"/>
    </xf>
    <xf numFmtId="4" fontId="129" fillId="90" borderId="18" applyNumberFormat="0" applyProtection="0">
      <alignment horizontal="left" vertical="center" indent="1"/>
    </xf>
    <xf numFmtId="4" fontId="129" fillId="90" borderId="18" applyNumberFormat="0" applyProtection="0">
      <alignment horizontal="left" vertical="center" indent="1"/>
    </xf>
    <xf numFmtId="4" fontId="129" fillId="90" borderId="18" applyNumberFormat="0" applyProtection="0">
      <alignment horizontal="left" vertical="center" indent="1"/>
    </xf>
    <xf numFmtId="4" fontId="134" fillId="86" borderId="32" applyNumberFormat="0" applyProtection="0">
      <alignment horizontal="left" vertical="center" wrapText="1" indent="1"/>
    </xf>
    <xf numFmtId="4" fontId="134" fillId="72" borderId="32" applyNumberFormat="0" applyProtection="0">
      <alignment horizontal="left" vertical="center" wrapText="1" indent="1"/>
    </xf>
    <xf numFmtId="4" fontId="129" fillId="89" borderId="18" applyNumberFormat="0" applyProtection="0">
      <alignment horizontal="left" vertical="center" indent="1"/>
    </xf>
    <xf numFmtId="4" fontId="129" fillId="89" borderId="18" applyNumberFormat="0" applyProtection="0">
      <alignment horizontal="left" vertical="center" indent="1"/>
    </xf>
    <xf numFmtId="4" fontId="129" fillId="89" borderId="18" applyNumberFormat="0" applyProtection="0">
      <alignment horizontal="left" vertical="center" indent="1"/>
    </xf>
    <xf numFmtId="4" fontId="129" fillId="89" borderId="18" applyNumberFormat="0" applyProtection="0">
      <alignment horizontal="left" vertical="center" indent="1"/>
    </xf>
    <xf numFmtId="4" fontId="129" fillId="89" borderId="18" applyNumberFormat="0" applyProtection="0">
      <alignment horizontal="left" vertical="center" indent="1"/>
    </xf>
    <xf numFmtId="4" fontId="134" fillId="72" borderId="32" applyNumberFormat="0" applyProtection="0">
      <alignment horizontal="left" vertical="center" wrapText="1" indent="1"/>
    </xf>
    <xf numFmtId="0" fontId="29" fillId="91" borderId="32" applyNumberFormat="0" applyProtection="0">
      <alignment horizontal="left" vertical="center" wrapText="1" indent="2"/>
    </xf>
    <xf numFmtId="0" fontId="129" fillId="23" borderId="26" applyNumberFormat="0" applyProtection="0">
      <alignment horizontal="left" vertical="center" indent="1"/>
    </xf>
    <xf numFmtId="0" fontId="129" fillId="23" borderId="26" applyNumberFormat="0" applyProtection="0">
      <alignment horizontal="left" vertical="center" indent="1"/>
    </xf>
    <xf numFmtId="0" fontId="129" fillId="23" borderId="26" applyNumberFormat="0" applyProtection="0">
      <alignment horizontal="left" vertical="center" indent="1"/>
    </xf>
    <xf numFmtId="0" fontId="129" fillId="23" borderId="26" applyNumberFormat="0" applyProtection="0">
      <alignment horizontal="left" vertical="center" indent="1"/>
    </xf>
    <xf numFmtId="0" fontId="129" fillId="23" borderId="26" applyNumberFormat="0" applyProtection="0">
      <alignment horizontal="left" vertical="center" indent="1"/>
    </xf>
    <xf numFmtId="0" fontId="129" fillId="23" borderId="26" applyNumberFormat="0" applyProtection="0">
      <alignment horizontal="left" vertical="center" indent="1"/>
    </xf>
    <xf numFmtId="0" fontId="29" fillId="91" borderId="32" applyNumberFormat="0" applyProtection="0">
      <alignment horizontal="left" vertical="center" wrapText="1" indent="2"/>
    </xf>
    <xf numFmtId="0" fontId="29" fillId="87" borderId="31" applyNumberFormat="0" applyProtection="0">
      <alignment horizontal="left" vertical="center" indent="1"/>
    </xf>
    <xf numFmtId="0" fontId="66" fillId="72" borderId="32" applyNumberFormat="0" applyProtection="0">
      <alignment horizontal="center" vertical="center" wrapText="1"/>
    </xf>
    <xf numFmtId="0" fontId="66" fillId="72" borderId="32" applyNumberFormat="0" applyProtection="0">
      <alignment horizontal="center" vertical="center" wrapText="1"/>
    </xf>
    <xf numFmtId="0" fontId="42" fillId="87" borderId="31" applyNumberFormat="0" applyProtection="0">
      <alignment horizontal="left" vertical="top" indent="1"/>
    </xf>
    <xf numFmtId="0" fontId="42" fillId="87" borderId="31" applyNumberFormat="0" applyProtection="0">
      <alignment horizontal="left" vertical="top" indent="1"/>
    </xf>
    <xf numFmtId="0" fontId="42" fillId="87" borderId="31" applyNumberFormat="0" applyProtection="0">
      <alignment horizontal="left" vertical="top" indent="1"/>
    </xf>
    <xf numFmtId="0" fontId="42" fillId="87" borderId="31" applyNumberFormat="0" applyProtection="0">
      <alignment horizontal="left" vertical="top" indent="1"/>
    </xf>
    <xf numFmtId="0" fontId="42" fillId="87" borderId="31" applyNumberFormat="0" applyProtection="0">
      <alignment horizontal="left" vertical="top" indent="1"/>
    </xf>
    <xf numFmtId="0" fontId="42" fillId="87" borderId="31" applyNumberFormat="0" applyProtection="0">
      <alignment horizontal="left" vertical="top" indent="1"/>
    </xf>
    <xf numFmtId="0" fontId="42" fillId="87" borderId="31" applyNumberFormat="0" applyProtection="0">
      <alignment horizontal="left" vertical="top" indent="1"/>
    </xf>
    <xf numFmtId="0" fontId="42" fillId="87" borderId="31" applyNumberFormat="0" applyProtection="0">
      <alignment horizontal="left" vertical="top" indent="1"/>
    </xf>
    <xf numFmtId="0" fontId="29" fillId="87" borderId="31" applyNumberFormat="0" applyProtection="0">
      <alignment horizontal="left" vertical="top" indent="1"/>
    </xf>
    <xf numFmtId="0" fontId="29" fillId="92" borderId="32" applyNumberFormat="0" applyProtection="0">
      <alignment horizontal="left" vertical="center" wrapText="1" indent="4"/>
    </xf>
    <xf numFmtId="0" fontId="129" fillId="93" borderId="26" applyNumberFormat="0" applyProtection="0">
      <alignment horizontal="left" vertical="center" indent="1"/>
    </xf>
    <xf numFmtId="0" fontId="129" fillId="93" borderId="26" applyNumberFormat="0" applyProtection="0">
      <alignment horizontal="left" vertical="center" indent="1"/>
    </xf>
    <xf numFmtId="0" fontId="129" fillId="93" borderId="26" applyNumberFormat="0" applyProtection="0">
      <alignment horizontal="left" vertical="center" indent="1"/>
    </xf>
    <xf numFmtId="0" fontId="129" fillId="93" borderId="26" applyNumberFormat="0" applyProtection="0">
      <alignment horizontal="left" vertical="center" indent="1"/>
    </xf>
    <xf numFmtId="0" fontId="129" fillId="93" borderId="26" applyNumberFormat="0" applyProtection="0">
      <alignment horizontal="left" vertical="center" indent="1"/>
    </xf>
    <xf numFmtId="0" fontId="129" fillId="93" borderId="26" applyNumberFormat="0" applyProtection="0">
      <alignment horizontal="left" vertical="center" indent="1"/>
    </xf>
    <xf numFmtId="0" fontId="29" fillId="92" borderId="32" applyNumberFormat="0" applyProtection="0">
      <alignment horizontal="left" vertical="center" wrapText="1" indent="4"/>
    </xf>
    <xf numFmtId="0" fontId="29" fillId="89" borderId="31" applyNumberFormat="0" applyProtection="0">
      <alignment horizontal="left" vertical="center" indent="1"/>
    </xf>
    <xf numFmtId="0" fontId="66" fillId="94" borderId="32" applyNumberFormat="0" applyProtection="0">
      <alignment horizontal="center" vertical="center" wrapText="1"/>
    </xf>
    <xf numFmtId="0" fontId="66" fillId="94" borderId="32" applyNumberFormat="0" applyProtection="0">
      <alignment horizontal="center" vertical="center" wrapText="1"/>
    </xf>
    <xf numFmtId="0" fontId="42" fillId="89" borderId="31" applyNumberFormat="0" applyProtection="0">
      <alignment horizontal="left" vertical="top" indent="1"/>
    </xf>
    <xf numFmtId="0" fontId="42" fillId="89" borderId="31" applyNumberFormat="0" applyProtection="0">
      <alignment horizontal="left" vertical="top" indent="1"/>
    </xf>
    <xf numFmtId="0" fontId="42" fillId="89" borderId="31" applyNumberFormat="0" applyProtection="0">
      <alignment horizontal="left" vertical="top" indent="1"/>
    </xf>
    <xf numFmtId="0" fontId="42" fillId="89" borderId="31" applyNumberFormat="0" applyProtection="0">
      <alignment horizontal="left" vertical="top" indent="1"/>
    </xf>
    <xf numFmtId="0" fontId="42" fillId="89" borderId="31" applyNumberFormat="0" applyProtection="0">
      <alignment horizontal="left" vertical="top" indent="1"/>
    </xf>
    <xf numFmtId="0" fontId="42" fillId="89" borderId="31" applyNumberFormat="0" applyProtection="0">
      <alignment horizontal="left" vertical="top" indent="1"/>
    </xf>
    <xf numFmtId="0" fontId="42" fillId="89" borderId="31" applyNumberFormat="0" applyProtection="0">
      <alignment horizontal="left" vertical="top" indent="1"/>
    </xf>
    <xf numFmtId="0" fontId="42" fillId="89" borderId="31" applyNumberFormat="0" applyProtection="0">
      <alignment horizontal="left" vertical="top" indent="1"/>
    </xf>
    <xf numFmtId="0" fontId="29" fillId="89" borderId="31" applyNumberFormat="0" applyProtection="0">
      <alignment horizontal="left" vertical="top" indent="1"/>
    </xf>
    <xf numFmtId="0" fontId="29" fillId="95" borderId="32" applyNumberFormat="0" applyProtection="0">
      <alignment horizontal="left" vertical="center" wrapText="1" indent="6"/>
    </xf>
    <xf numFmtId="0" fontId="129" fillId="11" borderId="26" applyNumberFormat="0" applyProtection="0">
      <alignment horizontal="left" vertical="center" indent="1"/>
    </xf>
    <xf numFmtId="0" fontId="129" fillId="11" borderId="26" applyNumberFormat="0" applyProtection="0">
      <alignment horizontal="left" vertical="center" indent="1"/>
    </xf>
    <xf numFmtId="0" fontId="129" fillId="11" borderId="26" applyNumberFormat="0" applyProtection="0">
      <alignment horizontal="left" vertical="center" indent="1"/>
    </xf>
    <xf numFmtId="0" fontId="129" fillId="11" borderId="26" applyNumberFormat="0" applyProtection="0">
      <alignment horizontal="left" vertical="center" indent="1"/>
    </xf>
    <xf numFmtId="0" fontId="129" fillId="11" borderId="26" applyNumberFormat="0" applyProtection="0">
      <alignment horizontal="left" vertical="center" indent="1"/>
    </xf>
    <xf numFmtId="0" fontId="29" fillId="95" borderId="32" applyNumberFormat="0" applyProtection="0">
      <alignment horizontal="left" vertical="center" wrapText="1" indent="6"/>
    </xf>
    <xf numFmtId="0" fontId="129" fillId="11" borderId="26" applyNumberFormat="0" applyProtection="0">
      <alignment horizontal="left" vertical="center" indent="1"/>
    </xf>
    <xf numFmtId="0" fontId="29" fillId="29" borderId="4" applyNumberFormat="0" applyProtection="0">
      <alignment horizontal="left" vertical="center" indent="1"/>
    </xf>
    <xf numFmtId="0" fontId="42" fillId="11" borderId="31" applyNumberFormat="0" applyProtection="0">
      <alignment horizontal="left" vertical="top" indent="1"/>
    </xf>
    <xf numFmtId="0" fontId="42" fillId="11" borderId="31" applyNumberFormat="0" applyProtection="0">
      <alignment horizontal="left" vertical="top" indent="1"/>
    </xf>
    <xf numFmtId="0" fontId="42" fillId="11" borderId="31" applyNumberFormat="0" applyProtection="0">
      <alignment horizontal="left" vertical="top" indent="1"/>
    </xf>
    <xf numFmtId="0" fontId="42" fillId="11" borderId="31" applyNumberFormat="0" applyProtection="0">
      <alignment horizontal="left" vertical="top" indent="1"/>
    </xf>
    <xf numFmtId="0" fontId="42" fillId="11" borderId="31" applyNumberFormat="0" applyProtection="0">
      <alignment horizontal="left" vertical="top" indent="1"/>
    </xf>
    <xf numFmtId="0" fontId="42" fillId="11" borderId="31" applyNumberFormat="0" applyProtection="0">
      <alignment horizontal="left" vertical="top" indent="1"/>
    </xf>
    <xf numFmtId="0" fontId="42" fillId="11" borderId="31" applyNumberFormat="0" applyProtection="0">
      <alignment horizontal="left" vertical="top" indent="1"/>
    </xf>
    <xf numFmtId="0" fontId="42" fillId="11" borderId="31" applyNumberFormat="0" applyProtection="0">
      <alignment horizontal="left" vertical="top" indent="1"/>
    </xf>
    <xf numFmtId="0" fontId="29" fillId="11" borderId="31" applyNumberFormat="0" applyProtection="0">
      <alignment horizontal="left" vertical="top" indent="1"/>
    </xf>
    <xf numFmtId="0" fontId="29" fillId="0" borderId="32" applyNumberFormat="0" applyProtection="0">
      <alignment horizontal="left" vertical="center" indent="1"/>
    </xf>
    <xf numFmtId="0" fontId="129" fillId="90" borderId="26" applyNumberFormat="0" applyProtection="0">
      <alignment horizontal="left" vertical="center" indent="1"/>
    </xf>
    <xf numFmtId="0" fontId="129" fillId="90" borderId="26" applyNumberFormat="0" applyProtection="0">
      <alignment horizontal="left" vertical="center" indent="1"/>
    </xf>
    <xf numFmtId="0" fontId="129" fillId="90" borderId="26" applyNumberFormat="0" applyProtection="0">
      <alignment horizontal="left" vertical="center" indent="1"/>
    </xf>
    <xf numFmtId="0" fontId="129" fillId="90" borderId="26" applyNumberFormat="0" applyProtection="0">
      <alignment horizontal="left" vertical="center" indent="1"/>
    </xf>
    <xf numFmtId="0" fontId="129" fillId="90" borderId="26" applyNumberFormat="0" applyProtection="0">
      <alignment horizontal="left" vertical="center" indent="1"/>
    </xf>
    <xf numFmtId="0" fontId="29" fillId="0" borderId="32" applyNumberFormat="0" applyProtection="0">
      <alignment horizontal="left" vertical="center" indent="1"/>
    </xf>
    <xf numFmtId="0" fontId="129" fillId="90" borderId="26" applyNumberFormat="0" applyProtection="0">
      <alignment horizontal="left" vertical="center" indent="1"/>
    </xf>
    <xf numFmtId="0" fontId="29" fillId="32" borderId="4" applyNumberFormat="0" applyProtection="0">
      <alignment horizontal="left" vertical="center" indent="1"/>
    </xf>
    <xf numFmtId="0" fontId="42" fillId="90" borderId="31" applyNumberFormat="0" applyProtection="0">
      <alignment horizontal="left" vertical="top" indent="1"/>
    </xf>
    <xf numFmtId="0" fontId="42" fillId="90" borderId="31" applyNumberFormat="0" applyProtection="0">
      <alignment horizontal="left" vertical="top" indent="1"/>
    </xf>
    <xf numFmtId="0" fontId="42" fillId="90" borderId="31" applyNumberFormat="0" applyProtection="0">
      <alignment horizontal="left" vertical="top" indent="1"/>
    </xf>
    <xf numFmtId="0" fontId="42" fillId="90" borderId="31" applyNumberFormat="0" applyProtection="0">
      <alignment horizontal="left" vertical="top" indent="1"/>
    </xf>
    <xf numFmtId="0" fontId="42" fillId="90" borderId="31" applyNumberFormat="0" applyProtection="0">
      <alignment horizontal="left" vertical="top" indent="1"/>
    </xf>
    <xf numFmtId="0" fontId="42" fillId="90" borderId="31" applyNumberFormat="0" applyProtection="0">
      <alignment horizontal="left" vertical="top" indent="1"/>
    </xf>
    <xf numFmtId="0" fontId="42" fillId="90" borderId="31" applyNumberFormat="0" applyProtection="0">
      <alignment horizontal="left" vertical="top" indent="1"/>
    </xf>
    <xf numFmtId="0" fontId="42" fillId="90" borderId="31" applyNumberFormat="0" applyProtection="0">
      <alignment horizontal="left" vertical="top" indent="1"/>
    </xf>
    <xf numFmtId="0" fontId="29" fillId="90" borderId="31" applyNumberFormat="0" applyProtection="0">
      <alignment horizontal="left" vertical="top" indent="1"/>
    </xf>
    <xf numFmtId="0" fontId="29" fillId="74" borderId="1" applyNumberFormat="0">
      <protection locked="0"/>
    </xf>
    <xf numFmtId="0" fontId="29" fillId="74" borderId="1" applyNumberFormat="0">
      <protection locked="0"/>
    </xf>
    <xf numFmtId="0" fontId="29" fillId="74" borderId="1" applyNumberFormat="0">
      <protection locked="0"/>
    </xf>
    <xf numFmtId="0" fontId="42" fillId="74" borderId="34" applyNumberFormat="0">
      <protection locked="0"/>
    </xf>
    <xf numFmtId="0" fontId="42" fillId="74" borderId="34" applyNumberFormat="0">
      <protection locked="0"/>
    </xf>
    <xf numFmtId="0" fontId="42" fillId="74" borderId="34" applyNumberFormat="0">
      <protection locked="0"/>
    </xf>
    <xf numFmtId="0" fontId="42" fillId="74" borderId="34" applyNumberFormat="0">
      <protection locked="0"/>
    </xf>
    <xf numFmtId="0" fontId="42" fillId="74" borderId="34" applyNumberFormat="0">
      <protection locked="0"/>
    </xf>
    <xf numFmtId="0" fontId="42" fillId="74" borderId="34" applyNumberFormat="0">
      <protection locked="0"/>
    </xf>
    <xf numFmtId="0" fontId="42" fillId="74" borderId="34" applyNumberFormat="0">
      <protection locked="0"/>
    </xf>
    <xf numFmtId="0" fontId="42" fillId="74" borderId="34" applyNumberFormat="0">
      <protection locked="0"/>
    </xf>
    <xf numFmtId="0" fontId="29" fillId="74" borderId="1" applyNumberFormat="0">
      <protection locked="0"/>
    </xf>
    <xf numFmtId="0" fontId="135" fillId="87" borderId="35" applyBorder="0"/>
    <xf numFmtId="4" fontId="69" fillId="96" borderId="4" applyNumberFormat="0" applyProtection="0">
      <alignment vertical="center"/>
    </xf>
    <xf numFmtId="4" fontId="136" fillId="26" borderId="31" applyNumberFormat="0" applyProtection="0">
      <alignment vertical="center"/>
    </xf>
    <xf numFmtId="4" fontId="136" fillId="26" borderId="31" applyNumberFormat="0" applyProtection="0">
      <alignment vertical="center"/>
    </xf>
    <xf numFmtId="4" fontId="136" fillId="26" borderId="31" applyNumberFormat="0" applyProtection="0">
      <alignment vertical="center"/>
    </xf>
    <xf numFmtId="4" fontId="136" fillId="26" borderId="31" applyNumberFormat="0" applyProtection="0">
      <alignment vertical="center"/>
    </xf>
    <xf numFmtId="4" fontId="136" fillId="26" borderId="31" applyNumberFormat="0" applyProtection="0">
      <alignment vertical="center"/>
    </xf>
    <xf numFmtId="4" fontId="130" fillId="96" borderId="4" applyNumberFormat="0" applyProtection="0">
      <alignment vertical="center"/>
    </xf>
    <xf numFmtId="4" fontId="62" fillId="96" borderId="1" applyNumberFormat="0" applyProtection="0">
      <alignment vertical="center"/>
    </xf>
    <xf numFmtId="4" fontId="62" fillId="96" borderId="1" applyNumberFormat="0" applyProtection="0">
      <alignment vertical="center"/>
    </xf>
    <xf numFmtId="4" fontId="62" fillId="96" borderId="1" applyNumberFormat="0" applyProtection="0">
      <alignment vertical="center"/>
    </xf>
    <xf numFmtId="4" fontId="62" fillId="96" borderId="1" applyNumberFormat="0" applyProtection="0">
      <alignment vertical="center"/>
    </xf>
    <xf numFmtId="4" fontId="62" fillId="96" borderId="1" applyNumberFormat="0" applyProtection="0">
      <alignment vertical="center"/>
    </xf>
    <xf numFmtId="4" fontId="62" fillId="96" borderId="1" applyNumberFormat="0" applyProtection="0">
      <alignment vertical="center"/>
    </xf>
    <xf numFmtId="4" fontId="62" fillId="96" borderId="1" applyNumberFormat="0" applyProtection="0">
      <alignment vertical="center"/>
    </xf>
    <xf numFmtId="4" fontId="62" fillId="96" borderId="1" applyNumberFormat="0" applyProtection="0">
      <alignment vertical="center"/>
    </xf>
    <xf numFmtId="4" fontId="62" fillId="96" borderId="1" applyNumberFormat="0" applyProtection="0">
      <alignment vertical="center"/>
    </xf>
    <xf numFmtId="4" fontId="62" fillId="96" borderId="1" applyNumberFormat="0" applyProtection="0">
      <alignment vertical="center"/>
    </xf>
    <xf numFmtId="4" fontId="69" fillId="96" borderId="4" applyNumberFormat="0" applyProtection="0">
      <alignment horizontal="left" vertical="center" indent="1"/>
    </xf>
    <xf numFmtId="4" fontId="136" fillId="23" borderId="31" applyNumberFormat="0" applyProtection="0">
      <alignment horizontal="left" vertical="center" indent="1"/>
    </xf>
    <xf numFmtId="4" fontId="136" fillId="23" borderId="31" applyNumberFormat="0" applyProtection="0">
      <alignment horizontal="left" vertical="center" indent="1"/>
    </xf>
    <xf numFmtId="4" fontId="136" fillId="23" borderId="31" applyNumberFormat="0" applyProtection="0">
      <alignment horizontal="left" vertical="center" indent="1"/>
    </xf>
    <xf numFmtId="4" fontId="136" fillId="23" borderId="31" applyNumberFormat="0" applyProtection="0">
      <alignment horizontal="left" vertical="center" indent="1"/>
    </xf>
    <xf numFmtId="4" fontId="136" fillId="23" borderId="31" applyNumberFormat="0" applyProtection="0">
      <alignment horizontal="left" vertical="center" indent="1"/>
    </xf>
    <xf numFmtId="4" fontId="69" fillId="96" borderId="4" applyNumberFormat="0" applyProtection="0">
      <alignment horizontal="left" vertical="center" indent="1"/>
    </xf>
    <xf numFmtId="0" fontId="136" fillId="26" borderId="31" applyNumberFormat="0" applyProtection="0">
      <alignment horizontal="left" vertical="top" indent="1"/>
    </xf>
    <xf numFmtId="0" fontId="136" fillId="26" borderId="31" applyNumberFormat="0" applyProtection="0">
      <alignment horizontal="left" vertical="top" indent="1"/>
    </xf>
    <xf numFmtId="0" fontId="136" fillId="26" borderId="31" applyNumberFormat="0" applyProtection="0">
      <alignment horizontal="left" vertical="top" indent="1"/>
    </xf>
    <xf numFmtId="0" fontId="136" fillId="26" borderId="31" applyNumberFormat="0" applyProtection="0">
      <alignment horizontal="left" vertical="top" indent="1"/>
    </xf>
    <xf numFmtId="0" fontId="136" fillId="26" borderId="31" applyNumberFormat="0" applyProtection="0">
      <alignment horizontal="left" vertical="top" indent="1"/>
    </xf>
    <xf numFmtId="4" fontId="69" fillId="86" borderId="4" applyNumberFormat="0" applyProtection="0">
      <alignment horizontal="right" vertical="center"/>
    </xf>
    <xf numFmtId="4" fontId="129" fillId="0" borderId="26" applyNumberFormat="0" applyProtection="0">
      <alignment horizontal="right" vertical="center"/>
    </xf>
    <xf numFmtId="4" fontId="129" fillId="0" borderId="26" applyNumberFormat="0" applyProtection="0">
      <alignment horizontal="right" vertical="center"/>
    </xf>
    <xf numFmtId="4" fontId="129" fillId="0" borderId="26" applyNumberFormat="0" applyProtection="0">
      <alignment horizontal="right" vertical="center"/>
    </xf>
    <xf numFmtId="4" fontId="129" fillId="0" borderId="26" applyNumberFormat="0" applyProtection="0">
      <alignment horizontal="right" vertical="center"/>
    </xf>
    <xf numFmtId="4" fontId="129" fillId="0" borderId="26" applyNumberFormat="0" applyProtection="0">
      <alignment horizontal="right" vertical="center"/>
    </xf>
    <xf numFmtId="4" fontId="129" fillId="0" borderId="26" applyNumberFormat="0" applyProtection="0">
      <alignment horizontal="right" vertical="center"/>
    </xf>
    <xf numFmtId="4" fontId="130" fillId="86" borderId="4" applyNumberFormat="0" applyProtection="0">
      <alignment horizontal="right" vertical="center"/>
    </xf>
    <xf numFmtId="4" fontId="62" fillId="97" borderId="26" applyNumberFormat="0" applyProtection="0">
      <alignment horizontal="right" vertical="center"/>
    </xf>
    <xf numFmtId="4" fontId="62" fillId="97" borderId="26" applyNumberFormat="0" applyProtection="0">
      <alignment horizontal="right" vertical="center"/>
    </xf>
    <xf numFmtId="4" fontId="62" fillId="97" borderId="26" applyNumberFormat="0" applyProtection="0">
      <alignment horizontal="right" vertical="center"/>
    </xf>
    <xf numFmtId="4" fontId="62" fillId="97" borderId="26" applyNumberFormat="0" applyProtection="0">
      <alignment horizontal="right" vertical="center"/>
    </xf>
    <xf numFmtId="4" fontId="62" fillId="97" borderId="26" applyNumberFormat="0" applyProtection="0">
      <alignment horizontal="right" vertical="center"/>
    </xf>
    <xf numFmtId="0" fontId="29" fillId="32" borderId="36" applyNumberFormat="0" applyProtection="0">
      <alignment horizontal="left" vertical="center" wrapText="1"/>
    </xf>
    <xf numFmtId="4" fontId="129" fillId="17" borderId="26" applyNumberFormat="0" applyProtection="0">
      <alignment horizontal="left" vertical="center" indent="1"/>
    </xf>
    <xf numFmtId="4" fontId="129" fillId="17" borderId="26" applyNumberFormat="0" applyProtection="0">
      <alignment horizontal="left" vertical="center" indent="1"/>
    </xf>
    <xf numFmtId="4" fontId="129" fillId="17" borderId="26" applyNumberFormat="0" applyProtection="0">
      <alignment horizontal="left" vertical="center" indent="1"/>
    </xf>
    <xf numFmtId="4" fontId="129" fillId="17" borderId="26" applyNumberFormat="0" applyProtection="0">
      <alignment horizontal="left" vertical="center" indent="1"/>
    </xf>
    <xf numFmtId="4" fontId="129" fillId="17" borderId="26" applyNumberFormat="0" applyProtection="0">
      <alignment horizontal="left" vertical="center" indent="1"/>
    </xf>
    <xf numFmtId="4" fontId="129" fillId="17" borderId="26" applyNumberFormat="0" applyProtection="0">
      <alignment horizontal="left" vertical="center" indent="1"/>
    </xf>
    <xf numFmtId="0" fontId="29" fillId="32" borderId="36" applyNumberFormat="0" applyProtection="0">
      <alignment horizontal="left" vertical="center" wrapText="1"/>
    </xf>
    <xf numFmtId="4" fontId="129" fillId="17" borderId="26" applyNumberFormat="0" applyProtection="0">
      <alignment horizontal="left" vertical="center" indent="1"/>
    </xf>
    <xf numFmtId="0" fontId="66" fillId="10" borderId="32" applyNumberFormat="0" applyProtection="0">
      <alignment horizontal="center" vertical="center"/>
    </xf>
    <xf numFmtId="0" fontId="136" fillId="89" borderId="31" applyNumberFormat="0" applyProtection="0">
      <alignment horizontal="left" vertical="top" indent="1"/>
    </xf>
    <xf numFmtId="0" fontId="136" fillId="89" borderId="31" applyNumberFormat="0" applyProtection="0">
      <alignment horizontal="left" vertical="top" indent="1"/>
    </xf>
    <xf numFmtId="0" fontId="136" fillId="89" borderId="31" applyNumberFormat="0" applyProtection="0">
      <alignment horizontal="left" vertical="top" indent="1"/>
    </xf>
    <xf numFmtId="0" fontId="136" fillId="89" borderId="31" applyNumberFormat="0" applyProtection="0">
      <alignment horizontal="left" vertical="top" indent="1"/>
    </xf>
    <xf numFmtId="0" fontId="136" fillId="89" borderId="31" applyNumberFormat="0" applyProtection="0">
      <alignment horizontal="left" vertical="top" indent="1"/>
    </xf>
    <xf numFmtId="0" fontId="66" fillId="10" borderId="32" applyNumberFormat="0" applyProtection="0">
      <alignment horizontal="center" vertical="center"/>
    </xf>
    <xf numFmtId="0" fontId="137" fillId="0" borderId="0" applyNumberFormat="0" applyProtection="0"/>
    <xf numFmtId="4" fontId="62" fillId="98" borderId="18" applyNumberFormat="0" applyProtection="0">
      <alignment horizontal="left" vertical="center" indent="1"/>
    </xf>
    <xf numFmtId="4" fontId="62" fillId="98" borderId="18" applyNumberFormat="0" applyProtection="0">
      <alignment horizontal="left" vertical="center" indent="1"/>
    </xf>
    <xf numFmtId="4" fontId="62" fillId="98" borderId="18" applyNumberFormat="0" applyProtection="0">
      <alignment horizontal="left" vertical="center" indent="1"/>
    </xf>
    <xf numFmtId="4" fontId="62" fillId="98" borderId="18" applyNumberFormat="0" applyProtection="0">
      <alignment horizontal="left" vertical="center" indent="1"/>
    </xf>
    <xf numFmtId="4" fontId="62" fillId="98" borderId="18" applyNumberFormat="0" applyProtection="0">
      <alignment horizontal="left" vertical="center" indent="1"/>
    </xf>
    <xf numFmtId="0" fontId="137" fillId="0" borderId="0" applyNumberFormat="0" applyProtection="0"/>
    <xf numFmtId="0" fontId="129" fillId="99" borderId="1"/>
    <xf numFmtId="0" fontId="129" fillId="99" borderId="1"/>
    <xf numFmtId="4" fontId="123" fillId="86" borderId="4" applyNumberFormat="0" applyProtection="0">
      <alignment horizontal="right" vertical="center"/>
    </xf>
    <xf numFmtId="4" fontId="62" fillId="74" borderId="26" applyNumberFormat="0" applyProtection="0">
      <alignment horizontal="right" vertical="center"/>
    </xf>
    <xf numFmtId="4" fontId="62" fillId="74" borderId="26" applyNumberFormat="0" applyProtection="0">
      <alignment horizontal="right" vertical="center"/>
    </xf>
    <xf numFmtId="4" fontId="62" fillId="74" borderId="26" applyNumberFormat="0" applyProtection="0">
      <alignment horizontal="right" vertical="center"/>
    </xf>
    <xf numFmtId="4" fontId="62" fillId="74" borderId="26" applyNumberFormat="0" applyProtection="0">
      <alignment horizontal="right" vertical="center"/>
    </xf>
    <xf numFmtId="4" fontId="62" fillId="74" borderId="26" applyNumberFormat="0" applyProtection="0">
      <alignment horizontal="right" vertical="center"/>
    </xf>
    <xf numFmtId="0" fontId="138" fillId="100" borderId="0"/>
    <xf numFmtId="49" fontId="139" fillId="100" borderId="0"/>
    <xf numFmtId="49" fontId="140" fillId="100" borderId="37"/>
    <xf numFmtId="49" fontId="140" fillId="100" borderId="0"/>
    <xf numFmtId="0" fontId="138" fillId="97" borderId="37">
      <protection locked="0"/>
    </xf>
    <xf numFmtId="0" fontId="138" fillId="100" borderId="0"/>
    <xf numFmtId="0" fontId="140" fillId="101" borderId="0"/>
    <xf numFmtId="0" fontId="140" fillId="68" borderId="0"/>
    <xf numFmtId="0" fontId="140" fillId="78" borderId="0"/>
    <xf numFmtId="0" fontId="62" fillId="0" borderId="0" applyNumberFormat="0" applyFill="0" applyBorder="0" applyAlignment="0" applyProtection="0"/>
    <xf numFmtId="216" fontId="29" fillId="57" borderId="1">
      <alignment vertical="center"/>
    </xf>
    <xf numFmtId="0" fontId="141" fillId="0" borderId="0">
      <alignment horizontal="left" vertical="center" wrapText="1"/>
    </xf>
    <xf numFmtId="0" fontId="29" fillId="102" borderId="0"/>
    <xf numFmtId="0" fontId="35" fillId="0" borderId="0"/>
    <xf numFmtId="2" fontId="142" fillId="103" borderId="38" applyProtection="0"/>
    <xf numFmtId="2" fontId="142" fillId="103" borderId="38" applyProtection="0"/>
    <xf numFmtId="2" fontId="143" fillId="0" borderId="0" applyFill="0" applyBorder="0" applyProtection="0"/>
    <xf numFmtId="2" fontId="49" fillId="0" borderId="0" applyFill="0" applyBorder="0" applyProtection="0"/>
    <xf numFmtId="2" fontId="49" fillId="104" borderId="38" applyProtection="0"/>
    <xf numFmtId="2" fontId="49" fillId="105" borderId="38" applyProtection="0"/>
    <xf numFmtId="2" fontId="49" fillId="106" borderId="38" applyProtection="0"/>
    <xf numFmtId="2" fontId="49" fillId="106" borderId="38" applyProtection="0">
      <alignment horizontal="center"/>
    </xf>
    <xf numFmtId="2" fontId="49" fillId="105" borderId="38" applyProtection="0">
      <alignment horizontal="center"/>
    </xf>
    <xf numFmtId="186" fontId="29" fillId="97" borderId="39" applyNumberFormat="0" applyFont="0" applyAlignment="0">
      <alignment horizontal="left"/>
    </xf>
    <xf numFmtId="0" fontId="144" fillId="0" borderId="0" applyBorder="0" applyProtection="0">
      <alignment vertical="center"/>
    </xf>
    <xf numFmtId="0" fontId="144" fillId="0" borderId="27" applyBorder="0" applyProtection="0">
      <alignment horizontal="right" vertical="center"/>
    </xf>
    <xf numFmtId="0" fontId="145" fillId="107" borderId="0" applyBorder="0" applyProtection="0">
      <alignment horizontal="centerContinuous" vertical="center"/>
    </xf>
    <xf numFmtId="0" fontId="145" fillId="108" borderId="27" applyBorder="0" applyProtection="0">
      <alignment horizontal="centerContinuous" vertical="center"/>
    </xf>
    <xf numFmtId="0" fontId="146" fillId="0" borderId="0"/>
    <xf numFmtId="172" fontId="147" fillId="109" borderId="0">
      <alignment horizontal="right" vertical="top"/>
    </xf>
    <xf numFmtId="0" fontId="135" fillId="0" borderId="0" applyBorder="0" applyProtection="0">
      <alignment horizontal="left"/>
    </xf>
    <xf numFmtId="0" fontId="118" fillId="0" borderId="0"/>
    <xf numFmtId="0" fontId="148" fillId="0" borderId="0" applyFill="0" applyBorder="0" applyProtection="0">
      <alignment horizontal="left"/>
    </xf>
    <xf numFmtId="0" fontId="94" fillId="0" borderId="40" applyFill="0" applyBorder="0" applyProtection="0">
      <alignment horizontal="left" vertical="top"/>
    </xf>
    <xf numFmtId="0" fontId="149" fillId="0" borderId="0">
      <alignment horizontal="centerContinuous"/>
    </xf>
    <xf numFmtId="0" fontId="47" fillId="0" borderId="0"/>
    <xf numFmtId="43" fontId="29" fillId="0" borderId="0" applyBorder="0" applyAlignment="0" applyProtection="0"/>
    <xf numFmtId="0" fontId="129" fillId="0" borderId="0"/>
    <xf numFmtId="217" fontId="77" fillId="0" borderId="0">
      <alignment vertical="top"/>
    </xf>
    <xf numFmtId="0" fontId="150" fillId="0" borderId="40" applyFill="0" applyBorder="0" applyProtection="0"/>
    <xf numFmtId="0" fontId="150" fillId="0" borderId="0"/>
    <xf numFmtId="0" fontId="151" fillId="0" borderId="0" applyFill="0" applyBorder="0" applyProtection="0"/>
    <xf numFmtId="0" fontId="152" fillId="0" borderId="0"/>
    <xf numFmtId="0" fontId="151" fillId="0" borderId="0" applyFill="0" applyBorder="0" applyProtection="0"/>
    <xf numFmtId="49" fontId="69" fillId="0" borderId="0" applyFill="0" applyBorder="0" applyAlignment="0"/>
    <xf numFmtId="218" fontId="69" fillId="0" borderId="0" applyFill="0" applyBorder="0" applyAlignment="0"/>
    <xf numFmtId="219" fontId="69" fillId="0" borderId="0" applyFill="0" applyBorder="0" applyAlignment="0"/>
    <xf numFmtId="0" fontId="150" fillId="0" borderId="40" applyFill="0" applyBorder="0" applyProtection="0"/>
    <xf numFmtId="0" fontId="62" fillId="0" borderId="18">
      <alignment horizontal="left" vertical="top" wrapText="1"/>
    </xf>
    <xf numFmtId="0" fontId="27" fillId="0" borderId="0" applyNumberFormat="0" applyFill="0" applyBorder="0" applyAlignment="0" applyProtection="0"/>
    <xf numFmtId="0" fontId="27" fillId="0" borderId="0" applyNumberFormat="0" applyFill="0" applyBorder="0" applyAlignment="0" applyProtection="0"/>
    <xf numFmtId="0" fontId="25" fillId="0" borderId="8" applyNumberFormat="0" applyFill="0" applyAlignment="0" applyProtection="0"/>
    <xf numFmtId="0" fontId="25" fillId="0" borderId="8" applyNumberFormat="0" applyFill="0" applyAlignment="0" applyProtection="0"/>
    <xf numFmtId="0" fontId="153" fillId="0" borderId="19" applyFill="0" applyBorder="0" applyProtection="0">
      <alignment vertical="center"/>
    </xf>
    <xf numFmtId="0" fontId="154" fillId="0" borderId="0">
      <alignment horizontal="fill"/>
    </xf>
    <xf numFmtId="0" fontId="18" fillId="0" borderId="0"/>
    <xf numFmtId="186" fontId="155" fillId="61" borderId="41">
      <alignment horizontal="center" vertical="center"/>
    </xf>
    <xf numFmtId="0" fontId="36" fillId="0" borderId="0" applyNumberFormat="0" applyFill="0" applyBorder="0" applyAlignment="0" applyProtection="0"/>
    <xf numFmtId="0" fontId="18" fillId="110" borderId="25">
      <alignment vertical="center"/>
      <protection locked="0"/>
    </xf>
    <xf numFmtId="220" fontId="29" fillId="0" borderId="0" applyFont="0" applyFill="0" applyBorder="0" applyAlignment="0" applyProtection="0"/>
    <xf numFmtId="221" fontId="29" fillId="0" borderId="0" applyFont="0" applyFill="0" applyBorder="0" applyAlignment="0" applyProtection="0"/>
    <xf numFmtId="0" fontId="156" fillId="0" borderId="27" applyBorder="0" applyProtection="0">
      <alignment horizontal="right"/>
    </xf>
    <xf numFmtId="186" fontId="29" fillId="111" borderId="1" applyNumberFormat="0" applyFill="0" applyBorder="0" applyProtection="0">
      <alignment vertical="center"/>
      <protection locked="0"/>
    </xf>
    <xf numFmtId="186" fontId="29" fillId="111" borderId="1" applyNumberFormat="0" applyFill="0" applyBorder="0" applyProtection="0">
      <alignment vertical="center"/>
      <protection locked="0"/>
    </xf>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70" fillId="62" borderId="1">
      <alignment horizontal="center"/>
    </xf>
    <xf numFmtId="177" fontId="47" fillId="0" borderId="17">
      <protection locked="0"/>
    </xf>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0" fontId="19" fillId="10" borderId="3" applyNumberFormat="0" applyAlignment="0" applyProtection="0"/>
    <xf numFmtId="3" fontId="157" fillId="0" borderId="0">
      <alignment horizontal="center" vertical="center" textRotation="90" wrapText="1"/>
    </xf>
    <xf numFmtId="222" fontId="47" fillId="0" borderId="1">
      <alignment vertical="top" wrapText="1"/>
    </xf>
    <xf numFmtId="3" fontId="158" fillId="0" borderId="23" applyFill="0" applyBorder="0">
      <alignment vertical="center"/>
    </xf>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0" fillId="23" borderId="4"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21" fillId="23" borderId="3" applyNumberFormat="0" applyAlignment="0" applyProtection="0"/>
    <xf numFmtId="0" fontId="159" fillId="0" borderId="0" applyNumberFormat="0" applyFill="0" applyBorder="0" applyAlignment="0" applyProtection="0">
      <alignment vertical="top"/>
      <protection locked="0"/>
    </xf>
    <xf numFmtId="0" fontId="160" fillId="0" borderId="0" applyNumberFormat="0" applyFill="0" applyBorder="0" applyAlignment="0" applyProtection="0"/>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6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02" fillId="0" borderId="0" applyNumberFormat="0" applyFill="0" applyBorder="0" applyAlignment="0" applyProtection="0">
      <alignment vertical="top"/>
      <protection locked="0"/>
    </xf>
    <xf numFmtId="0" fontId="161" fillId="0" borderId="0" applyNumberFormat="0" applyFill="0" applyBorder="0" applyAlignment="0" applyProtection="0"/>
    <xf numFmtId="0" fontId="159"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1"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5" fillId="0" borderId="0" applyNumberFormat="0" applyFill="0" applyBorder="0" applyAlignment="0" applyProtection="0"/>
    <xf numFmtId="0" fontId="165" fillId="0" borderId="0" applyNumberFormat="0" applyFill="0" applyBorder="0" applyAlignment="0" applyProtection="0"/>
    <xf numFmtId="0" fontId="163" fillId="0" borderId="0" applyNumberFormat="0" applyFill="0" applyBorder="0" applyAlignment="0" applyProtection="0">
      <alignment vertical="top"/>
      <protection locked="0"/>
    </xf>
    <xf numFmtId="0" fontId="30" fillId="0" borderId="0" applyBorder="0"/>
    <xf numFmtId="223" fontId="166" fillId="0" borderId="1">
      <alignment vertical="top" wrapText="1"/>
    </xf>
    <xf numFmtId="4" fontId="167" fillId="0" borderId="1">
      <alignment horizontal="left" vertical="center"/>
    </xf>
    <xf numFmtId="4" fontId="167" fillId="0" borderId="1"/>
    <xf numFmtId="4" fontId="167" fillId="112" borderId="1"/>
    <xf numFmtId="4" fontId="167" fillId="113" borderId="1"/>
    <xf numFmtId="4" fontId="114" fillId="60" borderId="1"/>
    <xf numFmtId="4" fontId="168" fillId="29" borderId="1"/>
    <xf numFmtId="4" fontId="169" fillId="0" borderId="1">
      <alignment horizontal="center" wrapText="1"/>
    </xf>
    <xf numFmtId="223" fontId="167" fillId="0" borderId="1"/>
    <xf numFmtId="223" fontId="166" fillId="0" borderId="1">
      <alignment horizontal="center" vertical="center" wrapText="1"/>
    </xf>
    <xf numFmtId="223" fontId="166" fillId="0" borderId="1">
      <alignment vertical="top" wrapText="1"/>
    </xf>
    <xf numFmtId="0" fontId="42" fillId="0" borderId="42" applyNumberFormat="0" applyFont="0" applyFill="0" applyBorder="0" applyAlignment="0" applyProtection="0">
      <alignment horizontal="center"/>
    </xf>
    <xf numFmtId="14" fontId="170" fillId="0" borderId="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224" fontId="29" fillId="0" borderId="0" applyFont="0" applyFill="0" applyBorder="0" applyAlignment="0" applyProtection="0"/>
    <xf numFmtId="44" fontId="2" fillId="0" borderId="0" applyFont="0" applyFill="0" applyBorder="0" applyAlignment="0" applyProtection="0"/>
    <xf numFmtId="44" fontId="2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71" fillId="0" borderId="0" applyBorder="0">
      <alignment horizontal="center" vertical="center" wrapText="1"/>
    </xf>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174" fillId="0" borderId="43" applyBorder="0">
      <alignment horizontal="center" vertical="center" wrapText="1"/>
    </xf>
    <xf numFmtId="177" fontId="75" fillId="62" borderId="17"/>
    <xf numFmtId="4" fontId="175" fillId="31" borderId="1" applyBorder="0">
      <alignment horizontal="right"/>
    </xf>
    <xf numFmtId="4" fontId="175" fillId="31" borderId="1" applyBorder="0">
      <alignment horizontal="right"/>
    </xf>
    <xf numFmtId="49" fontId="176" fillId="0" borderId="0" applyBorder="0">
      <alignment vertical="center"/>
    </xf>
    <xf numFmtId="0" fontId="177" fillId="0" borderId="0">
      <alignment horizontal="left"/>
    </xf>
    <xf numFmtId="0" fontId="178" fillId="29" borderId="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3" fontId="75" fillId="0" borderId="1" applyBorder="0">
      <alignment vertical="center"/>
    </xf>
    <xf numFmtId="3" fontId="75" fillId="0" borderId="1" applyBorder="0">
      <alignment vertical="center"/>
    </xf>
    <xf numFmtId="3" fontId="75" fillId="0" borderId="1" applyBorder="0">
      <alignment vertical="center"/>
    </xf>
    <xf numFmtId="3" fontId="75" fillId="0" borderId="1" applyBorder="0">
      <alignment vertical="center"/>
    </xf>
    <xf numFmtId="3" fontId="75" fillId="0" borderId="1" applyBorder="0">
      <alignment vertical="center"/>
    </xf>
    <xf numFmtId="3" fontId="75" fillId="0" borderId="1" applyBorder="0">
      <alignment vertical="center"/>
    </xf>
    <xf numFmtId="3" fontId="75" fillId="0" borderId="1" applyBorder="0">
      <alignment vertical="center"/>
    </xf>
    <xf numFmtId="0" fontId="115" fillId="0" borderId="14" applyNumberFormat="0" applyFill="0" applyAlignment="0" applyProtection="0"/>
    <xf numFmtId="0" fontId="115" fillId="0" borderId="14" applyNumberFormat="0" applyFill="0" applyAlignment="0" applyProtection="0"/>
    <xf numFmtId="0" fontId="115" fillId="0" borderId="14" applyNumberFormat="0" applyFill="0" applyAlignment="0" applyProtection="0"/>
    <xf numFmtId="0" fontId="115" fillId="0" borderId="14" applyNumberFormat="0" applyFill="0" applyAlignment="0" applyProtection="0"/>
    <xf numFmtId="0" fontId="115" fillId="0" borderId="14" applyNumberFormat="0" applyFill="0" applyAlignment="0" applyProtection="0"/>
    <xf numFmtId="0" fontId="115" fillId="0" borderId="14" applyNumberFormat="0" applyFill="0" applyAlignment="0" applyProtection="0"/>
    <xf numFmtId="0" fontId="115" fillId="0" borderId="14" applyNumberFormat="0" applyFill="0" applyAlignment="0" applyProtection="0"/>
    <xf numFmtId="0" fontId="115" fillId="0" borderId="14" applyNumberFormat="0" applyFill="0" applyAlignment="0" applyProtection="0"/>
    <xf numFmtId="0" fontId="115" fillId="0" borderId="14" applyNumberFormat="0" applyFill="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26" fillId="24" borderId="9" applyNumberFormat="0" applyAlignment="0" applyProtection="0"/>
    <xf numFmtId="0" fontId="179" fillId="0" borderId="44" applyBorder="0">
      <alignment horizontal="center"/>
    </xf>
    <xf numFmtId="0" fontId="30" fillId="0" borderId="0">
      <alignment wrapText="1"/>
    </xf>
    <xf numFmtId="0" fontId="180" fillId="29" borderId="45" applyNumberFormat="0">
      <alignment vertical="top"/>
    </xf>
    <xf numFmtId="0" fontId="173" fillId="0" borderId="0">
      <alignment horizontal="center" vertical="top" wrapText="1"/>
    </xf>
    <xf numFmtId="0" fontId="181" fillId="0" borderId="0">
      <alignment horizontal="centerContinuous" vertical="center" wrapText="1"/>
    </xf>
    <xf numFmtId="0" fontId="181" fillId="0" borderId="0">
      <alignment horizontal="centerContinuous" vertical="center"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115" fillId="30" borderId="0" applyFill="0">
      <alignment wrapText="1"/>
    </xf>
    <xf numFmtId="0" fontId="42" fillId="0" borderId="1">
      <alignment horizontal="left"/>
    </xf>
    <xf numFmtId="14" fontId="42" fillId="0" borderId="1" applyNumberFormat="0"/>
    <xf numFmtId="0" fontId="42" fillId="0" borderId="1">
      <alignment horizontal="center"/>
    </xf>
    <xf numFmtId="164" fontId="182" fillId="30" borderId="1">
      <alignmen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0" fillId="0" borderId="0" applyNumberFormat="0" applyFont="0" applyFill="0" applyBorder="0" applyAlignment="0" applyProtection="0"/>
    <xf numFmtId="7" fontId="183" fillId="0" borderId="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49" fontId="157" fillId="0" borderId="1">
      <alignment horizontal="right" vertical="top" wrapText="1"/>
    </xf>
    <xf numFmtId="195" fontId="184" fillId="0" borderId="0">
      <alignment horizontal="right" vertical="top" wrapText="1"/>
    </xf>
    <xf numFmtId="225" fontId="47" fillId="0" borderId="0" applyFont="0" applyProtection="0">
      <alignment horizontal="right" vertical="center" wrapText="1"/>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47" fillId="0" borderId="0"/>
    <xf numFmtId="0" fontId="7" fillId="0" borderId="0"/>
    <xf numFmtId="0" fontId="7"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47"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47" fillId="0" borderId="0"/>
    <xf numFmtId="0" fontId="2" fillId="0" borderId="0"/>
    <xf numFmtId="0" fontId="16"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185" fillId="0" borderId="0"/>
    <xf numFmtId="0" fontId="2" fillId="0" borderId="0"/>
    <xf numFmtId="0" fontId="2" fillId="0" borderId="0"/>
    <xf numFmtId="0" fontId="186" fillId="0" borderId="0"/>
    <xf numFmtId="0" fontId="30" fillId="0" borderId="0"/>
    <xf numFmtId="0" fontId="2" fillId="0" borderId="0"/>
    <xf numFmtId="0" fontId="47" fillId="0" borderId="0"/>
    <xf numFmtId="0" fontId="2" fillId="0" borderId="0"/>
    <xf numFmtId="0" fontId="30" fillId="0" borderId="0"/>
    <xf numFmtId="0" fontId="2" fillId="0" borderId="0"/>
    <xf numFmtId="0" fontId="5" fillId="0" borderId="0"/>
    <xf numFmtId="0" fontId="187" fillId="0" borderId="0"/>
    <xf numFmtId="0" fontId="7" fillId="0" borderId="0"/>
    <xf numFmtId="0" fontId="2" fillId="0" borderId="0"/>
    <xf numFmtId="0" fontId="2" fillId="0" borderId="0"/>
    <xf numFmtId="0" fontId="2" fillId="0" borderId="0"/>
    <xf numFmtId="0" fontId="12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16" fillId="0" borderId="0"/>
    <xf numFmtId="0" fontId="30" fillId="0" borderId="0"/>
    <xf numFmtId="0" fontId="16" fillId="0" borderId="0"/>
    <xf numFmtId="0" fontId="30" fillId="0" borderId="0"/>
    <xf numFmtId="0" fontId="16" fillId="0" borderId="0"/>
    <xf numFmtId="0" fontId="16" fillId="0" borderId="0"/>
    <xf numFmtId="0" fontId="30" fillId="0" borderId="0"/>
    <xf numFmtId="0" fontId="16" fillId="0" borderId="0"/>
    <xf numFmtId="0" fontId="30" fillId="0" borderId="0"/>
    <xf numFmtId="0" fontId="30"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29" fillId="0" borderId="0" applyNumberFormat="0" applyFont="0" applyFill="0" applyBorder="0" applyAlignment="0" applyProtection="0">
      <alignment vertical="top"/>
    </xf>
    <xf numFmtId="0" fontId="7" fillId="0" borderId="0"/>
    <xf numFmtId="0" fontId="30" fillId="0" borderId="0"/>
    <xf numFmtId="0" fontId="30" fillId="0" borderId="0"/>
    <xf numFmtId="0" fontId="38" fillId="0" borderId="0"/>
    <xf numFmtId="0" fontId="7" fillId="0" borderId="0"/>
    <xf numFmtId="0" fontId="38"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9" fillId="0" borderId="0" applyNumberFormat="0" applyFont="0" applyFill="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applyNumberFormat="0" applyFont="0" applyFill="0" applyBorder="0" applyAlignment="0" applyProtection="0">
      <alignment vertical="top"/>
    </xf>
    <xf numFmtId="0" fontId="29" fillId="0" borderId="0" applyNumberFormat="0" applyFont="0" applyFill="0" applyBorder="0" applyAlignment="0" applyProtection="0">
      <alignment vertical="top"/>
    </xf>
    <xf numFmtId="0" fontId="30" fillId="0" borderId="0"/>
    <xf numFmtId="0" fontId="29" fillId="0" borderId="0" applyNumberFormat="0" applyFont="0" applyFill="0" applyBorder="0" applyAlignment="0" applyProtection="0">
      <alignment vertical="top"/>
    </xf>
    <xf numFmtId="0" fontId="29" fillId="0" borderId="0" applyNumberFormat="0" applyFont="0" applyFill="0" applyBorder="0" applyAlignment="0" applyProtection="0">
      <alignment vertical="top"/>
    </xf>
    <xf numFmtId="0" fontId="29" fillId="0" borderId="0" applyNumberFormat="0" applyFont="0" applyFill="0" applyBorder="0" applyAlignment="0" applyProtection="0">
      <alignment vertical="top"/>
    </xf>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38" fillId="0" borderId="0"/>
    <xf numFmtId="0" fontId="16"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7" fillId="0" borderId="0"/>
    <xf numFmtId="0" fontId="2" fillId="0" borderId="0"/>
    <xf numFmtId="0" fontId="30" fillId="0" borderId="0"/>
    <xf numFmtId="0" fontId="16" fillId="0" borderId="0"/>
    <xf numFmtId="0" fontId="16"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30" fillId="0" borderId="0"/>
    <xf numFmtId="0" fontId="7" fillId="0" borderId="0"/>
    <xf numFmtId="0" fontId="30" fillId="0" borderId="0"/>
    <xf numFmtId="0" fontId="2" fillId="0" borderId="0"/>
    <xf numFmtId="0" fontId="5" fillId="0" borderId="0"/>
    <xf numFmtId="0" fontId="7" fillId="0" borderId="0"/>
    <xf numFmtId="0" fontId="16" fillId="0" borderId="0"/>
    <xf numFmtId="0" fontId="30" fillId="0" borderId="0"/>
    <xf numFmtId="0" fontId="30" fillId="0" borderId="0"/>
    <xf numFmtId="0" fontId="29" fillId="0" borderId="0"/>
    <xf numFmtId="0" fontId="16"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16" fillId="0" borderId="0"/>
    <xf numFmtId="0" fontId="7" fillId="0" borderId="0"/>
    <xf numFmtId="0" fontId="12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7" fillId="0" borderId="0"/>
    <xf numFmtId="0" fontId="7"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2" fillId="0" borderId="0"/>
    <xf numFmtId="0" fontId="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16"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6" fillId="0" borderId="0"/>
    <xf numFmtId="0" fontId="16" fillId="0" borderId="0"/>
    <xf numFmtId="0" fontId="29" fillId="0" borderId="0" applyNumberFormat="0" applyFont="0" applyFill="0" applyBorder="0" applyAlignment="0" applyProtection="0">
      <alignment vertical="top"/>
    </xf>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47" fillId="0" borderId="0"/>
    <xf numFmtId="0" fontId="7" fillId="0" borderId="0"/>
    <xf numFmtId="0" fontId="7" fillId="0" borderId="0"/>
    <xf numFmtId="0" fontId="7" fillId="0" borderId="0"/>
    <xf numFmtId="0" fontId="16"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9"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5" fillId="0" borderId="0"/>
    <xf numFmtId="0" fontId="7"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129" fillId="0" borderId="0"/>
    <xf numFmtId="0" fontId="5" fillId="0" borderId="0"/>
    <xf numFmtId="0" fontId="7" fillId="0" borderId="0"/>
    <xf numFmtId="0" fontId="30" fillId="0" borderId="0"/>
    <xf numFmtId="0" fontId="42" fillId="0" borderId="0">
      <alignment horizontal="left"/>
    </xf>
    <xf numFmtId="0" fontId="4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 fillId="0" borderId="0"/>
    <xf numFmtId="0" fontId="129" fillId="0" borderId="0"/>
    <xf numFmtId="0" fontId="42" fillId="0" borderId="0"/>
    <xf numFmtId="0" fontId="30" fillId="0" borderId="0"/>
    <xf numFmtId="0" fontId="42" fillId="0" borderId="0"/>
    <xf numFmtId="0" fontId="30" fillId="0" borderId="0"/>
    <xf numFmtId="0" fontId="5" fillId="0" borderId="0"/>
    <xf numFmtId="0" fontId="30" fillId="0" borderId="0"/>
    <xf numFmtId="0" fontId="29" fillId="0" borderId="0"/>
    <xf numFmtId="0" fontId="38"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226" fontId="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30" fillId="0" borderId="0"/>
    <xf numFmtId="0" fontId="7" fillId="0" borderId="0"/>
    <xf numFmtId="0" fontId="5" fillId="0" borderId="0"/>
    <xf numFmtId="0" fontId="30" fillId="0" borderId="0"/>
    <xf numFmtId="0" fontId="38"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2" fillId="0" borderId="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175" fillId="0" borderId="0" applyBorder="0">
      <alignment vertical="top"/>
    </xf>
    <xf numFmtId="0" fontId="2" fillId="0" borderId="0"/>
    <xf numFmtId="0" fontId="7" fillId="0" borderId="0"/>
    <xf numFmtId="0" fontId="2" fillId="0" borderId="0"/>
    <xf numFmtId="0" fontId="5"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40" fillId="27" borderId="0" applyNumberFormat="0" applyBorder="0" applyAlignment="0" applyProtection="0"/>
    <xf numFmtId="0" fontId="30" fillId="0" borderId="0"/>
    <xf numFmtId="0" fontId="30" fillId="0" borderId="0"/>
    <xf numFmtId="0" fontId="32" fillId="6"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Protection="0">
      <alignment horizontal="center" vertical="center" wrapText="1"/>
    </xf>
    <xf numFmtId="0" fontId="30" fillId="0" borderId="0" applyNumberFormat="0" applyFont="0" applyFill="0" applyBorder="0" applyProtection="0">
      <alignment horizontal="justify" vertical="center" wrapText="1"/>
    </xf>
    <xf numFmtId="0" fontId="30" fillId="0" borderId="0"/>
    <xf numFmtId="195" fontId="188" fillId="31" borderId="28" applyNumberFormat="0" applyBorder="0" applyAlignment="0">
      <alignment vertical="center"/>
      <protection locked="0"/>
    </xf>
    <xf numFmtId="0" fontId="30" fillId="0" borderId="0"/>
    <xf numFmtId="0" fontId="33" fillId="0" borderId="0" applyNumberForma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6" fillId="26" borderId="10" applyNumberFormat="0" applyFont="0" applyAlignment="0" applyProtection="0"/>
    <xf numFmtId="0" fontId="30" fillId="0" borderId="0"/>
    <xf numFmtId="0" fontId="16" fillId="26" borderId="10" applyNumberFormat="0" applyFont="0" applyAlignment="0" applyProtection="0"/>
    <xf numFmtId="0" fontId="16" fillId="26" borderId="10" applyNumberFormat="0" applyFont="0" applyAlignment="0" applyProtection="0"/>
    <xf numFmtId="0" fontId="30" fillId="0" borderId="0"/>
    <xf numFmtId="0" fontId="16" fillId="26"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6" fillId="26" borderId="10" applyNumberFormat="0" applyFon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9" fontId="30" fillId="0" borderId="0" applyFont="0" applyFill="0" applyBorder="0" applyAlignment="0" applyProtection="0"/>
    <xf numFmtId="0" fontId="30" fillId="0" borderId="0"/>
    <xf numFmtId="9" fontId="29" fillId="0" borderId="0" applyFont="0" applyFill="0" applyBorder="0" applyAlignment="0" applyProtection="0"/>
    <xf numFmtId="0" fontId="30" fillId="0" borderId="0"/>
    <xf numFmtId="0" fontId="30" fillId="0" borderId="0"/>
    <xf numFmtId="0" fontId="30" fillId="0" borderId="0"/>
    <xf numFmtId="9" fontId="16" fillId="0" borderId="0" applyFont="0" applyFill="0" applyBorder="0" applyAlignment="0" applyProtection="0"/>
    <xf numFmtId="0" fontId="30" fillId="0" borderId="0"/>
    <xf numFmtId="9" fontId="29" fillId="0" borderId="0" applyFill="0" applyBorder="0" applyAlignment="0" applyProtection="0"/>
    <xf numFmtId="0" fontId="30" fillId="0" borderId="0"/>
    <xf numFmtId="0" fontId="30" fillId="0" borderId="0"/>
    <xf numFmtId="0" fontId="30"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0" fontId="30" fillId="0" borderId="0"/>
    <xf numFmtId="0" fontId="30" fillId="0" borderId="0"/>
    <xf numFmtId="0" fontId="30" fillId="0" borderId="0"/>
    <xf numFmtId="9" fontId="42" fillId="0" borderId="0" applyFont="0" applyFill="0" applyBorder="0" applyAlignment="0" applyProtection="0"/>
    <xf numFmtId="9" fontId="42" fillId="0" borderId="0" applyFont="0" applyFill="0" applyBorder="0" applyAlignment="0" applyProtection="0"/>
    <xf numFmtId="0" fontId="30" fillId="0" borderId="0"/>
    <xf numFmtId="0" fontId="30" fillId="0" borderId="0"/>
    <xf numFmtId="9" fontId="42" fillId="0" borderId="0" applyFont="0" applyFill="0" applyBorder="0" applyAlignment="0" applyProtection="0"/>
    <xf numFmtId="0" fontId="30" fillId="0" borderId="0"/>
    <xf numFmtId="9" fontId="30" fillId="0" borderId="0" applyFont="0" applyFill="0" applyBorder="0" applyAlignment="0" applyProtection="0"/>
    <xf numFmtId="9" fontId="29" fillId="0" borderId="0" applyFont="0" applyFill="0" applyBorder="0" applyAlignment="0" applyProtection="0"/>
    <xf numFmtId="168" fontId="189" fillId="0" borderId="1" applyBorder="0">
      <alignment vertical="center"/>
    </xf>
    <xf numFmtId="0" fontId="30" fillId="0" borderId="0"/>
    <xf numFmtId="0" fontId="30" fillId="0" borderId="0"/>
    <xf numFmtId="0" fontId="30" fillId="0" borderId="0"/>
    <xf numFmtId="0" fontId="30" fillId="0" borderId="0"/>
    <xf numFmtId="0" fontId="190" fillId="0" borderId="46"/>
    <xf numFmtId="0" fontId="30" fillId="0" borderId="0"/>
    <xf numFmtId="0" fontId="30" fillId="0" borderId="0"/>
    <xf numFmtId="0" fontId="30" fillId="0" borderId="0"/>
    <xf numFmtId="0" fontId="34" fillId="0" borderId="11" applyNumberFormat="0" applyFill="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6" fillId="0" borderId="0"/>
    <xf numFmtId="0" fontId="46" fillId="0" borderId="0"/>
    <xf numFmtId="0" fontId="46" fillId="0" borderId="0"/>
    <xf numFmtId="0" fontId="46" fillId="0" borderId="0"/>
    <xf numFmtId="0" fontId="3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0" fillId="0" borderId="0"/>
    <xf numFmtId="0" fontId="191" fillId="97" borderId="27">
      <alignment horizontal="center" wrapText="1"/>
    </xf>
    <xf numFmtId="227" fontId="192" fillId="97" borderId="0"/>
    <xf numFmtId="0" fontId="30" fillId="0" borderId="0"/>
    <xf numFmtId="0" fontId="193" fillId="59" borderId="0"/>
    <xf numFmtId="0" fontId="191" fillId="80" borderId="27">
      <alignment horizontal="center"/>
    </xf>
    <xf numFmtId="0" fontId="30" fillId="0" borderId="0"/>
    <xf numFmtId="0" fontId="30" fillId="0" borderId="0"/>
    <xf numFmtId="0" fontId="47" fillId="0" borderId="13" applyBorder="0" applyAlignment="0">
      <alignment horizontal="left" wrapText="1"/>
    </xf>
    <xf numFmtId="3" fontId="194" fillId="0" borderId="0"/>
    <xf numFmtId="49" fontId="47" fillId="0" borderId="1">
      <alignment vertical="center" wrapText="1"/>
    </xf>
    <xf numFmtId="49" fontId="47" fillId="0" borderId="1">
      <alignment vertical="center"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NumberForma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9" fontId="115" fillId="0" borderId="0">
      <alignment horizontal="center"/>
    </xf>
    <xf numFmtId="49" fontId="115" fillId="0" borderId="0">
      <alignment horizont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228"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42" fillId="0" borderId="0" applyFont="0" applyFill="0" applyBorder="0" applyAlignment="0" applyProtection="0"/>
    <xf numFmtId="43" fontId="185" fillId="0" borderId="0" applyFont="0" applyFill="0" applyBorder="0" applyAlignment="0" applyProtection="0"/>
    <xf numFmtId="0" fontId="30" fillId="0" borderId="0"/>
    <xf numFmtId="43" fontId="57" fillId="0" borderId="0" applyFont="0" applyFill="0" applyBorder="0" applyAlignment="0" applyProtection="0"/>
    <xf numFmtId="0" fontId="3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0" fontId="3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0" fontId="30" fillId="0" borderId="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0" fillId="0" borderId="0"/>
    <xf numFmtId="43" fontId="42" fillId="0" borderId="0" applyFont="0" applyFill="0" applyBorder="0" applyAlignment="0" applyProtection="0"/>
    <xf numFmtId="0" fontId="30" fillId="0" borderId="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0" fillId="0" borderId="0"/>
    <xf numFmtId="0" fontId="30" fillId="0" borderId="0"/>
    <xf numFmtId="4" fontId="175" fillId="30" borderId="0" applyBorder="0">
      <alignment horizontal="right"/>
    </xf>
    <xf numFmtId="4" fontId="175" fillId="30" borderId="0" applyBorder="0">
      <alignment horizontal="right"/>
    </xf>
    <xf numFmtId="3" fontId="189" fillId="0" borderId="1" applyBorder="0">
      <alignment vertical="center"/>
    </xf>
    <xf numFmtId="3" fontId="189" fillId="0" borderId="1" applyBorder="0">
      <alignment vertical="center"/>
    </xf>
    <xf numFmtId="4" fontId="175" fillId="30" borderId="0" applyFont="0" applyBorder="0">
      <alignment horizontal="right"/>
    </xf>
    <xf numFmtId="4" fontId="175" fillId="30" borderId="0" applyFont="0" applyBorder="0">
      <alignment horizontal="right"/>
    </xf>
    <xf numFmtId="4" fontId="175" fillId="59" borderId="47" applyBorder="0">
      <alignment horizontal="right"/>
    </xf>
    <xf numFmtId="4" fontId="175" fillId="59" borderId="47" applyBorder="0">
      <alignment horizontal="right"/>
    </xf>
    <xf numFmtId="4" fontId="175" fillId="30" borderId="47" applyBorder="0">
      <alignment horizontal="right"/>
    </xf>
    <xf numFmtId="0" fontId="30" fillId="0" borderId="0"/>
    <xf numFmtId="0" fontId="30" fillId="0" borderId="0"/>
    <xf numFmtId="0" fontId="30" fillId="0" borderId="0"/>
    <xf numFmtId="4" fontId="175" fillId="30" borderId="1" applyFont="0" applyBorder="0">
      <alignment horizontal="right"/>
    </xf>
    <xf numFmtId="4" fontId="175" fillId="30" borderId="1" applyFont="0" applyBorder="0">
      <alignment horizontal="right"/>
    </xf>
    <xf numFmtId="4" fontId="175" fillId="30" borderId="1" applyFont="0" applyBorder="0">
      <alignment horizontal="right"/>
    </xf>
    <xf numFmtId="4" fontId="175" fillId="30" borderId="1" applyFont="0" applyBorder="0">
      <alignment horizontal="right"/>
    </xf>
    <xf numFmtId="4" fontId="175" fillId="30" borderId="1" applyFont="0" applyBorder="0">
      <alignment horizontal="right"/>
    </xf>
    <xf numFmtId="0" fontId="30" fillId="0" borderId="0"/>
    <xf numFmtId="0" fontId="30" fillId="0" borderId="0"/>
    <xf numFmtId="0" fontId="30" fillId="0" borderId="0"/>
    <xf numFmtId="0" fontId="30" fillId="0" borderId="0"/>
    <xf numFmtId="0" fontId="37" fillId="7"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229" fontId="30" fillId="0" borderId="1" applyFont="0" applyFill="0" applyBorder="0" applyProtection="0">
      <alignment horizontal="center" vertical="center"/>
    </xf>
    <xf numFmtId="229" fontId="30" fillId="0" borderId="1" applyFont="0" applyFill="0" applyBorder="0" applyProtection="0">
      <alignment horizontal="center" vertical="center"/>
    </xf>
    <xf numFmtId="0" fontId="30" fillId="0" borderId="0"/>
    <xf numFmtId="3" fontId="47" fillId="0" borderId="1" applyBorder="0">
      <alignment vertical="center"/>
    </xf>
    <xf numFmtId="3" fontId="47" fillId="0" borderId="1" applyBorder="0">
      <alignment vertical="center"/>
    </xf>
    <xf numFmtId="3" fontId="47" fillId="0" borderId="1" applyBorder="0">
      <alignment vertical="center"/>
    </xf>
    <xf numFmtId="3" fontId="47" fillId="0" borderId="1" applyBorder="0">
      <alignment vertical="center"/>
    </xf>
    <xf numFmtId="44" fontId="52" fillId="0" borderId="0">
      <protection locked="0"/>
    </xf>
    <xf numFmtId="44" fontId="51" fillId="0" borderId="0">
      <protection locked="0"/>
    </xf>
    <xf numFmtId="0" fontId="30" fillId="0" borderId="0"/>
    <xf numFmtId="0" fontId="30" fillId="0" borderId="0"/>
    <xf numFmtId="0" fontId="47" fillId="0" borderId="1" applyBorder="0">
      <alignment horizontal="center" vertical="center" wrapText="1"/>
    </xf>
    <xf numFmtId="0" fontId="47" fillId="0" borderId="1" applyBorder="0">
      <alignment horizontal="center" vertical="center" wrapText="1"/>
    </xf>
    <xf numFmtId="0" fontId="47" fillId="0" borderId="1" applyBorder="0">
      <alignment horizontal="center" vertical="center" wrapText="1"/>
    </xf>
    <xf numFmtId="0" fontId="47" fillId="0" borderId="1" applyBorder="0">
      <alignment horizontal="center" vertical="center" wrapText="1"/>
    </xf>
    <xf numFmtId="0" fontId="47" fillId="0" borderId="1" applyBorder="0">
      <alignment horizontal="center" vertical="center" wrapText="1"/>
    </xf>
    <xf numFmtId="0" fontId="47" fillId="0" borderId="1" applyBorder="0">
      <alignment horizontal="center" vertical="center" wrapText="1"/>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15" fillId="0" borderId="0"/>
    <xf numFmtId="0" fontId="1" fillId="0" borderId="0"/>
    <xf numFmtId="0" fontId="7" fillId="0" borderId="0"/>
    <xf numFmtId="0" fontId="47" fillId="0" borderId="0"/>
    <xf numFmtId="232" fontId="5" fillId="0" borderId="0" applyFont="0" applyFill="0" applyBorder="0" applyAlignment="0" applyProtection="0"/>
    <xf numFmtId="0" fontId="7" fillId="0" borderId="0"/>
    <xf numFmtId="0" fontId="7" fillId="0" borderId="0"/>
  </cellStyleXfs>
  <cellXfs count="856">
    <xf numFmtId="0" fontId="0" fillId="0" borderId="0" xfId="0"/>
    <xf numFmtId="0" fontId="6" fillId="0" borderId="0" xfId="1" applyFont="1"/>
    <xf numFmtId="0" fontId="8" fillId="0" borderId="0" xfId="2" applyFont="1"/>
    <xf numFmtId="0" fontId="8" fillId="0" borderId="0" xfId="2" applyFont="1" applyAlignment="1">
      <alignment vertical="center"/>
    </xf>
    <xf numFmtId="0" fontId="9" fillId="0" borderId="0" xfId="2" applyFont="1" applyAlignment="1">
      <alignment vertical="center"/>
    </xf>
    <xf numFmtId="0" fontId="10" fillId="0" borderId="0" xfId="3" applyFont="1" applyAlignment="1"/>
    <xf numFmtId="0" fontId="11" fillId="0" borderId="0" xfId="2" applyFont="1" applyAlignment="1">
      <alignment vertical="center"/>
    </xf>
    <xf numFmtId="164" fontId="9" fillId="0" borderId="1" xfId="1" applyNumberFormat="1" applyFont="1" applyBorder="1" applyAlignment="1">
      <alignment vertical="center" wrapText="1"/>
    </xf>
    <xf numFmtId="164" fontId="9" fillId="0" borderId="1" xfId="1" applyNumberFormat="1" applyFont="1" applyBorder="1" applyAlignment="1">
      <alignment horizontal="center" vertical="center" wrapText="1"/>
    </xf>
    <xf numFmtId="0" fontId="7"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0" borderId="2" xfId="1" applyFont="1" applyBorder="1" applyAlignment="1">
      <alignment horizontal="center" vertical="center" wrapText="1"/>
    </xf>
    <xf numFmtId="164" fontId="11" fillId="3" borderId="1" xfId="1" applyNumberFormat="1" applyFont="1" applyFill="1" applyBorder="1" applyAlignment="1">
      <alignment horizontal="center" vertical="center"/>
    </xf>
    <xf numFmtId="0" fontId="9" fillId="3" borderId="2" xfId="1" applyFont="1" applyFill="1" applyBorder="1" applyAlignment="1">
      <alignment horizontal="center" vertical="center"/>
    </xf>
    <xf numFmtId="0" fontId="9" fillId="3" borderId="1" xfId="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9" fillId="0" borderId="0" xfId="1" applyFont="1"/>
    <xf numFmtId="164" fontId="9" fillId="0" borderId="1" xfId="1" applyNumberFormat="1" applyFont="1" applyBorder="1" applyAlignment="1">
      <alignment horizontal="center" vertical="center"/>
    </xf>
    <xf numFmtId="0" fontId="9" fillId="2" borderId="1" xfId="1" applyFont="1" applyFill="1" applyBorder="1" applyAlignment="1">
      <alignment horizontal="center" vertical="center" wrapText="1"/>
    </xf>
    <xf numFmtId="49" fontId="9" fillId="0" borderId="1" xfId="1" applyNumberFormat="1" applyFont="1" applyBorder="1" applyAlignment="1">
      <alignment horizontal="center" vertical="center"/>
    </xf>
    <xf numFmtId="2" fontId="9" fillId="0" borderId="1" xfId="1" applyNumberFormat="1" applyFont="1" applyBorder="1" applyAlignment="1">
      <alignment horizontal="center" vertical="center"/>
    </xf>
    <xf numFmtId="0" fontId="9" fillId="0" borderId="2" xfId="1" applyFont="1" applyBorder="1" applyAlignment="1">
      <alignment horizontal="center" vertical="center"/>
    </xf>
    <xf numFmtId="165" fontId="9" fillId="0" borderId="1" xfId="1" applyNumberFormat="1" applyFont="1" applyBorder="1" applyAlignment="1">
      <alignment horizontal="center" vertical="center"/>
    </xf>
    <xf numFmtId="164" fontId="11" fillId="4" borderId="1" xfId="1" applyNumberFormat="1" applyFont="1" applyFill="1" applyBorder="1" applyAlignment="1">
      <alignment horizontal="center" vertical="center"/>
    </xf>
    <xf numFmtId="0" fontId="9" fillId="4" borderId="2" xfId="1" applyFont="1" applyFill="1" applyBorder="1" applyAlignment="1">
      <alignment horizontal="center" vertical="center"/>
    </xf>
    <xf numFmtId="0" fontId="9" fillId="4" borderId="1" xfId="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49" fontId="9" fillId="0" borderId="1" xfId="1" applyNumberFormat="1" applyFont="1" applyBorder="1" applyAlignment="1">
      <alignment horizontal="center"/>
    </xf>
    <xf numFmtId="0" fontId="9" fillId="0" borderId="1" xfId="1" applyFont="1" applyBorder="1" applyAlignment="1">
      <alignment horizontal="center" vertical="center"/>
    </xf>
    <xf numFmtId="0" fontId="9" fillId="0" borderId="1" xfId="1" applyFont="1" applyBorder="1" applyAlignment="1">
      <alignment horizontal="center"/>
    </xf>
    <xf numFmtId="0" fontId="6" fillId="0" borderId="1" xfId="1" applyFont="1" applyBorder="1" applyAlignment="1">
      <alignment horizontal="center" vertical="center" textRotation="90" wrapText="1"/>
    </xf>
    <xf numFmtId="0" fontId="12" fillId="0" borderId="0" xfId="1" applyFont="1"/>
    <xf numFmtId="0" fontId="6" fillId="0" borderId="0" xfId="1" applyFont="1" applyAlignment="1">
      <alignment vertical="center"/>
    </xf>
    <xf numFmtId="0" fontId="6" fillId="0" borderId="0" xfId="1" applyFont="1" applyBorder="1"/>
    <xf numFmtId="0" fontId="13" fillId="0" borderId="0" xfId="0" applyFont="1" applyFill="1" applyAlignment="1"/>
    <xf numFmtId="0" fontId="7" fillId="0" borderId="0" xfId="0" applyFont="1" applyFill="1" applyAlignment="1"/>
    <xf numFmtId="0" fontId="14" fillId="0" borderId="0" xfId="1" applyFont="1" applyAlignment="1">
      <alignment horizontal="center" vertical="center"/>
    </xf>
    <xf numFmtId="0" fontId="9" fillId="0" borderId="0" xfId="1" applyFont="1" applyAlignment="1">
      <alignment horizontal="center" vertical="center"/>
    </xf>
    <xf numFmtId="0" fontId="11" fillId="0" borderId="0" xfId="1" applyFont="1" applyBorder="1" applyAlignment="1">
      <alignment horizontal="center" vertical="center" wrapText="1"/>
    </xf>
    <xf numFmtId="0" fontId="39" fillId="0" borderId="1" xfId="747" applyFont="1" applyFill="1" applyBorder="1" applyAlignment="1">
      <alignment horizontal="left" vertical="center" wrapText="1"/>
    </xf>
    <xf numFmtId="0" fontId="7" fillId="0" borderId="1" xfId="0" applyFont="1" applyFill="1" applyBorder="1" applyAlignment="1">
      <alignment horizontal="center" vertical="center"/>
    </xf>
    <xf numFmtId="0" fontId="9" fillId="0" borderId="1" xfId="1" applyFont="1" applyBorder="1" applyAlignment="1">
      <alignment horizontal="center" vertical="center" wrapText="1"/>
    </xf>
    <xf numFmtId="0" fontId="11" fillId="0" borderId="0" xfId="1" applyFont="1" applyBorder="1" applyAlignment="1">
      <alignment horizontal="center" vertical="center" wrapText="1"/>
    </xf>
    <xf numFmtId="0" fontId="14" fillId="0" borderId="0" xfId="1" applyFont="1" applyAlignment="1">
      <alignment horizontal="center" vertical="center"/>
    </xf>
    <xf numFmtId="0" fontId="9" fillId="0" borderId="0" xfId="1" applyFont="1" applyAlignment="1">
      <alignment horizontal="center" vertical="top"/>
    </xf>
    <xf numFmtId="0" fontId="15" fillId="0" borderId="0" xfId="1" applyFont="1" applyAlignment="1">
      <alignment horizontal="center"/>
    </xf>
    <xf numFmtId="0" fontId="7" fillId="0" borderId="0" xfId="0" applyFont="1" applyFill="1" applyAlignment="1">
      <alignment horizontal="center"/>
    </xf>
    <xf numFmtId="0" fontId="11" fillId="0" borderId="0" xfId="1" applyFont="1" applyBorder="1" applyAlignment="1">
      <alignment horizontal="center" vertical="center" wrapText="1"/>
    </xf>
    <xf numFmtId="0" fontId="14" fillId="0" borderId="0" xfId="1" applyFont="1" applyAlignment="1">
      <alignment horizontal="center" vertical="center"/>
    </xf>
    <xf numFmtId="164" fontId="11" fillId="4" borderId="1" xfId="1" applyNumberFormat="1" applyFont="1" applyFill="1" applyBorder="1" applyAlignment="1">
      <alignment horizontal="center"/>
    </xf>
    <xf numFmtId="164" fontId="11" fillId="3" borderId="1" xfId="1" applyNumberFormat="1" applyFont="1" applyFill="1" applyBorder="1" applyAlignment="1">
      <alignment horizontal="center"/>
    </xf>
    <xf numFmtId="0" fontId="7" fillId="0" borderId="1" xfId="0" applyFont="1" applyBorder="1" applyAlignment="1">
      <alignment horizontal="left" vertical="center" wrapText="1"/>
    </xf>
    <xf numFmtId="165" fontId="7" fillId="2" borderId="1" xfId="0" applyNumberFormat="1" applyFont="1" applyFill="1" applyBorder="1" applyAlignment="1">
      <alignment horizontal="center" vertical="center" wrapText="1"/>
    </xf>
    <xf numFmtId="164" fontId="9" fillId="0" borderId="1" xfId="1" applyNumberFormat="1" applyFont="1" applyBorder="1" applyAlignment="1">
      <alignment vertical="center"/>
    </xf>
    <xf numFmtId="0" fontId="10" fillId="0" borderId="0" xfId="748" applyFont="1" applyAlignment="1"/>
    <xf numFmtId="0" fontId="7" fillId="0" borderId="12" xfId="0" applyFont="1" applyBorder="1" applyAlignment="1">
      <alignment horizontal="left" vertical="center" wrapText="1"/>
    </xf>
    <xf numFmtId="0" fontId="7" fillId="0" borderId="12" xfId="0" applyFont="1" applyFill="1" applyBorder="1" applyAlignment="1">
      <alignment horizontal="left" vertical="center" wrapText="1"/>
    </xf>
    <xf numFmtId="165" fontId="7" fillId="2" borderId="2" xfId="0" applyNumberFormat="1" applyFont="1" applyFill="1" applyBorder="1" applyAlignment="1">
      <alignment horizontal="center" vertical="center" wrapText="1"/>
    </xf>
    <xf numFmtId="0" fontId="10" fillId="0" borderId="0" xfId="2839" applyFont="1" applyAlignment="1"/>
    <xf numFmtId="0" fontId="7" fillId="0" borderId="0" xfId="0" applyFont="1" applyFill="1"/>
    <xf numFmtId="0" fontId="13" fillId="0" borderId="0" xfId="2" applyFont="1" applyFill="1" applyAlignment="1">
      <alignment horizontal="right" vertical="center"/>
    </xf>
    <xf numFmtId="0" fontId="7" fillId="0" borderId="0" xfId="0" applyFont="1"/>
    <xf numFmtId="0" fontId="13" fillId="0" borderId="0" xfId="2" applyFont="1" applyFill="1" applyAlignment="1">
      <alignment horizontal="right"/>
    </xf>
    <xf numFmtId="0" fontId="195" fillId="0" borderId="0" xfId="0" applyFont="1" applyFill="1" applyAlignment="1">
      <alignment horizontal="center"/>
    </xf>
    <xf numFmtId="0" fontId="15" fillId="0" borderId="0" xfId="1" applyFont="1" applyFill="1" applyAlignment="1">
      <alignment vertical="center"/>
    </xf>
    <xf numFmtId="0" fontId="15" fillId="0" borderId="0" xfId="1" applyFont="1" applyAlignment="1">
      <alignment vertical="center"/>
    </xf>
    <xf numFmtId="0" fontId="9" fillId="0" borderId="0" xfId="1" applyFont="1" applyFill="1" applyAlignment="1">
      <alignment vertical="top"/>
    </xf>
    <xf numFmtId="0" fontId="9" fillId="0" borderId="0" xfId="1" applyFont="1" applyAlignment="1">
      <alignment vertical="top"/>
    </xf>
    <xf numFmtId="0" fontId="13" fillId="0" borderId="0" xfId="2" applyFont="1" applyAlignment="1">
      <alignment horizontal="right"/>
    </xf>
    <xf numFmtId="0" fontId="195" fillId="0" borderId="0" xfId="0" applyFont="1" applyFill="1" applyAlignment="1">
      <alignment vertical="center"/>
    </xf>
    <xf numFmtId="0" fontId="195" fillId="0" borderId="0" xfId="0" applyFont="1" applyFill="1" applyAlignment="1">
      <alignment horizontal="center" vertical="center"/>
    </xf>
    <xf numFmtId="165" fontId="7" fillId="0" borderId="0" xfId="0" applyNumberFormat="1" applyFont="1"/>
    <xf numFmtId="0" fontId="7" fillId="0" borderId="0" xfId="0" applyFont="1" applyFill="1" applyAlignment="1">
      <alignment horizontal="right"/>
    </xf>
    <xf numFmtId="0" fontId="7" fillId="0" borderId="52" xfId="0" applyFont="1" applyFill="1" applyBorder="1" applyAlignment="1">
      <alignment horizontal="center" vertical="center" textRotation="90" wrapText="1"/>
    </xf>
    <xf numFmtId="0" fontId="7" fillId="0" borderId="52" xfId="0" applyFont="1" applyFill="1" applyBorder="1" applyAlignment="1">
      <alignment vertical="center" textRotation="90" wrapText="1"/>
    </xf>
    <xf numFmtId="0" fontId="7" fillId="2" borderId="1" xfId="0" applyFont="1" applyFill="1" applyBorder="1" applyAlignment="1">
      <alignment horizontal="center" vertical="center" textRotation="90" wrapText="1"/>
    </xf>
    <xf numFmtId="0" fontId="7" fillId="0" borderId="1" xfId="0" applyFont="1" applyFill="1" applyBorder="1" applyAlignment="1">
      <alignment horizontal="center" vertical="center" textRotation="90" wrapText="1"/>
    </xf>
    <xf numFmtId="0" fontId="7" fillId="3" borderId="13" xfId="0" applyFont="1" applyFill="1" applyBorder="1" applyAlignment="1">
      <alignment horizontal="center" vertical="center" textRotation="90" wrapText="1"/>
    </xf>
    <xf numFmtId="0" fontId="7" fillId="0" borderId="13" xfId="0" applyFont="1" applyFill="1" applyBorder="1" applyAlignment="1">
      <alignment horizontal="center" vertical="center" textRotation="90" wrapText="1"/>
    </xf>
    <xf numFmtId="0" fontId="7" fillId="3" borderId="1"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114" borderId="1" xfId="0" applyNumberFormat="1" applyFont="1" applyFill="1" applyBorder="1" applyAlignment="1">
      <alignment horizontal="center" vertical="center" wrapText="1"/>
    </xf>
    <xf numFmtId="0" fontId="7" fillId="114" borderId="1" xfId="0" applyFont="1" applyFill="1" applyBorder="1" applyAlignment="1">
      <alignment horizontal="center" vertical="center" wrapText="1"/>
    </xf>
    <xf numFmtId="165" fontId="7" fillId="114" borderId="1" xfId="0" applyNumberFormat="1" applyFont="1" applyFill="1" applyBorder="1" applyAlignment="1">
      <alignment horizontal="center" vertical="center" wrapText="1"/>
    </xf>
    <xf numFmtId="49" fontId="7" fillId="115" borderId="1" xfId="0" applyNumberFormat="1" applyFont="1" applyFill="1" applyBorder="1" applyAlignment="1">
      <alignment horizontal="center" vertical="center" wrapText="1"/>
    </xf>
    <xf numFmtId="0" fontId="7" fillId="115" borderId="1" xfId="0" applyFont="1" applyFill="1" applyBorder="1" applyAlignment="1">
      <alignment horizontal="center" vertical="center" wrapText="1"/>
    </xf>
    <xf numFmtId="165" fontId="7" fillId="115" borderId="1" xfId="0" applyNumberFormat="1" applyFont="1" applyFill="1" applyBorder="1" applyAlignment="1">
      <alignment horizontal="center" vertical="center" wrapText="1"/>
    </xf>
    <xf numFmtId="0" fontId="7" fillId="3" borderId="0" xfId="0" applyFont="1" applyFill="1"/>
    <xf numFmtId="0" fontId="9" fillId="116" borderId="1" xfId="46" applyFont="1" applyFill="1" applyBorder="1" applyAlignment="1">
      <alignment horizontal="center" vertical="center" wrapText="1"/>
    </xf>
    <xf numFmtId="0" fontId="9" fillId="116" borderId="1" xfId="46" applyFont="1" applyFill="1" applyBorder="1" applyAlignment="1">
      <alignment horizontal="left" vertical="center" wrapText="1"/>
    </xf>
    <xf numFmtId="165" fontId="7" fillId="116" borderId="1" xfId="0" applyNumberFormat="1" applyFont="1" applyFill="1" applyBorder="1" applyAlignment="1">
      <alignment horizontal="center" vertical="center" wrapText="1"/>
    </xf>
    <xf numFmtId="0" fontId="7" fillId="116" borderId="1" xfId="0" applyFont="1" applyFill="1" applyBorder="1" applyAlignment="1">
      <alignment horizontal="center" vertical="center" wrapText="1"/>
    </xf>
    <xf numFmtId="0" fontId="7" fillId="2" borderId="0" xfId="0" applyFont="1" applyFill="1"/>
    <xf numFmtId="0" fontId="9" fillId="117" borderId="1" xfId="46" applyFont="1" applyFill="1" applyBorder="1" applyAlignment="1">
      <alignment horizontal="center" vertical="center" wrapText="1"/>
    </xf>
    <xf numFmtId="0" fontId="9" fillId="117" borderId="1" xfId="46" applyFont="1" applyFill="1" applyBorder="1" applyAlignment="1">
      <alignment horizontal="left" vertical="center" wrapText="1"/>
    </xf>
    <xf numFmtId="165" fontId="7" fillId="117" borderId="1" xfId="0" applyNumberFormat="1" applyFont="1" applyFill="1" applyBorder="1" applyAlignment="1">
      <alignment horizontal="center" vertical="center" wrapText="1"/>
    </xf>
    <xf numFmtId="0" fontId="7" fillId="117" borderId="1" xfId="0" applyFont="1" applyFill="1" applyBorder="1" applyAlignment="1">
      <alignment horizontal="center" vertical="center" wrapText="1"/>
    </xf>
    <xf numFmtId="4" fontId="9" fillId="117" borderId="1" xfId="46" applyNumberFormat="1" applyFont="1" applyFill="1" applyBorder="1" applyAlignment="1">
      <alignment horizontal="left" vertical="center" wrapText="1"/>
    </xf>
    <xf numFmtId="0" fontId="9" fillId="115" borderId="1" xfId="46" applyFont="1" applyFill="1" applyBorder="1" applyAlignment="1">
      <alignment horizontal="center" vertical="center" wrapText="1"/>
    </xf>
    <xf numFmtId="0" fontId="9" fillId="115" borderId="1" xfId="46" applyFont="1" applyFill="1" applyBorder="1" applyAlignment="1">
      <alignment horizontal="left" vertical="center" wrapText="1"/>
    </xf>
    <xf numFmtId="49" fontId="7" fillId="116" borderId="1" xfId="0" applyNumberFormat="1" applyFont="1" applyFill="1" applyBorder="1" applyAlignment="1">
      <alignment horizontal="center" vertical="center" wrapText="1"/>
    </xf>
    <xf numFmtId="49" fontId="7" fillId="117" borderId="1" xfId="0" applyNumberFormat="1" applyFont="1" applyFill="1" applyBorder="1" applyAlignment="1">
      <alignment horizontal="center" vertical="center" wrapText="1"/>
    </xf>
    <xf numFmtId="49" fontId="7" fillId="118" borderId="1" xfId="0" applyNumberFormat="1" applyFont="1" applyFill="1" applyBorder="1" applyAlignment="1">
      <alignment horizontal="center" vertical="center" wrapText="1"/>
    </xf>
    <xf numFmtId="0" fontId="7" fillId="118" borderId="1" xfId="0" applyFont="1" applyFill="1" applyBorder="1" applyAlignment="1">
      <alignment horizontal="left" vertical="center" wrapText="1"/>
    </xf>
    <xf numFmtId="1" fontId="7" fillId="2" borderId="1"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7" fillId="118"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230" fontId="7" fillId="0" borderId="1" xfId="0" applyNumberFormat="1" applyFont="1" applyFill="1" applyBorder="1" applyAlignment="1">
      <alignment horizontal="center" vertical="center" wrapText="1"/>
    </xf>
    <xf numFmtId="0" fontId="7" fillId="118" borderId="12" xfId="0" applyFont="1" applyFill="1" applyBorder="1" applyAlignment="1">
      <alignment horizontal="left" vertical="center" wrapText="1"/>
    </xf>
    <xf numFmtId="0" fontId="7" fillId="0" borderId="12" xfId="0" applyFont="1" applyBorder="1" applyAlignment="1">
      <alignment horizontal="center" vertical="center"/>
    </xf>
    <xf numFmtId="0" fontId="7" fillId="117" borderId="1" xfId="0" applyFont="1" applyFill="1" applyBorder="1" applyAlignment="1">
      <alignment horizontal="center" vertical="center"/>
    </xf>
    <xf numFmtId="0" fontId="7" fillId="117" borderId="12" xfId="0" applyFont="1" applyFill="1" applyBorder="1" applyAlignment="1">
      <alignment horizontal="center" vertical="center"/>
    </xf>
    <xf numFmtId="1" fontId="7" fillId="117" borderId="1" xfId="0" applyNumberFormat="1" applyFont="1" applyFill="1" applyBorder="1" applyAlignment="1">
      <alignment horizontal="center" vertical="center" wrapText="1"/>
    </xf>
    <xf numFmtId="230" fontId="7" fillId="117" borderId="1" xfId="0" applyNumberFormat="1" applyFont="1" applyFill="1" applyBorder="1" applyAlignment="1">
      <alignment horizontal="center" vertical="center" wrapText="1"/>
    </xf>
    <xf numFmtId="0" fontId="7" fillId="116" borderId="1" xfId="0" applyFont="1" applyFill="1" applyBorder="1" applyAlignment="1">
      <alignment horizontal="center" vertical="center"/>
    </xf>
    <xf numFmtId="0" fontId="7" fillId="116" borderId="12" xfId="0" applyFont="1" applyFill="1" applyBorder="1" applyAlignment="1">
      <alignment horizontal="center" vertical="center"/>
    </xf>
    <xf numFmtId="1" fontId="7" fillId="116" borderId="1" xfId="0" applyNumberFormat="1" applyFont="1" applyFill="1" applyBorder="1" applyAlignment="1">
      <alignment horizontal="center" vertical="center" wrapText="1"/>
    </xf>
    <xf numFmtId="230" fontId="7" fillId="116" borderId="1" xfId="0" applyNumberFormat="1" applyFont="1" applyFill="1" applyBorder="1" applyAlignment="1">
      <alignment horizontal="center" vertical="center" wrapText="1"/>
    </xf>
    <xf numFmtId="0" fontId="7" fillId="115" borderId="1" xfId="0" applyFont="1" applyFill="1" applyBorder="1" applyAlignment="1">
      <alignment horizontal="center" vertical="center"/>
    </xf>
    <xf numFmtId="0" fontId="7" fillId="115" borderId="12" xfId="0" applyFont="1" applyFill="1" applyBorder="1" applyAlignment="1">
      <alignment horizontal="center" vertical="center"/>
    </xf>
    <xf numFmtId="1" fontId="7" fillId="115" borderId="1" xfId="0" applyNumberFormat="1" applyFont="1" applyFill="1" applyBorder="1" applyAlignment="1">
      <alignment horizontal="center" vertical="center" wrapText="1"/>
    </xf>
    <xf numFmtId="230" fontId="7" fillId="115" borderId="1" xfId="0" applyNumberFormat="1" applyFont="1" applyFill="1" applyBorder="1" applyAlignment="1">
      <alignment horizontal="center" vertical="center" wrapText="1"/>
    </xf>
    <xf numFmtId="0" fontId="9" fillId="0" borderId="1" xfId="2917" applyFont="1" applyFill="1" applyBorder="1" applyAlignment="1">
      <alignment horizontal="center" vertical="center" wrapText="1"/>
    </xf>
    <xf numFmtId="0" fontId="7" fillId="0" borderId="0" xfId="0" applyFont="1" applyFill="1" applyBorder="1" applyAlignment="1">
      <alignment wrapText="1"/>
    </xf>
    <xf numFmtId="165" fontId="7" fillId="0" borderId="0" xfId="0" applyNumberFormat="1" applyFont="1" applyFill="1" applyBorder="1" applyAlignment="1">
      <alignment horizontal="center" vertical="center" wrapText="1"/>
    </xf>
    <xf numFmtId="0" fontId="7" fillId="0" borderId="0" xfId="0" applyFont="1" applyFill="1" applyAlignment="1">
      <alignment wrapText="1"/>
    </xf>
    <xf numFmtId="0" fontId="7" fillId="0" borderId="0" xfId="0" applyFont="1" applyAlignment="1">
      <alignment wrapText="1"/>
    </xf>
    <xf numFmtId="0" fontId="7" fillId="0" borderId="0" xfId="0" applyFont="1"/>
    <xf numFmtId="0" fontId="11" fillId="0" borderId="0" xfId="1" applyFont="1" applyAlignment="1">
      <alignment vertical="center"/>
    </xf>
    <xf numFmtId="0" fontId="8" fillId="0" borderId="0" xfId="2" applyFont="1" applyAlignment="1">
      <alignment horizontal="center" vertical="center"/>
    </xf>
    <xf numFmtId="0" fontId="8" fillId="0" borderId="0" xfId="2" applyFont="1" applyFill="1"/>
    <xf numFmtId="0" fontId="13" fillId="0" borderId="0" xfId="2" applyFont="1" applyAlignment="1">
      <alignment horizontal="right" vertical="center"/>
    </xf>
    <xf numFmtId="0" fontId="195" fillId="0" borderId="0" xfId="0" applyFont="1" applyFill="1" applyAlignment="1"/>
    <xf numFmtId="1" fontId="10" fillId="0" borderId="0" xfId="0" applyNumberFormat="1" applyFont="1" applyFill="1" applyBorder="1" applyAlignment="1">
      <alignment vertical="top"/>
    </xf>
    <xf numFmtId="0" fontId="7" fillId="0" borderId="1" xfId="0" applyFont="1" applyFill="1" applyBorder="1" applyAlignment="1">
      <alignment horizontal="center" vertical="center"/>
    </xf>
    <xf numFmtId="0" fontId="7" fillId="0" borderId="52" xfId="0" applyFont="1" applyFill="1" applyBorder="1" applyAlignment="1">
      <alignment horizontal="center" vertical="center" wrapText="1"/>
    </xf>
    <xf numFmtId="0" fontId="7" fillId="0" borderId="52" xfId="0" applyFont="1" applyBorder="1" applyAlignment="1">
      <alignment horizontal="center" vertical="center" wrapText="1"/>
    </xf>
    <xf numFmtId="0" fontId="7" fillId="0" borderId="1" xfId="2" applyFont="1" applyFill="1" applyBorder="1" applyAlignment="1">
      <alignment horizontal="center" vertical="center" textRotation="90" wrapText="1"/>
    </xf>
    <xf numFmtId="4" fontId="7" fillId="3" borderId="1"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165" fontId="7" fillId="3" borderId="44" xfId="0" applyNumberFormat="1" applyFont="1" applyFill="1" applyBorder="1" applyAlignment="1">
      <alignment horizontal="center" vertical="center" wrapText="1"/>
    </xf>
    <xf numFmtId="165" fontId="7" fillId="3" borderId="2" xfId="0" applyNumberFormat="1" applyFont="1" applyFill="1" applyBorder="1" applyAlignment="1">
      <alignment horizontal="center" vertical="center" wrapText="1"/>
    </xf>
    <xf numFmtId="165" fontId="7" fillId="3" borderId="1" xfId="2" applyNumberFormat="1" applyFont="1" applyFill="1" applyBorder="1" applyAlignment="1">
      <alignment horizontal="center" vertical="center" wrapText="1"/>
    </xf>
    <xf numFmtId="165" fontId="7" fillId="3" borderId="1" xfId="0" applyNumberFormat="1" applyFont="1" applyFill="1" applyBorder="1"/>
    <xf numFmtId="0" fontId="7" fillId="0" borderId="2" xfId="0" applyFont="1" applyFill="1" applyBorder="1" applyAlignment="1">
      <alignment horizontal="center" vertical="center" wrapText="1"/>
    </xf>
    <xf numFmtId="165" fontId="7" fillId="3" borderId="1" xfId="0" applyNumberFormat="1" applyFont="1" applyFill="1" applyBorder="1" applyAlignment="1">
      <alignment horizontal="center" vertical="center"/>
    </xf>
    <xf numFmtId="2" fontId="7" fillId="118" borderId="1" xfId="0" applyNumberFormat="1" applyFont="1" applyFill="1" applyBorder="1" applyAlignment="1">
      <alignment horizontal="center" vertical="center" wrapText="1"/>
    </xf>
    <xf numFmtId="0" fontId="7" fillId="0" borderId="44"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5" fontId="7" fillId="0" borderId="1" xfId="2"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xf>
    <xf numFmtId="165" fontId="7" fillId="0" borderId="44"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7" fillId="3" borderId="44" xfId="0" applyFont="1" applyFill="1" applyBorder="1" applyAlignment="1">
      <alignment horizontal="center" vertical="center" wrapText="1"/>
    </xf>
    <xf numFmtId="0" fontId="39" fillId="118" borderId="1" xfId="747" applyFont="1" applyFill="1" applyBorder="1" applyAlignment="1">
      <alignment horizontal="left" vertical="center" wrapText="1"/>
    </xf>
    <xf numFmtId="165" fontId="7" fillId="2" borderId="44" xfId="0" applyNumberFormat="1" applyFont="1" applyFill="1" applyBorder="1" applyAlignment="1">
      <alignment horizontal="center" vertical="center" wrapText="1"/>
    </xf>
    <xf numFmtId="0" fontId="10" fillId="0" borderId="0" xfId="2839" applyFont="1" applyAlignment="1">
      <alignment vertical="center" wrapText="1"/>
    </xf>
    <xf numFmtId="0" fontId="10" fillId="0" borderId="0" xfId="0" applyFont="1" applyFill="1"/>
    <xf numFmtId="0" fontId="10" fillId="0" borderId="0" xfId="0" applyFont="1" applyFill="1" applyAlignment="1">
      <alignment horizontal="center"/>
    </xf>
    <xf numFmtId="0" fontId="10" fillId="0" borderId="0" xfId="0" applyFont="1" applyFill="1" applyAlignment="1"/>
    <xf numFmtId="0" fontId="197" fillId="0" borderId="0" xfId="49" applyFont="1" applyFill="1" applyBorder="1" applyAlignment="1"/>
    <xf numFmtId="0" fontId="13" fillId="0" borderId="0" xfId="0" applyFont="1" applyFill="1" applyAlignment="1">
      <alignment vertical="center"/>
    </xf>
    <xf numFmtId="0" fontId="7" fillId="0" borderId="0" xfId="0" applyFont="1" applyFill="1" applyAlignment="1">
      <alignment vertical="center"/>
    </xf>
    <xf numFmtId="0" fontId="10" fillId="0" borderId="0" xfId="11859" applyFont="1" applyFill="1" applyBorder="1" applyAlignment="1">
      <alignment horizontal="center"/>
    </xf>
    <xf numFmtId="0" fontId="10" fillId="0" borderId="0" xfId="11859" applyFont="1" applyFill="1" applyBorder="1" applyAlignment="1"/>
    <xf numFmtId="0" fontId="197" fillId="0" borderId="0" xfId="51" applyFont="1" applyFill="1" applyBorder="1" applyAlignment="1">
      <alignment vertical="center"/>
    </xf>
    <xf numFmtId="0" fontId="39" fillId="0" borderId="1" xfId="51" applyFont="1" applyFill="1" applyBorder="1" applyAlignment="1">
      <alignment horizontal="center" vertical="center" wrapText="1"/>
    </xf>
    <xf numFmtId="0" fontId="39" fillId="0" borderId="1" xfId="51" applyFont="1" applyFill="1" applyBorder="1" applyAlignment="1">
      <alignment horizontal="center" vertical="center" textRotation="90" wrapText="1"/>
    </xf>
    <xf numFmtId="0" fontId="39" fillId="0" borderId="1" xfId="51" applyFont="1" applyFill="1" applyBorder="1" applyAlignment="1">
      <alignment horizontal="center" vertical="center"/>
    </xf>
    <xf numFmtId="49" fontId="39" fillId="0" borderId="1" xfId="51" applyNumberFormat="1" applyFont="1" applyFill="1" applyBorder="1" applyAlignment="1">
      <alignment horizontal="center" vertical="center"/>
    </xf>
    <xf numFmtId="49" fontId="39" fillId="3" borderId="1" xfId="51" applyNumberFormat="1" applyFont="1" applyFill="1" applyBorder="1" applyAlignment="1">
      <alignment horizontal="center" vertical="center" wrapText="1"/>
    </xf>
    <xf numFmtId="165" fontId="39" fillId="3" borderId="1" xfId="51" applyNumberFormat="1" applyFont="1" applyFill="1" applyBorder="1" applyAlignment="1">
      <alignment horizontal="center" vertical="center" wrapText="1"/>
    </xf>
    <xf numFmtId="165" fontId="39" fillId="3" borderId="1" xfId="51" applyNumberFormat="1" applyFont="1" applyFill="1" applyBorder="1" applyAlignment="1">
      <alignment horizontal="center" vertical="center"/>
    </xf>
    <xf numFmtId="2" fontId="39" fillId="0" borderId="1" xfId="51" applyNumberFormat="1" applyFont="1" applyFill="1" applyBorder="1" applyAlignment="1">
      <alignment horizontal="center" vertical="center"/>
    </xf>
    <xf numFmtId="165" fontId="39" fillId="0" borderId="1" xfId="51" applyNumberFormat="1" applyFont="1" applyFill="1" applyBorder="1" applyAlignment="1">
      <alignment horizontal="center" vertical="center"/>
    </xf>
    <xf numFmtId="2" fontId="39" fillId="3" borderId="1" xfId="51" applyNumberFormat="1" applyFont="1" applyFill="1" applyBorder="1" applyAlignment="1">
      <alignment horizontal="center" vertical="center"/>
    </xf>
    <xf numFmtId="165" fontId="39" fillId="118" borderId="1" xfId="51" applyNumberFormat="1" applyFont="1" applyFill="1" applyBorder="1" applyAlignment="1">
      <alignment horizontal="center" vertical="center"/>
    </xf>
    <xf numFmtId="2" fontId="39" fillId="0" borderId="1" xfId="51" applyNumberFormat="1" applyFont="1" applyFill="1" applyBorder="1" applyAlignment="1">
      <alignment horizontal="center" vertical="center" wrapText="1"/>
    </xf>
    <xf numFmtId="165" fontId="7" fillId="0" borderId="1" xfId="0" applyNumberFormat="1" applyFont="1" applyBorder="1" applyAlignment="1">
      <alignment horizontal="center" vertical="center"/>
    </xf>
    <xf numFmtId="0" fontId="15" fillId="0" borderId="0" xfId="1" applyFont="1" applyAlignment="1"/>
    <xf numFmtId="0" fontId="10" fillId="0" borderId="27" xfId="11859" applyFont="1" applyFill="1" applyBorder="1" applyAlignment="1"/>
    <xf numFmtId="0" fontId="7" fillId="0" borderId="0" xfId="0" applyFont="1" applyBorder="1"/>
    <xf numFmtId="0" fontId="7" fillId="3" borderId="1" xfId="0" applyFont="1" applyFill="1" applyBorder="1"/>
    <xf numFmtId="0" fontId="7" fillId="3" borderId="1" xfId="0" applyFont="1" applyFill="1" applyBorder="1" applyAlignment="1">
      <alignment horizontal="center" vertical="center"/>
    </xf>
    <xf numFmtId="0" fontId="7" fillId="3" borderId="1" xfId="0" applyFont="1" applyFill="1" applyBorder="1" applyAlignment="1">
      <alignment wrapText="1"/>
    </xf>
    <xf numFmtId="165" fontId="39" fillId="3" borderId="44" xfId="51" applyNumberFormat="1" applyFont="1" applyFill="1" applyBorder="1" applyAlignment="1">
      <alignment horizontal="center" vertical="center"/>
    </xf>
    <xf numFmtId="165" fontId="39" fillId="0" borderId="44" xfId="51" applyNumberFormat="1" applyFont="1" applyFill="1" applyBorder="1" applyAlignment="1">
      <alignment horizontal="center" vertical="center"/>
    </xf>
    <xf numFmtId="165" fontId="39" fillId="0" borderId="0" xfId="51" applyNumberFormat="1" applyFont="1" applyFill="1" applyBorder="1" applyAlignment="1">
      <alignment horizontal="center" vertical="center"/>
    </xf>
    <xf numFmtId="49" fontId="7" fillId="118" borderId="1" xfId="41" applyNumberFormat="1" applyFont="1" applyFill="1" applyBorder="1" applyAlignment="1">
      <alignment horizontal="center" vertical="center" wrapText="1"/>
    </xf>
    <xf numFmtId="0" fontId="7" fillId="118" borderId="12" xfId="41" applyFont="1" applyFill="1" applyBorder="1" applyAlignment="1">
      <alignment horizontal="left" vertical="center" wrapText="1"/>
    </xf>
    <xf numFmtId="165" fontId="7" fillId="2" borderId="1" xfId="41" applyNumberFormat="1" applyFont="1" applyFill="1" applyBorder="1" applyAlignment="1">
      <alignment horizontal="center" vertical="center" wrapText="1"/>
    </xf>
    <xf numFmtId="49" fontId="39" fillId="118" borderId="1" xfId="51" applyNumberFormat="1" applyFont="1" applyFill="1" applyBorder="1" applyAlignment="1">
      <alignment horizontal="center" vertical="center" wrapText="1"/>
    </xf>
    <xf numFmtId="49" fontId="39" fillId="0" borderId="1" xfId="51" applyNumberFormat="1" applyFont="1" applyFill="1" applyBorder="1" applyAlignment="1">
      <alignment horizontal="center" vertical="center" wrapText="1"/>
    </xf>
    <xf numFmtId="0" fontId="7" fillId="2" borderId="1" xfId="41" applyFont="1" applyFill="1" applyBorder="1" applyAlignment="1">
      <alignment horizontal="center" vertical="center" wrapText="1"/>
    </xf>
    <xf numFmtId="2" fontId="7" fillId="0" borderId="0" xfId="0" applyNumberFormat="1" applyFont="1"/>
    <xf numFmtId="2" fontId="7" fillId="0" borderId="0" xfId="0" applyNumberFormat="1" applyFont="1" applyFill="1"/>
    <xf numFmtId="2" fontId="13" fillId="0" borderId="0" xfId="2" applyNumberFormat="1" applyFont="1" applyAlignment="1">
      <alignment horizontal="right" vertical="center"/>
    </xf>
    <xf numFmtId="2" fontId="13" fillId="0" borderId="0" xfId="2" applyNumberFormat="1" applyFont="1" applyAlignment="1">
      <alignment horizontal="right"/>
    </xf>
    <xf numFmtId="2" fontId="7" fillId="0" borderId="0" xfId="0" applyNumberFormat="1" applyFont="1" applyFill="1" applyAlignment="1">
      <alignment horizontal="right"/>
    </xf>
    <xf numFmtId="2" fontId="39" fillId="0" borderId="1" xfId="51" applyNumberFormat="1" applyFont="1" applyFill="1" applyBorder="1" applyAlignment="1">
      <alignment horizontal="center" vertical="center" textRotation="90" wrapText="1"/>
    </xf>
    <xf numFmtId="2" fontId="7" fillId="0" borderId="1" xfId="0" applyNumberFormat="1" applyFont="1" applyFill="1" applyBorder="1" applyAlignment="1">
      <alignment horizontal="center" vertical="center" textRotation="90" wrapText="1"/>
    </xf>
    <xf numFmtId="2" fontId="39" fillId="0" borderId="0" xfId="51" applyNumberFormat="1" applyFont="1" applyFill="1" applyBorder="1" applyAlignment="1">
      <alignment horizontal="center" vertical="center" textRotation="90" wrapText="1"/>
    </xf>
    <xf numFmtId="2" fontId="7" fillId="0" borderId="0" xfId="0" applyNumberFormat="1" applyFont="1" applyFill="1" applyBorder="1" applyAlignment="1">
      <alignment horizontal="center" vertical="center" textRotation="90" wrapText="1"/>
    </xf>
    <xf numFmtId="2" fontId="199" fillId="0" borderId="0" xfId="51" applyNumberFormat="1" applyFont="1" applyFill="1" applyBorder="1" applyAlignment="1">
      <alignment horizontal="center" vertical="center"/>
    </xf>
    <xf numFmtId="0" fontId="7" fillId="118" borderId="1" xfId="41" applyFont="1" applyFill="1" applyBorder="1" applyAlignment="1">
      <alignment horizontal="left" vertical="center" wrapText="1"/>
    </xf>
    <xf numFmtId="1" fontId="39" fillId="0" borderId="1" xfId="51" applyNumberFormat="1" applyFont="1" applyFill="1" applyBorder="1" applyAlignment="1">
      <alignment horizontal="center" vertical="center"/>
    </xf>
    <xf numFmtId="2" fontId="7" fillId="0" borderId="1" xfId="0" applyNumberFormat="1" applyFont="1" applyBorder="1"/>
    <xf numFmtId="2" fontId="7" fillId="0" borderId="0" xfId="0" applyNumberFormat="1" applyFont="1" applyBorder="1"/>
    <xf numFmtId="1" fontId="39" fillId="3" borderId="1" xfId="51" applyNumberFormat="1" applyFont="1" applyFill="1" applyBorder="1" applyAlignment="1">
      <alignment horizontal="center" vertical="center"/>
    </xf>
    <xf numFmtId="2" fontId="7" fillId="3" borderId="1" xfId="0" applyNumberFormat="1" applyFont="1" applyFill="1" applyBorder="1"/>
    <xf numFmtId="49" fontId="39" fillId="0" borderId="0" xfId="51" applyNumberFormat="1" applyFont="1" applyFill="1" applyBorder="1" applyAlignment="1">
      <alignment horizontal="center" vertical="center" wrapText="1"/>
    </xf>
    <xf numFmtId="2" fontId="39" fillId="0" borderId="0" xfId="51" applyNumberFormat="1" applyFont="1" applyFill="1" applyBorder="1" applyAlignment="1">
      <alignment horizontal="center" vertical="center"/>
    </xf>
    <xf numFmtId="1" fontId="39" fillId="0" borderId="0" xfId="51" applyNumberFormat="1" applyFont="1" applyFill="1" applyBorder="1" applyAlignment="1">
      <alignment horizontal="center" vertical="center"/>
    </xf>
    <xf numFmtId="2" fontId="39" fillId="0" borderId="0" xfId="51" applyNumberFormat="1" applyFont="1" applyFill="1" applyBorder="1" applyAlignment="1">
      <alignment horizontal="center" vertical="center" wrapText="1"/>
    </xf>
    <xf numFmtId="0" fontId="200" fillId="0" borderId="0" xfId="2" applyFont="1" applyFill="1" applyAlignment="1">
      <alignment horizontal="right"/>
    </xf>
    <xf numFmtId="0" fontId="39" fillId="0" borderId="1" xfId="51" applyNumberFormat="1" applyFont="1" applyFill="1" applyBorder="1" applyAlignment="1">
      <alignment horizontal="center" vertical="center"/>
    </xf>
    <xf numFmtId="0" fontId="39" fillId="0" borderId="1" xfId="51" applyNumberFormat="1" applyFont="1" applyFill="1" applyBorder="1" applyAlignment="1">
      <alignment horizontal="center" vertical="center" wrapText="1"/>
    </xf>
    <xf numFmtId="164" fontId="39" fillId="0" borderId="1" xfId="51" applyNumberFormat="1" applyFont="1" applyFill="1" applyBorder="1" applyAlignment="1">
      <alignment horizontal="center" vertical="center"/>
    </xf>
    <xf numFmtId="164" fontId="39" fillId="3" borderId="1" xfId="51" applyNumberFormat="1" applyFont="1" applyFill="1" applyBorder="1" applyAlignment="1">
      <alignment horizontal="center" vertical="center"/>
    </xf>
    <xf numFmtId="2" fontId="9" fillId="0" borderId="0" xfId="1" applyNumberFormat="1" applyFont="1" applyAlignment="1">
      <alignment horizontal="center" vertical="top"/>
    </xf>
    <xf numFmtId="2" fontId="10" fillId="0" borderId="0" xfId="11859" applyNumberFormat="1" applyFont="1" applyFill="1" applyBorder="1" applyAlignment="1">
      <alignment horizontal="center"/>
    </xf>
    <xf numFmtId="2" fontId="10" fillId="0" borderId="0" xfId="11859" applyNumberFormat="1" applyFont="1" applyFill="1" applyBorder="1" applyAlignment="1"/>
    <xf numFmtId="0" fontId="39" fillId="3" borderId="1" xfId="51" applyNumberFormat="1" applyFont="1" applyFill="1" applyBorder="1" applyAlignment="1">
      <alignment horizontal="center" vertical="center" wrapText="1"/>
    </xf>
    <xf numFmtId="49" fontId="7" fillId="0" borderId="1" xfId="41" applyNumberFormat="1" applyFont="1" applyFill="1" applyBorder="1" applyAlignment="1">
      <alignment horizontal="center" vertical="center" wrapText="1"/>
    </xf>
    <xf numFmtId="2" fontId="9" fillId="0" borderId="0" xfId="2" applyNumberFormat="1" applyFont="1"/>
    <xf numFmtId="2" fontId="10" fillId="0" borderId="0" xfId="2839" applyNumberFormat="1" applyFont="1" applyAlignment="1">
      <alignment horizontal="left" vertical="center"/>
    </xf>
    <xf numFmtId="2" fontId="10" fillId="0" borderId="0" xfId="2839" applyNumberFormat="1" applyFont="1" applyAlignment="1"/>
    <xf numFmtId="2" fontId="9" fillId="0" borderId="0" xfId="2" applyNumberFormat="1" applyFont="1" applyAlignment="1">
      <alignment vertical="center"/>
    </xf>
    <xf numFmtId="2" fontId="11" fillId="0" borderId="0" xfId="2" applyNumberFormat="1" applyFont="1" applyAlignment="1">
      <alignment vertical="center"/>
    </xf>
    <xf numFmtId="0" fontId="9" fillId="0" borderId="0" xfId="1" applyFont="1" applyAlignment="1">
      <alignment horizontal="center" vertical="center"/>
    </xf>
    <xf numFmtId="0" fontId="197" fillId="0" borderId="0" xfId="49" applyFont="1" applyFill="1" applyBorder="1" applyAlignment="1">
      <alignment horizontal="center" vertical="center"/>
    </xf>
    <xf numFmtId="0" fontId="7" fillId="0" borderId="0" xfId="0" applyFont="1" applyFill="1" applyBorder="1"/>
    <xf numFmtId="0" fontId="39" fillId="3" borderId="1" xfId="51" applyNumberFormat="1" applyFont="1" applyFill="1" applyBorder="1" applyAlignment="1">
      <alignment horizontal="center" vertical="center"/>
    </xf>
    <xf numFmtId="0" fontId="39" fillId="119" borderId="1" xfId="51" applyNumberFormat="1"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39" fillId="0" borderId="0" xfId="747" applyFont="1" applyFill="1" applyBorder="1" applyAlignment="1">
      <alignment horizontal="left" vertical="center" wrapText="1"/>
    </xf>
    <xf numFmtId="0" fontId="7" fillId="2" borderId="0" xfId="0" applyFont="1" applyFill="1" applyBorder="1" applyAlignment="1">
      <alignment horizontal="center" vertical="center" wrapText="1"/>
    </xf>
    <xf numFmtId="0" fontId="39" fillId="0" borderId="0" xfId="51" applyNumberFormat="1" applyFont="1" applyFill="1" applyBorder="1" applyAlignment="1">
      <alignment horizontal="center" vertical="center"/>
    </xf>
    <xf numFmtId="0" fontId="197" fillId="0" borderId="0" xfId="49" applyFont="1" applyFill="1" applyBorder="1" applyAlignment="1">
      <alignment horizontal="center"/>
    </xf>
    <xf numFmtId="0" fontId="8" fillId="0" borderId="0" xfId="2" applyFont="1" applyBorder="1" applyAlignment="1">
      <alignment horizontal="center" vertical="center"/>
    </xf>
    <xf numFmtId="0" fontId="8" fillId="0" borderId="1" xfId="2" applyFont="1" applyFill="1" applyBorder="1" applyAlignment="1">
      <alignment horizontal="center" vertical="center" wrapText="1"/>
    </xf>
    <xf numFmtId="0" fontId="201" fillId="0" borderId="1" xfId="0" applyFont="1" applyFill="1" applyBorder="1" applyAlignment="1">
      <alignment horizontal="center" vertical="center" wrapText="1"/>
    </xf>
    <xf numFmtId="0" fontId="8" fillId="0" borderId="12" xfId="2" applyFont="1" applyFill="1" applyBorder="1" applyAlignment="1">
      <alignment horizontal="center" vertical="center" wrapText="1"/>
    </xf>
    <xf numFmtId="0" fontId="8" fillId="0" borderId="1" xfId="2" applyFont="1" applyBorder="1" applyAlignment="1">
      <alignment horizontal="center" vertical="center" wrapText="1"/>
    </xf>
    <xf numFmtId="0" fontId="9" fillId="0" borderId="12" xfId="1" applyFont="1" applyBorder="1" applyAlignment="1">
      <alignment horizontal="center" vertical="center" wrapText="1"/>
    </xf>
    <xf numFmtId="0" fontId="8" fillId="0" borderId="13" xfId="2" applyFont="1" applyFill="1" applyBorder="1" applyAlignment="1">
      <alignment horizontal="center" vertical="center" wrapText="1"/>
    </xf>
    <xf numFmtId="0" fontId="8" fillId="0" borderId="1" xfId="2" applyFont="1" applyFill="1" applyBorder="1" applyAlignment="1">
      <alignment horizontal="center" vertical="center"/>
    </xf>
    <xf numFmtId="49" fontId="39" fillId="2" borderId="1" xfId="51" applyNumberFormat="1" applyFont="1" applyFill="1" applyBorder="1" applyAlignment="1">
      <alignment horizontal="center" vertical="center" wrapText="1"/>
    </xf>
    <xf numFmtId="0" fontId="8" fillId="3" borderId="1" xfId="2" applyFont="1" applyFill="1" applyBorder="1" applyAlignment="1">
      <alignment horizontal="center" vertical="center"/>
    </xf>
    <xf numFmtId="0" fontId="8" fillId="3" borderId="1" xfId="2" applyFont="1" applyFill="1" applyBorder="1" applyAlignment="1">
      <alignment horizontal="center" vertical="center" wrapText="1"/>
    </xf>
    <xf numFmtId="0" fontId="7" fillId="0" borderId="1" xfId="41" applyFont="1" applyFill="1" applyBorder="1" applyAlignment="1">
      <alignment horizontal="center" vertical="center" wrapText="1"/>
    </xf>
    <xf numFmtId="0" fontId="9" fillId="0" borderId="0" xfId="2" applyFont="1"/>
    <xf numFmtId="0" fontId="10" fillId="0" borderId="0" xfId="2839" applyFont="1" applyAlignment="1">
      <alignment horizontal="left" vertical="center"/>
    </xf>
    <xf numFmtId="0" fontId="203" fillId="0" borderId="0" xfId="2" applyFont="1" applyAlignment="1">
      <alignment horizontal="center"/>
    </xf>
    <xf numFmtId="0" fontId="8" fillId="0" borderId="0" xfId="2" applyFont="1" applyAlignment="1"/>
    <xf numFmtId="0" fontId="203" fillId="0" borderId="0" xfId="2" applyFont="1" applyAlignment="1"/>
    <xf numFmtId="0" fontId="8" fillId="0" borderId="52" xfId="2" applyFont="1" applyFill="1" applyBorder="1" applyAlignment="1">
      <alignment horizontal="center" vertical="center" wrapText="1"/>
    </xf>
    <xf numFmtId="0" fontId="7" fillId="0" borderId="1" xfId="11859" applyFont="1" applyBorder="1" applyAlignment="1">
      <alignment horizontal="center" vertical="center" textRotation="90" wrapText="1"/>
    </xf>
    <xf numFmtId="0" fontId="7" fillId="0" borderId="1" xfId="11859" applyFont="1" applyBorder="1" applyAlignment="1">
      <alignment horizontal="center" vertical="center" wrapText="1"/>
    </xf>
    <xf numFmtId="0" fontId="8" fillId="0" borderId="1" xfId="2" applyFont="1" applyBorder="1" applyAlignment="1">
      <alignment horizontal="center" vertical="center" textRotation="90"/>
    </xf>
    <xf numFmtId="0" fontId="8" fillId="0" borderId="1" xfId="2" applyFont="1" applyBorder="1" applyAlignment="1">
      <alignment vertical="center"/>
    </xf>
    <xf numFmtId="0" fontId="8" fillId="0" borderId="1" xfId="2" applyFont="1" applyBorder="1"/>
    <xf numFmtId="49" fontId="9" fillId="0" borderId="0" xfId="1" applyNumberFormat="1" applyFont="1" applyBorder="1" applyAlignment="1">
      <alignment horizontal="center" vertical="center"/>
    </xf>
    <xf numFmtId="0" fontId="8" fillId="0" borderId="0" xfId="2" applyFont="1" applyFill="1" applyAlignment="1">
      <alignment vertical="center"/>
    </xf>
    <xf numFmtId="49" fontId="8" fillId="0" borderId="0" xfId="2" applyNumberFormat="1" applyFont="1" applyFill="1"/>
    <xf numFmtId="0" fontId="9"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49" fontId="8" fillId="0" borderId="0" xfId="2" applyNumberFormat="1" applyFont="1"/>
    <xf numFmtId="0" fontId="203" fillId="0" borderId="0" xfId="2" applyFont="1" applyAlignment="1">
      <alignment horizontal="center" wrapText="1"/>
    </xf>
    <xf numFmtId="0" fontId="9" fillId="0" borderId="0" xfId="1" applyFont="1" applyAlignment="1">
      <alignment vertical="center"/>
    </xf>
    <xf numFmtId="0" fontId="8" fillId="0" borderId="0" xfId="2" applyFont="1" applyFill="1" applyBorder="1" applyAlignment="1"/>
    <xf numFmtId="0" fontId="8" fillId="0" borderId="1" xfId="2" applyFont="1" applyBorder="1" applyAlignment="1">
      <alignment horizontal="center" vertical="center"/>
    </xf>
    <xf numFmtId="49" fontId="8" fillId="0" borderId="1" xfId="2" applyNumberFormat="1" applyFont="1" applyBorder="1" applyAlignment="1">
      <alignment horizontal="center"/>
    </xf>
    <xf numFmtId="0" fontId="115" fillId="0" borderId="0" xfId="1" applyFont="1"/>
    <xf numFmtId="0" fontId="207" fillId="0" borderId="0" xfId="1" applyFont="1"/>
    <xf numFmtId="0" fontId="208" fillId="0" borderId="0" xfId="1" applyFont="1" applyAlignment="1">
      <alignment horizontal="left" vertical="center"/>
    </xf>
    <xf numFmtId="0" fontId="10" fillId="0" borderId="0" xfId="0" applyFont="1" applyFill="1" applyAlignment="1">
      <alignment horizontal="center" vertical="center"/>
    </xf>
    <xf numFmtId="0" fontId="207" fillId="0" borderId="0" xfId="1" applyFont="1" applyBorder="1"/>
    <xf numFmtId="0" fontId="7" fillId="0" borderId="1" xfId="44" applyFont="1" applyBorder="1" applyAlignment="1">
      <alignment horizontal="center" vertical="center" wrapText="1"/>
    </xf>
    <xf numFmtId="0" fontId="9" fillId="0" borderId="1" xfId="1" applyFont="1" applyFill="1" applyBorder="1" applyAlignment="1">
      <alignment horizontal="center"/>
    </xf>
    <xf numFmtId="0" fontId="9" fillId="0" borderId="0" xfId="1" applyFont="1" applyAlignment="1">
      <alignment horizontal="center"/>
    </xf>
    <xf numFmtId="0" fontId="9" fillId="0" borderId="1" xfId="1" applyFont="1" applyFill="1" applyBorder="1" applyAlignment="1">
      <alignment horizontal="center" vertical="center"/>
    </xf>
    <xf numFmtId="0" fontId="9" fillId="0" borderId="1" xfId="1" applyFont="1" applyFill="1" applyBorder="1" applyAlignment="1">
      <alignment horizontal="center" vertical="center" wrapText="1"/>
    </xf>
    <xf numFmtId="0" fontId="9" fillId="3" borderId="1" xfId="1" applyFont="1" applyFill="1" applyBorder="1" applyAlignment="1">
      <alignment horizontal="center" vertical="center"/>
    </xf>
    <xf numFmtId="0" fontId="39" fillId="2" borderId="1" xfId="51" applyNumberFormat="1" applyFont="1" applyFill="1" applyBorder="1" applyAlignment="1">
      <alignment horizontal="center" vertical="center" wrapText="1"/>
    </xf>
    <xf numFmtId="165" fontId="9" fillId="0" borderId="1" xfId="1" applyNumberFormat="1" applyFont="1" applyFill="1" applyBorder="1" applyAlignment="1">
      <alignment horizontal="center" vertical="center"/>
    </xf>
    <xf numFmtId="165" fontId="8" fillId="0" borderId="1" xfId="2" applyNumberFormat="1" applyFont="1" applyFill="1" applyBorder="1" applyAlignment="1">
      <alignment horizontal="center" vertical="center" wrapText="1"/>
    </xf>
    <xf numFmtId="0" fontId="186" fillId="0" borderId="0" xfId="1" applyFont="1"/>
    <xf numFmtId="0" fontId="8" fillId="0" borderId="0" xfId="2" applyFont="1" applyAlignment="1">
      <alignment horizontal="right" vertical="center"/>
    </xf>
    <xf numFmtId="0" fontId="201" fillId="0" borderId="1" xfId="2" applyFont="1" applyFill="1" applyBorder="1" applyAlignment="1">
      <alignment horizontal="center" vertical="center" wrapText="1"/>
    </xf>
    <xf numFmtId="49" fontId="8" fillId="3" borderId="1" xfId="2" applyNumberFormat="1" applyFont="1" applyFill="1" applyBorder="1" applyAlignment="1">
      <alignment horizontal="center" vertical="center"/>
    </xf>
    <xf numFmtId="49" fontId="8" fillId="3" borderId="1" xfId="2" applyNumberFormat="1" applyFont="1" applyFill="1" applyBorder="1" applyAlignment="1">
      <alignment horizontal="center" vertical="center" wrapText="1"/>
    </xf>
    <xf numFmtId="0" fontId="8" fillId="3" borderId="1" xfId="2" applyNumberFormat="1" applyFont="1" applyFill="1" applyBorder="1" applyAlignment="1">
      <alignment horizontal="center" vertical="center" wrapText="1"/>
    </xf>
    <xf numFmtId="0" fontId="201" fillId="0" borderId="1" xfId="0" applyFont="1" applyFill="1" applyBorder="1" applyAlignment="1">
      <alignment horizontal="center" vertical="center" textRotation="90" wrapText="1"/>
    </xf>
    <xf numFmtId="0" fontId="201" fillId="0" borderId="1" xfId="2" applyFont="1" applyFill="1" applyBorder="1" applyAlignment="1">
      <alignment horizontal="center" vertical="center" textRotation="90" wrapText="1"/>
    </xf>
    <xf numFmtId="49" fontId="8" fillId="0" borderId="1" xfId="2" applyNumberFormat="1" applyFont="1" applyFill="1" applyBorder="1" applyAlignment="1">
      <alignment horizontal="center" vertical="center"/>
    </xf>
    <xf numFmtId="164" fontId="202" fillId="3" borderId="1" xfId="2" applyNumberFormat="1" applyFont="1" applyFill="1" applyBorder="1" applyAlignment="1">
      <alignment horizontal="center" vertical="center"/>
    </xf>
    <xf numFmtId="164" fontId="8" fillId="3" borderId="1" xfId="2" applyNumberFormat="1" applyFont="1" applyFill="1" applyBorder="1" applyAlignment="1">
      <alignment horizontal="center" vertical="center"/>
    </xf>
    <xf numFmtId="0" fontId="8" fillId="3" borderId="1" xfId="2" applyNumberFormat="1" applyFont="1" applyFill="1" applyBorder="1" applyAlignment="1">
      <alignment horizontal="center" vertical="center"/>
    </xf>
    <xf numFmtId="164" fontId="8" fillId="0" borderId="1" xfId="2" applyNumberFormat="1" applyFont="1" applyFill="1" applyBorder="1" applyAlignment="1">
      <alignment horizontal="center" vertical="center"/>
    </xf>
    <xf numFmtId="0" fontId="8" fillId="0" borderId="1" xfId="2" applyNumberFormat="1" applyFont="1" applyFill="1" applyBorder="1" applyAlignment="1">
      <alignment horizontal="center" vertical="center"/>
    </xf>
    <xf numFmtId="164" fontId="8" fillId="0" borderId="1" xfId="2" applyNumberFormat="1" applyFont="1" applyFill="1" applyBorder="1" applyAlignment="1">
      <alignment horizontal="center" vertical="center" wrapText="1"/>
    </xf>
    <xf numFmtId="164" fontId="8" fillId="3" borderId="1" xfId="2" applyNumberFormat="1" applyFont="1" applyFill="1" applyBorder="1" applyAlignment="1">
      <alignment horizontal="center" vertical="center" wrapText="1"/>
    </xf>
    <xf numFmtId="0" fontId="11" fillId="0" borderId="1" xfId="1" applyFont="1" applyBorder="1" applyAlignment="1">
      <alignment horizontal="center" vertical="center" wrapText="1"/>
    </xf>
    <xf numFmtId="0" fontId="201" fillId="0" borderId="1" xfId="44" applyFont="1" applyBorder="1" applyAlignment="1">
      <alignment horizontal="center" vertical="center" wrapText="1"/>
    </xf>
    <xf numFmtId="0" fontId="8" fillId="0" borderId="1" xfId="1" applyFont="1" applyBorder="1" applyAlignment="1">
      <alignment horizontal="center" vertical="center" wrapText="1"/>
    </xf>
    <xf numFmtId="49" fontId="9" fillId="0" borderId="1" xfId="1" applyNumberFormat="1" applyFont="1" applyFill="1" applyBorder="1" applyAlignment="1">
      <alignment horizontal="center" vertical="center"/>
    </xf>
    <xf numFmtId="0" fontId="186" fillId="0" borderId="1" xfId="1" applyFont="1" applyBorder="1"/>
    <xf numFmtId="0" fontId="186" fillId="0" borderId="1" xfId="1" applyFont="1" applyFill="1" applyBorder="1"/>
    <xf numFmtId="0" fontId="8" fillId="0" borderId="0" xfId="2" applyFont="1" applyAlignment="1">
      <alignment horizontal="center"/>
    </xf>
    <xf numFmtId="0" fontId="9" fillId="0" borderId="0" xfId="2" applyFont="1" applyAlignment="1">
      <alignment horizontal="center"/>
    </xf>
    <xf numFmtId="0" fontId="8" fillId="0" borderId="0" xfId="2" applyFont="1" applyAlignment="1">
      <alignment horizontal="center" vertical="center" wrapText="1"/>
    </xf>
    <xf numFmtId="0" fontId="8" fillId="0" borderId="0" xfId="2" applyFont="1" applyAlignment="1">
      <alignment horizontal="left"/>
    </xf>
    <xf numFmtId="0" fontId="202" fillId="0" borderId="0" xfId="2" applyFont="1" applyAlignment="1">
      <alignment horizontal="center" vertical="center" wrapText="1"/>
    </xf>
    <xf numFmtId="0" fontId="8" fillId="0" borderId="12" xfId="2" applyFont="1" applyBorder="1" applyAlignment="1">
      <alignment horizontal="center" vertical="center" wrapText="1"/>
    </xf>
    <xf numFmtId="0" fontId="8" fillId="0" borderId="1" xfId="10210" applyFont="1" applyFill="1" applyBorder="1" applyAlignment="1">
      <alignment horizontal="center" vertical="center" wrapText="1"/>
    </xf>
    <xf numFmtId="49" fontId="8" fillId="0" borderId="1" xfId="2" applyNumberFormat="1" applyFont="1" applyBorder="1" applyAlignment="1">
      <alignment horizontal="center" vertical="center" wrapText="1"/>
    </xf>
    <xf numFmtId="49" fontId="8" fillId="0" borderId="1" xfId="10210" applyNumberFormat="1" applyFont="1" applyFill="1" applyBorder="1" applyAlignment="1">
      <alignment horizontal="center" vertical="center" wrapText="1"/>
    </xf>
    <xf numFmtId="0" fontId="8" fillId="0" borderId="1" xfId="2" applyFont="1" applyBorder="1" applyAlignment="1">
      <alignment vertical="center" wrapText="1"/>
    </xf>
    <xf numFmtId="0" fontId="161" fillId="119" borderId="1" xfId="2417" applyFill="1" applyBorder="1" applyAlignment="1">
      <alignment vertical="center" wrapText="1"/>
    </xf>
    <xf numFmtId="2" fontId="8" fillId="119" borderId="1" xfId="2" applyNumberFormat="1" applyFont="1" applyFill="1" applyBorder="1" applyAlignment="1">
      <alignment horizontal="center" vertical="center" wrapText="1"/>
    </xf>
    <xf numFmtId="2" fontId="8" fillId="119" borderId="1" xfId="2" applyNumberFormat="1" applyFont="1" applyFill="1" applyBorder="1" applyAlignment="1">
      <alignment horizontal="center" vertical="center"/>
    </xf>
    <xf numFmtId="0" fontId="210" fillId="0" borderId="0" xfId="2" applyFont="1" applyFill="1" applyAlignment="1">
      <alignment wrapText="1"/>
    </xf>
    <xf numFmtId="0" fontId="8" fillId="0" borderId="0" xfId="2" applyFont="1" applyFill="1" applyAlignment="1">
      <alignment wrapText="1"/>
    </xf>
    <xf numFmtId="0" fontId="8" fillId="0" borderId="0" xfId="2" applyFont="1" applyFill="1" applyAlignment="1">
      <alignment horizontal="center"/>
    </xf>
    <xf numFmtId="0" fontId="211" fillId="0" borderId="0" xfId="2" applyFont="1" applyFill="1" applyBorder="1" applyAlignment="1">
      <alignment horizontal="center" vertical="center"/>
    </xf>
    <xf numFmtId="0" fontId="212" fillId="0" borderId="0" xfId="2" applyFont="1" applyFill="1" applyBorder="1" applyAlignment="1">
      <alignment horizontal="center" vertical="center"/>
    </xf>
    <xf numFmtId="0" fontId="212" fillId="0" borderId="0" xfId="2" applyFont="1" applyFill="1" applyBorder="1" applyAlignment="1">
      <alignment horizontal="left" vertical="center" wrapText="1"/>
    </xf>
    <xf numFmtId="0" fontId="213" fillId="0" borderId="0" xfId="2" applyFont="1" applyFill="1" applyBorder="1" applyAlignment="1">
      <alignment horizontal="left" vertical="center" wrapText="1"/>
    </xf>
    <xf numFmtId="0" fontId="62" fillId="0" borderId="0" xfId="2" applyFont="1" applyFill="1" applyBorder="1" applyAlignment="1">
      <alignment horizontal="center" vertical="center"/>
    </xf>
    <xf numFmtId="0" fontId="62" fillId="0" borderId="0" xfId="2" applyFont="1" applyFill="1" applyBorder="1" applyAlignment="1">
      <alignment horizontal="center" vertical="center" wrapText="1"/>
    </xf>
    <xf numFmtId="0" fontId="201" fillId="0" borderId="0" xfId="2" applyFont="1" applyFill="1" applyBorder="1" applyAlignment="1">
      <alignment horizontal="center" vertical="center"/>
    </xf>
    <xf numFmtId="3" fontId="201" fillId="0" borderId="0" xfId="2" applyNumberFormat="1" applyFont="1" applyFill="1" applyBorder="1" applyAlignment="1">
      <alignment horizontal="center" vertical="center"/>
    </xf>
    <xf numFmtId="0" fontId="7" fillId="0" borderId="0" xfId="2" applyFont="1" applyFill="1" applyBorder="1" applyAlignment="1">
      <alignment horizontal="center" vertical="center"/>
    </xf>
    <xf numFmtId="0" fontId="8" fillId="0" borderId="0" xfId="2" applyFont="1" applyBorder="1" applyAlignment="1">
      <alignment vertical="center"/>
    </xf>
    <xf numFmtId="0" fontId="62" fillId="0" borderId="0" xfId="2" applyFont="1" applyFill="1" applyBorder="1" applyAlignment="1">
      <alignment vertical="center"/>
    </xf>
    <xf numFmtId="0" fontId="212" fillId="0" borderId="0" xfId="2" applyFont="1" applyFill="1" applyBorder="1" applyAlignment="1">
      <alignment vertical="center"/>
    </xf>
    <xf numFmtId="0" fontId="214" fillId="0" borderId="0" xfId="2" applyFont="1" applyFill="1" applyBorder="1" applyAlignment="1">
      <alignment horizontal="center" vertical="center"/>
    </xf>
    <xf numFmtId="0" fontId="212" fillId="0" borderId="0" xfId="2" applyFont="1" applyFill="1" applyBorder="1" applyAlignment="1">
      <alignment horizontal="center" vertical="center" wrapText="1"/>
    </xf>
    <xf numFmtId="0" fontId="7" fillId="0" borderId="0" xfId="0" applyFont="1" applyAlignment="1">
      <alignment horizontal="right"/>
    </xf>
    <xf numFmtId="0" fontId="199" fillId="0" borderId="0" xfId="51" applyFont="1" applyFill="1" applyBorder="1" applyAlignment="1">
      <alignment horizontal="center" vertical="center"/>
    </xf>
    <xf numFmtId="0" fontId="7" fillId="0" borderId="1" xfId="41" applyFont="1" applyBorder="1" applyAlignment="1">
      <alignment horizontal="center" vertical="center" wrapText="1"/>
    </xf>
    <xf numFmtId="0" fontId="39" fillId="0" borderId="1" xfId="5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231" fontId="216" fillId="120" borderId="53" xfId="20411" applyNumberFormat="1" applyFont="1" applyFill="1" applyBorder="1" applyAlignment="1">
      <alignment horizontal="center" vertical="center" wrapText="1"/>
    </xf>
    <xf numFmtId="231" fontId="216" fillId="0" borderId="53" xfId="20411" applyNumberFormat="1" applyFont="1" applyBorder="1" applyAlignment="1">
      <alignment horizontal="center" vertical="center" wrapText="1"/>
    </xf>
    <xf numFmtId="231" fontId="216" fillId="2" borderId="53" xfId="20411" applyNumberFormat="1" applyFont="1" applyFill="1" applyBorder="1" applyAlignment="1">
      <alignment horizontal="center" vertical="center" wrapText="1"/>
    </xf>
    <xf numFmtId="230" fontId="7" fillId="0" borderId="0" xfId="41" applyNumberFormat="1" applyFont="1" applyBorder="1" applyAlignment="1">
      <alignment horizontal="center" vertical="center" wrapText="1"/>
    </xf>
    <xf numFmtId="0" fontId="7" fillId="0" borderId="1" xfId="0" applyFont="1" applyBorder="1" applyAlignment="1">
      <alignment wrapText="1"/>
    </xf>
    <xf numFmtId="3" fontId="7" fillId="0" borderId="0" xfId="41" applyNumberFormat="1" applyFont="1" applyBorder="1" applyAlignment="1">
      <alignment horizontal="center" vertical="center"/>
    </xf>
    <xf numFmtId="0" fontId="9" fillId="0" borderId="0" xfId="1" applyFont="1" applyBorder="1" applyAlignment="1">
      <alignment horizontal="center" vertical="center" wrapText="1"/>
    </xf>
    <xf numFmtId="0" fontId="217" fillId="0" borderId="0" xfId="2839" applyFont="1" applyAlignment="1">
      <alignment horizontal="center" vertical="center" wrapText="1"/>
    </xf>
    <xf numFmtId="0" fontId="218" fillId="0" borderId="0" xfId="1" applyFont="1" applyAlignment="1">
      <alignment vertical="center"/>
    </xf>
    <xf numFmtId="0" fontId="217" fillId="0" borderId="0" xfId="2839" applyFont="1" applyAlignment="1">
      <alignment horizontal="center"/>
    </xf>
    <xf numFmtId="0" fontId="218" fillId="0" borderId="0" xfId="1" applyFont="1"/>
    <xf numFmtId="0" fontId="8" fillId="0" borderId="0" xfId="1" applyFont="1"/>
    <xf numFmtId="0" fontId="7" fillId="0" borderId="0" xfId="0" applyFont="1" applyAlignment="1">
      <alignment horizontal="left"/>
    </xf>
    <xf numFmtId="0" fontId="10" fillId="0" borderId="0" xfId="2839" applyFont="1" applyAlignment="1">
      <alignment horizontal="left" vertical="center" wrapText="1"/>
    </xf>
    <xf numFmtId="0" fontId="39" fillId="0" borderId="1" xfId="51" applyFont="1" applyFill="1" applyBorder="1" applyAlignment="1">
      <alignment horizontal="center" vertical="center" wrapText="1"/>
    </xf>
    <xf numFmtId="0" fontId="39" fillId="0" borderId="1" xfId="51" applyFont="1" applyFill="1" applyBorder="1" applyAlignment="1">
      <alignment horizontal="center" vertical="center"/>
    </xf>
    <xf numFmtId="0" fontId="7" fillId="0" borderId="0" xfId="0" applyFont="1" applyFill="1" applyAlignment="1">
      <alignment horizontal="center" vertical="center"/>
    </xf>
    <xf numFmtId="0" fontId="10" fillId="0" borderId="27" xfId="11859" applyFont="1" applyFill="1" applyBorder="1" applyAlignment="1">
      <alignment horizontal="center"/>
    </xf>
    <xf numFmtId="0" fontId="39" fillId="0" borderId="12" xfId="51" applyFont="1" applyFill="1" applyBorder="1" applyAlignment="1">
      <alignment horizontal="center" vertical="center" wrapText="1"/>
    </xf>
    <xf numFmtId="0" fontId="39" fillId="0" borderId="13" xfId="51" applyFont="1" applyFill="1" applyBorder="1" applyAlignment="1">
      <alignment horizontal="center" vertical="center" wrapText="1"/>
    </xf>
    <xf numFmtId="0" fontId="39" fillId="0" borderId="52" xfId="51" applyFont="1" applyFill="1" applyBorder="1" applyAlignment="1">
      <alignment horizontal="center" vertical="center" wrapText="1"/>
    </xf>
    <xf numFmtId="0" fontId="198" fillId="0" borderId="0" xfId="49" applyFont="1" applyFill="1" applyBorder="1" applyAlignment="1">
      <alignment horizontal="center"/>
    </xf>
    <xf numFmtId="0" fontId="15" fillId="0" borderId="0" xfId="1" applyFont="1" applyAlignment="1">
      <alignment horizontal="center"/>
    </xf>
    <xf numFmtId="0" fontId="14" fillId="0" borderId="0" xfId="1" applyFont="1" applyAlignment="1">
      <alignment horizontal="center" vertical="center"/>
    </xf>
    <xf numFmtId="0" fontId="9" fillId="0" borderId="0" xfId="1" applyFont="1" applyAlignment="1">
      <alignment horizontal="center" vertical="top"/>
    </xf>
    <xf numFmtId="0" fontId="7" fillId="0" borderId="0" xfId="0" applyFont="1" applyFill="1" applyAlignment="1">
      <alignment horizontal="center"/>
    </xf>
    <xf numFmtId="0" fontId="13" fillId="0" borderId="0" xfId="0" applyFont="1" applyFill="1" applyAlignment="1">
      <alignment horizontal="center" vertical="center"/>
    </xf>
    <xf numFmtId="0" fontId="39" fillId="0" borderId="44" xfId="51" applyFont="1" applyFill="1" applyBorder="1" applyAlignment="1">
      <alignment horizontal="center" vertical="center"/>
    </xf>
    <xf numFmtId="0" fontId="39" fillId="0" borderId="21" xfId="51" applyFont="1" applyFill="1" applyBorder="1" applyAlignment="1">
      <alignment horizontal="center" vertical="center"/>
    </xf>
    <xf numFmtId="0" fontId="39" fillId="0" borderId="44" xfId="51" applyFont="1" applyFill="1" applyBorder="1" applyAlignment="1">
      <alignment horizontal="center" vertical="center" wrapText="1"/>
    </xf>
    <xf numFmtId="0" fontId="39" fillId="0" borderId="21" xfId="51" applyFont="1" applyFill="1" applyBorder="1" applyAlignment="1">
      <alignment horizontal="center" vertical="center" wrapText="1"/>
    </xf>
    <xf numFmtId="0" fontId="39" fillId="0" borderId="2" xfId="51" applyFont="1" applyFill="1" applyBorder="1" applyAlignment="1">
      <alignment horizontal="center" vertical="center" wrapText="1"/>
    </xf>
    <xf numFmtId="0" fontId="39" fillId="0" borderId="2" xfId="51" applyFont="1" applyFill="1" applyBorder="1" applyAlignment="1">
      <alignment horizontal="center" vertical="center"/>
    </xf>
    <xf numFmtId="0" fontId="10" fillId="0" borderId="0" xfId="0" applyFont="1" applyFill="1" applyAlignment="1">
      <alignment horizontal="center"/>
    </xf>
    <xf numFmtId="0" fontId="39" fillId="0" borderId="48" xfId="51" applyFont="1" applyFill="1" applyBorder="1" applyAlignment="1">
      <alignment horizontal="center" vertical="center"/>
    </xf>
    <xf numFmtId="0" fontId="39" fillId="0" borderId="46" xfId="51" applyFont="1" applyFill="1" applyBorder="1" applyAlignment="1">
      <alignment horizontal="center" vertical="center"/>
    </xf>
    <xf numFmtId="0" fontId="39" fillId="0" borderId="49" xfId="51" applyFont="1" applyFill="1" applyBorder="1" applyAlignment="1">
      <alignment horizontal="center" vertical="center"/>
    </xf>
    <xf numFmtId="0" fontId="39" fillId="0" borderId="50" xfId="51" applyFont="1" applyFill="1" applyBorder="1" applyAlignment="1">
      <alignment horizontal="center" vertical="center"/>
    </xf>
    <xf numFmtId="0" fontId="39" fillId="0" borderId="27" xfId="51" applyFont="1" applyFill="1" applyBorder="1" applyAlignment="1">
      <alignment horizontal="center" vertical="center"/>
    </xf>
    <xf numFmtId="0" fontId="39" fillId="0" borderId="51" xfId="51" applyFont="1" applyFill="1" applyBorder="1" applyAlignment="1">
      <alignment horizontal="center" vertical="center"/>
    </xf>
    <xf numFmtId="0" fontId="197" fillId="0" borderId="0" xfId="49" applyFont="1" applyFill="1" applyBorder="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4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52" xfId="0" applyFont="1" applyFill="1" applyBorder="1" applyAlignment="1">
      <alignment horizontal="center" vertical="center" wrapText="1"/>
    </xf>
    <xf numFmtId="1" fontId="10" fillId="0" borderId="27" xfId="0" applyNumberFormat="1" applyFont="1" applyFill="1" applyBorder="1" applyAlignment="1">
      <alignment horizontal="center" vertical="top"/>
    </xf>
    <xf numFmtId="0" fontId="7" fillId="0" borderId="1" xfId="0" applyFont="1" applyFill="1" applyBorder="1" applyAlignment="1">
      <alignment horizontal="center" vertical="center" textRotation="90"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2" xfId="0" applyFont="1" applyBorder="1" applyAlignment="1">
      <alignment horizontal="center" vertical="center" wrapText="1"/>
    </xf>
    <xf numFmtId="0" fontId="195" fillId="0" borderId="0" xfId="0" applyFont="1" applyFill="1" applyAlignment="1">
      <alignment horizontal="center"/>
    </xf>
    <xf numFmtId="0" fontId="13" fillId="0" borderId="0" xfId="0" applyFont="1" applyFill="1" applyAlignment="1">
      <alignment horizontal="center"/>
    </xf>
    <xf numFmtId="0" fontId="9" fillId="0" borderId="1" xfId="1" applyFont="1" applyBorder="1" applyAlignment="1">
      <alignment horizontal="center" vertical="center" wrapText="1"/>
    </xf>
    <xf numFmtId="0" fontId="9" fillId="0" borderId="1" xfId="1" applyFont="1" applyBorder="1" applyAlignment="1">
      <alignment horizontal="center" vertical="center" textRotation="90" wrapText="1"/>
    </xf>
    <xf numFmtId="0" fontId="10" fillId="0" borderId="0" xfId="3" applyFont="1" applyAlignment="1">
      <alignment horizontal="left" vertical="center" wrapText="1"/>
    </xf>
    <xf numFmtId="0" fontId="11" fillId="0" borderId="0" xfId="1" applyFont="1" applyBorder="1" applyAlignment="1">
      <alignment horizontal="center" vertical="center" wrapText="1"/>
    </xf>
    <xf numFmtId="0" fontId="15" fillId="0" borderId="0" xfId="1" applyFont="1" applyAlignment="1">
      <alignment horizontal="center" vertical="center"/>
    </xf>
    <xf numFmtId="0" fontId="10" fillId="0" borderId="0" xfId="748" applyFont="1" applyAlignment="1">
      <alignment horizontal="left" vertical="center" wrapText="1"/>
    </xf>
    <xf numFmtId="0" fontId="7" fillId="0" borderId="0" xfId="0" applyFont="1" applyFill="1" applyAlignment="1">
      <alignment wrapText="1"/>
    </xf>
    <xf numFmtId="0" fontId="7" fillId="0" borderId="0" xfId="0" applyFont="1" applyAlignment="1">
      <alignment wrapText="1"/>
    </xf>
    <xf numFmtId="0" fontId="7" fillId="0" borderId="0" xfId="0" applyFont="1"/>
    <xf numFmtId="0" fontId="7" fillId="0" borderId="0" xfId="0" applyFont="1" applyFill="1" applyBorder="1" applyAlignment="1">
      <alignment wrapText="1"/>
    </xf>
    <xf numFmtId="0" fontId="7" fillId="0" borderId="27" xfId="0" applyFont="1" applyFill="1" applyBorder="1" applyAlignment="1">
      <alignment horizontal="center" vertical="center" wrapText="1"/>
    </xf>
    <xf numFmtId="0" fontId="7" fillId="0" borderId="12" xfId="0" applyFont="1" applyFill="1" applyBorder="1" applyAlignment="1">
      <alignment horizontal="center" vertical="center" textRotation="90" wrapText="1"/>
    </xf>
    <xf numFmtId="0" fontId="7" fillId="0" borderId="13" xfId="0" applyFont="1" applyFill="1" applyBorder="1" applyAlignment="1">
      <alignment horizontal="center" vertical="center" textRotation="90" wrapText="1"/>
    </xf>
    <xf numFmtId="0" fontId="7" fillId="0" borderId="52" xfId="0" applyFont="1" applyFill="1" applyBorder="1" applyAlignment="1">
      <alignment horizontal="center" vertical="center" textRotation="90" wrapText="1"/>
    </xf>
    <xf numFmtId="0" fontId="7" fillId="0" borderId="12"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0" borderId="52" xfId="2"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195" fillId="0" borderId="0" xfId="0" applyFont="1" applyFill="1" applyAlignment="1">
      <alignment horizontal="center" vertical="center"/>
    </xf>
    <xf numFmtId="2" fontId="39" fillId="0" borderId="0" xfId="51" applyNumberFormat="1" applyFont="1" applyFill="1" applyBorder="1" applyAlignment="1">
      <alignment horizontal="center" vertical="center"/>
    </xf>
    <xf numFmtId="2" fontId="39" fillId="0" borderId="0" xfId="51" applyNumberFormat="1" applyFont="1" applyFill="1" applyBorder="1" applyAlignment="1">
      <alignment horizontal="center" vertical="center" wrapText="1"/>
    </xf>
    <xf numFmtId="2" fontId="197" fillId="0" borderId="0" xfId="51" applyNumberFormat="1" applyFont="1" applyFill="1" applyBorder="1" applyAlignment="1">
      <alignment horizontal="center" vertical="center"/>
    </xf>
    <xf numFmtId="2" fontId="39" fillId="0" borderId="1" xfId="51" applyNumberFormat="1" applyFont="1" applyFill="1" applyBorder="1" applyAlignment="1">
      <alignment horizontal="center" vertical="center"/>
    </xf>
    <xf numFmtId="2" fontId="7" fillId="0" borderId="1" xfId="0" applyNumberFormat="1" applyFont="1" applyBorder="1" applyAlignment="1">
      <alignment horizontal="center" vertical="center" wrapText="1"/>
    </xf>
    <xf numFmtId="2" fontId="10" fillId="0" borderId="0" xfId="11859" applyNumberFormat="1" applyFont="1" applyFill="1" applyBorder="1" applyAlignment="1">
      <alignment horizontal="center"/>
    </xf>
    <xf numFmtId="2" fontId="39" fillId="0" borderId="1" xfId="51" applyNumberFormat="1" applyFont="1" applyFill="1" applyBorder="1" applyAlignment="1">
      <alignment horizontal="center" vertical="center" wrapText="1"/>
    </xf>
    <xf numFmtId="2" fontId="39" fillId="0" borderId="48" xfId="51" applyNumberFormat="1" applyFont="1" applyFill="1" applyBorder="1" applyAlignment="1">
      <alignment horizontal="center" vertical="center" wrapText="1"/>
    </xf>
    <xf numFmtId="2" fontId="39" fillId="0" borderId="46" xfId="51" applyNumberFormat="1" applyFont="1" applyFill="1" applyBorder="1" applyAlignment="1">
      <alignment horizontal="center" vertical="center" wrapText="1"/>
    </xf>
    <xf numFmtId="2" fontId="39" fillId="0" borderId="49" xfId="51" applyNumberFormat="1" applyFont="1" applyFill="1" applyBorder="1" applyAlignment="1">
      <alignment horizontal="center" vertical="center" wrapText="1"/>
    </xf>
    <xf numFmtId="2" fontId="39" fillId="0" borderId="40" xfId="51" applyNumberFormat="1" applyFont="1" applyFill="1" applyBorder="1" applyAlignment="1">
      <alignment horizontal="center" vertical="center" wrapText="1"/>
    </xf>
    <xf numFmtId="2" fontId="39" fillId="0" borderId="28" xfId="51" applyNumberFormat="1" applyFont="1" applyFill="1" applyBorder="1" applyAlignment="1">
      <alignment horizontal="center" vertical="center" wrapText="1"/>
    </xf>
    <xf numFmtId="2" fontId="39" fillId="0" borderId="50" xfId="51" applyNumberFormat="1" applyFont="1" applyFill="1" applyBorder="1" applyAlignment="1">
      <alignment horizontal="center" vertical="center" wrapText="1"/>
    </xf>
    <xf numFmtId="2" fontId="39" fillId="0" borderId="27" xfId="51" applyNumberFormat="1" applyFont="1" applyFill="1" applyBorder="1" applyAlignment="1">
      <alignment horizontal="center" vertical="center" wrapText="1"/>
    </xf>
    <xf numFmtId="2" fontId="39" fillId="0" borderId="51" xfId="51" applyNumberFormat="1" applyFont="1" applyFill="1" applyBorder="1" applyAlignment="1">
      <alignment horizontal="center" vertical="center" wrapText="1"/>
    </xf>
    <xf numFmtId="2" fontId="7" fillId="0" borderId="44" xfId="11859" applyNumberFormat="1" applyFont="1" applyFill="1" applyBorder="1" applyAlignment="1">
      <alignment horizontal="center" vertical="center"/>
    </xf>
    <xf numFmtId="2" fontId="7" fillId="0" borderId="21" xfId="11859" applyNumberFormat="1" applyFont="1" applyFill="1" applyBorder="1" applyAlignment="1">
      <alignment horizontal="center" vertical="center"/>
    </xf>
    <xf numFmtId="2" fontId="7" fillId="0" borderId="2" xfId="11859" applyNumberFormat="1" applyFont="1" applyFill="1" applyBorder="1" applyAlignment="1">
      <alignment horizontal="center" vertical="center"/>
    </xf>
    <xf numFmtId="2" fontId="197" fillId="0" borderId="0" xfId="49" applyNumberFormat="1" applyFont="1" applyFill="1" applyBorder="1" applyAlignment="1">
      <alignment horizontal="center" wrapText="1"/>
    </xf>
    <xf numFmtId="2" fontId="197" fillId="0" borderId="0" xfId="49" applyNumberFormat="1" applyFont="1" applyFill="1" applyBorder="1" applyAlignment="1">
      <alignment horizontal="center"/>
    </xf>
    <xf numFmtId="2" fontId="14" fillId="0" borderId="0" xfId="1" applyNumberFormat="1" applyFont="1" applyAlignment="1">
      <alignment horizontal="center" vertical="center"/>
    </xf>
    <xf numFmtId="2" fontId="9" fillId="0" borderId="0" xfId="1" applyNumberFormat="1" applyFont="1" applyAlignment="1">
      <alignment horizontal="center" vertical="top"/>
    </xf>
    <xf numFmtId="2" fontId="13" fillId="0" borderId="0" xfId="0" applyNumberFormat="1" applyFont="1" applyFill="1" applyAlignment="1">
      <alignment horizontal="center"/>
    </xf>
    <xf numFmtId="2" fontId="7" fillId="0" borderId="0" xfId="0" applyNumberFormat="1" applyFont="1" applyFill="1" applyAlignment="1">
      <alignment horizontal="center"/>
    </xf>
    <xf numFmtId="0" fontId="7" fillId="0" borderId="1" xfId="11859" applyFont="1" applyFill="1" applyBorder="1" applyAlignment="1">
      <alignment horizontal="center" vertical="center"/>
    </xf>
    <xf numFmtId="0" fontId="10" fillId="0" borderId="0" xfId="11859" applyFont="1" applyFill="1" applyBorder="1" applyAlignment="1">
      <alignment horizontal="center"/>
    </xf>
    <xf numFmtId="2" fontId="7" fillId="0" borderId="1" xfId="11859" applyNumberFormat="1" applyFont="1" applyFill="1" applyBorder="1" applyAlignment="1">
      <alignment horizontal="center"/>
    </xf>
    <xf numFmtId="2" fontId="9" fillId="0" borderId="0" xfId="1" applyNumberFormat="1" applyFont="1" applyAlignment="1">
      <alignment horizontal="center" vertical="center"/>
    </xf>
    <xf numFmtId="0" fontId="201" fillId="0" borderId="0" xfId="0" applyFont="1" applyFill="1" applyAlignment="1">
      <alignment horizontal="center" vertical="top" wrapText="1"/>
    </xf>
    <xf numFmtId="0" fontId="39" fillId="0" borderId="48" xfId="51" applyFont="1" applyFill="1" applyBorder="1" applyAlignment="1">
      <alignment horizontal="center" vertical="center" wrapText="1"/>
    </xf>
    <xf numFmtId="0" fontId="39" fillId="0" borderId="46" xfId="51" applyFont="1" applyFill="1" applyBorder="1" applyAlignment="1">
      <alignment horizontal="center" vertical="center" wrapText="1"/>
    </xf>
    <xf numFmtId="0" fontId="39" fillId="0" borderId="50" xfId="51" applyFont="1" applyFill="1" applyBorder="1" applyAlignment="1">
      <alignment horizontal="center" vertical="center" wrapText="1"/>
    </xf>
    <xf numFmtId="0" fontId="39" fillId="0" borderId="27" xfId="51" applyFont="1" applyFill="1" applyBorder="1" applyAlignment="1">
      <alignment horizontal="center" vertical="center" wrapText="1"/>
    </xf>
    <xf numFmtId="0" fontId="197" fillId="0" borderId="0" xfId="49" applyFont="1" applyFill="1" applyBorder="1" applyAlignment="1">
      <alignment horizontal="center" vertical="center"/>
    </xf>
    <xf numFmtId="0" fontId="9" fillId="0" borderId="0" xfId="1" applyFont="1" applyAlignment="1">
      <alignment horizontal="center" vertical="center"/>
    </xf>
    <xf numFmtId="2"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202" fillId="0" borderId="27" xfId="2" applyFont="1" applyFill="1" applyBorder="1" applyAlignment="1">
      <alignment horizontal="center"/>
    </xf>
    <xf numFmtId="0" fontId="7" fillId="0" borderId="12" xfId="11859" applyFont="1" applyBorder="1" applyAlignment="1">
      <alignment horizontal="center" vertical="center" wrapText="1"/>
    </xf>
    <xf numFmtId="0" fontId="7" fillId="0" borderId="52" xfId="11859" applyFont="1" applyBorder="1" applyAlignment="1">
      <alignment horizontal="center" vertical="center" wrapText="1"/>
    </xf>
    <xf numFmtId="0" fontId="7" fillId="0" borderId="1" xfId="11859" applyFont="1" applyBorder="1" applyAlignment="1">
      <alignment horizontal="center" vertical="center" wrapText="1"/>
    </xf>
    <xf numFmtId="0" fontId="8" fillId="0" borderId="1" xfId="2" applyFont="1" applyBorder="1" applyAlignment="1">
      <alignment horizontal="center" vertical="center"/>
    </xf>
    <xf numFmtId="0" fontId="8" fillId="0" borderId="1" xfId="2" applyFont="1" applyBorder="1" applyAlignment="1">
      <alignment horizontal="center" vertical="center" wrapText="1"/>
    </xf>
    <xf numFmtId="0" fontId="201"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8" fillId="0" borderId="52" xfId="2" applyFont="1" applyFill="1" applyBorder="1" applyAlignment="1">
      <alignment horizontal="center" vertical="center" wrapText="1"/>
    </xf>
    <xf numFmtId="0" fontId="7" fillId="0" borderId="48" xfId="11859" applyFont="1" applyFill="1" applyBorder="1" applyAlignment="1">
      <alignment horizontal="center" vertical="center" wrapText="1"/>
    </xf>
    <xf numFmtId="0" fontId="7" fillId="0" borderId="49" xfId="11859" applyFont="1" applyFill="1" applyBorder="1" applyAlignment="1">
      <alignment horizontal="center" vertical="center" wrapText="1"/>
    </xf>
    <xf numFmtId="0" fontId="7" fillId="0" borderId="50" xfId="11859" applyFont="1" applyFill="1" applyBorder="1" applyAlignment="1">
      <alignment horizontal="center" vertical="center" wrapText="1"/>
    </xf>
    <xf numFmtId="0" fontId="7" fillId="0" borderId="51" xfId="11859" applyFont="1" applyFill="1" applyBorder="1" applyAlignment="1">
      <alignment horizontal="center" vertical="center" wrapText="1"/>
    </xf>
    <xf numFmtId="0" fontId="7" fillId="0" borderId="13" xfId="11859" applyFont="1" applyBorder="1" applyAlignment="1">
      <alignment horizontal="center" vertical="center" wrapText="1"/>
    </xf>
    <xf numFmtId="0" fontId="201" fillId="0" borderId="12" xfId="2" applyFont="1" applyFill="1" applyBorder="1" applyAlignment="1">
      <alignment horizontal="center" vertical="center" wrapText="1"/>
    </xf>
    <xf numFmtId="0" fontId="201" fillId="0" borderId="13" xfId="2" applyFont="1" applyFill="1" applyBorder="1" applyAlignment="1">
      <alignment horizontal="center" vertical="center" wrapText="1"/>
    </xf>
    <xf numFmtId="0" fontId="201" fillId="0" borderId="52" xfId="2" applyFont="1" applyFill="1" applyBorder="1" applyAlignment="1">
      <alignment horizontal="center" vertical="center" wrapText="1"/>
    </xf>
    <xf numFmtId="0" fontId="8" fillId="0" borderId="27" xfId="2" applyFont="1" applyFill="1" applyBorder="1"/>
    <xf numFmtId="0" fontId="8" fillId="0" borderId="13" xfId="2" applyFont="1" applyFill="1" applyBorder="1" applyAlignment="1">
      <alignment horizontal="center" vertical="center" wrapText="1"/>
    </xf>
    <xf numFmtId="0" fontId="8" fillId="0" borderId="44" xfId="2" applyFont="1" applyFill="1" applyBorder="1" applyAlignment="1">
      <alignment horizontal="center" vertical="center" wrapText="1"/>
    </xf>
    <xf numFmtId="0" fontId="8" fillId="0" borderId="21"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201" fillId="0" borderId="44" xfId="2" applyFont="1" applyFill="1" applyBorder="1" applyAlignment="1">
      <alignment horizontal="center" vertical="center" wrapText="1"/>
    </xf>
    <xf numFmtId="0" fontId="201" fillId="0" borderId="21" xfId="2" applyFont="1" applyFill="1" applyBorder="1" applyAlignment="1">
      <alignment horizontal="center" vertical="center" wrapText="1"/>
    </xf>
    <xf numFmtId="0" fontId="201" fillId="0" borderId="2" xfId="2" applyFont="1" applyFill="1" applyBorder="1" applyAlignment="1">
      <alignment horizontal="center" vertical="center" wrapText="1"/>
    </xf>
    <xf numFmtId="0" fontId="203" fillId="0" borderId="0" xfId="2" applyFont="1" applyAlignment="1">
      <alignment horizontal="center"/>
    </xf>
    <xf numFmtId="0" fontId="8" fillId="0" borderId="0" xfId="2" applyFont="1" applyAlignment="1">
      <alignment horizont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01" fillId="0" borderId="0" xfId="0" applyFont="1" applyFill="1" applyAlignment="1">
      <alignment horizontal="center"/>
    </xf>
    <xf numFmtId="49" fontId="9" fillId="0" borderId="12"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1" applyFont="1" applyFill="1" applyAlignment="1">
      <alignment horizontal="center" vertical="center"/>
    </xf>
    <xf numFmtId="0" fontId="8" fillId="0" borderId="0" xfId="1" applyFont="1" applyFill="1" applyAlignment="1">
      <alignment horizontal="center" vertical="top"/>
    </xf>
    <xf numFmtId="0" fontId="8" fillId="0" borderId="0" xfId="2" applyFont="1" applyFill="1" applyAlignment="1">
      <alignment horizontal="center"/>
    </xf>
    <xf numFmtId="0" fontId="8" fillId="0" borderId="0" xfId="2" applyFont="1" applyFill="1" applyAlignment="1">
      <alignment horizontal="left" vertical="center" wrapText="1"/>
    </xf>
    <xf numFmtId="0" fontId="203" fillId="0" borderId="0" xfId="2" applyFont="1" applyAlignment="1">
      <alignment horizontal="center" wrapText="1"/>
    </xf>
    <xf numFmtId="0" fontId="8" fillId="0" borderId="0" xfId="1" applyFont="1" applyAlignment="1">
      <alignment horizontal="center" vertical="top"/>
    </xf>
    <xf numFmtId="0" fontId="8" fillId="0" borderId="48" xfId="2" applyFont="1" applyFill="1" applyBorder="1" applyAlignment="1">
      <alignment horizontal="center" vertical="center" wrapText="1"/>
    </xf>
    <xf numFmtId="0" fontId="8" fillId="0" borderId="49" xfId="2" applyFont="1" applyFill="1" applyBorder="1" applyAlignment="1">
      <alignment horizontal="center" vertical="center" wrapText="1"/>
    </xf>
    <xf numFmtId="0" fontId="8" fillId="0" borderId="50" xfId="2" applyFont="1" applyFill="1" applyBorder="1" applyAlignment="1">
      <alignment horizontal="center" vertical="center" wrapText="1"/>
    </xf>
    <xf numFmtId="0" fontId="8" fillId="0" borderId="51" xfId="2" applyFont="1" applyFill="1" applyBorder="1" applyAlignment="1">
      <alignment horizontal="center" vertical="center" wrapText="1"/>
    </xf>
    <xf numFmtId="0" fontId="9" fillId="0" borderId="12" xfId="1" applyFont="1" applyBorder="1" applyAlignment="1">
      <alignment horizontal="center" vertical="center" wrapText="1"/>
    </xf>
    <xf numFmtId="0" fontId="9" fillId="0" borderId="52" xfId="1" applyFont="1" applyBorder="1" applyAlignment="1">
      <alignment horizontal="center" vertical="center" wrapText="1"/>
    </xf>
    <xf numFmtId="0" fontId="195" fillId="0" borderId="27" xfId="11859" applyFont="1" applyBorder="1" applyAlignment="1">
      <alignment horizontal="center" vertical="center"/>
    </xf>
    <xf numFmtId="0" fontId="9" fillId="0" borderId="13" xfId="1" applyFont="1" applyBorder="1" applyAlignment="1">
      <alignment horizontal="center" vertical="center" wrapText="1"/>
    </xf>
    <xf numFmtId="0" fontId="10" fillId="0" borderId="0" xfId="0" applyFont="1" applyFill="1" applyAlignment="1">
      <alignment horizontal="center" vertical="center"/>
    </xf>
    <xf numFmtId="0" fontId="207" fillId="0" borderId="0" xfId="1" applyFont="1" applyAlignment="1">
      <alignment horizontal="center" vertical="center"/>
    </xf>
    <xf numFmtId="0" fontId="7" fillId="0" borderId="0" xfId="0" applyFont="1" applyFill="1" applyAlignment="1">
      <alignment horizontal="left" wrapText="1"/>
    </xf>
    <xf numFmtId="0" fontId="201" fillId="0" borderId="48" xfId="2" applyFont="1" applyFill="1" applyBorder="1" applyAlignment="1">
      <alignment horizontal="center" vertical="center" wrapText="1"/>
    </xf>
    <xf numFmtId="0" fontId="201" fillId="0" borderId="50" xfId="2" applyFont="1" applyFill="1" applyBorder="1" applyAlignment="1">
      <alignment horizontal="center" vertical="center" wrapText="1"/>
    </xf>
    <xf numFmtId="0" fontId="201" fillId="0" borderId="48" xfId="0" applyFont="1" applyFill="1" applyBorder="1" applyAlignment="1">
      <alignment horizontal="center" vertical="center" wrapText="1"/>
    </xf>
    <xf numFmtId="0" fontId="201" fillId="0" borderId="46" xfId="0" applyFont="1" applyFill="1" applyBorder="1" applyAlignment="1">
      <alignment horizontal="center" vertical="center" wrapText="1"/>
    </xf>
    <xf numFmtId="0" fontId="201" fillId="0" borderId="49" xfId="0" applyFont="1" applyFill="1" applyBorder="1" applyAlignment="1">
      <alignment horizontal="center" vertical="center" wrapText="1"/>
    </xf>
    <xf numFmtId="0" fontId="201" fillId="0" borderId="50" xfId="0" applyFont="1" applyFill="1" applyBorder="1" applyAlignment="1">
      <alignment horizontal="center" vertical="center" wrapText="1"/>
    </xf>
    <xf numFmtId="0" fontId="201" fillId="0" borderId="27" xfId="0" applyFont="1" applyFill="1" applyBorder="1" applyAlignment="1">
      <alignment horizontal="center" vertical="center" wrapText="1"/>
    </xf>
    <xf numFmtId="0" fontId="201" fillId="0" borderId="51" xfId="0" applyFont="1" applyFill="1" applyBorder="1" applyAlignment="1">
      <alignment horizontal="center" vertical="center" wrapText="1"/>
    </xf>
    <xf numFmtId="0" fontId="201" fillId="0" borderId="12" xfId="0" applyFont="1" applyFill="1" applyBorder="1" applyAlignment="1">
      <alignment horizontal="center" vertical="center" wrapText="1"/>
    </xf>
    <xf numFmtId="0" fontId="201" fillId="0" borderId="13" xfId="0" applyFont="1" applyFill="1" applyBorder="1" applyAlignment="1">
      <alignment horizontal="center" vertical="center" wrapText="1"/>
    </xf>
    <xf numFmtId="0" fontId="201" fillId="0" borderId="52" xfId="0" applyFont="1" applyFill="1" applyBorder="1" applyAlignment="1">
      <alignment horizontal="center" vertical="center" wrapText="1"/>
    </xf>
    <xf numFmtId="0" fontId="202" fillId="0" borderId="0" xfId="2" applyFont="1" applyFill="1" applyBorder="1" applyAlignment="1">
      <alignment horizontal="center"/>
    </xf>
    <xf numFmtId="0" fontId="201" fillId="0" borderId="1" xfId="0" applyFont="1" applyFill="1" applyBorder="1" applyAlignment="1">
      <alignment horizontal="center" vertical="center" wrapText="1"/>
    </xf>
    <xf numFmtId="0" fontId="8" fillId="0" borderId="12" xfId="2" applyFont="1" applyBorder="1" applyAlignment="1">
      <alignment horizontal="center" vertical="center" wrapText="1"/>
    </xf>
    <xf numFmtId="0" fontId="8" fillId="0" borderId="52" xfId="2" applyFont="1" applyBorder="1" applyAlignment="1">
      <alignment horizontal="center" vertical="center" wrapText="1"/>
    </xf>
    <xf numFmtId="0" fontId="8" fillId="0" borderId="44" xfId="2" applyFont="1" applyBorder="1" applyAlignment="1">
      <alignment horizontal="center" vertical="center" wrapText="1"/>
    </xf>
    <xf numFmtId="0" fontId="8" fillId="0" borderId="21" xfId="2" applyFont="1" applyBorder="1" applyAlignment="1">
      <alignment horizontal="center" vertical="center" wrapText="1"/>
    </xf>
    <xf numFmtId="0" fontId="8" fillId="0" borderId="2" xfId="2" applyFont="1" applyBorder="1" applyAlignment="1">
      <alignment horizontal="center" vertical="center" wrapText="1"/>
    </xf>
    <xf numFmtId="0" fontId="7" fillId="0" borderId="0" xfId="2" applyFont="1" applyFill="1" applyAlignment="1">
      <alignment horizontal="center"/>
    </xf>
    <xf numFmtId="0" fontId="8" fillId="0" borderId="1"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52" xfId="1" applyFont="1" applyBorder="1" applyAlignment="1">
      <alignment horizontal="center" vertical="center" wrapText="1"/>
    </xf>
    <xf numFmtId="0" fontId="201" fillId="0" borderId="12" xfId="11859" applyFont="1" applyBorder="1" applyAlignment="1">
      <alignment horizontal="center" vertical="center" wrapText="1"/>
    </xf>
    <xf numFmtId="0" fontId="201" fillId="0" borderId="13" xfId="11859" applyFont="1" applyBorder="1" applyAlignment="1">
      <alignment horizontal="center" vertical="center" wrapText="1"/>
    </xf>
    <xf numFmtId="0" fontId="201" fillId="0" borderId="52" xfId="11859" applyFont="1" applyBorder="1" applyAlignment="1">
      <alignment horizontal="center" vertical="center" wrapText="1"/>
    </xf>
    <xf numFmtId="0" fontId="201" fillId="0" borderId="1" xfId="11859" applyFont="1" applyBorder="1" applyAlignment="1">
      <alignment horizontal="center" vertical="center" wrapText="1"/>
    </xf>
    <xf numFmtId="0" fontId="8" fillId="0" borderId="13" xfId="1" applyFont="1" applyBorder="1" applyAlignment="1">
      <alignment horizontal="center" vertical="center" wrapText="1"/>
    </xf>
    <xf numFmtId="0" fontId="8" fillId="0" borderId="48" xfId="1" applyFont="1" applyBorder="1" applyAlignment="1">
      <alignment horizontal="center" vertical="center" wrapText="1"/>
    </xf>
    <xf numFmtId="0" fontId="8" fillId="0" borderId="49" xfId="1" applyFont="1" applyBorder="1" applyAlignment="1">
      <alignment horizontal="center" vertical="center" wrapText="1"/>
    </xf>
    <xf numFmtId="0" fontId="8" fillId="0" borderId="40" xfId="1" applyFont="1" applyBorder="1" applyAlignment="1">
      <alignment horizontal="center" vertical="center" wrapText="1"/>
    </xf>
    <xf numFmtId="0" fontId="8" fillId="0" borderId="28" xfId="1" applyFont="1" applyBorder="1" applyAlignment="1">
      <alignment horizontal="center" vertical="center" wrapText="1"/>
    </xf>
    <xf numFmtId="0" fontId="10" fillId="0" borderId="0" xfId="2" applyFont="1" applyFill="1" applyAlignment="1">
      <alignment horizontal="center" vertical="center"/>
    </xf>
    <xf numFmtId="0" fontId="7" fillId="0" borderId="0" xfId="2" applyFont="1" applyFill="1" applyAlignment="1">
      <alignment horizontal="center" vertical="center"/>
    </xf>
    <xf numFmtId="0" fontId="10" fillId="0" borderId="0" xfId="2839" applyFont="1" applyAlignment="1">
      <alignment horizontal="center" vertical="center"/>
    </xf>
    <xf numFmtId="0" fontId="11" fillId="0" borderId="0" xfId="1" applyFont="1" applyAlignment="1">
      <alignment horizontal="center" vertical="center"/>
    </xf>
    <xf numFmtId="0" fontId="11" fillId="0" borderId="0" xfId="2" applyFont="1" applyAlignment="1">
      <alignment horizontal="center" wrapText="1"/>
    </xf>
    <xf numFmtId="0" fontId="8" fillId="0" borderId="1" xfId="10210" applyFont="1" applyFill="1" applyBorder="1" applyAlignment="1">
      <alignment horizontal="center" vertical="center" wrapText="1"/>
    </xf>
    <xf numFmtId="0" fontId="217" fillId="0" borderId="0" xfId="2839" applyFont="1" applyAlignment="1">
      <alignment horizontal="center" vertical="center" wrapText="1"/>
    </xf>
    <xf numFmtId="0" fontId="217" fillId="0" borderId="0" xfId="2839" applyFont="1" applyAlignment="1">
      <alignment horizontal="center"/>
    </xf>
    <xf numFmtId="0" fontId="197" fillId="0" borderId="0" xfId="49" applyFont="1" applyFill="1" applyBorder="1" applyAlignment="1">
      <alignment horizontal="center" vertical="center" wrapText="1"/>
    </xf>
    <xf numFmtId="0" fontId="39" fillId="0" borderId="1" xfId="51" applyFont="1" applyBorder="1" applyAlignment="1">
      <alignment horizontal="center" vertical="center"/>
    </xf>
    <xf numFmtId="0" fontId="7" fillId="0" borderId="48"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9" xfId="0" applyFont="1" applyBorder="1" applyAlignment="1">
      <alignment horizontal="center" vertical="center" wrapText="1"/>
    </xf>
    <xf numFmtId="0" fontId="195" fillId="0" borderId="0" xfId="46" applyFont="1" applyAlignment="1">
      <alignment horizontal="center" vertical="center" wrapText="1"/>
    </xf>
    <xf numFmtId="0" fontId="195" fillId="0" borderId="0" xfId="46" applyFont="1" applyAlignment="1">
      <alignment wrapText="1"/>
    </xf>
    <xf numFmtId="0" fontId="195" fillId="0" borderId="0" xfId="46" applyFont="1" applyAlignment="1">
      <alignment horizontal="center" wrapText="1"/>
    </xf>
    <xf numFmtId="0" fontId="7" fillId="0" borderId="1" xfId="0" applyFont="1" applyBorder="1" applyAlignment="1">
      <alignment horizontal="center"/>
    </xf>
    <xf numFmtId="0" fontId="7" fillId="0" borderId="1" xfId="0" applyFont="1" applyBorder="1"/>
    <xf numFmtId="0" fontId="220" fillId="0" borderId="0" xfId="20412" applyFont="1" applyAlignment="1">
      <alignment horizontal="center"/>
    </xf>
    <xf numFmtId="0" fontId="220" fillId="0" borderId="0" xfId="20412" applyFont="1" applyAlignment="1"/>
    <xf numFmtId="0" fontId="202" fillId="0" borderId="0" xfId="1" applyFont="1"/>
    <xf numFmtId="49" fontId="83" fillId="2" borderId="0" xfId="20413" applyNumberFormat="1" applyFont="1" applyFill="1" applyAlignment="1">
      <alignment horizontal="center" vertical="center"/>
    </xf>
    <xf numFmtId="0" fontId="7" fillId="2" borderId="0" xfId="20413" applyFont="1" applyFill="1" applyAlignment="1">
      <alignment wrapText="1"/>
    </xf>
    <xf numFmtId="0" fontId="83" fillId="2" borderId="0" xfId="20413" applyFont="1" applyFill="1" applyAlignment="1">
      <alignment horizontal="center" vertical="center" wrapText="1"/>
    </xf>
    <xf numFmtId="0" fontId="7" fillId="2" borderId="0" xfId="20413" applyFont="1" applyFill="1"/>
    <xf numFmtId="0" fontId="14" fillId="2" borderId="0" xfId="2836" applyFont="1" applyFill="1" applyAlignment="1">
      <alignment horizontal="right" vertical="center"/>
    </xf>
    <xf numFmtId="0" fontId="221" fillId="2" borderId="0" xfId="20413" applyFont="1" applyFill="1" applyAlignment="1">
      <alignment horizontal="center" vertical="center" wrapText="1"/>
    </xf>
    <xf numFmtId="0" fontId="221" fillId="2" borderId="0" xfId="20413" applyFont="1" applyFill="1" applyBorder="1" applyAlignment="1">
      <alignment horizontal="center" vertical="center" wrapText="1"/>
    </xf>
    <xf numFmtId="0" fontId="14" fillId="0" borderId="0" xfId="20414" applyFont="1" applyAlignment="1">
      <alignment vertical="center"/>
    </xf>
    <xf numFmtId="0" fontId="6" fillId="2" borderId="0" xfId="2836" applyFont="1" applyFill="1" applyAlignment="1">
      <alignment horizontal="center" vertical="top"/>
    </xf>
    <xf numFmtId="0" fontId="14" fillId="2" borderId="0" xfId="2836" applyFont="1" applyFill="1" applyAlignment="1">
      <alignment horizontal="justify" vertical="center"/>
    </xf>
    <xf numFmtId="0" fontId="14" fillId="2" borderId="0" xfId="2836" applyFont="1" applyFill="1" applyAlignment="1">
      <alignment horizontal="center" vertical="center"/>
    </xf>
    <xf numFmtId="0" fontId="14" fillId="2" borderId="0" xfId="2836" applyFont="1" applyFill="1" applyAlignment="1">
      <alignment horizontal="left" vertical="center" wrapText="1"/>
    </xf>
    <xf numFmtId="0" fontId="6" fillId="2" borderId="0" xfId="2836" applyFont="1" applyFill="1" applyAlignment="1">
      <alignment horizontal="left" vertical="top"/>
    </xf>
    <xf numFmtId="0" fontId="222" fillId="2" borderId="0" xfId="20413" applyFont="1" applyFill="1" applyAlignment="1">
      <alignment horizontal="center" vertical="center" wrapText="1"/>
    </xf>
    <xf numFmtId="49" fontId="223" fillId="0" borderId="47" xfId="20413" applyNumberFormat="1" applyFont="1" applyFill="1" applyBorder="1" applyAlignment="1">
      <alignment horizontal="center" vertical="center" wrapText="1"/>
    </xf>
    <xf numFmtId="0" fontId="224" fillId="0" borderId="54" xfId="20413" applyFont="1" applyFill="1" applyBorder="1" applyAlignment="1">
      <alignment horizontal="center" vertical="center" wrapText="1"/>
    </xf>
    <xf numFmtId="0" fontId="224" fillId="0" borderId="55" xfId="20413" applyFont="1" applyFill="1" applyBorder="1" applyAlignment="1">
      <alignment horizontal="center" vertical="center" wrapText="1"/>
    </xf>
    <xf numFmtId="0" fontId="224" fillId="0" borderId="56" xfId="20413" applyFont="1" applyFill="1" applyBorder="1" applyAlignment="1">
      <alignment horizontal="center" vertical="center" wrapText="1"/>
    </xf>
    <xf numFmtId="0" fontId="10" fillId="0" borderId="57" xfId="20413" applyFont="1" applyFill="1" applyBorder="1" applyAlignment="1">
      <alignment horizontal="center" vertical="center" wrapText="1"/>
    </xf>
    <xf numFmtId="0" fontId="10" fillId="0" borderId="57" xfId="20413" applyFont="1" applyFill="1" applyBorder="1" applyAlignment="1">
      <alignment horizontal="center" vertical="center" wrapText="1"/>
    </xf>
    <xf numFmtId="0" fontId="10" fillId="0" borderId="58" xfId="20413" applyFont="1" applyFill="1" applyBorder="1" applyAlignment="1">
      <alignment horizontal="center" vertical="center" wrapText="1"/>
    </xf>
    <xf numFmtId="0" fontId="10" fillId="0" borderId="56" xfId="20413" applyFont="1" applyFill="1" applyBorder="1" applyAlignment="1">
      <alignment horizontal="center" vertical="center" wrapText="1"/>
    </xf>
    <xf numFmtId="0" fontId="10" fillId="0" borderId="55" xfId="20413" applyFont="1" applyFill="1" applyBorder="1" applyAlignment="1">
      <alignment horizontal="center" vertical="center" wrapText="1"/>
    </xf>
    <xf numFmtId="49" fontId="223" fillId="0" borderId="59" xfId="20413" applyNumberFormat="1" applyFont="1" applyFill="1" applyBorder="1" applyAlignment="1">
      <alignment horizontal="center" vertical="center" wrapText="1"/>
    </xf>
    <xf numFmtId="0" fontId="224" fillId="0" borderId="1" xfId="20413" applyFont="1" applyFill="1" applyBorder="1" applyAlignment="1">
      <alignment horizontal="center" vertical="center" wrapText="1"/>
    </xf>
    <xf numFmtId="0" fontId="224" fillId="0" borderId="60" xfId="20413" applyFont="1" applyFill="1" applyBorder="1" applyAlignment="1">
      <alignment horizontal="center" vertical="center" wrapText="1"/>
    </xf>
    <xf numFmtId="0" fontId="217" fillId="0" borderId="1" xfId="20413" applyFont="1" applyFill="1" applyBorder="1" applyAlignment="1">
      <alignment horizontal="center" vertical="center" wrapText="1"/>
    </xf>
    <xf numFmtId="0" fontId="217" fillId="0" borderId="60" xfId="20413" applyFont="1" applyFill="1" applyBorder="1" applyAlignment="1">
      <alignment horizontal="center" vertical="center" wrapText="1"/>
    </xf>
    <xf numFmtId="49" fontId="225" fillId="0" borderId="12" xfId="20413" applyNumberFormat="1" applyFont="1" applyFill="1" applyBorder="1" applyAlignment="1">
      <alignment horizontal="center" vertical="center"/>
    </xf>
    <xf numFmtId="0" fontId="225" fillId="0" borderId="12" xfId="20413" applyFont="1" applyFill="1" applyBorder="1" applyAlignment="1">
      <alignment horizontal="center" vertical="center" wrapText="1"/>
    </xf>
    <xf numFmtId="0" fontId="225" fillId="2" borderId="61" xfId="20413" applyFont="1" applyFill="1" applyBorder="1" applyAlignment="1">
      <alignment horizontal="center" vertical="center" wrapText="1"/>
    </xf>
    <xf numFmtId="0" fontId="225" fillId="0" borderId="62" xfId="20413" applyFont="1" applyFill="1" applyBorder="1" applyAlignment="1">
      <alignment horizontal="center" vertical="center" wrapText="1"/>
    </xf>
    <xf numFmtId="0" fontId="7" fillId="2" borderId="0" xfId="20413" applyFont="1" applyFill="1" applyAlignment="1">
      <alignment vertical="center"/>
    </xf>
    <xf numFmtId="49" fontId="226" fillId="0" borderId="63" xfId="20413" applyNumberFormat="1" applyFont="1" applyFill="1" applyBorder="1" applyAlignment="1">
      <alignment horizontal="center" vertical="center"/>
    </xf>
    <xf numFmtId="49" fontId="226" fillId="0" borderId="20" xfId="20413" applyNumberFormat="1" applyFont="1" applyFill="1" applyBorder="1" applyAlignment="1">
      <alignment horizontal="center" vertical="center"/>
    </xf>
    <xf numFmtId="49" fontId="226" fillId="0" borderId="64" xfId="20413" applyNumberFormat="1" applyFont="1" applyFill="1" applyBorder="1" applyAlignment="1">
      <alignment horizontal="center" vertical="center"/>
    </xf>
    <xf numFmtId="49" fontId="83" fillId="121" borderId="47" xfId="2836" applyNumberFormat="1" applyFont="1" applyFill="1" applyBorder="1" applyAlignment="1">
      <alignment horizontal="center" vertical="center"/>
    </xf>
    <xf numFmtId="0" fontId="7" fillId="121" borderId="56" xfId="2836" applyFont="1" applyFill="1" applyBorder="1" applyAlignment="1">
      <alignment vertical="center" wrapText="1"/>
    </xf>
    <xf numFmtId="0" fontId="83" fillId="121" borderId="55" xfId="20413" applyFont="1" applyFill="1" applyBorder="1" applyAlignment="1">
      <alignment horizontal="center" vertical="center"/>
    </xf>
    <xf numFmtId="230" fontId="217" fillId="121" borderId="56" xfId="2836" applyNumberFormat="1" applyFont="1" applyFill="1" applyBorder="1" applyAlignment="1">
      <alignment horizontal="center" vertical="center"/>
    </xf>
    <xf numFmtId="232" fontId="217" fillId="121" borderId="56" xfId="20415" applyFont="1" applyFill="1" applyBorder="1" applyAlignment="1">
      <alignment horizontal="center" vertical="center"/>
    </xf>
    <xf numFmtId="231" fontId="217" fillId="121" borderId="56" xfId="2836" applyNumberFormat="1" applyFont="1" applyFill="1" applyBorder="1" applyAlignment="1">
      <alignment horizontal="center" vertical="center"/>
    </xf>
    <xf numFmtId="232" fontId="217" fillId="121" borderId="55" xfId="20415" applyFont="1" applyFill="1" applyBorder="1" applyAlignment="1">
      <alignment horizontal="center" vertical="center"/>
    </xf>
    <xf numFmtId="49" fontId="83" fillId="0" borderId="59" xfId="2836" applyNumberFormat="1" applyFont="1" applyFill="1" applyBorder="1" applyAlignment="1">
      <alignment horizontal="center" vertical="center"/>
    </xf>
    <xf numFmtId="0" fontId="7" fillId="0" borderId="1" xfId="20413" applyFont="1" applyFill="1" applyBorder="1" applyAlignment="1">
      <alignment horizontal="left" vertical="center" indent="1"/>
    </xf>
    <xf numFmtId="0" fontId="83" fillId="0" borderId="60" xfId="20413" applyFont="1" applyFill="1" applyBorder="1" applyAlignment="1">
      <alignment horizontal="center" vertical="center"/>
    </xf>
    <xf numFmtId="232" fontId="83" fillId="0" borderId="2" xfId="20415" applyFont="1" applyFill="1" applyBorder="1" applyAlignment="1">
      <alignment horizontal="center" vertical="center"/>
    </xf>
    <xf numFmtId="232" fontId="83" fillId="0" borderId="60" xfId="20415" applyFont="1" applyFill="1" applyBorder="1" applyAlignment="1">
      <alignment horizontal="center" vertical="center"/>
    </xf>
    <xf numFmtId="0" fontId="7" fillId="0" borderId="1" xfId="20413" applyFont="1" applyFill="1" applyBorder="1" applyAlignment="1">
      <alignment horizontal="left" vertical="center" wrapText="1" indent="1"/>
    </xf>
    <xf numFmtId="49" fontId="83" fillId="118" borderId="59" xfId="2836" applyNumberFormat="1" applyFont="1" applyFill="1" applyBorder="1" applyAlignment="1">
      <alignment horizontal="center" vertical="center"/>
    </xf>
    <xf numFmtId="0" fontId="7" fillId="118" borderId="1" xfId="20413" applyFont="1" applyFill="1" applyBorder="1" applyAlignment="1">
      <alignment horizontal="left" vertical="center" indent="1"/>
    </xf>
    <xf numFmtId="0" fontId="83" fillId="118" borderId="60" xfId="20413" applyFont="1" applyFill="1" applyBorder="1" applyAlignment="1">
      <alignment horizontal="center" vertical="center"/>
    </xf>
    <xf numFmtId="230" fontId="217" fillId="118" borderId="1" xfId="2836" applyNumberFormat="1" applyFont="1" applyFill="1" applyBorder="1" applyAlignment="1">
      <alignment horizontal="center" vertical="center"/>
    </xf>
    <xf numFmtId="232" fontId="217" fillId="118" borderId="1" xfId="20415" applyFont="1" applyFill="1" applyBorder="1" applyAlignment="1">
      <alignment horizontal="center" vertical="center"/>
    </xf>
    <xf numFmtId="233" fontId="217" fillId="118" borderId="1" xfId="20415" applyNumberFormat="1" applyFont="1" applyFill="1" applyBorder="1" applyAlignment="1">
      <alignment horizontal="center" vertical="center"/>
    </xf>
    <xf numFmtId="232" fontId="217" fillId="118" borderId="60" xfId="20415" applyFont="1" applyFill="1" applyBorder="1" applyAlignment="1">
      <alignment horizontal="center" vertical="center"/>
    </xf>
    <xf numFmtId="2" fontId="217" fillId="118" borderId="1" xfId="2836" applyNumberFormat="1" applyFont="1" applyFill="1" applyBorder="1" applyAlignment="1">
      <alignment horizontal="center" vertical="center"/>
    </xf>
    <xf numFmtId="232" fontId="0" fillId="118" borderId="1" xfId="20415" applyFont="1" applyFill="1" applyBorder="1"/>
    <xf numFmtId="232" fontId="0" fillId="118" borderId="60" xfId="20415" applyFont="1" applyFill="1" applyBorder="1"/>
    <xf numFmtId="0" fontId="7" fillId="0" borderId="1" xfId="20413" applyFont="1" applyFill="1" applyBorder="1" applyAlignment="1">
      <alignment horizontal="left" vertical="center" indent="3"/>
    </xf>
    <xf numFmtId="49" fontId="83" fillId="118" borderId="65" xfId="2836" applyNumberFormat="1" applyFont="1" applyFill="1" applyBorder="1" applyAlignment="1">
      <alignment horizontal="center" vertical="center"/>
    </xf>
    <xf numFmtId="0" fontId="83" fillId="118" borderId="61" xfId="20413" applyFont="1" applyFill="1" applyBorder="1" applyAlignment="1">
      <alignment horizontal="center" vertical="center"/>
    </xf>
    <xf numFmtId="49" fontId="217" fillId="116" borderId="66" xfId="2836" applyNumberFormat="1" applyFont="1" applyFill="1" applyBorder="1" applyAlignment="1">
      <alignment horizontal="center" vertical="center"/>
    </xf>
    <xf numFmtId="0" fontId="10" fillId="116" borderId="56" xfId="2836" applyFont="1" applyFill="1" applyBorder="1" applyAlignment="1">
      <alignment vertical="center" wrapText="1"/>
    </xf>
    <xf numFmtId="0" fontId="217" fillId="116" borderId="67" xfId="20413" applyFont="1" applyFill="1" applyBorder="1" applyAlignment="1">
      <alignment horizontal="center" vertical="center"/>
    </xf>
    <xf numFmtId="234" fontId="217" fillId="116" borderId="56" xfId="2836" applyNumberFormat="1" applyFont="1" applyFill="1" applyBorder="1" applyAlignment="1">
      <alignment horizontal="center" vertical="center"/>
    </xf>
    <xf numFmtId="230" fontId="217" fillId="116" borderId="56" xfId="2836" applyNumberFormat="1" applyFont="1" applyFill="1" applyBorder="1" applyAlignment="1">
      <alignment horizontal="center" vertical="center"/>
    </xf>
    <xf numFmtId="232" fontId="217" fillId="116" borderId="56" xfId="20415" applyFont="1" applyFill="1" applyBorder="1" applyAlignment="1">
      <alignment horizontal="center" vertical="center"/>
    </xf>
    <xf numFmtId="232" fontId="217" fillId="116" borderId="55" xfId="20415" applyFont="1" applyFill="1" applyBorder="1" applyAlignment="1">
      <alignment horizontal="center" vertical="center"/>
    </xf>
    <xf numFmtId="232" fontId="83" fillId="0" borderId="12" xfId="20415" applyFont="1" applyFill="1" applyBorder="1" applyAlignment="1">
      <alignment horizontal="center" vertical="center"/>
    </xf>
    <xf numFmtId="0" fontId="7" fillId="0" borderId="1" xfId="20413" applyFont="1" applyFill="1" applyBorder="1" applyAlignment="1">
      <alignment horizontal="left" vertical="center" wrapText="1" indent="3"/>
    </xf>
    <xf numFmtId="232" fontId="83" fillId="0" borderId="1" xfId="20415" applyFont="1" applyFill="1" applyBorder="1" applyAlignment="1">
      <alignment horizontal="center" vertical="center"/>
    </xf>
    <xf numFmtId="232" fontId="0" fillId="0" borderId="1" xfId="20415" applyFont="1" applyFill="1" applyBorder="1"/>
    <xf numFmtId="0" fontId="7" fillId="0" borderId="0" xfId="20413" applyFont="1" applyFill="1"/>
    <xf numFmtId="0" fontId="7" fillId="0" borderId="0" xfId="20413" applyFont="1" applyFill="1" applyAlignment="1">
      <alignment vertical="center"/>
    </xf>
    <xf numFmtId="49" fontId="83" fillId="121" borderId="59" xfId="2836" applyNumberFormat="1" applyFont="1" applyFill="1" applyBorder="1" applyAlignment="1">
      <alignment horizontal="center" vertical="center"/>
    </xf>
    <xf numFmtId="0" fontId="7" fillId="121" borderId="1" xfId="2836" applyFont="1" applyFill="1" applyBorder="1" applyAlignment="1">
      <alignment horizontal="left" vertical="center" wrapText="1" indent="1"/>
    </xf>
    <xf numFmtId="0" fontId="83" fillId="121" borderId="60" xfId="20413" applyFont="1" applyFill="1" applyBorder="1" applyAlignment="1">
      <alignment horizontal="center" vertical="center"/>
    </xf>
    <xf numFmtId="230" fontId="217" fillId="121" borderId="1" xfId="2836" applyNumberFormat="1" applyFont="1" applyFill="1" applyBorder="1" applyAlignment="1">
      <alignment horizontal="center" vertical="center"/>
    </xf>
    <xf numFmtId="232" fontId="217" fillId="121" borderId="1" xfId="20415" applyFont="1" applyFill="1" applyBorder="1" applyAlignment="1">
      <alignment horizontal="center" vertical="center"/>
    </xf>
    <xf numFmtId="232" fontId="217" fillId="121" borderId="60" xfId="20415" applyFont="1" applyFill="1" applyBorder="1" applyAlignment="1">
      <alignment horizontal="center" vertical="center"/>
    </xf>
    <xf numFmtId="0" fontId="7" fillId="118" borderId="1" xfId="20413" applyFont="1" applyFill="1" applyBorder="1" applyAlignment="1">
      <alignment horizontal="left" vertical="center" wrapText="1" indent="3"/>
    </xf>
    <xf numFmtId="231" fontId="5" fillId="118" borderId="1" xfId="2836" applyNumberFormat="1" applyFont="1" applyFill="1" applyBorder="1"/>
    <xf numFmtId="231" fontId="5" fillId="118" borderId="60" xfId="2836" applyNumberFormat="1" applyFont="1" applyFill="1" applyBorder="1"/>
    <xf numFmtId="233" fontId="83" fillId="0" borderId="1" xfId="20415" applyNumberFormat="1" applyFont="1" applyFill="1" applyBorder="1" applyAlignment="1">
      <alignment horizontal="center" vertical="center"/>
    </xf>
    <xf numFmtId="233" fontId="83" fillId="0" borderId="60" xfId="20415" applyNumberFormat="1" applyFont="1" applyFill="1" applyBorder="1" applyAlignment="1">
      <alignment horizontal="center" vertical="center"/>
    </xf>
    <xf numFmtId="0" fontId="7" fillId="0" borderId="1" xfId="20413" applyFont="1" applyFill="1" applyBorder="1" applyAlignment="1">
      <alignment horizontal="left" vertical="center" wrapText="1" indent="5"/>
    </xf>
    <xf numFmtId="0" fontId="7" fillId="118" borderId="1" xfId="2836" applyFont="1" applyFill="1" applyBorder="1" applyAlignment="1">
      <alignment horizontal="left" vertical="center" wrapText="1" indent="7"/>
    </xf>
    <xf numFmtId="230" fontId="83" fillId="118" borderId="1" xfId="2836" applyNumberFormat="1" applyFont="1" applyFill="1" applyBorder="1" applyAlignment="1">
      <alignment horizontal="center" vertical="center"/>
    </xf>
    <xf numFmtId="232" fontId="83" fillId="118" borderId="60" xfId="20415" applyFont="1" applyFill="1" applyBorder="1" applyAlignment="1">
      <alignment horizontal="center" vertical="center"/>
    </xf>
    <xf numFmtId="0" fontId="7" fillId="0" borderId="1" xfId="2836" applyFont="1" applyFill="1" applyBorder="1" applyAlignment="1">
      <alignment horizontal="left" vertical="center" wrapText="1" indent="7"/>
    </xf>
    <xf numFmtId="0" fontId="7" fillId="118" borderId="1" xfId="20413" applyFont="1" applyFill="1" applyBorder="1" applyAlignment="1">
      <alignment horizontal="left" vertical="center" indent="3"/>
    </xf>
    <xf numFmtId="235" fontId="83" fillId="0" borderId="1" xfId="20415" applyNumberFormat="1" applyFont="1" applyFill="1" applyBorder="1" applyAlignment="1">
      <alignment horizontal="center" vertical="center"/>
    </xf>
    <xf numFmtId="232" fontId="83" fillId="118" borderId="1" xfId="20415" applyFont="1" applyFill="1" applyBorder="1" applyAlignment="1">
      <alignment horizontal="center" vertical="center"/>
    </xf>
    <xf numFmtId="235" fontId="83" fillId="118" borderId="1" xfId="20415" applyNumberFormat="1" applyFont="1" applyFill="1" applyBorder="1" applyAlignment="1">
      <alignment horizontal="center" vertical="center"/>
    </xf>
    <xf numFmtId="235" fontId="83" fillId="118" borderId="60" xfId="20415" applyNumberFormat="1" applyFont="1" applyFill="1" applyBorder="1" applyAlignment="1">
      <alignment horizontal="center" vertical="center"/>
    </xf>
    <xf numFmtId="234" fontId="217" fillId="121" borderId="1" xfId="2836" applyNumberFormat="1" applyFont="1" applyFill="1" applyBorder="1" applyAlignment="1">
      <alignment horizontal="center" vertical="center"/>
    </xf>
    <xf numFmtId="230" fontId="83" fillId="2" borderId="1" xfId="2836" applyNumberFormat="1" applyFont="1" applyFill="1" applyBorder="1" applyAlignment="1">
      <alignment horizontal="center" vertical="center"/>
    </xf>
    <xf numFmtId="230" fontId="83" fillId="0" borderId="1" xfId="20413" applyNumberFormat="1" applyFont="1" applyFill="1" applyBorder="1" applyAlignment="1">
      <alignment horizontal="center" vertical="center"/>
    </xf>
    <xf numFmtId="49" fontId="83" fillId="122" borderId="59" xfId="2836" applyNumberFormat="1" applyFont="1" applyFill="1" applyBorder="1" applyAlignment="1">
      <alignment horizontal="center" vertical="center"/>
    </xf>
    <xf numFmtId="0" fontId="7" fillId="122" borderId="1" xfId="20413" applyFont="1" applyFill="1" applyBorder="1" applyAlignment="1">
      <alignment horizontal="left" vertical="center" indent="3"/>
    </xf>
    <xf numFmtId="0" fontId="83" fillId="122" borderId="60" xfId="20413" applyFont="1" applyFill="1" applyBorder="1" applyAlignment="1">
      <alignment horizontal="center" vertical="center"/>
    </xf>
    <xf numFmtId="230" fontId="83" fillId="122" borderId="1" xfId="20413" applyNumberFormat="1" applyFont="1" applyFill="1" applyBorder="1" applyAlignment="1">
      <alignment horizontal="center" vertical="center"/>
    </xf>
    <xf numFmtId="232" fontId="83" fillId="122" borderId="1" xfId="20415" applyFont="1" applyFill="1" applyBorder="1" applyAlignment="1">
      <alignment horizontal="center" vertical="center"/>
    </xf>
    <xf numFmtId="232" fontId="83" fillId="122" borderId="60" xfId="20415" applyFont="1" applyFill="1" applyBorder="1" applyAlignment="1">
      <alignment horizontal="center" vertical="center"/>
    </xf>
    <xf numFmtId="49" fontId="83" fillId="122" borderId="68" xfId="2836" applyNumberFormat="1" applyFont="1" applyFill="1" applyBorder="1" applyAlignment="1">
      <alignment horizontal="center" vertical="center"/>
    </xf>
    <xf numFmtId="0" fontId="7" fillId="122" borderId="12" xfId="20413" applyFont="1" applyFill="1" applyBorder="1" applyAlignment="1">
      <alignment horizontal="left" vertical="center" indent="3"/>
    </xf>
    <xf numFmtId="0" fontId="83" fillId="122" borderId="62" xfId="20413" applyFont="1" applyFill="1" applyBorder="1" applyAlignment="1">
      <alignment horizontal="center" vertical="center"/>
    </xf>
    <xf numFmtId="233" fontId="83" fillId="122" borderId="1" xfId="20415" applyNumberFormat="1" applyFont="1" applyFill="1" applyBorder="1" applyAlignment="1">
      <alignment horizontal="center" vertical="center"/>
    </xf>
    <xf numFmtId="0" fontId="7" fillId="121" borderId="56" xfId="2836" applyFont="1" applyFill="1" applyBorder="1" applyAlignment="1">
      <alignment horizontal="left" vertical="center" wrapText="1" indent="1"/>
    </xf>
    <xf numFmtId="232" fontId="0" fillId="122" borderId="1" xfId="20415" applyFont="1" applyFill="1" applyBorder="1"/>
    <xf numFmtId="232" fontId="0" fillId="122" borderId="60" xfId="20415" applyFont="1" applyFill="1" applyBorder="1"/>
    <xf numFmtId="49" fontId="83" fillId="122" borderId="65" xfId="2836" applyNumberFormat="1" applyFont="1" applyFill="1" applyBorder="1" applyAlignment="1">
      <alignment horizontal="center" vertical="center"/>
    </xf>
    <xf numFmtId="0" fontId="7" fillId="122" borderId="69" xfId="20413" applyFont="1" applyFill="1" applyBorder="1" applyAlignment="1">
      <alignment horizontal="left" vertical="center" indent="3"/>
    </xf>
    <xf numFmtId="0" fontId="83" fillId="122" borderId="61" xfId="20413" applyFont="1" applyFill="1" applyBorder="1" applyAlignment="1">
      <alignment horizontal="center" vertical="center"/>
    </xf>
    <xf numFmtId="234" fontId="83" fillId="122" borderId="1" xfId="20413" applyNumberFormat="1" applyFont="1" applyFill="1" applyBorder="1" applyAlignment="1">
      <alignment horizontal="center" vertical="center"/>
    </xf>
    <xf numFmtId="232" fontId="83" fillId="122" borderId="12" xfId="20415" applyFont="1" applyFill="1" applyBorder="1" applyAlignment="1">
      <alignment horizontal="center" vertical="center"/>
    </xf>
    <xf numFmtId="232" fontId="0" fillId="122" borderId="69" xfId="20415" applyFont="1" applyFill="1" applyBorder="1"/>
    <xf numFmtId="232" fontId="0" fillId="122" borderId="61" xfId="20415" applyFont="1" applyFill="1" applyBorder="1"/>
    <xf numFmtId="49" fontId="83" fillId="121" borderId="66" xfId="2836" applyNumberFormat="1" applyFont="1" applyFill="1" applyBorder="1" applyAlignment="1">
      <alignment horizontal="center" vertical="center"/>
    </xf>
    <xf numFmtId="0" fontId="83" fillId="121" borderId="67" xfId="20413" applyFont="1" applyFill="1" applyBorder="1" applyAlignment="1">
      <alignment horizontal="center" vertical="center"/>
    </xf>
    <xf numFmtId="232" fontId="0" fillId="2" borderId="1" xfId="20415" applyFont="1" applyFill="1" applyBorder="1"/>
    <xf numFmtId="0" fontId="83" fillId="0" borderId="44" xfId="20413" applyFont="1" applyFill="1" applyBorder="1" applyAlignment="1">
      <alignment horizontal="center" vertical="center"/>
    </xf>
    <xf numFmtId="230" fontId="83" fillId="118" borderId="1" xfId="20413" applyNumberFormat="1" applyFont="1" applyFill="1" applyBorder="1" applyAlignment="1">
      <alignment horizontal="center" vertical="center"/>
    </xf>
    <xf numFmtId="0" fontId="7" fillId="121" borderId="1" xfId="2836" applyFont="1" applyFill="1" applyBorder="1" applyAlignment="1">
      <alignment vertical="center" wrapText="1"/>
    </xf>
    <xf numFmtId="230" fontId="217" fillId="121" borderId="52" xfId="2836" applyNumberFormat="1" applyFont="1" applyFill="1" applyBorder="1" applyAlignment="1">
      <alignment horizontal="center" vertical="center"/>
    </xf>
    <xf numFmtId="232" fontId="217" fillId="121" borderId="52" xfId="20415" applyFont="1" applyFill="1" applyBorder="1" applyAlignment="1">
      <alignment horizontal="center" vertical="center"/>
    </xf>
    <xf numFmtId="232" fontId="217" fillId="121" borderId="67" xfId="20415" applyFont="1" applyFill="1" applyBorder="1" applyAlignment="1">
      <alignment horizontal="center" vertical="center"/>
    </xf>
    <xf numFmtId="49" fontId="83" fillId="116" borderId="59" xfId="2836" applyNumberFormat="1" applyFont="1" applyFill="1" applyBorder="1" applyAlignment="1">
      <alignment horizontal="center" vertical="center"/>
    </xf>
    <xf numFmtId="0" fontId="7" fillId="116" borderId="1" xfId="20413" applyFont="1" applyFill="1" applyBorder="1" applyAlignment="1">
      <alignment horizontal="left" vertical="center" wrapText="1" indent="1"/>
    </xf>
    <xf numFmtId="0" fontId="83" fillId="116" borderId="60" xfId="20413" applyFont="1" applyFill="1" applyBorder="1" applyAlignment="1">
      <alignment horizontal="center" vertical="center"/>
    </xf>
    <xf numFmtId="235" fontId="217" fillId="116" borderId="52" xfId="20415" applyNumberFormat="1" applyFont="1" applyFill="1" applyBorder="1" applyAlignment="1">
      <alignment horizontal="center" vertical="center"/>
    </xf>
    <xf numFmtId="233" fontId="217" fillId="116" borderId="52" xfId="20415" applyNumberFormat="1" applyFont="1" applyFill="1" applyBorder="1" applyAlignment="1">
      <alignment horizontal="center" vertical="center"/>
    </xf>
    <xf numFmtId="235" fontId="217" fillId="116" borderId="67" xfId="20415" applyNumberFormat="1" applyFont="1" applyFill="1" applyBorder="1" applyAlignment="1">
      <alignment horizontal="center" vertical="center"/>
    </xf>
    <xf numFmtId="232" fontId="83" fillId="2" borderId="1" xfId="20415" applyFont="1" applyFill="1" applyBorder="1" applyAlignment="1">
      <alignment horizontal="center" vertical="center"/>
    </xf>
    <xf numFmtId="232" fontId="83" fillId="0" borderId="13" xfId="20415" applyFont="1" applyFill="1" applyBorder="1" applyAlignment="1">
      <alignment horizontal="center" vertical="center"/>
    </xf>
    <xf numFmtId="0" fontId="7" fillId="116" borderId="1" xfId="2836" applyFont="1" applyFill="1" applyBorder="1" applyAlignment="1">
      <alignment horizontal="left" vertical="center" wrapText="1" indent="1"/>
    </xf>
    <xf numFmtId="230" fontId="217" fillId="116" borderId="52" xfId="2836" applyNumberFormat="1" applyFont="1" applyFill="1" applyBorder="1" applyAlignment="1">
      <alignment horizontal="center" vertical="center"/>
    </xf>
    <xf numFmtId="232" fontId="217" fillId="116" borderId="52" xfId="20415" applyFont="1" applyFill="1" applyBorder="1" applyAlignment="1">
      <alignment horizontal="center" vertical="center"/>
    </xf>
    <xf numFmtId="232" fontId="217" fillId="116" borderId="67" xfId="20415" applyFont="1" applyFill="1" applyBorder="1" applyAlignment="1">
      <alignment horizontal="center" vertical="center"/>
    </xf>
    <xf numFmtId="230" fontId="202" fillId="0" borderId="1" xfId="2836" applyNumberFormat="1" applyFont="1" applyFill="1" applyBorder="1" applyAlignment="1">
      <alignment horizontal="center"/>
    </xf>
    <xf numFmtId="232" fontId="202" fillId="0" borderId="1" xfId="20415" applyFont="1" applyFill="1" applyBorder="1" applyAlignment="1">
      <alignment horizontal="center"/>
    </xf>
    <xf numFmtId="232" fontId="202" fillId="0" borderId="60" xfId="20415" applyFont="1" applyFill="1" applyBorder="1" applyAlignment="1">
      <alignment horizontal="center"/>
    </xf>
    <xf numFmtId="232" fontId="7" fillId="0" borderId="1" xfId="20415" applyFont="1" applyFill="1" applyBorder="1" applyAlignment="1">
      <alignment horizontal="left" vertical="center" wrapText="1"/>
    </xf>
    <xf numFmtId="230" fontId="217" fillId="121" borderId="67" xfId="2836" applyNumberFormat="1" applyFont="1" applyFill="1" applyBorder="1" applyAlignment="1">
      <alignment horizontal="center" vertical="center"/>
    </xf>
    <xf numFmtId="0" fontId="7" fillId="0" borderId="1" xfId="2836" applyFont="1" applyFill="1" applyBorder="1" applyAlignment="1">
      <alignment horizontal="left" vertical="center" wrapText="1" indent="1"/>
    </xf>
    <xf numFmtId="0" fontId="7" fillId="118" borderId="1" xfId="2836" applyFont="1" applyFill="1" applyBorder="1" applyAlignment="1">
      <alignment horizontal="left" vertical="center" wrapText="1" indent="1"/>
    </xf>
    <xf numFmtId="0" fontId="7" fillId="118" borderId="1" xfId="20413" applyFont="1" applyFill="1" applyBorder="1" applyAlignment="1">
      <alignment horizontal="left" vertical="center" wrapText="1" indent="1"/>
    </xf>
    <xf numFmtId="49" fontId="83" fillId="0" borderId="65" xfId="2836" applyNumberFormat="1" applyFont="1" applyFill="1" applyBorder="1" applyAlignment="1">
      <alignment horizontal="center" vertical="center"/>
    </xf>
    <xf numFmtId="0" fontId="83" fillId="0" borderId="61" xfId="20413" applyFont="1" applyFill="1" applyBorder="1" applyAlignment="1">
      <alignment horizontal="center" vertical="center"/>
    </xf>
    <xf numFmtId="232" fontId="7" fillId="0" borderId="69" xfId="20415" applyFont="1" applyFill="1" applyBorder="1" applyAlignment="1">
      <alignment horizontal="left" vertical="center" wrapText="1"/>
    </xf>
    <xf numFmtId="232" fontId="0" fillId="0" borderId="12" xfId="20415" applyFont="1" applyFill="1" applyBorder="1"/>
    <xf numFmtId="232" fontId="7" fillId="0" borderId="61" xfId="20415" applyFont="1" applyFill="1" applyBorder="1" applyAlignment="1">
      <alignment horizontal="left" vertical="center" wrapText="1"/>
    </xf>
    <xf numFmtId="49" fontId="83" fillId="0" borderId="47" xfId="2836" applyNumberFormat="1" applyFont="1" applyFill="1" applyBorder="1" applyAlignment="1">
      <alignment horizontal="center" vertical="center"/>
    </xf>
    <xf numFmtId="0" fontId="7" fillId="0" borderId="56" xfId="2836" applyFont="1" applyFill="1" applyBorder="1" applyAlignment="1">
      <alignment vertical="center" wrapText="1"/>
    </xf>
    <xf numFmtId="0" fontId="83" fillId="0" borderId="55" xfId="20413" applyFont="1" applyFill="1" applyBorder="1" applyAlignment="1">
      <alignment horizontal="center" vertical="center"/>
    </xf>
    <xf numFmtId="232" fontId="7" fillId="0" borderId="52" xfId="20415" applyFont="1" applyFill="1" applyBorder="1" applyAlignment="1">
      <alignment horizontal="left" vertical="center" wrapText="1"/>
    </xf>
    <xf numFmtId="232" fontId="7" fillId="0" borderId="56" xfId="20415" applyFont="1" applyFill="1" applyBorder="1" applyAlignment="1">
      <alignment horizontal="left" vertical="center" wrapText="1"/>
    </xf>
    <xf numFmtId="49" fontId="83" fillId="0" borderId="68" xfId="2836" applyNumberFormat="1" applyFont="1" applyFill="1" applyBorder="1" applyAlignment="1">
      <alignment horizontal="center" vertical="center"/>
    </xf>
    <xf numFmtId="0" fontId="7" fillId="0" borderId="69" xfId="2836" applyFont="1" applyFill="1" applyBorder="1" applyAlignment="1">
      <alignment horizontal="left" vertical="center" wrapText="1" indent="1"/>
    </xf>
    <xf numFmtId="232" fontId="83" fillId="0" borderId="69" xfId="20415" applyFont="1" applyFill="1" applyBorder="1" applyAlignment="1">
      <alignment horizontal="center" vertical="center"/>
    </xf>
    <xf numFmtId="230" fontId="83" fillId="2" borderId="1" xfId="20413" applyNumberFormat="1" applyFont="1" applyFill="1" applyBorder="1" applyAlignment="1">
      <alignment horizontal="center" vertical="center"/>
    </xf>
    <xf numFmtId="232" fontId="0" fillId="121" borderId="1" xfId="20415" applyFont="1" applyFill="1" applyBorder="1"/>
    <xf numFmtId="232" fontId="0" fillId="121" borderId="60" xfId="20415" applyFont="1" applyFill="1" applyBorder="1"/>
    <xf numFmtId="165" fontId="217" fillId="121" borderId="52" xfId="2836" applyNumberFormat="1" applyFont="1" applyFill="1" applyBorder="1" applyAlignment="1">
      <alignment horizontal="center" vertical="center"/>
    </xf>
    <xf numFmtId="233" fontId="83" fillId="116" borderId="1" xfId="20415" applyNumberFormat="1" applyFont="1" applyFill="1" applyBorder="1" applyAlignment="1">
      <alignment vertical="center" wrapText="1"/>
    </xf>
    <xf numFmtId="233" fontId="83" fillId="116" borderId="1" xfId="20415" applyNumberFormat="1" applyFont="1" applyFill="1" applyBorder="1" applyAlignment="1">
      <alignment horizontal="center" vertical="center" wrapText="1"/>
    </xf>
    <xf numFmtId="232" fontId="83" fillId="116" borderId="1" xfId="20415" applyFont="1" applyFill="1" applyBorder="1" applyAlignment="1">
      <alignment horizontal="center" vertical="center" wrapText="1"/>
    </xf>
    <xf numFmtId="232" fontId="83" fillId="116" borderId="60" xfId="20415" applyFont="1" applyFill="1" applyBorder="1" applyAlignment="1">
      <alignment horizontal="center" vertical="center" wrapText="1"/>
    </xf>
    <xf numFmtId="232" fontId="7" fillId="118" borderId="1" xfId="20415" applyFont="1" applyFill="1" applyBorder="1" applyAlignment="1">
      <alignment horizontal="left" vertical="center" wrapText="1"/>
    </xf>
    <xf numFmtId="232" fontId="7" fillId="0" borderId="60" xfId="20415" applyFont="1" applyFill="1" applyBorder="1" applyAlignment="1">
      <alignment horizontal="left" vertical="center" wrapText="1"/>
    </xf>
    <xf numFmtId="232" fontId="7" fillId="118" borderId="60" xfId="20415" applyFont="1" applyFill="1" applyBorder="1" applyAlignment="1">
      <alignment horizontal="left" vertical="center" wrapText="1"/>
    </xf>
    <xf numFmtId="235" fontId="217" fillId="121" borderId="52" xfId="20415" applyNumberFormat="1" applyFont="1" applyFill="1" applyBorder="1" applyAlignment="1">
      <alignment horizontal="center" vertical="center"/>
    </xf>
    <xf numFmtId="235" fontId="217" fillId="121" borderId="67" xfId="20415" applyNumberFormat="1" applyFont="1" applyFill="1" applyBorder="1" applyAlignment="1">
      <alignment horizontal="center" vertical="center"/>
    </xf>
    <xf numFmtId="233" fontId="7" fillId="0" borderId="1" xfId="20415" applyNumberFormat="1" applyFont="1" applyFill="1" applyBorder="1" applyAlignment="1">
      <alignment horizontal="left" vertical="center" wrapText="1"/>
    </xf>
    <xf numFmtId="235" fontId="7" fillId="0" borderId="1" xfId="20415" applyNumberFormat="1" applyFont="1" applyFill="1" applyBorder="1" applyAlignment="1">
      <alignment horizontal="left" vertical="center" wrapText="1"/>
    </xf>
    <xf numFmtId="235" fontId="7" fillId="0" borderId="60" xfId="20415" applyNumberFormat="1" applyFont="1" applyFill="1" applyBorder="1" applyAlignment="1">
      <alignment horizontal="left" vertical="center" wrapText="1"/>
    </xf>
    <xf numFmtId="232" fontId="83" fillId="116" borderId="1" xfId="20415" applyFont="1" applyFill="1" applyBorder="1" applyAlignment="1">
      <alignment horizontal="center" vertical="center"/>
    </xf>
    <xf numFmtId="235" fontId="83" fillId="116" borderId="1" xfId="20415" applyNumberFormat="1" applyFont="1" applyFill="1" applyBorder="1" applyAlignment="1">
      <alignment horizontal="center" vertical="center"/>
    </xf>
    <xf numFmtId="235" fontId="83" fillId="116" borderId="60" xfId="20415" applyNumberFormat="1" applyFont="1" applyFill="1" applyBorder="1" applyAlignment="1">
      <alignment horizontal="center" vertical="center"/>
    </xf>
    <xf numFmtId="233" fontId="219" fillId="121" borderId="1" xfId="20415" applyNumberFormat="1" applyFont="1" applyFill="1" applyBorder="1"/>
    <xf numFmtId="165" fontId="83" fillId="2" borderId="1" xfId="20413" applyNumberFormat="1" applyFont="1" applyFill="1" applyBorder="1" applyAlignment="1">
      <alignment horizontal="center" vertical="center"/>
    </xf>
    <xf numFmtId="232" fontId="83" fillId="2" borderId="60" xfId="20415" applyFont="1" applyFill="1" applyBorder="1" applyAlignment="1">
      <alignment horizontal="center" vertical="center"/>
    </xf>
    <xf numFmtId="233" fontId="83" fillId="0" borderId="44" xfId="20415" applyNumberFormat="1" applyFont="1" applyFill="1" applyBorder="1" applyAlignment="1">
      <alignment horizontal="center" vertical="center"/>
    </xf>
    <xf numFmtId="1" fontId="217" fillId="121" borderId="52" xfId="2836" applyNumberFormat="1" applyFont="1" applyFill="1" applyBorder="1" applyAlignment="1">
      <alignment horizontal="center" vertical="center"/>
    </xf>
    <xf numFmtId="236" fontId="217" fillId="121" borderId="52" xfId="20415" applyNumberFormat="1" applyFont="1" applyFill="1" applyBorder="1" applyAlignment="1">
      <alignment horizontal="center" vertical="center"/>
    </xf>
    <xf numFmtId="237" fontId="217" fillId="121" borderId="52" xfId="20415" applyNumberFormat="1" applyFont="1" applyFill="1" applyBorder="1" applyAlignment="1">
      <alignment horizontal="center" vertical="center"/>
    </xf>
    <xf numFmtId="232" fontId="217" fillId="121" borderId="69" xfId="20415" applyFont="1" applyFill="1" applyBorder="1" applyAlignment="1">
      <alignment horizontal="center" vertical="center"/>
    </xf>
    <xf numFmtId="232" fontId="219" fillId="121" borderId="69" xfId="20415" applyFont="1" applyFill="1" applyBorder="1"/>
    <xf numFmtId="232" fontId="217" fillId="121" borderId="70" xfId="20415" applyFont="1" applyFill="1" applyBorder="1" applyAlignment="1">
      <alignment horizontal="center" vertical="center"/>
    </xf>
    <xf numFmtId="232" fontId="219" fillId="121" borderId="61" xfId="20415" applyFont="1" applyFill="1" applyBorder="1"/>
    <xf numFmtId="232" fontId="0" fillId="0" borderId="56" xfId="20415" applyFont="1" applyFill="1" applyBorder="1"/>
    <xf numFmtId="232" fontId="0" fillId="0" borderId="52" xfId="20415" applyFont="1" applyFill="1" applyBorder="1"/>
    <xf numFmtId="232" fontId="83" fillId="0" borderId="52" xfId="20415" applyFont="1" applyFill="1" applyBorder="1" applyAlignment="1">
      <alignment horizontal="center" vertical="center"/>
    </xf>
    <xf numFmtId="232" fontId="83" fillId="0" borderId="67" xfId="20415" applyFont="1" applyFill="1" applyBorder="1" applyAlignment="1">
      <alignment horizontal="center" vertical="center"/>
    </xf>
    <xf numFmtId="232" fontId="7" fillId="121" borderId="1" xfId="20415" applyFont="1" applyFill="1" applyBorder="1" applyAlignment="1">
      <alignment horizontal="left" vertical="center" wrapText="1"/>
    </xf>
    <xf numFmtId="232" fontId="7" fillId="121" borderId="60" xfId="20415" applyFont="1" applyFill="1" applyBorder="1" applyAlignment="1">
      <alignment horizontal="left" vertical="center" wrapText="1"/>
    </xf>
    <xf numFmtId="0" fontId="7" fillId="0" borderId="1" xfId="20413" applyFont="1" applyFill="1" applyBorder="1" applyAlignment="1">
      <alignment horizontal="left" vertical="center" indent="5"/>
    </xf>
    <xf numFmtId="0" fontId="7" fillId="0" borderId="69" xfId="20413" applyFont="1" applyFill="1" applyBorder="1" applyAlignment="1">
      <alignment horizontal="left" vertical="center" indent="5"/>
    </xf>
    <xf numFmtId="49" fontId="83" fillId="0" borderId="66" xfId="2836" applyNumberFormat="1" applyFont="1" applyFill="1" applyBorder="1" applyAlignment="1">
      <alignment horizontal="center" vertical="center"/>
    </xf>
    <xf numFmtId="0" fontId="7" fillId="0" borderId="52" xfId="2836" applyFont="1" applyFill="1" applyBorder="1" applyAlignment="1">
      <alignment vertical="center" wrapText="1"/>
    </xf>
    <xf numFmtId="0" fontId="83" fillId="0" borderId="67" xfId="20413" applyFont="1" applyFill="1" applyBorder="1" applyAlignment="1">
      <alignment horizontal="center" vertical="center"/>
    </xf>
    <xf numFmtId="0" fontId="5" fillId="0" borderId="52" xfId="2836" applyFont="1" applyFill="1" applyBorder="1" applyAlignment="1">
      <alignment horizontal="center" vertical="center"/>
    </xf>
    <xf numFmtId="0" fontId="5" fillId="0" borderId="67" xfId="2836" applyFont="1" applyFill="1" applyBorder="1" applyAlignment="1">
      <alignment horizontal="center" vertical="center"/>
    </xf>
    <xf numFmtId="0" fontId="5" fillId="0" borderId="1" xfId="2836" applyFont="1" applyFill="1" applyBorder="1" applyAlignment="1">
      <alignment horizontal="center" vertical="center"/>
    </xf>
    <xf numFmtId="0" fontId="5" fillId="0" borderId="60" xfId="2836" applyFont="1" applyFill="1" applyBorder="1" applyAlignment="1">
      <alignment horizontal="center" vertical="center"/>
    </xf>
    <xf numFmtId="49" fontId="83" fillId="116" borderId="66" xfId="2836" applyNumberFormat="1" applyFont="1" applyFill="1" applyBorder="1" applyAlignment="1">
      <alignment horizontal="center" vertical="center"/>
    </xf>
    <xf numFmtId="0" fontId="7" fillId="116" borderId="52" xfId="2836" applyFont="1" applyFill="1" applyBorder="1" applyAlignment="1">
      <alignment vertical="center" wrapText="1"/>
    </xf>
    <xf numFmtId="0" fontId="83" fillId="116" borderId="67" xfId="20413" applyFont="1" applyFill="1" applyBorder="1" applyAlignment="1">
      <alignment horizontal="center" vertical="center"/>
    </xf>
    <xf numFmtId="0" fontId="5" fillId="116" borderId="52" xfId="2836" applyFont="1" applyFill="1" applyBorder="1" applyAlignment="1">
      <alignment horizontal="center" vertical="center"/>
    </xf>
    <xf numFmtId="0" fontId="5" fillId="116" borderId="67" xfId="2836" applyFont="1" applyFill="1" applyBorder="1" applyAlignment="1">
      <alignment horizontal="center" vertical="center"/>
    </xf>
    <xf numFmtId="231" fontId="217" fillId="121" borderId="52" xfId="2836" applyNumberFormat="1" applyFont="1" applyFill="1" applyBorder="1" applyAlignment="1">
      <alignment horizontal="center" vertical="center"/>
    </xf>
    <xf numFmtId="0" fontId="7" fillId="118" borderId="1" xfId="20413" applyFont="1" applyFill="1" applyBorder="1" applyAlignment="1">
      <alignment horizontal="left" vertical="center" indent="5"/>
    </xf>
    <xf numFmtId="165" fontId="83" fillId="118" borderId="1" xfId="20413" applyNumberFormat="1" applyFont="1" applyFill="1" applyBorder="1" applyAlignment="1">
      <alignment horizontal="center" vertical="center"/>
    </xf>
    <xf numFmtId="234" fontId="83" fillId="118" borderId="1" xfId="20413" applyNumberFormat="1" applyFont="1" applyFill="1" applyBorder="1" applyAlignment="1">
      <alignment horizontal="center" vertical="center"/>
    </xf>
    <xf numFmtId="0" fontId="7" fillId="0" borderId="1" xfId="2836" applyFont="1" applyFill="1" applyBorder="1" applyAlignment="1">
      <alignment vertical="center" wrapText="1"/>
    </xf>
    <xf numFmtId="0" fontId="7" fillId="0" borderId="69" xfId="2836" applyFont="1" applyFill="1" applyBorder="1" applyAlignment="1">
      <alignment vertical="center" wrapText="1"/>
    </xf>
    <xf numFmtId="0" fontId="222" fillId="0" borderId="71" xfId="20413" applyFont="1" applyFill="1" applyBorder="1" applyAlignment="1">
      <alignment horizontal="center" vertical="center" wrapText="1"/>
    </xf>
    <xf numFmtId="0" fontId="222" fillId="0" borderId="0" xfId="20413" applyFont="1" applyFill="1" applyBorder="1" applyAlignment="1">
      <alignment horizontal="center" vertical="center" wrapText="1"/>
    </xf>
    <xf numFmtId="0" fontId="222" fillId="0" borderId="72" xfId="20413" applyFont="1" applyFill="1" applyBorder="1" applyAlignment="1">
      <alignment horizontal="center" vertical="center" wrapText="1"/>
    </xf>
    <xf numFmtId="49" fontId="227" fillId="0" borderId="47" xfId="20413" applyNumberFormat="1" applyFont="1" applyFill="1" applyBorder="1" applyAlignment="1">
      <alignment horizontal="center" vertical="center" wrapText="1"/>
    </xf>
    <xf numFmtId="0" fontId="190" fillId="0" borderId="56" xfId="20413" applyFont="1" applyFill="1" applyBorder="1" applyAlignment="1">
      <alignment horizontal="center" vertical="center" wrapText="1"/>
    </xf>
    <xf numFmtId="0" fontId="190" fillId="0" borderId="55" xfId="20413" applyFont="1" applyFill="1" applyBorder="1" applyAlignment="1">
      <alignment horizontal="center" vertical="center" wrapText="1"/>
    </xf>
    <xf numFmtId="49" fontId="227" fillId="0" borderId="59" xfId="20413" applyNumberFormat="1" applyFont="1" applyFill="1" applyBorder="1" applyAlignment="1">
      <alignment horizontal="center" vertical="center" wrapText="1"/>
    </xf>
    <xf numFmtId="0" fontId="190" fillId="0" borderId="1" xfId="20413" applyFont="1" applyFill="1" applyBorder="1" applyAlignment="1">
      <alignment horizontal="center" vertical="center" wrapText="1"/>
    </xf>
    <xf numFmtId="0" fontId="190" fillId="0" borderId="60" xfId="20413" applyFont="1" applyFill="1" applyBorder="1" applyAlignment="1">
      <alignment horizontal="center" vertical="center" wrapText="1"/>
    </xf>
    <xf numFmtId="49" fontId="225" fillId="0" borderId="65" xfId="20413" applyNumberFormat="1" applyFont="1" applyFill="1" applyBorder="1" applyAlignment="1">
      <alignment horizontal="center" vertical="center"/>
    </xf>
    <xf numFmtId="0" fontId="225" fillId="0" borderId="69" xfId="20413" applyFont="1" applyFill="1" applyBorder="1" applyAlignment="1">
      <alignment horizontal="center" vertical="center" wrapText="1"/>
    </xf>
    <xf numFmtId="0" fontId="225" fillId="0" borderId="61" xfId="20413" applyFont="1" applyFill="1" applyBorder="1" applyAlignment="1">
      <alignment horizontal="center" vertical="center" wrapText="1"/>
    </xf>
    <xf numFmtId="0" fontId="225" fillId="0" borderId="69" xfId="20413" applyFont="1" applyFill="1" applyBorder="1" applyAlignment="1">
      <alignment horizontal="center" vertical="center"/>
    </xf>
    <xf numFmtId="0" fontId="228" fillId="0" borderId="61" xfId="20413" applyFont="1" applyFill="1" applyBorder="1" applyAlignment="1">
      <alignment horizontal="center" vertical="center"/>
    </xf>
    <xf numFmtId="0" fontId="7" fillId="121" borderId="73" xfId="20413" applyFont="1" applyFill="1" applyBorder="1" applyAlignment="1">
      <alignment horizontal="left" vertical="center" wrapText="1"/>
    </xf>
    <xf numFmtId="0" fontId="7" fillId="121" borderId="58" xfId="20413" applyFont="1" applyFill="1" applyBorder="1" applyAlignment="1">
      <alignment horizontal="left" vertical="center" wrapText="1"/>
    </xf>
    <xf numFmtId="164" fontId="217" fillId="121" borderId="52" xfId="2836" applyNumberFormat="1" applyFont="1" applyFill="1" applyBorder="1" applyAlignment="1">
      <alignment horizontal="center" vertical="center"/>
    </xf>
    <xf numFmtId="0" fontId="7" fillId="116" borderId="1" xfId="2836" applyFont="1" applyFill="1" applyBorder="1" applyAlignment="1">
      <alignment vertical="center"/>
    </xf>
    <xf numFmtId="165" fontId="83" fillId="116" borderId="1" xfId="20413" applyNumberFormat="1" applyFont="1" applyFill="1" applyBorder="1" applyAlignment="1">
      <alignment horizontal="center" vertical="center"/>
    </xf>
    <xf numFmtId="232" fontId="83" fillId="116" borderId="60" xfId="20415" applyFont="1" applyFill="1" applyBorder="1" applyAlignment="1">
      <alignment horizontal="center" vertical="center"/>
    </xf>
    <xf numFmtId="165" fontId="217" fillId="2" borderId="1" xfId="20413" applyNumberFormat="1" applyFont="1" applyFill="1" applyBorder="1" applyAlignment="1">
      <alignment horizontal="center" vertical="center"/>
    </xf>
    <xf numFmtId="232" fontId="217" fillId="2" borderId="1" xfId="20415" applyFont="1" applyFill="1" applyBorder="1" applyAlignment="1">
      <alignment horizontal="center" vertical="center"/>
    </xf>
    <xf numFmtId="232" fontId="217" fillId="2" borderId="60" xfId="20415" applyFont="1" applyFill="1" applyBorder="1" applyAlignment="1">
      <alignment horizontal="center" vertical="center"/>
    </xf>
    <xf numFmtId="0" fontId="7" fillId="118" borderId="1" xfId="20413" applyFont="1" applyFill="1" applyBorder="1" applyAlignment="1">
      <alignment horizontal="left" vertical="center" wrapText="1" indent="5"/>
    </xf>
    <xf numFmtId="233" fontId="83" fillId="118" borderId="1" xfId="20415" applyNumberFormat="1" applyFont="1" applyFill="1" applyBorder="1" applyAlignment="1">
      <alignment horizontal="center" vertical="center"/>
    </xf>
    <xf numFmtId="232" fontId="83" fillId="0" borderId="44" xfId="20415" applyFont="1" applyFill="1" applyBorder="1" applyAlignment="1">
      <alignment horizontal="center" vertical="center"/>
    </xf>
    <xf numFmtId="0" fontId="7" fillId="0" borderId="1" xfId="20413" applyFont="1" applyFill="1" applyBorder="1" applyAlignment="1">
      <alignment horizontal="left" vertical="center" indent="7"/>
    </xf>
    <xf numFmtId="165" fontId="217" fillId="116" borderId="1" xfId="20413" applyNumberFormat="1" applyFont="1" applyFill="1" applyBorder="1" applyAlignment="1">
      <alignment horizontal="center" vertical="center"/>
    </xf>
    <xf numFmtId="232" fontId="217" fillId="116" borderId="1" xfId="20415" applyFont="1" applyFill="1" applyBorder="1" applyAlignment="1">
      <alignment horizontal="center" vertical="center"/>
    </xf>
    <xf numFmtId="232" fontId="217" fillId="116" borderId="60" xfId="20415" applyFont="1" applyFill="1" applyBorder="1" applyAlignment="1">
      <alignment horizontal="center" vertical="center"/>
    </xf>
    <xf numFmtId="165" fontId="217" fillId="118" borderId="1" xfId="20413" applyNumberFormat="1" applyFont="1" applyFill="1" applyBorder="1" applyAlignment="1">
      <alignment horizontal="center" vertical="center"/>
    </xf>
    <xf numFmtId="232" fontId="217" fillId="118" borderId="74" xfId="20415" applyFont="1" applyFill="1" applyBorder="1" applyAlignment="1">
      <alignment horizontal="center" vertical="center"/>
    </xf>
    <xf numFmtId="0" fontId="7" fillId="116" borderId="1" xfId="20413" applyFont="1" applyFill="1" applyBorder="1" applyAlignment="1">
      <alignment horizontal="left" vertical="center" wrapText="1" indent="3"/>
    </xf>
    <xf numFmtId="232" fontId="7" fillId="116" borderId="1" xfId="20415" applyFont="1" applyFill="1" applyBorder="1" applyAlignment="1">
      <alignment horizontal="left" vertical="center" wrapText="1"/>
    </xf>
    <xf numFmtId="232" fontId="7" fillId="116" borderId="60" xfId="20415" applyFont="1" applyFill="1" applyBorder="1" applyAlignment="1">
      <alignment horizontal="left" vertical="center" wrapText="1"/>
    </xf>
    <xf numFmtId="0" fontId="229" fillId="2" borderId="0" xfId="20416" applyFont="1" applyFill="1" applyAlignment="1">
      <alignment vertical="center" wrapText="1"/>
    </xf>
    <xf numFmtId="0" fontId="14" fillId="2" borderId="0" xfId="2836" applyFont="1" applyFill="1" applyAlignment="1">
      <alignment horizontal="justify"/>
    </xf>
    <xf numFmtId="0" fontId="29" fillId="2" borderId="0" xfId="20417" applyFont="1" applyFill="1" applyAlignment="1">
      <alignment vertical="center"/>
    </xf>
    <xf numFmtId="238" fontId="201" fillId="116" borderId="1" xfId="20413" applyNumberFormat="1" applyFont="1" applyFill="1" applyBorder="1" applyAlignment="1">
      <alignment horizontal="left" vertical="center" wrapText="1"/>
    </xf>
    <xf numFmtId="43" fontId="7" fillId="116" borderId="1" xfId="20413" applyNumberFormat="1" applyFont="1" applyFill="1" applyBorder="1" applyAlignment="1">
      <alignment horizontal="left" vertical="center" wrapText="1"/>
    </xf>
    <xf numFmtId="238" fontId="7" fillId="116" borderId="1" xfId="20413" applyNumberFormat="1" applyFont="1" applyFill="1" applyBorder="1" applyAlignment="1">
      <alignment horizontal="left" vertical="center" wrapText="1"/>
    </xf>
    <xf numFmtId="238" fontId="7" fillId="116" borderId="60" xfId="20413" applyNumberFormat="1" applyFont="1" applyFill="1" applyBorder="1" applyAlignment="1">
      <alignment horizontal="left" vertical="center" wrapText="1"/>
    </xf>
    <xf numFmtId="233" fontId="83" fillId="118" borderId="60" xfId="20415" applyNumberFormat="1" applyFont="1" applyFill="1" applyBorder="1" applyAlignment="1">
      <alignment horizontal="center" vertical="center"/>
    </xf>
    <xf numFmtId="0" fontId="7" fillId="0" borderId="12" xfId="2836" applyFont="1" applyFill="1" applyBorder="1" applyAlignment="1">
      <alignment horizontal="left" vertical="center" wrapText="1" indent="1"/>
    </xf>
    <xf numFmtId="0" fontId="83" fillId="0" borderId="62" xfId="20413" applyFont="1" applyFill="1" applyBorder="1" applyAlignment="1">
      <alignment horizontal="center" vertical="center"/>
    </xf>
    <xf numFmtId="232" fontId="7" fillId="0" borderId="12" xfId="20415" applyFont="1" applyFill="1" applyBorder="1" applyAlignment="1">
      <alignment horizontal="left" vertical="center" wrapText="1"/>
    </xf>
    <xf numFmtId="0" fontId="83" fillId="0" borderId="55" xfId="20413" applyFont="1" applyFill="1" applyBorder="1" applyAlignment="1">
      <alignment horizontal="center" vertical="center" wrapText="1"/>
    </xf>
    <xf numFmtId="232" fontId="7" fillId="0" borderId="67" xfId="20415" applyFont="1" applyFill="1" applyBorder="1" applyAlignment="1">
      <alignment horizontal="left" vertical="center" wrapText="1"/>
    </xf>
    <xf numFmtId="49" fontId="83" fillId="0" borderId="59" xfId="20413" applyNumberFormat="1" applyFont="1" applyFill="1" applyBorder="1" applyAlignment="1">
      <alignment horizontal="center" vertical="center"/>
    </xf>
    <xf numFmtId="0" fontId="83" fillId="0" borderId="60" xfId="20413" applyFont="1" applyFill="1" applyBorder="1" applyAlignment="1">
      <alignment horizontal="center" vertical="center" wrapText="1"/>
    </xf>
    <xf numFmtId="49" fontId="83" fillId="0" borderId="65" xfId="20413" applyNumberFormat="1" applyFont="1" applyFill="1" applyBorder="1" applyAlignment="1">
      <alignment horizontal="center" vertical="center"/>
    </xf>
    <xf numFmtId="0" fontId="7" fillId="0" borderId="69" xfId="20413" applyFont="1" applyFill="1" applyBorder="1" applyAlignment="1">
      <alignment horizontal="left" vertical="center" wrapText="1" indent="3"/>
    </xf>
    <xf numFmtId="49" fontId="83" fillId="0" borderId="0" xfId="20413" applyNumberFormat="1" applyFont="1" applyFill="1" applyAlignment="1">
      <alignment horizontal="center" vertical="center"/>
    </xf>
    <xf numFmtId="0" fontId="7" fillId="0" borderId="0" xfId="20413" applyFont="1" applyFill="1" applyAlignment="1">
      <alignment wrapText="1"/>
    </xf>
    <xf numFmtId="0" fontId="83" fillId="0" borderId="0" xfId="20413" applyFont="1" applyFill="1" applyAlignment="1">
      <alignment horizontal="center" vertical="center" wrapText="1"/>
    </xf>
    <xf numFmtId="49" fontId="217" fillId="0" borderId="46" xfId="20413" applyNumberFormat="1" applyFont="1" applyFill="1" applyBorder="1" applyAlignment="1">
      <alignment horizontal="left" vertical="center"/>
    </xf>
    <xf numFmtId="49" fontId="83" fillId="0" borderId="0" xfId="20413" applyNumberFormat="1" applyFont="1" applyFill="1" applyAlignment="1">
      <alignment horizontal="left" vertical="center"/>
    </xf>
    <xf numFmtId="49" fontId="83" fillId="0" borderId="0" xfId="20413" applyNumberFormat="1" applyFont="1" applyFill="1" applyAlignment="1">
      <alignment horizontal="left" vertical="center"/>
    </xf>
    <xf numFmtId="0" fontId="83" fillId="0" borderId="0" xfId="20413" applyNumberFormat="1" applyFont="1" applyFill="1" applyAlignment="1">
      <alignment horizontal="left" vertical="top" wrapText="1"/>
    </xf>
    <xf numFmtId="0" fontId="10" fillId="0" borderId="0" xfId="20412" applyFont="1" applyAlignment="1">
      <alignment horizontal="left" vertical="center" wrapText="1"/>
    </xf>
    <xf numFmtId="0" fontId="10" fillId="0" borderId="0" xfId="20412" applyFont="1" applyAlignment="1"/>
  </cellXfs>
  <cellStyles count="20418">
    <cellStyle name=" 1" xfId="749"/>
    <cellStyle name=" 1 2" xfId="750"/>
    <cellStyle name="_x000a_bidires=100_x000d_" xfId="751"/>
    <cellStyle name="%" xfId="752"/>
    <cellStyle name="%_Inputs" xfId="753"/>
    <cellStyle name="%_Inputs (const)" xfId="754"/>
    <cellStyle name="%_Inputs Co" xfId="755"/>
    <cellStyle name="?_x0001_" xfId="756"/>
    <cellStyle name="?????? [0]_cogs" xfId="757"/>
    <cellStyle name="???????_??????? (2)" xfId="758"/>
    <cellStyle name="??????_cogs" xfId="759"/>
    <cellStyle name="??_PL-CF sheet" xfId="760"/>
    <cellStyle name="?…?ж?Ш?и [0.00]" xfId="761"/>
    <cellStyle name="?W??_‘O’с?р??" xfId="762"/>
    <cellStyle name="_04_ДДС_Орел" xfId="763"/>
    <cellStyle name="_07_ДПН_Астрахань" xfId="764"/>
    <cellStyle name="_07_ДПН_Тула" xfId="765"/>
    <cellStyle name="_08.2006" xfId="766"/>
    <cellStyle name="_2.1.1.4.4  Ремонт  ОС  220 кВ скорректир" xfId="767"/>
    <cellStyle name="_2.1.1.4.4  Ремонт  ОС  500кВ" xfId="768"/>
    <cellStyle name="_2.1.1.4.8 Др  работы  и  услуги _произ харЗАКАЗ ВВП 500 2007" xfId="769"/>
    <cellStyle name="_2.1.5.12 Др раб и услуги_общепроизв хар ЗАКАЗ ВВП 500  2007 " xfId="770"/>
    <cellStyle name="_2.1.6.3 Коммун  ЗАКАЗ ВВП 500 2007" xfId="771"/>
    <cellStyle name="_2008г. и 4кв" xfId="772"/>
    <cellStyle name="_2010 СТРУКТУРА СВОД" xfId="773"/>
    <cellStyle name="_4_macro 2009" xfId="774"/>
    <cellStyle name="_CashFlow_2007_проект_02_02_final" xfId="775"/>
    <cellStyle name="_Condition-long(2012-2030)нах" xfId="776"/>
    <cellStyle name="_Copy of ДРСК_1" xfId="777"/>
    <cellStyle name="_CPI foodimp" xfId="778"/>
    <cellStyle name="_macro 2012 var 1" xfId="779"/>
    <cellStyle name="_Model_RAB Мой" xfId="780"/>
    <cellStyle name="_Model_RAB Мой_46EE.2011(v1.0)" xfId="781"/>
    <cellStyle name="_Model_RAB Мой_ARMRAZR" xfId="782"/>
    <cellStyle name="_Model_RAB Мой_BALANCE.WARM.2011YEAR.NEW.UPDATE.SCHEME" xfId="783"/>
    <cellStyle name="_Model_RAB Мой_NADB.JNVLS.APTEKA.2011(v1.3.3)" xfId="784"/>
    <cellStyle name="_Model_RAB Мой_NADB.JNVLS.APTEKA.2011(v1.3.4)" xfId="785"/>
    <cellStyle name="_Model_RAB Мой_PREDEL.JKH.UTV.2011(v1.0.1)" xfId="786"/>
    <cellStyle name="_Model_RAB Мой_UPDATE.46EE.2011.TO.1.1" xfId="787"/>
    <cellStyle name="_Model_RAB Мой_UPDATE.BALANCE.WARM.2011YEAR.TO.1.1" xfId="788"/>
    <cellStyle name="_Model_RAB_MRSK_svod" xfId="789"/>
    <cellStyle name="_Model_RAB_MRSK_svod_46EE.2011(v1.0)" xfId="790"/>
    <cellStyle name="_Model_RAB_MRSK_svod_ARMRAZR" xfId="791"/>
    <cellStyle name="_Model_RAB_MRSK_svod_BALANCE.WARM.2011YEAR.NEW.UPDATE.SCHEME" xfId="792"/>
    <cellStyle name="_Model_RAB_MRSK_svod_NADB.JNVLS.APTEKA.2011(v1.3.3)" xfId="793"/>
    <cellStyle name="_Model_RAB_MRSK_svod_NADB.JNVLS.APTEKA.2011(v1.3.4)" xfId="794"/>
    <cellStyle name="_Model_RAB_MRSK_svod_PREDEL.JKH.UTV.2011(v1.0.1)" xfId="795"/>
    <cellStyle name="_Model_RAB_MRSK_svod_UPDATE.46EE.2011.TO.1.1" xfId="796"/>
    <cellStyle name="_Model_RAB_MRSK_svod_UPDATE.BALANCE.WARM.2011YEAR.TO.1.1" xfId="797"/>
    <cellStyle name="_Plug" xfId="798"/>
    <cellStyle name="_Plug_Б1-УТВ.ТАРИФЫ" xfId="799"/>
    <cellStyle name="_Plug_Б2-УТВ.ТАРИФЫ" xfId="800"/>
    <cellStyle name="_Plug_Б4" xfId="801"/>
    <cellStyle name="_Plug_Б4-УТВЕРЖДЕНО" xfId="802"/>
    <cellStyle name="_Plug_Б5-УТВ.ТАРИФЫ" xfId="803"/>
    <cellStyle name="_Plug_Бюджет капитальных вложений - по Группе - 2009" xfId="804"/>
    <cellStyle name="_Plug_Бюджет ФОТ" xfId="805"/>
    <cellStyle name="_Plug_Бюджет_тариф 2009" xfId="806"/>
    <cellStyle name="_Plug_Консолидация-по-ЮЛ" xfId="807"/>
    <cellStyle name="_Plug_Консолидация-по-ЮЛ-УТВ.ТАРИФЫ" xfId="808"/>
    <cellStyle name="_Plug_КПЭ-Формат-05.12" xfId="809"/>
    <cellStyle name="_Plug_КПЭ-Формат-05.12_Б4-УТВЕРЖДЕНО" xfId="810"/>
    <cellStyle name="_Plug_расчет % за пользование кредитом на 2011год" xfId="811"/>
    <cellStyle name="_Plug_Расшифровка для аудита 2011 КСК" xfId="812"/>
    <cellStyle name="_Plug_ТАБЛ_КСК_2011" xfId="813"/>
    <cellStyle name="_Plug_ФОТ 2009-2008" xfId="814"/>
    <cellStyle name="_Plug_ЦФО-зам.директора по ремонтам-КРиТР" xfId="815"/>
    <cellStyle name="_Plug_ЦФО-ИД Б8-2009-УТВЕРЖДЕНО." xfId="816"/>
    <cellStyle name="_pmp_Астрахань для НС" xfId="817"/>
    <cellStyle name="_pmp_Волгоград" xfId="818"/>
    <cellStyle name="_pmp_Ставрополь" xfId="819"/>
    <cellStyle name="_SeriesAttributes" xfId="820"/>
    <cellStyle name="_tset.net.2008" xfId="821"/>
    <cellStyle name="_v2008-2012-15.12.09вар(2)-11.2030" xfId="822"/>
    <cellStyle name="_v-2013-2030- 2b17.01.11Нах-cpiнов. курс inn 1-2-Е1xls" xfId="823"/>
    <cellStyle name="_АГ" xfId="824"/>
    <cellStyle name="_АГ_Xl0000015" xfId="825"/>
    <cellStyle name="_АГ_Расшифровка к ф.6 БП на 2009год" xfId="826"/>
    <cellStyle name="_анализ коррект БП 3-4 кварт последний" xfId="827"/>
    <cellStyle name="_АРМ_БП_РСК_V6.1.unprotec" xfId="828"/>
    <cellStyle name="_Б1 упр вариант 28_02_08" xfId="829"/>
    <cellStyle name="_Б1 упр вариант 28_02_08_Анализ_Calc А2" xfId="830"/>
    <cellStyle name="_Б1 упр вариант 28_02_08_Б4-УТВЕРЖДЕНО" xfId="831"/>
    <cellStyle name="_Б1 упр вариант 28_02_08_ЦФО-ИД Б8-2009-УТВЕРЖДЕНО." xfId="832"/>
    <cellStyle name="_ББюджетные формы.Инвестиции" xfId="833"/>
    <cellStyle name="_ББюджетные формы.Расходы" xfId="834"/>
    <cellStyle name="_Бюджет 2008г_КСК утвержденный МО" xfId="835"/>
    <cellStyle name="_Бюджет 2008г_КСК утвержденный МО_Анализ_Calc А2" xfId="836"/>
    <cellStyle name="_Бюджет 2008г_УК утвержденный МО" xfId="837"/>
    <cellStyle name="_Бюджет 2008г_УК утвержденный МО_Анализ_Calc А2" xfId="838"/>
    <cellStyle name="_Бюджет капитальных вложений - по Группе - 2009" xfId="839"/>
    <cellStyle name="_Бюджет капитальных вложений - по Группе - 2009_Анализ_Calc А2" xfId="840"/>
    <cellStyle name="_Бюджет ФОТ" xfId="841"/>
    <cellStyle name="_Бюджет ФОТ_Анализ_Calc А2" xfId="842"/>
    <cellStyle name="_Бюджет2006_ПОКАЗАТЕЛИ СВОДНЫЕ" xfId="843"/>
    <cellStyle name="_Бюджет2006_ПОКАЗАТЕЛИ СВОДНЫЕ_Анализ_Calc А2" xfId="844"/>
    <cellStyle name="_Бюджет2006_ПОКАЗАТЕЛИ СВОДНЫЕ_Б4-УТВЕРЖДЕНО" xfId="845"/>
    <cellStyle name="_Бюджет2006_ПОКАЗАТЕЛИ СВОДНЫЕ_Бюджет_тариф 2009" xfId="846"/>
    <cellStyle name="_Бюджет2006_ПОКАЗАТЕЛИ СВОДНЫЕ_ЦФО-ИД Б8-2009-УТВЕРЖДЕНО." xfId="847"/>
    <cellStyle name="_Бюджетные формы. Закупки" xfId="848"/>
    <cellStyle name="_Бюджетные формы.Доходы" xfId="849"/>
    <cellStyle name="_Бюджетные формы.Расходы_19.10.07" xfId="850"/>
    <cellStyle name="_Бюджетные формы.Финансы" xfId="851"/>
    <cellStyle name="_Бюджетные формы.ФинБюджеты" xfId="852"/>
    <cellStyle name="_ВО ОП ТЭС-ОТ- 2007" xfId="853"/>
    <cellStyle name="_ВФ ОАО ТЭС-ОТ- 2009" xfId="854"/>
    <cellStyle name="_выручка по присоединениям2" xfId="855"/>
    <cellStyle name="_Газ-расчет-16 0508Клдо 2023" xfId="856"/>
    <cellStyle name="_Газ-расчет-net-back 21,12.09 до 2030 в2" xfId="857"/>
    <cellStyle name="_Договор аренды ЯЭ с разбивкой" xfId="858"/>
    <cellStyle name="_Доходы, финансовые бюджеты" xfId="859"/>
    <cellStyle name="_доходы-расходы от реализации 2009 расш 2" xfId="860"/>
    <cellStyle name="_Защита ФЗП" xfId="861"/>
    <cellStyle name="_Защита ФЗП_Анализ_Calc А2" xfId="862"/>
    <cellStyle name="_Защита ФЗП_Бюджет_тариф 2009" xfId="863"/>
    <cellStyle name="_Инвест. программа-лизинг(Яковлев)" xfId="864"/>
    <cellStyle name="_Инвестиционная программа" xfId="865"/>
    <cellStyle name="_Инвестиционная программа_Анализ_Calc А2" xfId="866"/>
    <cellStyle name="_Инвестиционная программа_Б4-УТВЕРЖДЕНО" xfId="867"/>
    <cellStyle name="_Инвестиционная программа_ЦФО-ИД Б8-2009-УТВЕРЖДЕНО." xfId="868"/>
    <cellStyle name="_ИПЦЖКХ2105 08-до 2023вар1" xfId="869"/>
    <cellStyle name="_Исходные данные для модели" xfId="870"/>
    <cellStyle name="_итоговый файл 1" xfId="871"/>
    <cellStyle name="_Книга1" xfId="872"/>
    <cellStyle name="_Книга1 2" xfId="873"/>
    <cellStyle name="_Книга1 3" xfId="874"/>
    <cellStyle name="_Книга1_Копия АРМ_БП_РСК_V10 0_20100213" xfId="875"/>
    <cellStyle name="_Книга3" xfId="876"/>
    <cellStyle name="_Консолидация-2008-проект-new" xfId="877"/>
    <cellStyle name="_Консолидация-2008-проект-new_Анализ_Calc А2" xfId="878"/>
    <cellStyle name="_Консолидация-2008-проект-new_Бюджет_тариф 2009" xfId="879"/>
    <cellStyle name="_Контроль ДЗ по филиалам" xfId="880"/>
    <cellStyle name="_Копия Condition-все вар13.12.08" xfId="881"/>
    <cellStyle name="_Копия Программа первоочередных мер_(правка 18 05 06 Усаров_2А_3)" xfId="882"/>
    <cellStyle name="_Копия Форматы УУ15" xfId="883"/>
    <cellStyle name="_курсовые разницы 01,06,08" xfId="884"/>
    <cellStyle name="_Лизинг 1кв 2008г 6пр" xfId="885"/>
    <cellStyle name="_Лист1" xfId="886"/>
    <cellStyle name="_Макро_2030 год" xfId="887"/>
    <cellStyle name="_Модель - 2(23)" xfId="888"/>
    <cellStyle name="_Модель Стратегия Ленэнерго_3" xfId="889"/>
    <cellStyle name="_МОДЕЛЬ_1 (2)" xfId="890"/>
    <cellStyle name="_МОДЕЛЬ_1 (2)_46EE.2011(v1.0)" xfId="891"/>
    <cellStyle name="_МОДЕЛЬ_1 (2)_ARMRAZR" xfId="892"/>
    <cellStyle name="_МОДЕЛЬ_1 (2)_BALANCE.WARM.2011YEAR.NEW.UPDATE.SCHEME" xfId="893"/>
    <cellStyle name="_МОДЕЛЬ_1 (2)_NADB.JNVLS.APTEKA.2011(v1.3.3)" xfId="894"/>
    <cellStyle name="_МОДЕЛЬ_1 (2)_NADB.JNVLS.APTEKA.2011(v1.3.4)" xfId="895"/>
    <cellStyle name="_МОДЕЛЬ_1 (2)_PREDEL.JKH.UTV.2011(v1.0.1)" xfId="896"/>
    <cellStyle name="_МОДЕЛЬ_1 (2)_UPDATE.46EE.2011.TO.1.1" xfId="897"/>
    <cellStyle name="_МОДЕЛЬ_1 (2)_UPDATE.BALANCE.WARM.2011YEAR.TO.1.1" xfId="898"/>
    <cellStyle name="_НВВ 2009 постатейно свод по филиалам_09_02_09" xfId="899"/>
    <cellStyle name="_НВВ 2009 постатейно свод по филиалам_для Валентина" xfId="900"/>
    <cellStyle name="_Омск" xfId="901"/>
    <cellStyle name="_ОПЕРАТИВКА ГПЭС апрель" xfId="902"/>
    <cellStyle name="_Осн.договор с РСК" xfId="903"/>
    <cellStyle name="_ОТ ИД 2009" xfId="904"/>
    <cellStyle name="_Отчет об исполнении бюджета за I квартал 2008-РСБУ" xfId="905"/>
    <cellStyle name="_Отчет об исполнении бюджета за I квартал 2008-РСБУ_Анализ_Calc А2" xfId="906"/>
    <cellStyle name="_Отчет об исполнении бюджета за I полугодие 2008-УО" xfId="907"/>
    <cellStyle name="_Отчет об исполнении бюджета за I полугодие 2008-УО_Анализ_Calc А2" xfId="908"/>
    <cellStyle name="_План 2007 г (1)" xfId="909"/>
    <cellStyle name="_План 2008 г( В1)" xfId="910"/>
    <cellStyle name="_План2009г н а   утв. в МРСК Владимирова" xfId="911"/>
    <cellStyle name="_повидовая 2009г.  (3553426)" xfId="912"/>
    <cellStyle name="_повидовая 2009г. факт 1 кв 2009" xfId="913"/>
    <cellStyle name="_повидовая 2010г." xfId="914"/>
    <cellStyle name="_ПОВИДОВАЯ кор 2009" xfId="915"/>
    <cellStyle name="_повидовая коррект 17.09.2009" xfId="916"/>
    <cellStyle name="_ПОВИДОВАЯ КОРРЕКТ 2009г" xfId="917"/>
    <cellStyle name="_пр 5 тариф RAB" xfId="918"/>
    <cellStyle name="_пр 5 тариф RAB_46EE.2011(v1.0)" xfId="919"/>
    <cellStyle name="_пр 5 тариф RAB_ARMRAZR" xfId="920"/>
    <cellStyle name="_пр 5 тариф RAB_BALANCE.WARM.2011YEAR.NEW.UPDATE.SCHEME" xfId="921"/>
    <cellStyle name="_пр 5 тариф RAB_NADB.JNVLS.APTEKA.2011(v1.3.3)" xfId="922"/>
    <cellStyle name="_пр 5 тариф RAB_NADB.JNVLS.APTEKA.2011(v1.3.4)" xfId="923"/>
    <cellStyle name="_пр 5 тариф RAB_PREDEL.JKH.UTV.2011(v1.0.1)" xfId="924"/>
    <cellStyle name="_пр 5 тариф RAB_UPDATE.46EE.2011.TO.1.1" xfId="925"/>
    <cellStyle name="_пр 5 тариф RAB_UPDATE.BALANCE.WARM.2011YEAR.TO.1.1" xfId="926"/>
    <cellStyle name="_Правила заполнения" xfId="927"/>
    <cellStyle name="_Предожение _ДБП_2009 г ( согласованные БП)  (2)" xfId="928"/>
    <cellStyle name="_Прил 1 2006" xfId="929"/>
    <cellStyle name="_Прил 3_Пакет форм  бюджета_ год" xfId="930"/>
    <cellStyle name="_Прил 3_Пакет форм  бюджета_ год_Анализ_Calc А2" xfId="931"/>
    <cellStyle name="_Прил 4_Формат-РСК_29.11.06_new finalприм" xfId="932"/>
    <cellStyle name="_ПРИЛ. 2003_ЧТЭ" xfId="933"/>
    <cellStyle name="_Прил.1 Финансирование ИПР 2011-2013" xfId="934"/>
    <cellStyle name="_Прил.10 Отчет об исполнении  финплана 2009-2010" xfId="935"/>
    <cellStyle name="_Прил.4 Отчет об источниках финансирования ИПР 2009-2010 ХЭС" xfId="936"/>
    <cellStyle name="_Прил.6 отчет1 квартал  2008" xfId="937"/>
    <cellStyle name="_Прил.9 Финплан 2011-2013" xfId="938"/>
    <cellStyle name="_Прил_1а_2009_11.09_к служебной" xfId="939"/>
    <cellStyle name="_Прил1 ИП 2007 последний" xfId="940"/>
    <cellStyle name="_Прилож.1, 2008 г 9мес Лена" xfId="941"/>
    <cellStyle name="_Прилож.1, 2008 г В 6(21)прибыль" xfId="942"/>
    <cellStyle name="_Прилож.7 отчет 1 кв 2008" xfId="943"/>
    <cellStyle name="_Приложение 1 - ЮЯ 2010-2012 гг." xfId="944"/>
    <cellStyle name="_Приложение 1 к Соглашению за 2007" xfId="945"/>
    <cellStyle name="_Приложение 1 план" xfId="946"/>
    <cellStyle name="_Приложение 14" xfId="947"/>
    <cellStyle name="_Приложение 2 0806 факт" xfId="948"/>
    <cellStyle name="_Приложение 2. Бюджет движения денежных средств на год" xfId="949"/>
    <cellStyle name="_Приложение 5. Бюджет на месяц" xfId="950"/>
    <cellStyle name="_Приложение 6 НОВАЯ ФОРМА" xfId="951"/>
    <cellStyle name="_Приложение 6 отчет 3 кв 2008г. с лизингом 10 10 2008" xfId="952"/>
    <cellStyle name="_Приложение 7.1" xfId="953"/>
    <cellStyle name="_Приложение МТС-3-КС" xfId="954"/>
    <cellStyle name="_Приложение_6 отчет 2кв 2008  9 мес уточ" xfId="955"/>
    <cellStyle name="_Приложение_7 отчет 1 кв 2008 ОАО РЭ" xfId="956"/>
    <cellStyle name="_Приложение7а новое  на 2006 год" xfId="957"/>
    <cellStyle name="_Приложение-МТС--2-1" xfId="958"/>
    <cellStyle name="_Приложения" xfId="959"/>
    <cellStyle name="_Приложения 3,4,5" xfId="960"/>
    <cellStyle name="_ПРОГРАММ РСТ 4" xfId="961"/>
    <cellStyle name="_ПРОГРАММ РСТ 7" xfId="962"/>
    <cellStyle name="_Раздел Е Лизинг 2008" xfId="963"/>
    <cellStyle name="_Расходы" xfId="964"/>
    <cellStyle name="_Расходы ГУС на выплаты имущ. прав_2007" xfId="965"/>
    <cellStyle name="_Расчет RAB_22072008" xfId="966"/>
    <cellStyle name="_Расчет RAB_22072008_46EE.2011(v1.0)" xfId="967"/>
    <cellStyle name="_Расчет RAB_22072008_ARMRAZR" xfId="968"/>
    <cellStyle name="_Расчет RAB_22072008_BALANCE.WARM.2011YEAR.NEW.UPDATE.SCHEME" xfId="969"/>
    <cellStyle name="_Расчет RAB_22072008_NADB.JNVLS.APTEKA.2011(v1.3.3)" xfId="970"/>
    <cellStyle name="_Расчет RAB_22072008_NADB.JNVLS.APTEKA.2011(v1.3.4)" xfId="971"/>
    <cellStyle name="_Расчет RAB_22072008_PREDEL.JKH.UTV.2011(v1.0.1)" xfId="972"/>
    <cellStyle name="_Расчет RAB_22072008_UPDATE.46EE.2011.TO.1.1" xfId="973"/>
    <cellStyle name="_Расчет RAB_22072008_UPDATE.BALANCE.WARM.2011YEAR.TO.1.1" xfId="974"/>
    <cellStyle name="_Расчет RAB_Лен и МОЭСК_с 2010 года_14.04.2009_со сглаж_version 3.0_без ФСК" xfId="975"/>
    <cellStyle name="_Расчет RAB_Лен и МОЭСК_с 2010 года_14.04.2009_со сглаж_version 3.0_без ФСК_46EE.2011(v1.0)" xfId="976"/>
    <cellStyle name="_Расчет RAB_Лен и МОЭСК_с 2010 года_14.04.2009_со сглаж_version 3.0_без ФСК_ARMRAZR" xfId="977"/>
    <cellStyle name="_Расчет RAB_Лен и МОЭСК_с 2010 года_14.04.2009_со сглаж_version 3.0_без ФСК_BALANCE.WARM.2011YEAR.NEW.UPDATE.SCHEME" xfId="978"/>
    <cellStyle name="_Расчет RAB_Лен и МОЭСК_с 2010 года_14.04.2009_со сглаж_version 3.0_без ФСК_NADB.JNVLS.APTEKA.2011(v1.3.3)" xfId="979"/>
    <cellStyle name="_Расчет RAB_Лен и МОЭСК_с 2010 года_14.04.2009_со сглаж_version 3.0_без ФСК_NADB.JNVLS.APTEKA.2011(v1.3.4)" xfId="980"/>
    <cellStyle name="_Расчет RAB_Лен и МОЭСК_с 2010 года_14.04.2009_со сглаж_version 3.0_без ФСК_PREDEL.JKH.UTV.2011(v1.0.1)" xfId="981"/>
    <cellStyle name="_Расчет RAB_Лен и МОЭСК_с 2010 года_14.04.2009_со сглаж_version 3.0_без ФСК_UPDATE.46EE.2011.TO.1.1" xfId="982"/>
    <cellStyle name="_Расчет RAB_Лен и МОЭСК_с 2010 года_14.04.2009_со сглаж_version 3.0_без ФСК_UPDATE.BALANCE.WARM.2011YEAR.TO.1.1" xfId="983"/>
    <cellStyle name="_Реестр платежей ОАО Энергобаланс март" xfId="984"/>
    <cellStyle name="_РЭ_ИПР 2010-2012 БЕЗ ЗАЕМНЫХ СРЕДСТВ (27 07 2009) снижено ТП (БКС)" xfId="985"/>
    <cellStyle name="_Сб-macro 2020" xfId="986"/>
    <cellStyle name="_Сб-macro 2020_v2008-2012-15.12.09вар(2)-11.2030" xfId="987"/>
    <cellStyle name="_Сб-macro 2020_v2008-2012-23.09.09вар2а-11" xfId="988"/>
    <cellStyle name="_Свод по ИПР (2)" xfId="989"/>
    <cellStyle name="_Свод2" xfId="990"/>
    <cellStyle name="_СВОДНЫЙ3" xfId="991"/>
    <cellStyle name="_Смета по тарифам свод 07" xfId="992"/>
    <cellStyle name="_Смета расходов консолидир" xfId="993"/>
    <cellStyle name="_Справочник затрат_ЛХ_20.10.05" xfId="994"/>
    <cellStyle name="_Сырье и материалы 2008 СВП сети ФСК+МСК розврат.расшифр" xfId="995"/>
    <cellStyle name="_таб.4-5 Указ._84-У" xfId="996"/>
    <cellStyle name="_таблицы для расчетов28-04-08_2006-2009_прибыль корр_по ИА" xfId="997"/>
    <cellStyle name="_таблицы для расчетов28-04-08_2006-2009с ИА" xfId="998"/>
    <cellStyle name="_ТЭП по планированию доходов на передачу ээ" xfId="999"/>
    <cellStyle name="_Услуги производственного характера " xfId="1000"/>
    <cellStyle name="_услуги сторонних по ремонту" xfId="1001"/>
    <cellStyle name="_услуги сторонних по ремонту_СП 1 кв. 2007г." xfId="1002"/>
    <cellStyle name="_Ф-5.Услуги сторонних организаций (III,IV кв.2007год)" xfId="1003"/>
    <cellStyle name="_Форма 6  РТК.xls(отчет по Адр пр. ЛО)" xfId="1004"/>
    <cellStyle name="_Формат ДДС" xfId="1005"/>
    <cellStyle name="_Формат разбивки по МРСК_РСК" xfId="1006"/>
    <cellStyle name="_Формат_для Согласования" xfId="1007"/>
    <cellStyle name="_Форматы УУ_12 _1_1_1_1" xfId="1008"/>
    <cellStyle name="_Форматы УУ_резерв" xfId="1009"/>
    <cellStyle name="_формы Ленэнерго -изменения2" xfId="1010"/>
    <cellStyle name="_фск, выручка, потери" xfId="1011"/>
    <cellStyle name="_ХХХ Прил 2 Формы бюджетных документов 2007" xfId="1012"/>
    <cellStyle name="_ХХХ Прил 2 Формы бюджетных документов 2007_Расчет эл_эн КОМИ 2011 новые потери" xfId="1013"/>
    <cellStyle name="_ХХХ Прил 2 Формы бюджетных документов 2007_Расчет эл_эн Новгород 2011 08 10 2010" xfId="1014"/>
    <cellStyle name="_ХХХ Прил 2 Формы бюджетных документов 2007_Расчет эл_эн ПСКОВ 2011 09 10 2010" xfId="1015"/>
    <cellStyle name="_ХХХ Прил 2 Формы бюджетных документов 2007_Расчет эл-эн Архангельск 2011 08 10 2010" xfId="1016"/>
    <cellStyle name="_ХХХ Прил 2 Формы бюджетных документов 2007_Расшифровка для аудита 2011 КСК" xfId="1017"/>
    <cellStyle name="_ХХХ Прил 2 Формы бюджетных документов 2007_ТАБЛ_КСК_2011" xfId="1018"/>
    <cellStyle name="_ЦФ  реализация акций 2008-2010" xfId="1019"/>
    <cellStyle name="_ЦФ  реализация акций 2008-2010_акции по годам 2009-2012" xfId="1020"/>
    <cellStyle name="_ЦФ  реализация акций 2008-2010_Копия Прогноз ПТРдо 2030г  (3)" xfId="1021"/>
    <cellStyle name="_ЦФ  реализация акций 2008-2010_Прогноз ПТРдо 2030г." xfId="1022"/>
    <cellStyle name="_ШАБЛОН ПО ПРЕДОСТАВЛЕНИЮ ОТЧЕТНОСТИ3" xfId="1023"/>
    <cellStyle name="_экон.форм-т ВО 1 с разбивкой" xfId="1024"/>
    <cellStyle name="’К‰Э [0.00]" xfId="1025"/>
    <cellStyle name="”€ќђќ‘ћ‚›‰" xfId="1026"/>
    <cellStyle name="”€љ‘€ђћ‚ђќќ›‰" xfId="1027"/>
    <cellStyle name="”ќђќ‘ћ‚›‰" xfId="1028"/>
    <cellStyle name="”ќђќ‘ћ‚›‰ 2" xfId="1029"/>
    <cellStyle name="”ќђќ‘ћ‚›‰ 3" xfId="1030"/>
    <cellStyle name="”љ‘ђћ‚ђќќ›‰" xfId="1031"/>
    <cellStyle name="”љ‘ђћ‚ђќќ›‰ 2" xfId="1032"/>
    <cellStyle name="”љ‘ђћ‚ђќќ›‰ 3" xfId="1033"/>
    <cellStyle name="„…ќ…†ќ›‰" xfId="1034"/>
    <cellStyle name="„…ќ…†ќ›‰ 2" xfId="1035"/>
    <cellStyle name="„…ќ…†ќ›‰ 3" xfId="1036"/>
    <cellStyle name="€’ћѓћ‚›‰" xfId="1037"/>
    <cellStyle name="‡ђѓћ‹ћ‚ћљ1" xfId="1038"/>
    <cellStyle name="‡ђѓћ‹ћ‚ћљ1 2" xfId="1039"/>
    <cellStyle name="‡ђѓћ‹ћ‚ћљ2" xfId="1040"/>
    <cellStyle name="‡ђѓћ‹ћ‚ћљ2 2" xfId="1041"/>
    <cellStyle name="’ћѓћ‚›‰" xfId="1042"/>
    <cellStyle name="’ћѓћ‚›‰ 2" xfId="1043"/>
    <cellStyle name="1Normal" xfId="1044"/>
    <cellStyle name="1Normal 2" xfId="1045"/>
    <cellStyle name="20% - Accent1" xfId="1046"/>
    <cellStyle name="20% - Accent1 2" xfId="1047"/>
    <cellStyle name="20% - Accent1_46EE.2011(v1.0)" xfId="1048"/>
    <cellStyle name="20% - Accent2" xfId="1049"/>
    <cellStyle name="20% - Accent2 2" xfId="1050"/>
    <cellStyle name="20% - Accent2_46EE.2011(v1.0)" xfId="1051"/>
    <cellStyle name="20% - Accent3" xfId="1052"/>
    <cellStyle name="20% - Accent3 2" xfId="1053"/>
    <cellStyle name="20% - Accent3_46EE.2011(v1.0)" xfId="1054"/>
    <cellStyle name="20% - Accent4" xfId="1055"/>
    <cellStyle name="20% - Accent4 2" xfId="1056"/>
    <cellStyle name="20% - Accent4_46EE.2011(v1.0)" xfId="1057"/>
    <cellStyle name="20% - Accent5" xfId="1058"/>
    <cellStyle name="20% - Accent5 2" xfId="1059"/>
    <cellStyle name="20% - Accent5_46EE.2011(v1.0)" xfId="1060"/>
    <cellStyle name="20% - Accent6" xfId="1061"/>
    <cellStyle name="20% - Accent6 2" xfId="1062"/>
    <cellStyle name="20% - Accent6_46EE.2011(v1.0)" xfId="1063"/>
    <cellStyle name="20% - Акцент1 2" xfId="4"/>
    <cellStyle name="20% - Акцент1 2 2" xfId="1064"/>
    <cellStyle name="20% - Акцент1 2 3" xfId="1065"/>
    <cellStyle name="20% - Акцент1 2_46EE.2011(v1.0)" xfId="1066"/>
    <cellStyle name="20% - Акцент1 3" xfId="1067"/>
    <cellStyle name="20% - Акцент1 3 2" xfId="1068"/>
    <cellStyle name="20% - Акцент1 3_46EE.2011(v1.0)" xfId="1069"/>
    <cellStyle name="20% - Акцент1 4" xfId="1070"/>
    <cellStyle name="20% - Акцент1 4 2" xfId="1071"/>
    <cellStyle name="20% - Акцент1 4_46EE.2011(v1.0)" xfId="1072"/>
    <cellStyle name="20% - Акцент1 5" xfId="1073"/>
    <cellStyle name="20% - Акцент1 5 2" xfId="1074"/>
    <cellStyle name="20% - Акцент1 5_46EE.2011(v1.0)" xfId="1075"/>
    <cellStyle name="20% - Акцент1 6" xfId="1076"/>
    <cellStyle name="20% - Акцент1 6 2" xfId="1077"/>
    <cellStyle name="20% - Акцент1 6_46EE.2011(v1.0)" xfId="1078"/>
    <cellStyle name="20% - Акцент1 7" xfId="1079"/>
    <cellStyle name="20% - Акцент1 7 2" xfId="1080"/>
    <cellStyle name="20% - Акцент1 7_46EE.2011(v1.0)" xfId="1081"/>
    <cellStyle name="20% - Акцент1 8" xfId="1082"/>
    <cellStyle name="20% - Акцент1 8 2" xfId="1083"/>
    <cellStyle name="20% - Акцент1 8_46EE.2011(v1.0)" xfId="1084"/>
    <cellStyle name="20% - Акцент1 9" xfId="1085"/>
    <cellStyle name="20% - Акцент1 9 2" xfId="1086"/>
    <cellStyle name="20% - Акцент1 9_46EE.2011(v1.0)" xfId="1087"/>
    <cellStyle name="20% - Акцент2 2" xfId="5"/>
    <cellStyle name="20% - Акцент2 2 2" xfId="1088"/>
    <cellStyle name="20% - Акцент2 2 3" xfId="1089"/>
    <cellStyle name="20% - Акцент2 2_46EE.2011(v1.0)" xfId="1090"/>
    <cellStyle name="20% - Акцент2 3" xfId="1091"/>
    <cellStyle name="20% - Акцент2 3 2" xfId="1092"/>
    <cellStyle name="20% - Акцент2 3_46EE.2011(v1.0)" xfId="1093"/>
    <cellStyle name="20% - Акцент2 4" xfId="1094"/>
    <cellStyle name="20% - Акцент2 4 2" xfId="1095"/>
    <cellStyle name="20% - Акцент2 4_46EE.2011(v1.0)" xfId="1096"/>
    <cellStyle name="20% - Акцент2 5" xfId="1097"/>
    <cellStyle name="20% - Акцент2 5 2" xfId="1098"/>
    <cellStyle name="20% - Акцент2 5_46EE.2011(v1.0)" xfId="1099"/>
    <cellStyle name="20% - Акцент2 6" xfId="1100"/>
    <cellStyle name="20% - Акцент2 6 2" xfId="1101"/>
    <cellStyle name="20% - Акцент2 6_46EE.2011(v1.0)" xfId="1102"/>
    <cellStyle name="20% - Акцент2 7" xfId="1103"/>
    <cellStyle name="20% - Акцент2 7 2" xfId="1104"/>
    <cellStyle name="20% - Акцент2 7_46EE.2011(v1.0)" xfId="1105"/>
    <cellStyle name="20% - Акцент2 8" xfId="1106"/>
    <cellStyle name="20% - Акцент2 8 2" xfId="1107"/>
    <cellStyle name="20% - Акцент2 8_46EE.2011(v1.0)" xfId="1108"/>
    <cellStyle name="20% - Акцент2 9" xfId="1109"/>
    <cellStyle name="20% - Акцент2 9 2" xfId="1110"/>
    <cellStyle name="20% - Акцент2 9_46EE.2011(v1.0)" xfId="1111"/>
    <cellStyle name="20% - Акцент3 2" xfId="6"/>
    <cellStyle name="20% - Акцент3 2 2" xfId="1112"/>
    <cellStyle name="20% - Акцент3 2 3" xfId="1113"/>
    <cellStyle name="20% - Акцент3 2_46EE.2011(v1.0)" xfId="1114"/>
    <cellStyle name="20% - Акцент3 3" xfId="1115"/>
    <cellStyle name="20% - Акцент3 3 2" xfId="1116"/>
    <cellStyle name="20% - Акцент3 3_46EE.2011(v1.0)" xfId="1117"/>
    <cellStyle name="20% - Акцент3 4" xfId="1118"/>
    <cellStyle name="20% - Акцент3 4 2" xfId="1119"/>
    <cellStyle name="20% - Акцент3 4_46EE.2011(v1.0)" xfId="1120"/>
    <cellStyle name="20% - Акцент3 5" xfId="1121"/>
    <cellStyle name="20% - Акцент3 5 2" xfId="1122"/>
    <cellStyle name="20% - Акцент3 5_46EE.2011(v1.0)" xfId="1123"/>
    <cellStyle name="20% - Акцент3 6" xfId="1124"/>
    <cellStyle name="20% - Акцент3 6 2" xfId="1125"/>
    <cellStyle name="20% - Акцент3 6_46EE.2011(v1.0)" xfId="1126"/>
    <cellStyle name="20% - Акцент3 7" xfId="1127"/>
    <cellStyle name="20% - Акцент3 7 2" xfId="1128"/>
    <cellStyle name="20% - Акцент3 7_46EE.2011(v1.0)" xfId="1129"/>
    <cellStyle name="20% - Акцент3 8" xfId="1130"/>
    <cellStyle name="20% - Акцент3 8 2" xfId="1131"/>
    <cellStyle name="20% - Акцент3 8_46EE.2011(v1.0)" xfId="1132"/>
    <cellStyle name="20% - Акцент3 9" xfId="1133"/>
    <cellStyle name="20% - Акцент3 9 2" xfId="1134"/>
    <cellStyle name="20% - Акцент3 9_46EE.2011(v1.0)" xfId="1135"/>
    <cellStyle name="20% - Акцент4 2" xfId="7"/>
    <cellStyle name="20% - Акцент4 2 2" xfId="1136"/>
    <cellStyle name="20% - Акцент4 2 3" xfId="1137"/>
    <cellStyle name="20% - Акцент4 2_46EE.2011(v1.0)" xfId="1138"/>
    <cellStyle name="20% - Акцент4 3" xfId="1139"/>
    <cellStyle name="20% - Акцент4 3 2" xfId="1140"/>
    <cellStyle name="20% - Акцент4 3_46EE.2011(v1.0)" xfId="1141"/>
    <cellStyle name="20% - Акцент4 4" xfId="1142"/>
    <cellStyle name="20% - Акцент4 4 2" xfId="1143"/>
    <cellStyle name="20% - Акцент4 4_46EE.2011(v1.0)" xfId="1144"/>
    <cellStyle name="20% - Акцент4 5" xfId="1145"/>
    <cellStyle name="20% - Акцент4 5 2" xfId="1146"/>
    <cellStyle name="20% - Акцент4 5_46EE.2011(v1.0)" xfId="1147"/>
    <cellStyle name="20% - Акцент4 6" xfId="1148"/>
    <cellStyle name="20% - Акцент4 6 2" xfId="1149"/>
    <cellStyle name="20% - Акцент4 6_46EE.2011(v1.0)" xfId="1150"/>
    <cellStyle name="20% - Акцент4 7" xfId="1151"/>
    <cellStyle name="20% - Акцент4 7 2" xfId="1152"/>
    <cellStyle name="20% - Акцент4 7_46EE.2011(v1.0)" xfId="1153"/>
    <cellStyle name="20% - Акцент4 8" xfId="1154"/>
    <cellStyle name="20% - Акцент4 8 2" xfId="1155"/>
    <cellStyle name="20% - Акцент4 8_46EE.2011(v1.0)" xfId="1156"/>
    <cellStyle name="20% - Акцент4 9" xfId="1157"/>
    <cellStyle name="20% - Акцент4 9 2" xfId="1158"/>
    <cellStyle name="20% - Акцент4 9_46EE.2011(v1.0)" xfId="1159"/>
    <cellStyle name="20% - Акцент5 2" xfId="8"/>
    <cellStyle name="20% - Акцент5 2 2" xfId="1160"/>
    <cellStyle name="20% - Акцент5 2 3" xfId="1161"/>
    <cellStyle name="20% - Акцент5 2_46EE.2011(v1.0)" xfId="1162"/>
    <cellStyle name="20% - Акцент5 3" xfId="1163"/>
    <cellStyle name="20% - Акцент5 3 2" xfId="1164"/>
    <cellStyle name="20% - Акцент5 3_46EE.2011(v1.0)" xfId="1165"/>
    <cellStyle name="20% - Акцент5 4" xfId="1166"/>
    <cellStyle name="20% - Акцент5 4 2" xfId="1167"/>
    <cellStyle name="20% - Акцент5 4_46EE.2011(v1.0)" xfId="1168"/>
    <cellStyle name="20% - Акцент5 5" xfId="1169"/>
    <cellStyle name="20% - Акцент5 5 2" xfId="1170"/>
    <cellStyle name="20% - Акцент5 5_46EE.2011(v1.0)" xfId="1171"/>
    <cellStyle name="20% - Акцент5 6" xfId="1172"/>
    <cellStyle name="20% - Акцент5 6 2" xfId="1173"/>
    <cellStyle name="20% - Акцент5 6_46EE.2011(v1.0)" xfId="1174"/>
    <cellStyle name="20% - Акцент5 7" xfId="1175"/>
    <cellStyle name="20% - Акцент5 7 2" xfId="1176"/>
    <cellStyle name="20% - Акцент5 7_46EE.2011(v1.0)" xfId="1177"/>
    <cellStyle name="20% - Акцент5 8" xfId="1178"/>
    <cellStyle name="20% - Акцент5 8 2" xfId="1179"/>
    <cellStyle name="20% - Акцент5 8_46EE.2011(v1.0)" xfId="1180"/>
    <cellStyle name="20% - Акцент5 9" xfId="1181"/>
    <cellStyle name="20% - Акцент5 9 2" xfId="1182"/>
    <cellStyle name="20% - Акцент5 9_46EE.2011(v1.0)" xfId="1183"/>
    <cellStyle name="20% - Акцент6 2" xfId="9"/>
    <cellStyle name="20% - Акцент6 2 2" xfId="1184"/>
    <cellStyle name="20% - Акцент6 2 3" xfId="1185"/>
    <cellStyle name="20% - Акцент6 2_46EE.2011(v1.0)" xfId="1186"/>
    <cellStyle name="20% - Акцент6 3" xfId="1187"/>
    <cellStyle name="20% - Акцент6 3 2" xfId="1188"/>
    <cellStyle name="20% - Акцент6 3_46EE.2011(v1.0)" xfId="1189"/>
    <cellStyle name="20% - Акцент6 4" xfId="1190"/>
    <cellStyle name="20% - Акцент6 4 2" xfId="1191"/>
    <cellStyle name="20% - Акцент6 4_46EE.2011(v1.0)" xfId="1192"/>
    <cellStyle name="20% - Акцент6 5" xfId="1193"/>
    <cellStyle name="20% - Акцент6 5 2" xfId="1194"/>
    <cellStyle name="20% - Акцент6 5_46EE.2011(v1.0)" xfId="1195"/>
    <cellStyle name="20% - Акцент6 6" xfId="1196"/>
    <cellStyle name="20% - Акцент6 6 2" xfId="1197"/>
    <cellStyle name="20% - Акцент6 6_46EE.2011(v1.0)" xfId="1198"/>
    <cellStyle name="20% - Акцент6 7" xfId="1199"/>
    <cellStyle name="20% - Акцент6 7 2" xfId="1200"/>
    <cellStyle name="20% - Акцент6 7_46EE.2011(v1.0)" xfId="1201"/>
    <cellStyle name="20% - Акцент6 8" xfId="1202"/>
    <cellStyle name="20% - Акцент6 8 2" xfId="1203"/>
    <cellStyle name="20% - Акцент6 8_46EE.2011(v1.0)" xfId="1204"/>
    <cellStyle name="20% - Акцент6 9" xfId="1205"/>
    <cellStyle name="20% - Акцент6 9 2" xfId="1206"/>
    <cellStyle name="20% - Акцент6 9_46EE.2011(v1.0)" xfId="1207"/>
    <cellStyle name="40% - Accent1" xfId="1208"/>
    <cellStyle name="40% - Accent1 2" xfId="1209"/>
    <cellStyle name="40% - Accent1_46EE.2011(v1.0)" xfId="1210"/>
    <cellStyle name="40% - Accent2" xfId="1211"/>
    <cellStyle name="40% - Accent2 2" xfId="1212"/>
    <cellStyle name="40% - Accent2_46EE.2011(v1.0)" xfId="1213"/>
    <cellStyle name="40% - Accent3" xfId="1214"/>
    <cellStyle name="40% - Accent3 2" xfId="1215"/>
    <cellStyle name="40% - Accent3_46EE.2011(v1.0)" xfId="1216"/>
    <cellStyle name="40% - Accent4" xfId="1217"/>
    <cellStyle name="40% - Accent4 2" xfId="1218"/>
    <cellStyle name="40% - Accent4_46EE.2011(v1.0)" xfId="1219"/>
    <cellStyle name="40% - Accent5" xfId="1220"/>
    <cellStyle name="40% - Accent5 2" xfId="1221"/>
    <cellStyle name="40% - Accent5_46EE.2011(v1.0)" xfId="1222"/>
    <cellStyle name="40% - Accent6" xfId="1223"/>
    <cellStyle name="40% - Accent6 2" xfId="1224"/>
    <cellStyle name="40% - Accent6_46EE.2011(v1.0)" xfId="1225"/>
    <cellStyle name="40% - Акцент1 2" xfId="10"/>
    <cellStyle name="40% - Акцент1 2 2" xfId="1226"/>
    <cellStyle name="40% - Акцент1 2 3" xfId="1227"/>
    <cellStyle name="40% - Акцент1 2_46EE.2011(v1.0)" xfId="1228"/>
    <cellStyle name="40% - Акцент1 3" xfId="1229"/>
    <cellStyle name="40% - Акцент1 3 2" xfId="1230"/>
    <cellStyle name="40% - Акцент1 3_46EE.2011(v1.0)" xfId="1231"/>
    <cellStyle name="40% - Акцент1 4" xfId="1232"/>
    <cellStyle name="40% - Акцент1 4 2" xfId="1233"/>
    <cellStyle name="40% - Акцент1 4_46EE.2011(v1.0)" xfId="1234"/>
    <cellStyle name="40% - Акцент1 5" xfId="1235"/>
    <cellStyle name="40% - Акцент1 5 2" xfId="1236"/>
    <cellStyle name="40% - Акцент1 5_46EE.2011(v1.0)" xfId="1237"/>
    <cellStyle name="40% - Акцент1 6" xfId="1238"/>
    <cellStyle name="40% - Акцент1 6 2" xfId="1239"/>
    <cellStyle name="40% - Акцент1 6_46EE.2011(v1.0)" xfId="1240"/>
    <cellStyle name="40% - Акцент1 7" xfId="1241"/>
    <cellStyle name="40% - Акцент1 7 2" xfId="1242"/>
    <cellStyle name="40% - Акцент1 7_46EE.2011(v1.0)" xfId="1243"/>
    <cellStyle name="40% - Акцент1 8" xfId="1244"/>
    <cellStyle name="40% - Акцент1 8 2" xfId="1245"/>
    <cellStyle name="40% - Акцент1 8_46EE.2011(v1.0)" xfId="1246"/>
    <cellStyle name="40% - Акцент1 9" xfId="1247"/>
    <cellStyle name="40% - Акцент1 9 2" xfId="1248"/>
    <cellStyle name="40% - Акцент1 9_46EE.2011(v1.0)" xfId="1249"/>
    <cellStyle name="40% - Акцент2 2" xfId="11"/>
    <cellStyle name="40% - Акцент2 2 2" xfId="1250"/>
    <cellStyle name="40% - Акцент2 2 3" xfId="1251"/>
    <cellStyle name="40% - Акцент2 2_46EE.2011(v1.0)" xfId="1252"/>
    <cellStyle name="40% - Акцент2 3" xfId="1253"/>
    <cellStyle name="40% - Акцент2 3 2" xfId="1254"/>
    <cellStyle name="40% - Акцент2 3_46EE.2011(v1.0)" xfId="1255"/>
    <cellStyle name="40% - Акцент2 4" xfId="1256"/>
    <cellStyle name="40% - Акцент2 4 2" xfId="1257"/>
    <cellStyle name="40% - Акцент2 4_46EE.2011(v1.0)" xfId="1258"/>
    <cellStyle name="40% - Акцент2 5" xfId="1259"/>
    <cellStyle name="40% - Акцент2 5 2" xfId="1260"/>
    <cellStyle name="40% - Акцент2 5_46EE.2011(v1.0)" xfId="1261"/>
    <cellStyle name="40% - Акцент2 6" xfId="1262"/>
    <cellStyle name="40% - Акцент2 6 2" xfId="1263"/>
    <cellStyle name="40% - Акцент2 6_46EE.2011(v1.0)" xfId="1264"/>
    <cellStyle name="40% - Акцент2 7" xfId="1265"/>
    <cellStyle name="40% - Акцент2 7 2" xfId="1266"/>
    <cellStyle name="40% - Акцент2 7_46EE.2011(v1.0)" xfId="1267"/>
    <cellStyle name="40% - Акцент2 8" xfId="1268"/>
    <cellStyle name="40% - Акцент2 8 2" xfId="1269"/>
    <cellStyle name="40% - Акцент2 8_46EE.2011(v1.0)" xfId="1270"/>
    <cellStyle name="40% - Акцент2 9" xfId="1271"/>
    <cellStyle name="40% - Акцент2 9 2" xfId="1272"/>
    <cellStyle name="40% - Акцент2 9_46EE.2011(v1.0)" xfId="1273"/>
    <cellStyle name="40% - Акцент3 2" xfId="12"/>
    <cellStyle name="40% - Акцент3 2 2" xfId="1274"/>
    <cellStyle name="40% - Акцент3 2 3" xfId="1275"/>
    <cellStyle name="40% - Акцент3 2_46EE.2011(v1.0)" xfId="1276"/>
    <cellStyle name="40% - Акцент3 3" xfId="1277"/>
    <cellStyle name="40% - Акцент3 3 2" xfId="1278"/>
    <cellStyle name="40% - Акцент3 3_46EE.2011(v1.0)" xfId="1279"/>
    <cellStyle name="40% - Акцент3 4" xfId="1280"/>
    <cellStyle name="40% - Акцент3 4 2" xfId="1281"/>
    <cellStyle name="40% - Акцент3 4_46EE.2011(v1.0)" xfId="1282"/>
    <cellStyle name="40% - Акцент3 5" xfId="1283"/>
    <cellStyle name="40% - Акцент3 5 2" xfId="1284"/>
    <cellStyle name="40% - Акцент3 5_46EE.2011(v1.0)" xfId="1285"/>
    <cellStyle name="40% - Акцент3 6" xfId="1286"/>
    <cellStyle name="40% - Акцент3 6 2" xfId="1287"/>
    <cellStyle name="40% - Акцент3 6_46EE.2011(v1.0)" xfId="1288"/>
    <cellStyle name="40% - Акцент3 7" xfId="1289"/>
    <cellStyle name="40% - Акцент3 7 2" xfId="1290"/>
    <cellStyle name="40% - Акцент3 7_46EE.2011(v1.0)" xfId="1291"/>
    <cellStyle name="40% - Акцент3 8" xfId="1292"/>
    <cellStyle name="40% - Акцент3 8 2" xfId="1293"/>
    <cellStyle name="40% - Акцент3 8_46EE.2011(v1.0)" xfId="1294"/>
    <cellStyle name="40% - Акцент3 9" xfId="1295"/>
    <cellStyle name="40% - Акцент3 9 2" xfId="1296"/>
    <cellStyle name="40% - Акцент3 9_46EE.2011(v1.0)" xfId="1297"/>
    <cellStyle name="40% - Акцент4 2" xfId="13"/>
    <cellStyle name="40% - Акцент4 2 2" xfId="1298"/>
    <cellStyle name="40% - Акцент4 2 3" xfId="1299"/>
    <cellStyle name="40% - Акцент4 2_46EE.2011(v1.0)" xfId="1300"/>
    <cellStyle name="40% - Акцент4 3" xfId="1301"/>
    <cellStyle name="40% - Акцент4 3 2" xfId="1302"/>
    <cellStyle name="40% - Акцент4 3_46EE.2011(v1.0)" xfId="1303"/>
    <cellStyle name="40% - Акцент4 4" xfId="1304"/>
    <cellStyle name="40% - Акцент4 4 2" xfId="1305"/>
    <cellStyle name="40% - Акцент4 4_46EE.2011(v1.0)" xfId="1306"/>
    <cellStyle name="40% - Акцент4 5" xfId="1307"/>
    <cellStyle name="40% - Акцент4 5 2" xfId="1308"/>
    <cellStyle name="40% - Акцент4 5_46EE.2011(v1.0)" xfId="1309"/>
    <cellStyle name="40% - Акцент4 6" xfId="1310"/>
    <cellStyle name="40% - Акцент4 6 2" xfId="1311"/>
    <cellStyle name="40% - Акцент4 6_46EE.2011(v1.0)" xfId="1312"/>
    <cellStyle name="40% - Акцент4 7" xfId="1313"/>
    <cellStyle name="40% - Акцент4 7 2" xfId="1314"/>
    <cellStyle name="40% - Акцент4 7_46EE.2011(v1.0)" xfId="1315"/>
    <cellStyle name="40% - Акцент4 8" xfId="1316"/>
    <cellStyle name="40% - Акцент4 8 2" xfId="1317"/>
    <cellStyle name="40% - Акцент4 8_46EE.2011(v1.0)" xfId="1318"/>
    <cellStyle name="40% - Акцент4 9" xfId="1319"/>
    <cellStyle name="40% - Акцент4 9 2" xfId="1320"/>
    <cellStyle name="40% - Акцент4 9_46EE.2011(v1.0)" xfId="1321"/>
    <cellStyle name="40% - Акцент5 2" xfId="14"/>
    <cellStyle name="40% - Акцент5 2 2" xfId="1322"/>
    <cellStyle name="40% - Акцент5 2 3" xfId="1323"/>
    <cellStyle name="40% - Акцент5 2_46EE.2011(v1.0)" xfId="1324"/>
    <cellStyle name="40% - Акцент5 3" xfId="1325"/>
    <cellStyle name="40% - Акцент5 3 2" xfId="1326"/>
    <cellStyle name="40% - Акцент5 3_46EE.2011(v1.0)" xfId="1327"/>
    <cellStyle name="40% - Акцент5 4" xfId="1328"/>
    <cellStyle name="40% - Акцент5 4 2" xfId="1329"/>
    <cellStyle name="40% - Акцент5 4_46EE.2011(v1.0)" xfId="1330"/>
    <cellStyle name="40% - Акцент5 5" xfId="1331"/>
    <cellStyle name="40% - Акцент5 5 2" xfId="1332"/>
    <cellStyle name="40% - Акцент5 5_46EE.2011(v1.0)" xfId="1333"/>
    <cellStyle name="40% - Акцент5 6" xfId="1334"/>
    <cellStyle name="40% - Акцент5 6 2" xfId="1335"/>
    <cellStyle name="40% - Акцент5 6_46EE.2011(v1.0)" xfId="1336"/>
    <cellStyle name="40% - Акцент5 7" xfId="1337"/>
    <cellStyle name="40% - Акцент5 7 2" xfId="1338"/>
    <cellStyle name="40% - Акцент5 7_46EE.2011(v1.0)" xfId="1339"/>
    <cellStyle name="40% - Акцент5 8" xfId="1340"/>
    <cellStyle name="40% - Акцент5 8 2" xfId="1341"/>
    <cellStyle name="40% - Акцент5 8_46EE.2011(v1.0)" xfId="1342"/>
    <cellStyle name="40% - Акцент5 9" xfId="1343"/>
    <cellStyle name="40% - Акцент5 9 2" xfId="1344"/>
    <cellStyle name="40% - Акцент5 9_46EE.2011(v1.0)" xfId="1345"/>
    <cellStyle name="40% - Акцент6 2" xfId="15"/>
    <cellStyle name="40% - Акцент6 2 2" xfId="1346"/>
    <cellStyle name="40% - Акцент6 2 3" xfId="1347"/>
    <cellStyle name="40% - Акцент6 2_46EE.2011(v1.0)" xfId="1348"/>
    <cellStyle name="40% - Акцент6 3" xfId="1349"/>
    <cellStyle name="40% - Акцент6 3 2" xfId="1350"/>
    <cellStyle name="40% - Акцент6 3_46EE.2011(v1.0)" xfId="1351"/>
    <cellStyle name="40% - Акцент6 4" xfId="1352"/>
    <cellStyle name="40% - Акцент6 4 2" xfId="1353"/>
    <cellStyle name="40% - Акцент6 4_46EE.2011(v1.0)" xfId="1354"/>
    <cellStyle name="40% - Акцент6 5" xfId="1355"/>
    <cellStyle name="40% - Акцент6 5 2" xfId="1356"/>
    <cellStyle name="40% - Акцент6 5_46EE.2011(v1.0)" xfId="1357"/>
    <cellStyle name="40% - Акцент6 6" xfId="1358"/>
    <cellStyle name="40% - Акцент6 6 2" xfId="1359"/>
    <cellStyle name="40% - Акцент6 6_46EE.2011(v1.0)" xfId="1360"/>
    <cellStyle name="40% - Акцент6 7" xfId="1361"/>
    <cellStyle name="40% - Акцент6 7 2" xfId="1362"/>
    <cellStyle name="40% - Акцент6 7_46EE.2011(v1.0)" xfId="1363"/>
    <cellStyle name="40% - Акцент6 8" xfId="1364"/>
    <cellStyle name="40% - Акцент6 8 2" xfId="1365"/>
    <cellStyle name="40% - Акцент6 8_46EE.2011(v1.0)" xfId="1366"/>
    <cellStyle name="40% - Акцент6 9" xfId="1367"/>
    <cellStyle name="40% - Акцент6 9 2" xfId="1368"/>
    <cellStyle name="40% - Акцент6 9_46EE.2011(v1.0)" xfId="1369"/>
    <cellStyle name="60% - Accent1" xfId="1370"/>
    <cellStyle name="60% - Accent2" xfId="1371"/>
    <cellStyle name="60% - Accent3" xfId="1372"/>
    <cellStyle name="60% - Accent4" xfId="1373"/>
    <cellStyle name="60% - Accent5" xfId="1374"/>
    <cellStyle name="60% - Accent6" xfId="1375"/>
    <cellStyle name="60% - Акцент1 2" xfId="16"/>
    <cellStyle name="60% - Акцент1 2 2" xfId="1376"/>
    <cellStyle name="60% - Акцент1 3" xfId="1377"/>
    <cellStyle name="60% - Акцент1 3 2" xfId="1378"/>
    <cellStyle name="60% - Акцент1 4" xfId="1379"/>
    <cellStyle name="60% - Акцент1 4 2" xfId="1380"/>
    <cellStyle name="60% - Акцент1 5" xfId="1381"/>
    <cellStyle name="60% - Акцент1 5 2" xfId="1382"/>
    <cellStyle name="60% - Акцент1 6" xfId="1383"/>
    <cellStyle name="60% - Акцент1 6 2" xfId="1384"/>
    <cellStyle name="60% - Акцент1 7" xfId="1385"/>
    <cellStyle name="60% - Акцент1 7 2" xfId="1386"/>
    <cellStyle name="60% - Акцент1 8" xfId="1387"/>
    <cellStyle name="60% - Акцент1 8 2" xfId="1388"/>
    <cellStyle name="60% - Акцент1 9" xfId="1389"/>
    <cellStyle name="60% - Акцент1 9 2" xfId="1390"/>
    <cellStyle name="60% - Акцент2 2" xfId="17"/>
    <cellStyle name="60% - Акцент2 2 2" xfId="1391"/>
    <cellStyle name="60% - Акцент2 3" xfId="1392"/>
    <cellStyle name="60% - Акцент2 3 2" xfId="1393"/>
    <cellStyle name="60% - Акцент2 4" xfId="1394"/>
    <cellStyle name="60% - Акцент2 4 2" xfId="1395"/>
    <cellStyle name="60% - Акцент2 5" xfId="1396"/>
    <cellStyle name="60% - Акцент2 5 2" xfId="1397"/>
    <cellStyle name="60% - Акцент2 6" xfId="1398"/>
    <cellStyle name="60% - Акцент2 6 2" xfId="1399"/>
    <cellStyle name="60% - Акцент2 7" xfId="1400"/>
    <cellStyle name="60% - Акцент2 7 2" xfId="1401"/>
    <cellStyle name="60% - Акцент2 8" xfId="1402"/>
    <cellStyle name="60% - Акцент2 8 2" xfId="1403"/>
    <cellStyle name="60% - Акцент2 9" xfId="1404"/>
    <cellStyle name="60% - Акцент2 9 2" xfId="1405"/>
    <cellStyle name="60% - Акцент3 2" xfId="18"/>
    <cellStyle name="60% - Акцент3 2 2" xfId="1406"/>
    <cellStyle name="60% - Акцент3 3" xfId="1407"/>
    <cellStyle name="60% - Акцент3 3 2" xfId="1408"/>
    <cellStyle name="60% - Акцент3 4" xfId="1409"/>
    <cellStyle name="60% - Акцент3 4 2" xfId="1410"/>
    <cellStyle name="60% - Акцент3 5" xfId="1411"/>
    <cellStyle name="60% - Акцент3 5 2" xfId="1412"/>
    <cellStyle name="60% - Акцент3 6" xfId="1413"/>
    <cellStyle name="60% - Акцент3 6 2" xfId="1414"/>
    <cellStyle name="60% - Акцент3 7" xfId="1415"/>
    <cellStyle name="60% - Акцент3 7 2" xfId="1416"/>
    <cellStyle name="60% - Акцент3 8" xfId="1417"/>
    <cellStyle name="60% - Акцент3 8 2" xfId="1418"/>
    <cellStyle name="60% - Акцент3 9" xfId="1419"/>
    <cellStyle name="60% - Акцент3 9 2" xfId="1420"/>
    <cellStyle name="60% - Акцент4 2" xfId="19"/>
    <cellStyle name="60% - Акцент4 2 2" xfId="1421"/>
    <cellStyle name="60% - Акцент4 3" xfId="1422"/>
    <cellStyle name="60% - Акцент4 3 2" xfId="1423"/>
    <cellStyle name="60% - Акцент4 4" xfId="1424"/>
    <cellStyle name="60% - Акцент4 4 2" xfId="1425"/>
    <cellStyle name="60% - Акцент4 5" xfId="1426"/>
    <cellStyle name="60% - Акцент4 5 2" xfId="1427"/>
    <cellStyle name="60% - Акцент4 6" xfId="1428"/>
    <cellStyle name="60% - Акцент4 6 2" xfId="1429"/>
    <cellStyle name="60% - Акцент4 7" xfId="1430"/>
    <cellStyle name="60% - Акцент4 7 2" xfId="1431"/>
    <cellStyle name="60% - Акцент4 8" xfId="1432"/>
    <cellStyle name="60% - Акцент4 8 2" xfId="1433"/>
    <cellStyle name="60% - Акцент4 9" xfId="1434"/>
    <cellStyle name="60% - Акцент4 9 2" xfId="1435"/>
    <cellStyle name="60% - Акцент5 2" xfId="20"/>
    <cellStyle name="60% - Акцент5 2 2" xfId="1436"/>
    <cellStyle name="60% - Акцент5 3" xfId="1437"/>
    <cellStyle name="60% - Акцент5 3 2" xfId="1438"/>
    <cellStyle name="60% - Акцент5 4" xfId="1439"/>
    <cellStyle name="60% - Акцент5 4 2" xfId="1440"/>
    <cellStyle name="60% - Акцент5 5" xfId="1441"/>
    <cellStyle name="60% - Акцент5 5 2" xfId="1442"/>
    <cellStyle name="60% - Акцент5 6" xfId="1443"/>
    <cellStyle name="60% - Акцент5 6 2" xfId="1444"/>
    <cellStyle name="60% - Акцент5 7" xfId="1445"/>
    <cellStyle name="60% - Акцент5 7 2" xfId="1446"/>
    <cellStyle name="60% - Акцент5 8" xfId="1447"/>
    <cellStyle name="60% - Акцент5 8 2" xfId="1448"/>
    <cellStyle name="60% - Акцент5 9" xfId="1449"/>
    <cellStyle name="60% - Акцент5 9 2" xfId="1450"/>
    <cellStyle name="60% - Акцент6 2" xfId="21"/>
    <cellStyle name="60% - Акцент6 2 2" xfId="1451"/>
    <cellStyle name="60% - Акцент6 3" xfId="1452"/>
    <cellStyle name="60% - Акцент6 3 2" xfId="1453"/>
    <cellStyle name="60% - Акцент6 4" xfId="1454"/>
    <cellStyle name="60% - Акцент6 4 2" xfId="1455"/>
    <cellStyle name="60% - Акцент6 5" xfId="1456"/>
    <cellStyle name="60% - Акцент6 5 2" xfId="1457"/>
    <cellStyle name="60% - Акцент6 6" xfId="1458"/>
    <cellStyle name="60% - Акцент6 6 2" xfId="1459"/>
    <cellStyle name="60% - Акцент6 7" xfId="1460"/>
    <cellStyle name="60% - Акцент6 7 2" xfId="1461"/>
    <cellStyle name="60% - Акцент6 8" xfId="1462"/>
    <cellStyle name="60% - Акцент6 8 2" xfId="1463"/>
    <cellStyle name="60% - Акцент6 9" xfId="1464"/>
    <cellStyle name="60% - Акцент6 9 2" xfId="1465"/>
    <cellStyle name="930" xfId="1466"/>
    <cellStyle name="Accent1" xfId="1467"/>
    <cellStyle name="Accent1 - 20%" xfId="1468"/>
    <cellStyle name="Accent1 - 20% 2" xfId="1469"/>
    <cellStyle name="Accent1 - 20% 3" xfId="1470"/>
    <cellStyle name="Accent1 - 20% 4" xfId="1471"/>
    <cellStyle name="Accent1 - 20% 5" xfId="1472"/>
    <cellStyle name="Accent1 - 20% 6" xfId="1473"/>
    <cellStyle name="Accent1 - 40%" xfId="1474"/>
    <cellStyle name="Accent1 - 40% 2" xfId="1475"/>
    <cellStyle name="Accent1 - 40% 3" xfId="1476"/>
    <cellStyle name="Accent1 - 40% 4" xfId="1477"/>
    <cellStyle name="Accent1 - 40% 5" xfId="1478"/>
    <cellStyle name="Accent1 - 40% 6" xfId="1479"/>
    <cellStyle name="Accent1 - 60%" xfId="1480"/>
    <cellStyle name="Accent1 - 60% 2" xfId="1481"/>
    <cellStyle name="Accent1 - 60% 3" xfId="1482"/>
    <cellStyle name="Accent1 - 60% 4" xfId="1483"/>
    <cellStyle name="Accent1 - 60% 5" xfId="1484"/>
    <cellStyle name="Accent1 - 60% 6" xfId="1485"/>
    <cellStyle name="Accent1_акции по годам 2009-2012" xfId="1486"/>
    <cellStyle name="Accent2" xfId="1487"/>
    <cellStyle name="Accent2 - 20%" xfId="1488"/>
    <cellStyle name="Accent2 - 20% 2" xfId="1489"/>
    <cellStyle name="Accent2 - 20% 3" xfId="1490"/>
    <cellStyle name="Accent2 - 20% 4" xfId="1491"/>
    <cellStyle name="Accent2 - 20% 5" xfId="1492"/>
    <cellStyle name="Accent2 - 20% 6" xfId="1493"/>
    <cellStyle name="Accent2 - 40%" xfId="1494"/>
    <cellStyle name="Accent2 - 40% 2" xfId="1495"/>
    <cellStyle name="Accent2 - 40% 3" xfId="1496"/>
    <cellStyle name="Accent2 - 40% 4" xfId="1497"/>
    <cellStyle name="Accent2 - 40% 5" xfId="1498"/>
    <cellStyle name="Accent2 - 40% 6" xfId="1499"/>
    <cellStyle name="Accent2 - 60%" xfId="1500"/>
    <cellStyle name="Accent2 - 60% 2" xfId="1501"/>
    <cellStyle name="Accent2 - 60% 3" xfId="1502"/>
    <cellStyle name="Accent2 - 60% 4" xfId="1503"/>
    <cellStyle name="Accent2 - 60% 5" xfId="1504"/>
    <cellStyle name="Accent2 - 60% 6" xfId="1505"/>
    <cellStyle name="Accent2_акции по годам 2009-2012" xfId="1506"/>
    <cellStyle name="Accent3" xfId="1507"/>
    <cellStyle name="Accent3 - 20%" xfId="1508"/>
    <cellStyle name="Accent3 - 20% 2" xfId="1509"/>
    <cellStyle name="Accent3 - 20% 3" xfId="1510"/>
    <cellStyle name="Accent3 - 20% 4" xfId="1511"/>
    <cellStyle name="Accent3 - 20% 5" xfId="1512"/>
    <cellStyle name="Accent3 - 20% 6" xfId="1513"/>
    <cellStyle name="Accent3 - 40%" xfId="1514"/>
    <cellStyle name="Accent3 - 40% 2" xfId="1515"/>
    <cellStyle name="Accent3 - 40% 3" xfId="1516"/>
    <cellStyle name="Accent3 - 40% 4" xfId="1517"/>
    <cellStyle name="Accent3 - 40% 5" xfId="1518"/>
    <cellStyle name="Accent3 - 40% 6" xfId="1519"/>
    <cellStyle name="Accent3 - 60%" xfId="1520"/>
    <cellStyle name="Accent3 - 60% 2" xfId="1521"/>
    <cellStyle name="Accent3 - 60% 3" xfId="1522"/>
    <cellStyle name="Accent3 - 60% 4" xfId="1523"/>
    <cellStyle name="Accent3 - 60% 5" xfId="1524"/>
    <cellStyle name="Accent3 - 60% 6" xfId="1525"/>
    <cellStyle name="Accent3_7-р" xfId="1526"/>
    <cellStyle name="Accent4" xfId="1527"/>
    <cellStyle name="Accent4 - 20%" xfId="1528"/>
    <cellStyle name="Accent4 - 20% 2" xfId="1529"/>
    <cellStyle name="Accent4 - 20% 3" xfId="1530"/>
    <cellStyle name="Accent4 - 20% 4" xfId="1531"/>
    <cellStyle name="Accent4 - 20% 5" xfId="1532"/>
    <cellStyle name="Accent4 - 20% 6" xfId="1533"/>
    <cellStyle name="Accent4 - 40%" xfId="1534"/>
    <cellStyle name="Accent4 - 40% 2" xfId="1535"/>
    <cellStyle name="Accent4 - 40% 3" xfId="1536"/>
    <cellStyle name="Accent4 - 40% 4" xfId="1537"/>
    <cellStyle name="Accent4 - 40% 5" xfId="1538"/>
    <cellStyle name="Accent4 - 40% 6" xfId="1539"/>
    <cellStyle name="Accent4 - 60%" xfId="1540"/>
    <cellStyle name="Accent4 - 60% 2" xfId="1541"/>
    <cellStyle name="Accent4 - 60% 3" xfId="1542"/>
    <cellStyle name="Accent4 - 60% 4" xfId="1543"/>
    <cellStyle name="Accent4 - 60% 5" xfId="1544"/>
    <cellStyle name="Accent4 - 60% 6" xfId="1545"/>
    <cellStyle name="Accent4_7-р" xfId="1546"/>
    <cellStyle name="Accent5" xfId="1547"/>
    <cellStyle name="Accent5 - 20%" xfId="1548"/>
    <cellStyle name="Accent5 - 20% 2" xfId="1549"/>
    <cellStyle name="Accent5 - 20% 3" xfId="1550"/>
    <cellStyle name="Accent5 - 20% 4" xfId="1551"/>
    <cellStyle name="Accent5 - 20% 5" xfId="1552"/>
    <cellStyle name="Accent5 - 20% 6" xfId="1553"/>
    <cellStyle name="Accent5 - 40%" xfId="1554"/>
    <cellStyle name="Accent5 - 60%" xfId="1555"/>
    <cellStyle name="Accent5 - 60% 2" xfId="1556"/>
    <cellStyle name="Accent5 - 60% 3" xfId="1557"/>
    <cellStyle name="Accent5 - 60% 4" xfId="1558"/>
    <cellStyle name="Accent5 - 60% 5" xfId="1559"/>
    <cellStyle name="Accent5 - 60% 6" xfId="1560"/>
    <cellStyle name="Accent5_7-р" xfId="1561"/>
    <cellStyle name="Accent6" xfId="1562"/>
    <cellStyle name="Accent6 - 20%" xfId="1563"/>
    <cellStyle name="Accent6 - 40%" xfId="1564"/>
    <cellStyle name="Accent6 - 40% 2" xfId="1565"/>
    <cellStyle name="Accent6 - 40% 3" xfId="1566"/>
    <cellStyle name="Accent6 - 40% 4" xfId="1567"/>
    <cellStyle name="Accent6 - 40% 5" xfId="1568"/>
    <cellStyle name="Accent6 - 40% 6" xfId="1569"/>
    <cellStyle name="Accent6 - 60%" xfId="1570"/>
    <cellStyle name="Accent6 - 60% 2" xfId="1571"/>
    <cellStyle name="Accent6 - 60% 3" xfId="1572"/>
    <cellStyle name="Accent6 - 60% 4" xfId="1573"/>
    <cellStyle name="Accent6 - 60% 5" xfId="1574"/>
    <cellStyle name="Accent6 - 60% 6" xfId="1575"/>
    <cellStyle name="Accent6_7-р" xfId="1576"/>
    <cellStyle name="account" xfId="1577"/>
    <cellStyle name="Accounting" xfId="1578"/>
    <cellStyle name="Ăčďĺđńńűëęŕ" xfId="1579"/>
    <cellStyle name="AFE" xfId="1580"/>
    <cellStyle name="Áĺççŕůčňíűé" xfId="1581"/>
    <cellStyle name="Äĺíĺćíűé [0]_(ňŕá 3č)" xfId="1582"/>
    <cellStyle name="Äĺíĺćíűé_(ňŕá 3č)" xfId="1583"/>
    <cellStyle name="Anna" xfId="1584"/>
    <cellStyle name="Annotations Cell - PerformancePoint" xfId="1585"/>
    <cellStyle name="AP_AR_UPS" xfId="1586"/>
    <cellStyle name="Arial007000001514155735" xfId="1587"/>
    <cellStyle name="Arial007000001514155735 2" xfId="1588"/>
    <cellStyle name="Arial0070000015536870911" xfId="1589"/>
    <cellStyle name="Arial0070000015536870911 2" xfId="1590"/>
    <cellStyle name="Arial007000001565535" xfId="1591"/>
    <cellStyle name="Arial007000001565535 2" xfId="1592"/>
    <cellStyle name="Arial0110010000536870911" xfId="1593"/>
    <cellStyle name="Arial01101000015536870911" xfId="1594"/>
    <cellStyle name="Arial017010000536870911" xfId="1595"/>
    <cellStyle name="Arial018000000536870911" xfId="1596"/>
    <cellStyle name="Arial10170100015536870911" xfId="1597"/>
    <cellStyle name="Arial10170100015536870911 2" xfId="1598"/>
    <cellStyle name="Arial107000000536870911" xfId="1599"/>
    <cellStyle name="Arial107000001514155735" xfId="1600"/>
    <cellStyle name="Arial107000001514155735 2" xfId="1601"/>
    <cellStyle name="Arial107000001514155735FMT" xfId="1602"/>
    <cellStyle name="Arial107000001514155735FMT 2" xfId="1603"/>
    <cellStyle name="Arial1070000015536870911" xfId="1604"/>
    <cellStyle name="Arial1070000015536870911 2" xfId="1605"/>
    <cellStyle name="Arial1070000015536870911FMT" xfId="1606"/>
    <cellStyle name="Arial1070000015536870911FMT 2" xfId="1607"/>
    <cellStyle name="Arial107000001565535" xfId="1608"/>
    <cellStyle name="Arial107000001565535 2" xfId="1609"/>
    <cellStyle name="Arial107000001565535FMT" xfId="1610"/>
    <cellStyle name="Arial107000001565535FMT 2" xfId="1611"/>
    <cellStyle name="Arial117100000536870911" xfId="1612"/>
    <cellStyle name="Arial118000000536870911" xfId="1613"/>
    <cellStyle name="Arial2110100000536870911" xfId="1614"/>
    <cellStyle name="Arial21101000015536870911" xfId="1615"/>
    <cellStyle name="Arial2170000015536870911" xfId="1616"/>
    <cellStyle name="Arial2170000015536870911 2" xfId="1617"/>
    <cellStyle name="Arial2170000015536870911FMT" xfId="1618"/>
    <cellStyle name="Arial2170000015536870911FMT 2" xfId="1619"/>
    <cellStyle name="Assumption" xfId="1620"/>
    <cellStyle name="BackGround_General" xfId="1621"/>
    <cellStyle name="Bad" xfId="1622"/>
    <cellStyle name="blank" xfId="1623"/>
    <cellStyle name="Blue" xfId="1624"/>
    <cellStyle name="Body_$Dollars" xfId="1625"/>
    <cellStyle name="Calc Currency (0)" xfId="1626"/>
    <cellStyle name="Calc Currency (2)" xfId="1627"/>
    <cellStyle name="Calc Percent (0)" xfId="1628"/>
    <cellStyle name="Calc Percent (1)" xfId="1629"/>
    <cellStyle name="Calc Percent (2)" xfId="1630"/>
    <cellStyle name="Calc Units (0)" xfId="1631"/>
    <cellStyle name="Calc Units (1)" xfId="1632"/>
    <cellStyle name="Calc Units (2)" xfId="1633"/>
    <cellStyle name="Calculation" xfId="1634"/>
    <cellStyle name="Calculation 2" xfId="1635"/>
    <cellStyle name="Check" xfId="1636"/>
    <cellStyle name="Check 2" xfId="1637"/>
    <cellStyle name="Check Cell" xfId="1638"/>
    <cellStyle name="Chek" xfId="1639"/>
    <cellStyle name="Comma [0]_Adjusted FS 1299" xfId="1640"/>
    <cellStyle name="Comma [00]" xfId="1641"/>
    <cellStyle name="Comma 0" xfId="1642"/>
    <cellStyle name="Comma 0*" xfId="1643"/>
    <cellStyle name="Comma 2" xfId="1644"/>
    <cellStyle name="Comma 2 2" xfId="1645"/>
    <cellStyle name="Comma 3" xfId="1646"/>
    <cellStyle name="Comma 3*" xfId="1647"/>
    <cellStyle name="Comma_Adjusted FS 1299" xfId="1648"/>
    <cellStyle name="Comma0" xfId="1649"/>
    <cellStyle name="Çŕůčňíűé" xfId="1650"/>
    <cellStyle name="Currency [0]" xfId="1651"/>
    <cellStyle name="Currency [0] 2" xfId="1652"/>
    <cellStyle name="Currency [0] 2 2" xfId="1653"/>
    <cellStyle name="Currency [0] 2 3" xfId="1654"/>
    <cellStyle name="Currency [0] 2 4" xfId="1655"/>
    <cellStyle name="Currency [0] 2 5" xfId="1656"/>
    <cellStyle name="Currency [0] 2 6" xfId="1657"/>
    <cellStyle name="Currency [0] 2 7" xfId="1658"/>
    <cellStyle name="Currency [0] 2 8" xfId="1659"/>
    <cellStyle name="Currency [0] 3" xfId="1660"/>
    <cellStyle name="Currency [0] 3 2" xfId="1661"/>
    <cellStyle name="Currency [0] 3 3" xfId="1662"/>
    <cellStyle name="Currency [0] 3 4" xfId="1663"/>
    <cellStyle name="Currency [0] 3 5" xfId="1664"/>
    <cellStyle name="Currency [0] 3 6" xfId="1665"/>
    <cellStyle name="Currency [0] 3 7" xfId="1666"/>
    <cellStyle name="Currency [0] 3 8" xfId="1667"/>
    <cellStyle name="Currency [0] 4" xfId="1668"/>
    <cellStyle name="Currency [0] 4 2" xfId="1669"/>
    <cellStyle name="Currency [0] 4 3" xfId="1670"/>
    <cellStyle name="Currency [0] 4 4" xfId="1671"/>
    <cellStyle name="Currency [0] 4 5" xfId="1672"/>
    <cellStyle name="Currency [0] 4 6" xfId="1673"/>
    <cellStyle name="Currency [0] 4 7" xfId="1674"/>
    <cellStyle name="Currency [0] 4 8" xfId="1675"/>
    <cellStyle name="Currency [0] 5" xfId="1676"/>
    <cellStyle name="Currency [0] 5 2" xfId="1677"/>
    <cellStyle name="Currency [0] 5 3" xfId="1678"/>
    <cellStyle name="Currency [0] 5 4" xfId="1679"/>
    <cellStyle name="Currency [0] 5 5" xfId="1680"/>
    <cellStyle name="Currency [0] 5 6" xfId="1681"/>
    <cellStyle name="Currency [0] 5 7" xfId="1682"/>
    <cellStyle name="Currency [0] 5 8" xfId="1683"/>
    <cellStyle name="Currency [0] 6" xfId="1684"/>
    <cellStyle name="Currency [0] 6 2" xfId="1685"/>
    <cellStyle name="Currency [0] 7" xfId="1686"/>
    <cellStyle name="Currency [0] 7 2" xfId="1687"/>
    <cellStyle name="Currency [0] 8" xfId="1688"/>
    <cellStyle name="Currency [0] 8 2" xfId="1689"/>
    <cellStyle name="Currency [00]" xfId="1690"/>
    <cellStyle name="Currency 0" xfId="1691"/>
    <cellStyle name="Currency 2" xfId="1692"/>
    <cellStyle name="Currency_06_9m" xfId="1693"/>
    <cellStyle name="Currency0" xfId="1694"/>
    <cellStyle name="Currency2" xfId="1695"/>
    <cellStyle name="Đ_x0010_" xfId="1696"/>
    <cellStyle name="Data Cell - PerformancePoint" xfId="1697"/>
    <cellStyle name="Data Entry Cell - PerformancePoint" xfId="1698"/>
    <cellStyle name="date" xfId="1699"/>
    <cellStyle name="date 2" xfId="1700"/>
    <cellStyle name="Date Aligned" xfId="1701"/>
    <cellStyle name="Date Short" xfId="1702"/>
    <cellStyle name="Dates" xfId="1703"/>
    <cellStyle name="Default" xfId="1704"/>
    <cellStyle name="Dezimal [0]_Compiling Utility Macros" xfId="1705"/>
    <cellStyle name="Dezimal_Compiling Utility Macros" xfId="1706"/>
    <cellStyle name="Dotted Line" xfId="1707"/>
    <cellStyle name="E&amp;Y House" xfId="1708"/>
    <cellStyle name="E-mail" xfId="1709"/>
    <cellStyle name="Emphasis 1" xfId="1710"/>
    <cellStyle name="Emphasis 1 2" xfId="1711"/>
    <cellStyle name="Emphasis 1 3" xfId="1712"/>
    <cellStyle name="Emphasis 1 4" xfId="1713"/>
    <cellStyle name="Emphasis 1 5" xfId="1714"/>
    <cellStyle name="Emphasis 1 6" xfId="1715"/>
    <cellStyle name="Emphasis 2" xfId="1716"/>
    <cellStyle name="Emphasis 2 2" xfId="1717"/>
    <cellStyle name="Emphasis 2 3" xfId="1718"/>
    <cellStyle name="Emphasis 2 4" xfId="1719"/>
    <cellStyle name="Emphasis 2 5" xfId="1720"/>
    <cellStyle name="Emphasis 2 6" xfId="1721"/>
    <cellStyle name="Emphasis 3" xfId="1722"/>
    <cellStyle name="Enter Currency (0)" xfId="1723"/>
    <cellStyle name="Enter Currency (2)" xfId="1724"/>
    <cellStyle name="Enter Units (0)" xfId="1725"/>
    <cellStyle name="Enter Units (1)" xfId="1726"/>
    <cellStyle name="Enter Units (2)" xfId="1727"/>
    <cellStyle name="Euro" xfId="1728"/>
    <cellStyle name="Euro 2" xfId="1729"/>
    <cellStyle name="ew" xfId="1730"/>
    <cellStyle name="Excel Built-in Excel Built-in Normal" xfId="1731"/>
    <cellStyle name="Excel Built-in Normal" xfId="1732"/>
    <cellStyle name="Excel Built-in Normal 1" xfId="1733"/>
    <cellStyle name="Excel Built-in Normal 1 2" xfId="1734"/>
    <cellStyle name="Excel Built-in Normal 2" xfId="1735"/>
    <cellStyle name="Excel Built-in Normal 3" xfId="1736"/>
    <cellStyle name="Excel Built-in Normal 4" xfId="1737"/>
    <cellStyle name="Excel Built-in Normal 4 2" xfId="1738"/>
    <cellStyle name="Excel Built-in Normal 5" xfId="1739"/>
    <cellStyle name="Excel Built-in Normal 6" xfId="1740"/>
    <cellStyle name="Excel Built-in Обычный 2" xfId="1741"/>
    <cellStyle name="Explanatory Text" xfId="1742"/>
    <cellStyle name="F2" xfId="1743"/>
    <cellStyle name="F3" xfId="1744"/>
    <cellStyle name="F4" xfId="1745"/>
    <cellStyle name="F5" xfId="1746"/>
    <cellStyle name="F6" xfId="1747"/>
    <cellStyle name="F7" xfId="1748"/>
    <cellStyle name="F8" xfId="1749"/>
    <cellStyle name="Fixed" xfId="1750"/>
    <cellStyle name="fo]_x000d__x000a_UserName=Murat Zelef_x000d__x000a_UserCompany=Bumerang_x000d__x000a__x000d__x000a_[File Paths]_x000d__x000a_WorkingDirectory=C:\EQUIS\DLWIN_x000d__x000a_DownLoader=C" xfId="1751"/>
    <cellStyle name="Followed Hyperlink" xfId="1752"/>
    <cellStyle name="Footnote" xfId="1753"/>
    <cellStyle name="Footnotes" xfId="1754"/>
    <cellStyle name="General_Ledger" xfId="1755"/>
    <cellStyle name="Good" xfId="1756"/>
    <cellStyle name="Good 2" xfId="1757"/>
    <cellStyle name="Good 3" xfId="1758"/>
    <cellStyle name="Good 4" xfId="1759"/>
    <cellStyle name="Good_7-р_Из_Системы" xfId="1760"/>
    <cellStyle name="hard no" xfId="1761"/>
    <cellStyle name="Hard Percent" xfId="1762"/>
    <cellStyle name="hardno" xfId="1763"/>
    <cellStyle name="Header" xfId="1764"/>
    <cellStyle name="Header1" xfId="1765"/>
    <cellStyle name="Header2" xfId="1766"/>
    <cellStyle name="Heading" xfId="1767"/>
    <cellStyle name="Heading 1" xfId="1768"/>
    <cellStyle name="Heading 1 2" xfId="1769"/>
    <cellStyle name="Heading 2" xfId="1770"/>
    <cellStyle name="Heading 2 2" xfId="1771"/>
    <cellStyle name="Heading 3" xfId="1772"/>
    <cellStyle name="Heading 3 2" xfId="1773"/>
    <cellStyle name="Heading 3 2 2" xfId="1774"/>
    <cellStyle name="Heading 4" xfId="1775"/>
    <cellStyle name="Heading 5" xfId="1776"/>
    <cellStyle name="Heading_Б4-УТВЕРЖДЕНО" xfId="1777"/>
    <cellStyle name="Heading2" xfId="1778"/>
    <cellStyle name="Hidden" xfId="1779"/>
    <cellStyle name="Hidden 2" xfId="1780"/>
    <cellStyle name="Hyperlink" xfId="1781"/>
    <cellStyle name="Îáű÷íűé__FES" xfId="1782"/>
    <cellStyle name="Îáû÷íûé_cogs" xfId="1783"/>
    <cellStyle name="Îňęđűâŕâřŕ˙ń˙ ăčďĺđńńűëęŕ" xfId="1784"/>
    <cellStyle name="Info" xfId="1785"/>
    <cellStyle name="Input" xfId="1786"/>
    <cellStyle name="Input 2" xfId="1787"/>
    <cellStyle name="InputCurrency" xfId="1788"/>
    <cellStyle name="InputCurrency2" xfId="1789"/>
    <cellStyle name="InputMultiple1" xfId="1790"/>
    <cellStyle name="InputPercent1" xfId="1791"/>
    <cellStyle name="Inputs" xfId="1792"/>
    <cellStyle name="Inputs (const)" xfId="1793"/>
    <cellStyle name="Inputs 10" xfId="1794"/>
    <cellStyle name="Inputs 2" xfId="1795"/>
    <cellStyle name="Inputs 3" xfId="1796"/>
    <cellStyle name="Inputs 4" xfId="1797"/>
    <cellStyle name="Inputs 5" xfId="1798"/>
    <cellStyle name="Inputs 6" xfId="1799"/>
    <cellStyle name="Inputs 7" xfId="1800"/>
    <cellStyle name="Inputs 8" xfId="1801"/>
    <cellStyle name="Inputs 9" xfId="1802"/>
    <cellStyle name="Inputs Co" xfId="1803"/>
    <cellStyle name="Inputs_46EE.2011(v1.0)" xfId="1804"/>
    <cellStyle name="Just_Table" xfId="1805"/>
    <cellStyle name="LeftTitle" xfId="1806"/>
    <cellStyle name="Link Currency (0)" xfId="1807"/>
    <cellStyle name="Link Currency (2)" xfId="1808"/>
    <cellStyle name="Link Units (0)" xfId="1809"/>
    <cellStyle name="Link Units (1)" xfId="1810"/>
    <cellStyle name="Link Units (2)" xfId="1811"/>
    <cellStyle name="Linked Cell" xfId="1812"/>
    <cellStyle name="Locked Cell - PerformancePoint" xfId="1813"/>
    <cellStyle name="Millares [0]_FINAL-10" xfId="1814"/>
    <cellStyle name="Millares_FINAL-10" xfId="1815"/>
    <cellStyle name="Milliers [0]_RESULTS" xfId="1816"/>
    <cellStyle name="Milliers_RESULTS" xfId="1817"/>
    <cellStyle name="mnb" xfId="1818"/>
    <cellStyle name="Mon?taire [0]_RESULTS" xfId="1819"/>
    <cellStyle name="Mon?taire_RESULTS" xfId="1820"/>
    <cellStyle name="Moneda [0]_FINAL-10" xfId="1821"/>
    <cellStyle name="Moneda_FINAL-10" xfId="1822"/>
    <cellStyle name="Monétaire [0]_RESULTS" xfId="1823"/>
    <cellStyle name="Monétaire_RESULTS" xfId="1824"/>
    <cellStyle name="Multiple" xfId="1825"/>
    <cellStyle name="Multiple1" xfId="1826"/>
    <cellStyle name="MultipleBelow" xfId="1827"/>
    <cellStyle name="mystil" xfId="1828"/>
    <cellStyle name="namber" xfId="1829"/>
    <cellStyle name="Neutral" xfId="1830"/>
    <cellStyle name="Neutral 2" xfId="1831"/>
    <cellStyle name="Neutral 3" xfId="1832"/>
    <cellStyle name="Neutral 4" xfId="1833"/>
    <cellStyle name="Neutral_7-р_Из_Системы" xfId="1834"/>
    <cellStyle name="No_Input" xfId="1835"/>
    <cellStyle name="Norma11l" xfId="1836"/>
    <cellStyle name="Norma11l 2" xfId="1837"/>
    <cellStyle name="normal" xfId="1838"/>
    <cellStyle name="Normal - Style1" xfId="1839"/>
    <cellStyle name="Normal 1" xfId="1840"/>
    <cellStyle name="Normal 2" xfId="22"/>
    <cellStyle name="Normal 2 2" xfId="1841"/>
    <cellStyle name="Normal 3" xfId="1842"/>
    <cellStyle name="Normal 3 2" xfId="1843"/>
    <cellStyle name="Normal 4" xfId="1844"/>
    <cellStyle name="Normal 4 2" xfId="1845"/>
    <cellStyle name="Normal 5" xfId="1846"/>
    <cellStyle name="Normal 5 2" xfId="1847"/>
    <cellStyle name="normal 6" xfId="1848"/>
    <cellStyle name="normal 7" xfId="1849"/>
    <cellStyle name="normal 8" xfId="1850"/>
    <cellStyle name="normal 9" xfId="1851"/>
    <cellStyle name="Normal." xfId="1852"/>
    <cellStyle name="Normal_06_9m" xfId="1853"/>
    <cellStyle name="Normal1" xfId="1854"/>
    <cellStyle name="Normal2" xfId="1855"/>
    <cellStyle name="NormalGB" xfId="1856"/>
    <cellStyle name="Normalny_24. 02. 97." xfId="1857"/>
    <cellStyle name="normбlnм_laroux" xfId="1858"/>
    <cellStyle name="Note" xfId="1859"/>
    <cellStyle name="Note 2" xfId="1860"/>
    <cellStyle name="Note 2 2" xfId="1861"/>
    <cellStyle name="Note 3" xfId="1862"/>
    <cellStyle name="Note 3 2" xfId="1863"/>
    <cellStyle name="Note 4" xfId="1864"/>
    <cellStyle name="Note_7-р_Из_Системы" xfId="1865"/>
    <cellStyle name="number" xfId="1866"/>
    <cellStyle name="Ôčíŕíńîâűé [0]_(ňŕá 3č)" xfId="1867"/>
    <cellStyle name="Ôčíŕíńîâűé_(ňŕá 3č)" xfId="1868"/>
    <cellStyle name="Option" xfId="1869"/>
    <cellStyle name="Òûñÿ÷è [0]_cogs" xfId="1870"/>
    <cellStyle name="Òûñÿ÷è_cogs" xfId="1871"/>
    <cellStyle name="Output" xfId="1872"/>
    <cellStyle name="Page Number" xfId="1873"/>
    <cellStyle name="PageHeading" xfId="1874"/>
    <cellStyle name="pb_page_heading_LS" xfId="1875"/>
    <cellStyle name="Percent [0]" xfId="1876"/>
    <cellStyle name="Percent [00]" xfId="1877"/>
    <cellStyle name="Percent 2" xfId="1878"/>
    <cellStyle name="Percent 3" xfId="1879"/>
    <cellStyle name="Percent_FA register working" xfId="1880"/>
    <cellStyle name="Percent1" xfId="1881"/>
    <cellStyle name="Piug" xfId="1882"/>
    <cellStyle name="Plug" xfId="1883"/>
    <cellStyle name="PrePop Currency (0)" xfId="1884"/>
    <cellStyle name="PrePop Currency (2)" xfId="1885"/>
    <cellStyle name="PrePop Units (0)" xfId="1886"/>
    <cellStyle name="PrePop Units (1)" xfId="1887"/>
    <cellStyle name="PrePop Units (2)" xfId="1888"/>
    <cellStyle name="Price_Body" xfId="1889"/>
    <cellStyle name="prochrek" xfId="1890"/>
    <cellStyle name="Protected" xfId="1891"/>
    <cellStyle name="QTitle" xfId="1892"/>
    <cellStyle name="QTitle 2" xfId="1893"/>
    <cellStyle name="range" xfId="1894"/>
    <cellStyle name="S3" xfId="1895"/>
    <cellStyle name="Salomon Logo" xfId="1896"/>
    <cellStyle name="SAPBEXaggData" xfId="1897"/>
    <cellStyle name="SAPBEXaggData 2" xfId="1898"/>
    <cellStyle name="SAPBEXaggData 3" xfId="1899"/>
    <cellStyle name="SAPBEXaggData 4" xfId="1900"/>
    <cellStyle name="SAPBEXaggData 5" xfId="1901"/>
    <cellStyle name="SAPBEXaggData 6" xfId="1902"/>
    <cellStyle name="SAPBEXaggDataEmph" xfId="1903"/>
    <cellStyle name="SAPBEXaggDataEmph 2" xfId="1904"/>
    <cellStyle name="SAPBEXaggDataEmph 3" xfId="1905"/>
    <cellStyle name="SAPBEXaggDataEmph 4" xfId="1906"/>
    <cellStyle name="SAPBEXaggDataEmph 5" xfId="1907"/>
    <cellStyle name="SAPBEXaggDataEmph 6" xfId="1908"/>
    <cellStyle name="SAPBEXaggItem" xfId="1909"/>
    <cellStyle name="SAPBEXaggItem 2" xfId="1910"/>
    <cellStyle name="SAPBEXaggItem 3" xfId="1911"/>
    <cellStyle name="SAPBEXaggItem 4" xfId="1912"/>
    <cellStyle name="SAPBEXaggItem 5" xfId="1913"/>
    <cellStyle name="SAPBEXaggItem 6" xfId="1914"/>
    <cellStyle name="SAPBEXaggItemX" xfId="1915"/>
    <cellStyle name="SAPBEXaggItemX 2" xfId="1916"/>
    <cellStyle name="SAPBEXaggItemX 3" xfId="1917"/>
    <cellStyle name="SAPBEXaggItemX 4" xfId="1918"/>
    <cellStyle name="SAPBEXaggItemX 5" xfId="1919"/>
    <cellStyle name="SAPBEXaggItemX 6" xfId="1920"/>
    <cellStyle name="SAPBEXchaText" xfId="1921"/>
    <cellStyle name="SAPBEXchaText 2" xfId="1922"/>
    <cellStyle name="SAPBEXchaText 3" xfId="1923"/>
    <cellStyle name="SAPBEXchaText 4" xfId="1924"/>
    <cellStyle name="SAPBEXchaText 5" xfId="1925"/>
    <cellStyle name="SAPBEXchaText 6" xfId="1926"/>
    <cellStyle name="SAPBEXchaText 7" xfId="1927"/>
    <cellStyle name="SAPBEXchaText_Приложение_1_к_7-у-о_2009_Кв_1_ФСТ" xfId="1928"/>
    <cellStyle name="SAPBEXexcBad7" xfId="1929"/>
    <cellStyle name="SAPBEXexcBad7 2" xfId="1930"/>
    <cellStyle name="SAPBEXexcBad7 3" xfId="1931"/>
    <cellStyle name="SAPBEXexcBad7 4" xfId="1932"/>
    <cellStyle name="SAPBEXexcBad7 5" xfId="1933"/>
    <cellStyle name="SAPBEXexcBad7 6" xfId="1934"/>
    <cellStyle name="SAPBEXexcBad8" xfId="1935"/>
    <cellStyle name="SAPBEXexcBad8 2" xfId="1936"/>
    <cellStyle name="SAPBEXexcBad8 3" xfId="1937"/>
    <cellStyle name="SAPBEXexcBad8 4" xfId="1938"/>
    <cellStyle name="SAPBEXexcBad8 5" xfId="1939"/>
    <cellStyle name="SAPBEXexcBad8 6" xfId="1940"/>
    <cellStyle name="SAPBEXexcBad9" xfId="1941"/>
    <cellStyle name="SAPBEXexcBad9 2" xfId="1942"/>
    <cellStyle name="SAPBEXexcBad9 3" xfId="1943"/>
    <cellStyle name="SAPBEXexcBad9 4" xfId="1944"/>
    <cellStyle name="SAPBEXexcBad9 5" xfId="1945"/>
    <cellStyle name="SAPBEXexcBad9 6" xfId="1946"/>
    <cellStyle name="SAPBEXexcCritical4" xfId="1947"/>
    <cellStyle name="SAPBEXexcCritical4 2" xfId="1948"/>
    <cellStyle name="SAPBEXexcCritical4 3" xfId="1949"/>
    <cellStyle name="SAPBEXexcCritical4 4" xfId="1950"/>
    <cellStyle name="SAPBEXexcCritical4 5" xfId="1951"/>
    <cellStyle name="SAPBEXexcCritical4 6" xfId="1952"/>
    <cellStyle name="SAPBEXexcCritical5" xfId="1953"/>
    <cellStyle name="SAPBEXexcCritical5 2" xfId="1954"/>
    <cellStyle name="SAPBEXexcCritical5 3" xfId="1955"/>
    <cellStyle name="SAPBEXexcCritical5 4" xfId="1956"/>
    <cellStyle name="SAPBEXexcCritical5 5" xfId="1957"/>
    <cellStyle name="SAPBEXexcCritical5 6" xfId="1958"/>
    <cellStyle name="SAPBEXexcCritical6" xfId="1959"/>
    <cellStyle name="SAPBEXexcCritical6 2" xfId="1960"/>
    <cellStyle name="SAPBEXexcCritical6 3" xfId="1961"/>
    <cellStyle name="SAPBEXexcCritical6 4" xfId="1962"/>
    <cellStyle name="SAPBEXexcCritical6 5" xfId="1963"/>
    <cellStyle name="SAPBEXexcCritical6 6" xfId="1964"/>
    <cellStyle name="SAPBEXexcGood1" xfId="1965"/>
    <cellStyle name="SAPBEXexcGood1 2" xfId="1966"/>
    <cellStyle name="SAPBEXexcGood1 3" xfId="1967"/>
    <cellStyle name="SAPBEXexcGood1 4" xfId="1968"/>
    <cellStyle name="SAPBEXexcGood1 5" xfId="1969"/>
    <cellStyle name="SAPBEXexcGood1 6" xfId="1970"/>
    <cellStyle name="SAPBEXexcGood2" xfId="1971"/>
    <cellStyle name="SAPBEXexcGood2 2" xfId="1972"/>
    <cellStyle name="SAPBEXexcGood2 3" xfId="1973"/>
    <cellStyle name="SAPBEXexcGood2 4" xfId="1974"/>
    <cellStyle name="SAPBEXexcGood2 5" xfId="1975"/>
    <cellStyle name="SAPBEXexcGood2 6" xfId="1976"/>
    <cellStyle name="SAPBEXexcGood3" xfId="1977"/>
    <cellStyle name="SAPBEXexcGood3 2" xfId="1978"/>
    <cellStyle name="SAPBEXexcGood3 3" xfId="1979"/>
    <cellStyle name="SAPBEXexcGood3 4" xfId="1980"/>
    <cellStyle name="SAPBEXexcGood3 5" xfId="1981"/>
    <cellStyle name="SAPBEXexcGood3 6" xfId="1982"/>
    <cellStyle name="SAPBEXfilterDrill" xfId="1983"/>
    <cellStyle name="SAPBEXfilterDrill 2" xfId="1984"/>
    <cellStyle name="SAPBEXfilterDrill 3" xfId="1985"/>
    <cellStyle name="SAPBEXfilterDrill 4" xfId="1986"/>
    <cellStyle name="SAPBEXfilterDrill 5" xfId="1987"/>
    <cellStyle name="SAPBEXfilterDrill 6" xfId="1988"/>
    <cellStyle name="SAPBEXfilterItem" xfId="1989"/>
    <cellStyle name="SAPBEXfilterItem 2" xfId="1990"/>
    <cellStyle name="SAPBEXfilterItem 3" xfId="1991"/>
    <cellStyle name="SAPBEXfilterItem 4" xfId="1992"/>
    <cellStyle name="SAPBEXfilterItem 5" xfId="1993"/>
    <cellStyle name="SAPBEXfilterItem 6" xfId="1994"/>
    <cellStyle name="SAPBEXfilterText" xfId="1995"/>
    <cellStyle name="SAPBEXfilterText 2" xfId="1996"/>
    <cellStyle name="SAPBEXfilterText 3" xfId="1997"/>
    <cellStyle name="SAPBEXfilterText 4" xfId="1998"/>
    <cellStyle name="SAPBEXfilterText 5" xfId="1999"/>
    <cellStyle name="SAPBEXfilterText 6" xfId="2000"/>
    <cellStyle name="SAPBEXformats" xfId="2001"/>
    <cellStyle name="SAPBEXformats 2" xfId="2002"/>
    <cellStyle name="SAPBEXformats 3" xfId="2003"/>
    <cellStyle name="SAPBEXformats 4" xfId="2004"/>
    <cellStyle name="SAPBEXformats 5" xfId="2005"/>
    <cellStyle name="SAPBEXformats 6" xfId="2006"/>
    <cellStyle name="SAPBEXformats 7" xfId="2007"/>
    <cellStyle name="SAPBEXheaderItem" xfId="2008"/>
    <cellStyle name="SAPBEXheaderItem 2" xfId="2009"/>
    <cellStyle name="SAPBEXheaderItem 3" xfId="2010"/>
    <cellStyle name="SAPBEXheaderItem 4" xfId="2011"/>
    <cellStyle name="SAPBEXheaderItem 5" xfId="2012"/>
    <cellStyle name="SAPBEXheaderItem 6" xfId="2013"/>
    <cellStyle name="SAPBEXheaderItem 7" xfId="2014"/>
    <cellStyle name="SAPBEXheaderText" xfId="2015"/>
    <cellStyle name="SAPBEXheaderText 2" xfId="2016"/>
    <cellStyle name="SAPBEXheaderText 3" xfId="2017"/>
    <cellStyle name="SAPBEXheaderText 4" xfId="2018"/>
    <cellStyle name="SAPBEXheaderText 5" xfId="2019"/>
    <cellStyle name="SAPBEXheaderText 6" xfId="2020"/>
    <cellStyle name="SAPBEXheaderText 7" xfId="2021"/>
    <cellStyle name="SAPBEXHLevel0" xfId="2022"/>
    <cellStyle name="SAPBEXHLevel0 2" xfId="2023"/>
    <cellStyle name="SAPBEXHLevel0 3" xfId="2024"/>
    <cellStyle name="SAPBEXHLevel0 4" xfId="2025"/>
    <cellStyle name="SAPBEXHLevel0 5" xfId="2026"/>
    <cellStyle name="SAPBEXHLevel0 6" xfId="2027"/>
    <cellStyle name="SAPBEXHLevel0 7" xfId="2028"/>
    <cellStyle name="SAPBEXHLevel0 8" xfId="2029"/>
    <cellStyle name="SAPBEXHLevel0_7y-отчетная_РЖД_2009_04" xfId="2030"/>
    <cellStyle name="SAPBEXHLevel0X" xfId="2031"/>
    <cellStyle name="SAPBEXHLevel0X 10" xfId="2032"/>
    <cellStyle name="SAPBEXHLevel0X 2" xfId="2033"/>
    <cellStyle name="SAPBEXHLevel0X 3" xfId="2034"/>
    <cellStyle name="SAPBEXHLevel0X 4" xfId="2035"/>
    <cellStyle name="SAPBEXHLevel0X 5" xfId="2036"/>
    <cellStyle name="SAPBEXHLevel0X 6" xfId="2037"/>
    <cellStyle name="SAPBEXHLevel0X 7" xfId="2038"/>
    <cellStyle name="SAPBEXHLevel0X 8" xfId="2039"/>
    <cellStyle name="SAPBEXHLevel0X 9" xfId="2040"/>
    <cellStyle name="SAPBEXHLevel0X_7-р_Из_Системы" xfId="2041"/>
    <cellStyle name="SAPBEXHLevel1" xfId="2042"/>
    <cellStyle name="SAPBEXHLevel1 2" xfId="2043"/>
    <cellStyle name="SAPBEXHLevel1 3" xfId="2044"/>
    <cellStyle name="SAPBEXHLevel1 4" xfId="2045"/>
    <cellStyle name="SAPBEXHLevel1 5" xfId="2046"/>
    <cellStyle name="SAPBEXHLevel1 6" xfId="2047"/>
    <cellStyle name="SAPBEXHLevel1 7" xfId="2048"/>
    <cellStyle name="SAPBEXHLevel1 8" xfId="2049"/>
    <cellStyle name="SAPBEXHLevel1_7y-отчетная_РЖД_2009_04" xfId="2050"/>
    <cellStyle name="SAPBEXHLevel1X" xfId="2051"/>
    <cellStyle name="SAPBEXHLevel1X 10" xfId="2052"/>
    <cellStyle name="SAPBEXHLevel1X 2" xfId="2053"/>
    <cellStyle name="SAPBEXHLevel1X 3" xfId="2054"/>
    <cellStyle name="SAPBEXHLevel1X 4" xfId="2055"/>
    <cellStyle name="SAPBEXHLevel1X 5" xfId="2056"/>
    <cellStyle name="SAPBEXHLevel1X 6" xfId="2057"/>
    <cellStyle name="SAPBEXHLevel1X 7" xfId="2058"/>
    <cellStyle name="SAPBEXHLevel1X 8" xfId="2059"/>
    <cellStyle name="SAPBEXHLevel1X 9" xfId="2060"/>
    <cellStyle name="SAPBEXHLevel1X_7-р_Из_Системы" xfId="2061"/>
    <cellStyle name="SAPBEXHLevel2" xfId="2062"/>
    <cellStyle name="SAPBEXHLevel2 2" xfId="2063"/>
    <cellStyle name="SAPBEXHLevel2 3" xfId="2064"/>
    <cellStyle name="SAPBEXHLevel2 4" xfId="2065"/>
    <cellStyle name="SAPBEXHLevel2 5" xfId="2066"/>
    <cellStyle name="SAPBEXHLevel2 6" xfId="2067"/>
    <cellStyle name="SAPBEXHLevel2 7" xfId="2068"/>
    <cellStyle name="SAPBEXHLevel2_Приложение_1_к_7-у-о_2009_Кв_1_ФСТ" xfId="2069"/>
    <cellStyle name="SAPBEXHLevel2X" xfId="2070"/>
    <cellStyle name="SAPBEXHLevel2X 2" xfId="2071"/>
    <cellStyle name="SAPBEXHLevel2X 3" xfId="2072"/>
    <cellStyle name="SAPBEXHLevel2X 4" xfId="2073"/>
    <cellStyle name="SAPBEXHLevel2X 5" xfId="2074"/>
    <cellStyle name="SAPBEXHLevel2X 6" xfId="2075"/>
    <cellStyle name="SAPBEXHLevel2X 7" xfId="2076"/>
    <cellStyle name="SAPBEXHLevel2X 8" xfId="2077"/>
    <cellStyle name="SAPBEXHLevel2X 9" xfId="2078"/>
    <cellStyle name="SAPBEXHLevel2X_7-р_Из_Системы" xfId="2079"/>
    <cellStyle name="SAPBEXHLevel3" xfId="2080"/>
    <cellStyle name="SAPBEXHLevel3 2" xfId="2081"/>
    <cellStyle name="SAPBEXHLevel3 3" xfId="2082"/>
    <cellStyle name="SAPBEXHLevel3 4" xfId="2083"/>
    <cellStyle name="SAPBEXHLevel3 5" xfId="2084"/>
    <cellStyle name="SAPBEXHLevel3 6" xfId="2085"/>
    <cellStyle name="SAPBEXHLevel3 7" xfId="2086"/>
    <cellStyle name="SAPBEXHLevel3_Приложение_1_к_7-у-о_2009_Кв_1_ФСТ" xfId="2087"/>
    <cellStyle name="SAPBEXHLevel3X" xfId="2088"/>
    <cellStyle name="SAPBEXHLevel3X 2" xfId="2089"/>
    <cellStyle name="SAPBEXHLevel3X 3" xfId="2090"/>
    <cellStyle name="SAPBEXHLevel3X 4" xfId="2091"/>
    <cellStyle name="SAPBEXHLevel3X 5" xfId="2092"/>
    <cellStyle name="SAPBEXHLevel3X 6" xfId="2093"/>
    <cellStyle name="SAPBEXHLevel3X 7" xfId="2094"/>
    <cellStyle name="SAPBEXHLevel3X 8" xfId="2095"/>
    <cellStyle name="SAPBEXHLevel3X 9" xfId="2096"/>
    <cellStyle name="SAPBEXHLevel3X_7-р_Из_Системы" xfId="2097"/>
    <cellStyle name="SAPBEXinputData" xfId="2098"/>
    <cellStyle name="SAPBEXinputData 10" xfId="2099"/>
    <cellStyle name="SAPBEXinputData 11" xfId="2100"/>
    <cellStyle name="SAPBEXinputData 2" xfId="2101"/>
    <cellStyle name="SAPBEXinputData 3" xfId="2102"/>
    <cellStyle name="SAPBEXinputData 4" xfId="2103"/>
    <cellStyle name="SAPBEXinputData 5" xfId="2104"/>
    <cellStyle name="SAPBEXinputData 6" xfId="2105"/>
    <cellStyle name="SAPBEXinputData 7" xfId="2106"/>
    <cellStyle name="SAPBEXinputData 8" xfId="2107"/>
    <cellStyle name="SAPBEXinputData 9" xfId="2108"/>
    <cellStyle name="SAPBEXinputData_7-р_Из_Системы" xfId="2109"/>
    <cellStyle name="SAPBEXItemHeader" xfId="2110"/>
    <cellStyle name="SAPBEXresData" xfId="2111"/>
    <cellStyle name="SAPBEXresData 2" xfId="2112"/>
    <cellStyle name="SAPBEXresData 3" xfId="2113"/>
    <cellStyle name="SAPBEXresData 4" xfId="2114"/>
    <cellStyle name="SAPBEXresData 5" xfId="2115"/>
    <cellStyle name="SAPBEXresData 6" xfId="2116"/>
    <cellStyle name="SAPBEXresDataEmph" xfId="2117"/>
    <cellStyle name="SAPBEXresDataEmph 2" xfId="2118"/>
    <cellStyle name="SAPBEXresDataEmph 2 2" xfId="2119"/>
    <cellStyle name="SAPBEXresDataEmph 3" xfId="2120"/>
    <cellStyle name="SAPBEXresDataEmph 3 2" xfId="2121"/>
    <cellStyle name="SAPBEXresDataEmph 4" xfId="2122"/>
    <cellStyle name="SAPBEXresDataEmph 4 2" xfId="2123"/>
    <cellStyle name="SAPBEXresDataEmph 5" xfId="2124"/>
    <cellStyle name="SAPBEXresDataEmph 5 2" xfId="2125"/>
    <cellStyle name="SAPBEXresDataEmph 6" xfId="2126"/>
    <cellStyle name="SAPBEXresDataEmph 6 2" xfId="2127"/>
    <cellStyle name="SAPBEXresItem" xfId="2128"/>
    <cellStyle name="SAPBEXresItem 2" xfId="2129"/>
    <cellStyle name="SAPBEXresItem 3" xfId="2130"/>
    <cellStyle name="SAPBEXresItem 4" xfId="2131"/>
    <cellStyle name="SAPBEXresItem 5" xfId="2132"/>
    <cellStyle name="SAPBEXresItem 6" xfId="2133"/>
    <cellStyle name="SAPBEXresItemX" xfId="2134"/>
    <cellStyle name="SAPBEXresItemX 2" xfId="2135"/>
    <cellStyle name="SAPBEXresItemX 3" xfId="2136"/>
    <cellStyle name="SAPBEXresItemX 4" xfId="2137"/>
    <cellStyle name="SAPBEXresItemX 5" xfId="2138"/>
    <cellStyle name="SAPBEXresItemX 6" xfId="2139"/>
    <cellStyle name="SAPBEXstdData" xfId="2140"/>
    <cellStyle name="SAPBEXstdData 2" xfId="2141"/>
    <cellStyle name="SAPBEXstdData 3" xfId="2142"/>
    <cellStyle name="SAPBEXstdData 4" xfId="2143"/>
    <cellStyle name="SAPBEXstdData 5" xfId="2144"/>
    <cellStyle name="SAPBEXstdData 6" xfId="2145"/>
    <cellStyle name="SAPBEXstdData_Приложение_1_к_7-у-о_2009_Кв_1_ФСТ" xfId="2146"/>
    <cellStyle name="SAPBEXstdDataEmph" xfId="2147"/>
    <cellStyle name="SAPBEXstdDataEmph 2" xfId="2148"/>
    <cellStyle name="SAPBEXstdDataEmph 3" xfId="2149"/>
    <cellStyle name="SAPBEXstdDataEmph 4" xfId="2150"/>
    <cellStyle name="SAPBEXstdDataEmph 5" xfId="2151"/>
    <cellStyle name="SAPBEXstdDataEmph 6" xfId="2152"/>
    <cellStyle name="SAPBEXstdItem" xfId="2153"/>
    <cellStyle name="SAPBEXstdItem 2" xfId="2154"/>
    <cellStyle name="SAPBEXstdItem 3" xfId="2155"/>
    <cellStyle name="SAPBEXstdItem 4" xfId="2156"/>
    <cellStyle name="SAPBEXstdItem 5" xfId="2157"/>
    <cellStyle name="SAPBEXstdItem 6" xfId="2158"/>
    <cellStyle name="SAPBEXstdItem 7" xfId="2159"/>
    <cellStyle name="SAPBEXstdItem 8" xfId="2160"/>
    <cellStyle name="SAPBEXstdItem_7-р" xfId="2161"/>
    <cellStyle name="SAPBEXstdItemX" xfId="2162"/>
    <cellStyle name="SAPBEXstdItemX 2" xfId="2163"/>
    <cellStyle name="SAPBEXstdItemX 3" xfId="2164"/>
    <cellStyle name="SAPBEXstdItemX 4" xfId="2165"/>
    <cellStyle name="SAPBEXstdItemX 5" xfId="2166"/>
    <cellStyle name="SAPBEXstdItemX 6" xfId="2167"/>
    <cellStyle name="SAPBEXstdItemX 7" xfId="2168"/>
    <cellStyle name="SAPBEXtitle" xfId="2169"/>
    <cellStyle name="SAPBEXtitle 2" xfId="2170"/>
    <cellStyle name="SAPBEXtitle 3" xfId="2171"/>
    <cellStyle name="SAPBEXtitle 4" xfId="2172"/>
    <cellStyle name="SAPBEXtitle 5" xfId="2173"/>
    <cellStyle name="SAPBEXtitle 6" xfId="2174"/>
    <cellStyle name="SAPBEXtitle 7" xfId="2175"/>
    <cellStyle name="SAPBEXunassignedItem" xfId="2176"/>
    <cellStyle name="SAPBEXunassignedItem 2" xfId="2177"/>
    <cellStyle name="SAPBEXundefined" xfId="2178"/>
    <cellStyle name="SAPBEXundefined 2" xfId="2179"/>
    <cellStyle name="SAPBEXundefined 3" xfId="2180"/>
    <cellStyle name="SAPBEXundefined 4" xfId="2181"/>
    <cellStyle name="SAPBEXundefined 5" xfId="2182"/>
    <cellStyle name="SAPBEXundefined 6" xfId="2183"/>
    <cellStyle name="SEM-BPS-data" xfId="2184"/>
    <cellStyle name="SEM-BPS-head" xfId="2185"/>
    <cellStyle name="SEM-BPS-headdata" xfId="2186"/>
    <cellStyle name="SEM-BPS-headkey" xfId="2187"/>
    <cellStyle name="SEM-BPS-input-on" xfId="2188"/>
    <cellStyle name="SEM-BPS-key" xfId="2189"/>
    <cellStyle name="SEM-BPS-sub1" xfId="2190"/>
    <cellStyle name="SEM-BPS-sub2" xfId="2191"/>
    <cellStyle name="SEM-BPS-total" xfId="2192"/>
    <cellStyle name="Sheet Title" xfId="2193"/>
    <cellStyle name="Show_Sell" xfId="2194"/>
    <cellStyle name="st1" xfId="2195"/>
    <cellStyle name="Standard_Anpassen der Amortisation" xfId="2196"/>
    <cellStyle name="Style 1" xfId="2197"/>
    <cellStyle name="styleColumnTitles" xfId="2198"/>
    <cellStyle name="styleDateRange" xfId="2199"/>
    <cellStyle name="styleHidden" xfId="2200"/>
    <cellStyle name="styleNormal" xfId="2201"/>
    <cellStyle name="styleSeriesAttributes" xfId="2202"/>
    <cellStyle name="styleSeriesData" xfId="2203"/>
    <cellStyle name="styleSeriesDataForecast" xfId="2204"/>
    <cellStyle name="styleSeriesDataForecastNA" xfId="2205"/>
    <cellStyle name="styleSeriesDataNA" xfId="2206"/>
    <cellStyle name="Table" xfId="2207"/>
    <cellStyle name="Table Head" xfId="2208"/>
    <cellStyle name="Table Head Aligned" xfId="2209"/>
    <cellStyle name="Table Head Blue" xfId="2210"/>
    <cellStyle name="Table Head Green" xfId="2211"/>
    <cellStyle name="Table Head_Val_Sum_Graph" xfId="2212"/>
    <cellStyle name="Table Heading" xfId="2213"/>
    <cellStyle name="Table Heading 2" xfId="2214"/>
    <cellStyle name="Table Text" xfId="2215"/>
    <cellStyle name="Table Title" xfId="2216"/>
    <cellStyle name="Table Units" xfId="2217"/>
    <cellStyle name="Table_Header" xfId="2218"/>
    <cellStyle name="TableStyleLight1" xfId="2219"/>
    <cellStyle name="TableStyleLight1 2" xfId="2220"/>
    <cellStyle name="TableStyleLight1 3" xfId="2221"/>
    <cellStyle name="Telephone number" xfId="2222"/>
    <cellStyle name="Text" xfId="2223"/>
    <cellStyle name="Text 1" xfId="2224"/>
    <cellStyle name="Text Head" xfId="2225"/>
    <cellStyle name="Text Head 1" xfId="2226"/>
    <cellStyle name="Text Head_Б4-УТВЕРЖДЕНО" xfId="2227"/>
    <cellStyle name="Text Indent A" xfId="2228"/>
    <cellStyle name="Text Indent B" xfId="2229"/>
    <cellStyle name="Text Indent C" xfId="2230"/>
    <cellStyle name="Text_Б4-УТВЕРЖДЕНО" xfId="2231"/>
    <cellStyle name="Times New Roman0181000015536870911" xfId="2232"/>
    <cellStyle name="Title" xfId="2233"/>
    <cellStyle name="Title 2" xfId="2234"/>
    <cellStyle name="Total" xfId="2235"/>
    <cellStyle name="Total 2" xfId="2236"/>
    <cellStyle name="TotalCurrency" xfId="2237"/>
    <cellStyle name="Underline_Single" xfId="2238"/>
    <cellStyle name="Unit" xfId="2239"/>
    <cellStyle name="Validation" xfId="2240"/>
    <cellStyle name="Warning Text" xfId="2241"/>
    <cellStyle name="white" xfId="2242"/>
    <cellStyle name="Wдhrung [0]_Compiling Utility Macros" xfId="2243"/>
    <cellStyle name="Wдhrung_Compiling Utility Macros" xfId="2244"/>
    <cellStyle name="year" xfId="2245"/>
    <cellStyle name="YelNumbersCurr" xfId="2246"/>
    <cellStyle name="YelNumbersCurr 2" xfId="2247"/>
    <cellStyle name="Акцент1 2" xfId="23"/>
    <cellStyle name="Акцент1 2 2" xfId="2248"/>
    <cellStyle name="Акцент1 3" xfId="2249"/>
    <cellStyle name="Акцент1 3 2" xfId="2250"/>
    <cellStyle name="Акцент1 4" xfId="2251"/>
    <cellStyle name="Акцент1 4 2" xfId="2252"/>
    <cellStyle name="Акцент1 5" xfId="2253"/>
    <cellStyle name="Акцент1 5 2" xfId="2254"/>
    <cellStyle name="Акцент1 6" xfId="2255"/>
    <cellStyle name="Акцент1 6 2" xfId="2256"/>
    <cellStyle name="Акцент1 7" xfId="2257"/>
    <cellStyle name="Акцент1 7 2" xfId="2258"/>
    <cellStyle name="Акцент1 8" xfId="2259"/>
    <cellStyle name="Акцент1 8 2" xfId="2260"/>
    <cellStyle name="Акцент1 9" xfId="2261"/>
    <cellStyle name="Акцент1 9 2" xfId="2262"/>
    <cellStyle name="Акцент2 2" xfId="24"/>
    <cellStyle name="Акцент2 2 2" xfId="2263"/>
    <cellStyle name="Акцент2 3" xfId="2264"/>
    <cellStyle name="Акцент2 3 2" xfId="2265"/>
    <cellStyle name="Акцент2 4" xfId="2266"/>
    <cellStyle name="Акцент2 4 2" xfId="2267"/>
    <cellStyle name="Акцент2 5" xfId="2268"/>
    <cellStyle name="Акцент2 5 2" xfId="2269"/>
    <cellStyle name="Акцент2 6" xfId="2270"/>
    <cellStyle name="Акцент2 6 2" xfId="2271"/>
    <cellStyle name="Акцент2 7" xfId="2272"/>
    <cellStyle name="Акцент2 7 2" xfId="2273"/>
    <cellStyle name="Акцент2 8" xfId="2274"/>
    <cellStyle name="Акцент2 8 2" xfId="2275"/>
    <cellStyle name="Акцент2 9" xfId="2276"/>
    <cellStyle name="Акцент2 9 2" xfId="2277"/>
    <cellStyle name="Акцент3 2" xfId="25"/>
    <cellStyle name="Акцент3 2 2" xfId="2278"/>
    <cellStyle name="Акцент3 3" xfId="2279"/>
    <cellStyle name="Акцент3 3 2" xfId="2280"/>
    <cellStyle name="Акцент3 4" xfId="2281"/>
    <cellStyle name="Акцент3 4 2" xfId="2282"/>
    <cellStyle name="Акцент3 5" xfId="2283"/>
    <cellStyle name="Акцент3 5 2" xfId="2284"/>
    <cellStyle name="Акцент3 6" xfId="2285"/>
    <cellStyle name="Акцент3 6 2" xfId="2286"/>
    <cellStyle name="Акцент3 7" xfId="2287"/>
    <cellStyle name="Акцент3 7 2" xfId="2288"/>
    <cellStyle name="Акцент3 8" xfId="2289"/>
    <cellStyle name="Акцент3 8 2" xfId="2290"/>
    <cellStyle name="Акцент3 9" xfId="2291"/>
    <cellStyle name="Акцент3 9 2" xfId="2292"/>
    <cellStyle name="Акцент4 2" xfId="26"/>
    <cellStyle name="Акцент4 2 2" xfId="2293"/>
    <cellStyle name="Акцент4 3" xfId="2294"/>
    <cellStyle name="Акцент4 3 2" xfId="2295"/>
    <cellStyle name="Акцент4 4" xfId="2296"/>
    <cellStyle name="Акцент4 4 2" xfId="2297"/>
    <cellStyle name="Акцент4 5" xfId="2298"/>
    <cellStyle name="Акцент4 5 2" xfId="2299"/>
    <cellStyle name="Акцент4 6" xfId="2300"/>
    <cellStyle name="Акцент4 6 2" xfId="2301"/>
    <cellStyle name="Акцент4 7" xfId="2302"/>
    <cellStyle name="Акцент4 7 2" xfId="2303"/>
    <cellStyle name="Акцент4 8" xfId="2304"/>
    <cellStyle name="Акцент4 8 2" xfId="2305"/>
    <cellStyle name="Акцент4 9" xfId="2306"/>
    <cellStyle name="Акцент4 9 2" xfId="2307"/>
    <cellStyle name="Акцент5 2" xfId="27"/>
    <cellStyle name="Акцент5 2 2" xfId="2308"/>
    <cellStyle name="Акцент5 3" xfId="2309"/>
    <cellStyle name="Акцент5 3 2" xfId="2310"/>
    <cellStyle name="Акцент5 4" xfId="2311"/>
    <cellStyle name="Акцент5 4 2" xfId="2312"/>
    <cellStyle name="Акцент5 5" xfId="2313"/>
    <cellStyle name="Акцент5 5 2" xfId="2314"/>
    <cellStyle name="Акцент5 6" xfId="2315"/>
    <cellStyle name="Акцент5 6 2" xfId="2316"/>
    <cellStyle name="Акцент5 7" xfId="2317"/>
    <cellStyle name="Акцент5 7 2" xfId="2318"/>
    <cellStyle name="Акцент5 8" xfId="2319"/>
    <cellStyle name="Акцент5 8 2" xfId="2320"/>
    <cellStyle name="Акцент5 9" xfId="2321"/>
    <cellStyle name="Акцент5 9 2" xfId="2322"/>
    <cellStyle name="Акцент6 2" xfId="28"/>
    <cellStyle name="Акцент6 2 2" xfId="2323"/>
    <cellStyle name="Акцент6 3" xfId="2324"/>
    <cellStyle name="Акцент6 3 2" xfId="2325"/>
    <cellStyle name="Акцент6 4" xfId="2326"/>
    <cellStyle name="Акцент6 4 2" xfId="2327"/>
    <cellStyle name="Акцент6 5" xfId="2328"/>
    <cellStyle name="Акцент6 5 2" xfId="2329"/>
    <cellStyle name="Акцент6 6" xfId="2330"/>
    <cellStyle name="Акцент6 6 2" xfId="2331"/>
    <cellStyle name="Акцент6 7" xfId="2332"/>
    <cellStyle name="Акцент6 7 2" xfId="2333"/>
    <cellStyle name="Акцент6 8" xfId="2334"/>
    <cellStyle name="Акцент6 8 2" xfId="2335"/>
    <cellStyle name="Акцент6 9" xfId="2336"/>
    <cellStyle name="Акцент6 9 2" xfId="2337"/>
    <cellStyle name="Аренда до" xfId="2338"/>
    <cellStyle name="Беззащитный" xfId="2339"/>
    <cellStyle name="Ввод  2" xfId="29"/>
    <cellStyle name="Ввод  2 2" xfId="2340"/>
    <cellStyle name="Ввод  2_46EE.2011(v1.0)" xfId="2341"/>
    <cellStyle name="Ввод  3" xfId="2342"/>
    <cellStyle name="Ввод  3 2" xfId="2343"/>
    <cellStyle name="Ввод  3_46EE.2011(v1.0)" xfId="2344"/>
    <cellStyle name="Ввод  4" xfId="2345"/>
    <cellStyle name="Ввод  4 2" xfId="2346"/>
    <cellStyle name="Ввод  4_46EE.2011(v1.0)" xfId="2347"/>
    <cellStyle name="Ввод  5" xfId="2348"/>
    <cellStyle name="Ввод  5 2" xfId="2349"/>
    <cellStyle name="Ввод  5_46EE.2011(v1.0)" xfId="2350"/>
    <cellStyle name="Ввод  6" xfId="2351"/>
    <cellStyle name="Ввод  6 2" xfId="2352"/>
    <cellStyle name="Ввод  6_46EE.2011(v1.0)" xfId="2353"/>
    <cellStyle name="Ввод  7" xfId="2354"/>
    <cellStyle name="Ввод  7 2" xfId="2355"/>
    <cellStyle name="Ввод  7_46EE.2011(v1.0)" xfId="2356"/>
    <cellStyle name="Ввод  8" xfId="2357"/>
    <cellStyle name="Ввод  8 2" xfId="2358"/>
    <cellStyle name="Ввод  8_46EE.2011(v1.0)" xfId="2359"/>
    <cellStyle name="Ввод  9" xfId="2360"/>
    <cellStyle name="Ввод  9 2" xfId="2361"/>
    <cellStyle name="Ввод  9_46EE.2011(v1.0)" xfId="2362"/>
    <cellStyle name="Верт. заголовок" xfId="2363"/>
    <cellStyle name="Вес_продукта" xfId="2364"/>
    <cellStyle name="Внешняя сылка" xfId="2365"/>
    <cellStyle name="Вывод 2" xfId="30"/>
    <cellStyle name="Вывод 2 2" xfId="2366"/>
    <cellStyle name="Вывод 2_46EE.2011(v1.0)" xfId="2367"/>
    <cellStyle name="Вывод 3" xfId="2368"/>
    <cellStyle name="Вывод 3 2" xfId="2369"/>
    <cellStyle name="Вывод 3_46EE.2011(v1.0)" xfId="2370"/>
    <cellStyle name="Вывод 4" xfId="2371"/>
    <cellStyle name="Вывод 4 2" xfId="2372"/>
    <cellStyle name="Вывод 4_46EE.2011(v1.0)" xfId="2373"/>
    <cellStyle name="Вывод 5" xfId="2374"/>
    <cellStyle name="Вывод 5 2" xfId="2375"/>
    <cellStyle name="Вывод 5_46EE.2011(v1.0)" xfId="2376"/>
    <cellStyle name="Вывод 6" xfId="2377"/>
    <cellStyle name="Вывод 6 2" xfId="2378"/>
    <cellStyle name="Вывод 6_46EE.2011(v1.0)" xfId="2379"/>
    <cellStyle name="Вывод 7" xfId="2380"/>
    <cellStyle name="Вывод 7 2" xfId="2381"/>
    <cellStyle name="Вывод 7_46EE.2011(v1.0)" xfId="2382"/>
    <cellStyle name="Вывод 8" xfId="2383"/>
    <cellStyle name="Вывод 8 2" xfId="2384"/>
    <cellStyle name="Вывод 8_46EE.2011(v1.0)" xfId="2385"/>
    <cellStyle name="Вывод 9" xfId="2386"/>
    <cellStyle name="Вывод 9 2" xfId="2387"/>
    <cellStyle name="Вывод 9_46EE.2011(v1.0)" xfId="2388"/>
    <cellStyle name="Вычисление 2" xfId="31"/>
    <cellStyle name="Вычисление 2 2" xfId="2389"/>
    <cellStyle name="Вычисление 2_46EE.2011(v1.0)" xfId="2390"/>
    <cellStyle name="Вычисление 3" xfId="2391"/>
    <cellStyle name="Вычисление 3 2" xfId="2392"/>
    <cellStyle name="Вычисление 3_46EE.2011(v1.0)" xfId="2393"/>
    <cellStyle name="Вычисление 4" xfId="2394"/>
    <cellStyle name="Вычисление 4 2" xfId="2395"/>
    <cellStyle name="Вычисление 4_46EE.2011(v1.0)" xfId="2396"/>
    <cellStyle name="Вычисление 5" xfId="2397"/>
    <cellStyle name="Вычисление 5 2" xfId="2398"/>
    <cellStyle name="Вычисление 5_46EE.2011(v1.0)" xfId="2399"/>
    <cellStyle name="Вычисление 6" xfId="2400"/>
    <cellStyle name="Вычисление 6 2" xfId="2401"/>
    <cellStyle name="Вычисление 6_46EE.2011(v1.0)" xfId="2402"/>
    <cellStyle name="Вычисление 7" xfId="2403"/>
    <cellStyle name="Вычисление 7 2" xfId="2404"/>
    <cellStyle name="Вычисление 7_46EE.2011(v1.0)" xfId="2405"/>
    <cellStyle name="Вычисление 8" xfId="2406"/>
    <cellStyle name="Вычисление 8 2" xfId="2407"/>
    <cellStyle name="Вычисление 8_46EE.2011(v1.0)" xfId="2408"/>
    <cellStyle name="Вычисление 9" xfId="2409"/>
    <cellStyle name="Вычисление 9 2" xfId="2410"/>
    <cellStyle name="Вычисление 9_46EE.2011(v1.0)" xfId="2411"/>
    <cellStyle name="Гиперссылка 2" xfId="2412"/>
    <cellStyle name="Гиперссылка 2 2" xfId="2413"/>
    <cellStyle name="Гиперссылка 2 2 2" xfId="2414"/>
    <cellStyle name="Гиперссылка 2 2 3" xfId="2415"/>
    <cellStyle name="Гиперссылка 2 2 4" xfId="2416"/>
    <cellStyle name="Гиперссылка 2 3" xfId="2417"/>
    <cellStyle name="Гиперссылка 2 3 2" xfId="2418"/>
    <cellStyle name="Гиперссылка 2 4" xfId="2419"/>
    <cellStyle name="Гиперссылка 2 5" xfId="2420"/>
    <cellStyle name="Гиперссылка 2 6" xfId="2421"/>
    <cellStyle name="Гиперссылка 3" xfId="2422"/>
    <cellStyle name="Гиперссылка 3 2" xfId="2423"/>
    <cellStyle name="Гиперссылка 3 3" xfId="2424"/>
    <cellStyle name="Гиперссылка 3 4" xfId="2425"/>
    <cellStyle name="Гиперссылка 38" xfId="2426"/>
    <cellStyle name="Гиперссылка 4" xfId="2427"/>
    <cellStyle name="Гиперссылка 4 2" xfId="2428"/>
    <cellStyle name="Гиперссылка 4 3" xfId="2429"/>
    <cellStyle name="Гиперссылка 5" xfId="2430"/>
    <cellStyle name="Гиперссылка 5 2" xfId="2431"/>
    <cellStyle name="Гиперссылка 6" xfId="2432"/>
    <cellStyle name="горизонтальный" xfId="2433"/>
    <cellStyle name="Группа" xfId="2434"/>
    <cellStyle name="Группа 0" xfId="2435"/>
    <cellStyle name="Группа 1" xfId="2436"/>
    <cellStyle name="Группа 2" xfId="2437"/>
    <cellStyle name="Группа 3" xfId="2438"/>
    <cellStyle name="Группа 4" xfId="2439"/>
    <cellStyle name="Группа 5" xfId="2440"/>
    <cellStyle name="Группа 6" xfId="2441"/>
    <cellStyle name="Группа 7" xfId="2442"/>
    <cellStyle name="Группа 8" xfId="2443"/>
    <cellStyle name="Группа_additional slides_04.12.03 _1" xfId="2444"/>
    <cellStyle name="Данные прайса" xfId="2445"/>
    <cellStyle name="Дата" xfId="2446"/>
    <cellStyle name="ДАТА 2" xfId="2447"/>
    <cellStyle name="ДАТА 3" xfId="2448"/>
    <cellStyle name="ДАТА 4" xfId="2449"/>
    <cellStyle name="ДАТА 5" xfId="2450"/>
    <cellStyle name="ДАТА 6" xfId="2451"/>
    <cellStyle name="ДАТА 7" xfId="2452"/>
    <cellStyle name="ДАТА 8" xfId="2453"/>
    <cellStyle name="ДАТА_1" xfId="2454"/>
    <cellStyle name="Денежный 2" xfId="2455"/>
    <cellStyle name="Денежный 2 2" xfId="2456"/>
    <cellStyle name="Денежный 2 2 2" xfId="2457"/>
    <cellStyle name="Денежный 2 3" xfId="2458"/>
    <cellStyle name="Денежный 3" xfId="2459"/>
    <cellStyle name="Денежный 3 2" xfId="2460"/>
    <cellStyle name="Денежный 3 3" xfId="2461"/>
    <cellStyle name="Денежный 3 3 2" xfId="2462"/>
    <cellStyle name="Денежный 3 3 2 2" xfId="2463"/>
    <cellStyle name="Денежный 3 3 2 2 2" xfId="11860"/>
    <cellStyle name="Денежный 3 3 2 3" xfId="2464"/>
    <cellStyle name="Денежный 3 3 2 3 2" xfId="11861"/>
    <cellStyle name="Денежный 3 3 2 4" xfId="11862"/>
    <cellStyle name="Денежный 3 3 3" xfId="2465"/>
    <cellStyle name="Денежный 3 3 3 2" xfId="11863"/>
    <cellStyle name="Денежный 3 3 4" xfId="2466"/>
    <cellStyle name="Денежный 3 3 4 2" xfId="11864"/>
    <cellStyle name="Денежный 3 3 5" xfId="11865"/>
    <cellStyle name="Денежный 3 4" xfId="2467"/>
    <cellStyle name="Денежный 3 4 2" xfId="2468"/>
    <cellStyle name="Денежный 3 4 2 2" xfId="2469"/>
    <cellStyle name="Денежный 3 4 2 2 2" xfId="11866"/>
    <cellStyle name="Денежный 3 4 2 3" xfId="11867"/>
    <cellStyle name="Денежный 3 4 3" xfId="2470"/>
    <cellStyle name="Денежный 3 4 3 2" xfId="11868"/>
    <cellStyle name="Денежный 3 4 4" xfId="2471"/>
    <cellStyle name="Денежный 3 4 4 2" xfId="11869"/>
    <cellStyle name="Денежный 3 4 5" xfId="11870"/>
    <cellStyle name="Денежный 3 5" xfId="2472"/>
    <cellStyle name="Денежный 3 5 2" xfId="2473"/>
    <cellStyle name="Денежный 3 5 2 2" xfId="11871"/>
    <cellStyle name="Денежный 3 5 3" xfId="11872"/>
    <cellStyle name="Денежный 3 6" xfId="2474"/>
    <cellStyle name="Денежный 3 6 2" xfId="11873"/>
    <cellStyle name="Денежный 3 7" xfId="2475"/>
    <cellStyle name="Денежный 3 7 2" xfId="11874"/>
    <cellStyle name="Денежный 3 8" xfId="11875"/>
    <cellStyle name="Заголовок" xfId="2476"/>
    <cellStyle name="Заголовок 1 1" xfId="2477"/>
    <cellStyle name="Заголовок 1 2" xfId="32"/>
    <cellStyle name="Заголовок 1 2 2" xfId="2478"/>
    <cellStyle name="Заголовок 1 2_46EE.2011(v1.0)" xfId="2479"/>
    <cellStyle name="Заголовок 1 3" xfId="2480"/>
    <cellStyle name="Заголовок 1 3 2" xfId="2481"/>
    <cellStyle name="Заголовок 1 3_46EE.2011(v1.0)" xfId="2482"/>
    <cellStyle name="Заголовок 1 4" xfId="2483"/>
    <cellStyle name="Заголовок 1 4 2" xfId="2484"/>
    <cellStyle name="Заголовок 1 4_46EE.2011(v1.0)" xfId="2485"/>
    <cellStyle name="Заголовок 1 5" xfId="2486"/>
    <cellStyle name="Заголовок 1 5 2" xfId="2487"/>
    <cellStyle name="Заголовок 1 5_46EE.2011(v1.0)" xfId="2488"/>
    <cellStyle name="Заголовок 1 6" xfId="2489"/>
    <cellStyle name="Заголовок 1 6 2" xfId="2490"/>
    <cellStyle name="Заголовок 1 6_46EE.2011(v1.0)" xfId="2491"/>
    <cellStyle name="Заголовок 1 7" xfId="2492"/>
    <cellStyle name="Заголовок 1 7 2" xfId="2493"/>
    <cellStyle name="Заголовок 1 7_46EE.2011(v1.0)" xfId="2494"/>
    <cellStyle name="Заголовок 1 8" xfId="2495"/>
    <cellStyle name="Заголовок 1 8 2" xfId="2496"/>
    <cellStyle name="Заголовок 1 8_46EE.2011(v1.0)" xfId="2497"/>
    <cellStyle name="Заголовок 1 9" xfId="2498"/>
    <cellStyle name="Заголовок 1 9 2" xfId="2499"/>
    <cellStyle name="Заголовок 1 9_46EE.2011(v1.0)" xfId="2500"/>
    <cellStyle name="Заголовок 2 2" xfId="33"/>
    <cellStyle name="Заголовок 2 2 2" xfId="2501"/>
    <cellStyle name="Заголовок 2 2_46EE.2011(v1.0)" xfId="2502"/>
    <cellStyle name="Заголовок 2 3" xfId="2503"/>
    <cellStyle name="Заголовок 2 3 2" xfId="2504"/>
    <cellStyle name="Заголовок 2 3_46EE.2011(v1.0)" xfId="2505"/>
    <cellStyle name="Заголовок 2 4" xfId="2506"/>
    <cellStyle name="Заголовок 2 4 2" xfId="2507"/>
    <cellStyle name="Заголовок 2 4_46EE.2011(v1.0)" xfId="2508"/>
    <cellStyle name="Заголовок 2 5" xfId="2509"/>
    <cellStyle name="Заголовок 2 5 2" xfId="2510"/>
    <cellStyle name="Заголовок 2 5_46EE.2011(v1.0)" xfId="2511"/>
    <cellStyle name="Заголовок 2 6" xfId="2512"/>
    <cellStyle name="Заголовок 2 6 2" xfId="2513"/>
    <cellStyle name="Заголовок 2 6_46EE.2011(v1.0)" xfId="2514"/>
    <cellStyle name="Заголовок 2 7" xfId="2515"/>
    <cellStyle name="Заголовок 2 7 2" xfId="2516"/>
    <cellStyle name="Заголовок 2 7_46EE.2011(v1.0)" xfId="2517"/>
    <cellStyle name="Заголовок 2 8" xfId="2518"/>
    <cellStyle name="Заголовок 2 8 2" xfId="2519"/>
    <cellStyle name="Заголовок 2 8_46EE.2011(v1.0)" xfId="2520"/>
    <cellStyle name="Заголовок 2 9" xfId="2521"/>
    <cellStyle name="Заголовок 2 9 2" xfId="2522"/>
    <cellStyle name="Заголовок 2 9_46EE.2011(v1.0)" xfId="2523"/>
    <cellStyle name="Заголовок 3 2" xfId="34"/>
    <cellStyle name="Заголовок 3 2 2" xfId="2524"/>
    <cellStyle name="Заголовок 3 2_46EE.2011(v1.0)" xfId="2525"/>
    <cellStyle name="Заголовок 3 3" xfId="2526"/>
    <cellStyle name="Заголовок 3 3 2" xfId="2527"/>
    <cellStyle name="Заголовок 3 3_46EE.2011(v1.0)" xfId="2528"/>
    <cellStyle name="Заголовок 3 4" xfId="2529"/>
    <cellStyle name="Заголовок 3 4 2" xfId="2530"/>
    <cellStyle name="Заголовок 3 4_46EE.2011(v1.0)" xfId="2531"/>
    <cellStyle name="Заголовок 3 5" xfId="2532"/>
    <cellStyle name="Заголовок 3 5 2" xfId="2533"/>
    <cellStyle name="Заголовок 3 5_46EE.2011(v1.0)" xfId="2534"/>
    <cellStyle name="Заголовок 3 6" xfId="2535"/>
    <cellStyle name="Заголовок 3 6 2" xfId="2536"/>
    <cellStyle name="Заголовок 3 6_46EE.2011(v1.0)" xfId="2537"/>
    <cellStyle name="Заголовок 3 7" xfId="2538"/>
    <cellStyle name="Заголовок 3 7 2" xfId="2539"/>
    <cellStyle name="Заголовок 3 7_46EE.2011(v1.0)" xfId="2540"/>
    <cellStyle name="Заголовок 3 8" xfId="2541"/>
    <cellStyle name="Заголовок 3 8 2" xfId="2542"/>
    <cellStyle name="Заголовок 3 8_46EE.2011(v1.0)" xfId="2543"/>
    <cellStyle name="Заголовок 3 9" xfId="2544"/>
    <cellStyle name="Заголовок 3 9 2" xfId="2545"/>
    <cellStyle name="Заголовок 3 9_46EE.2011(v1.0)" xfId="2546"/>
    <cellStyle name="Заголовок 4 2" xfId="35"/>
    <cellStyle name="Заголовок 4 2 2" xfId="2547"/>
    <cellStyle name="Заголовок 4 3" xfId="2548"/>
    <cellStyle name="Заголовок 4 3 2" xfId="2549"/>
    <cellStyle name="Заголовок 4 4" xfId="2550"/>
    <cellStyle name="Заголовок 4 4 2" xfId="2551"/>
    <cellStyle name="Заголовок 4 5" xfId="2552"/>
    <cellStyle name="Заголовок 4 5 2" xfId="2553"/>
    <cellStyle name="Заголовок 4 6" xfId="2554"/>
    <cellStyle name="Заголовок 4 6 2" xfId="2555"/>
    <cellStyle name="Заголовок 4 7" xfId="2556"/>
    <cellStyle name="Заголовок 4 7 2" xfId="2557"/>
    <cellStyle name="Заголовок 4 8" xfId="2558"/>
    <cellStyle name="Заголовок 4 8 2" xfId="2559"/>
    <cellStyle name="Заголовок 4 9" xfId="2560"/>
    <cellStyle name="Заголовок 4 9 2" xfId="2561"/>
    <cellStyle name="ЗАГОЛОВОК1" xfId="2562"/>
    <cellStyle name="ЗАГОЛОВОК2" xfId="2563"/>
    <cellStyle name="ЗаголовокСтолбца" xfId="2564"/>
    <cellStyle name="Защитный" xfId="2565"/>
    <cellStyle name="Значение" xfId="2566"/>
    <cellStyle name="Значение 2" xfId="2567"/>
    <cellStyle name="Зоголовок" xfId="2568"/>
    <cellStyle name="зфпуруфвштп" xfId="2569"/>
    <cellStyle name="йешеду" xfId="2570"/>
    <cellStyle name="Итог 2" xfId="36"/>
    <cellStyle name="Итог 2 2" xfId="2571"/>
    <cellStyle name="Итог 2_46EE.2011(v1.0)" xfId="2572"/>
    <cellStyle name="Итог 3" xfId="2573"/>
    <cellStyle name="Итог 3 2" xfId="2574"/>
    <cellStyle name="Итог 3_46EE.2011(v1.0)" xfId="2575"/>
    <cellStyle name="Итог 4" xfId="2576"/>
    <cellStyle name="Итог 4 2" xfId="2577"/>
    <cellStyle name="Итог 4_46EE.2011(v1.0)" xfId="2578"/>
    <cellStyle name="Итог 5" xfId="2579"/>
    <cellStyle name="Итог 5 2" xfId="2580"/>
    <cellStyle name="Итог 5_46EE.2011(v1.0)" xfId="2581"/>
    <cellStyle name="Итог 6" xfId="2582"/>
    <cellStyle name="Итог 6 2" xfId="2583"/>
    <cellStyle name="Итог 6_46EE.2011(v1.0)" xfId="2584"/>
    <cellStyle name="Итог 7" xfId="2585"/>
    <cellStyle name="Итог 7 2" xfId="2586"/>
    <cellStyle name="Итог 7_46EE.2011(v1.0)" xfId="2587"/>
    <cellStyle name="Итог 8" xfId="2588"/>
    <cellStyle name="Итог 8 2" xfId="2589"/>
    <cellStyle name="Итог 8_46EE.2011(v1.0)" xfId="2590"/>
    <cellStyle name="Итог 9" xfId="2591"/>
    <cellStyle name="Итог 9 2" xfId="2592"/>
    <cellStyle name="Итог 9_46EE.2011(v1.0)" xfId="2593"/>
    <cellStyle name="Итого" xfId="2594"/>
    <cellStyle name="Итого 2" xfId="2595"/>
    <cellStyle name="Итого 2 2" xfId="2596"/>
    <cellStyle name="Итого 3" xfId="2597"/>
    <cellStyle name="Итого 3 2" xfId="2598"/>
    <cellStyle name="Итого 4" xfId="2599"/>
    <cellStyle name="Итого 5" xfId="2600"/>
    <cellStyle name="ИТОГОВЫЙ" xfId="2601"/>
    <cellStyle name="ИТОГОВЫЙ 2" xfId="2602"/>
    <cellStyle name="ИТОГОВЫЙ 3" xfId="2603"/>
    <cellStyle name="ИТОГОВЫЙ 4" xfId="2604"/>
    <cellStyle name="ИТОГОВЫЙ 5" xfId="2605"/>
    <cellStyle name="ИТОГОВЫЙ 6" xfId="2606"/>
    <cellStyle name="ИТОГОВЫЙ 7" xfId="2607"/>
    <cellStyle name="ИТОГОВЫЙ 8" xfId="2608"/>
    <cellStyle name="ИТОГОВЫЙ_1" xfId="2609"/>
    <cellStyle name="Контрольная ячейка 2" xfId="37"/>
    <cellStyle name="Контрольная ячейка 2 2" xfId="2610"/>
    <cellStyle name="Контрольная ячейка 2_46EE.2011(v1.0)" xfId="2611"/>
    <cellStyle name="Контрольная ячейка 3" xfId="2612"/>
    <cellStyle name="Контрольная ячейка 3 2" xfId="2613"/>
    <cellStyle name="Контрольная ячейка 3_46EE.2011(v1.0)" xfId="2614"/>
    <cellStyle name="Контрольная ячейка 4" xfId="2615"/>
    <cellStyle name="Контрольная ячейка 4 2" xfId="2616"/>
    <cellStyle name="Контрольная ячейка 4_46EE.2011(v1.0)" xfId="2617"/>
    <cellStyle name="Контрольная ячейка 5" xfId="2618"/>
    <cellStyle name="Контрольная ячейка 5 2" xfId="2619"/>
    <cellStyle name="Контрольная ячейка 5_46EE.2011(v1.0)" xfId="2620"/>
    <cellStyle name="Контрольная ячейка 6" xfId="2621"/>
    <cellStyle name="Контрольная ячейка 6 2" xfId="2622"/>
    <cellStyle name="Контрольная ячейка 6_46EE.2011(v1.0)" xfId="2623"/>
    <cellStyle name="Контрольная ячейка 7" xfId="2624"/>
    <cellStyle name="Контрольная ячейка 7 2" xfId="2625"/>
    <cellStyle name="Контрольная ячейка 7_46EE.2011(v1.0)" xfId="2626"/>
    <cellStyle name="Контрольная ячейка 8" xfId="2627"/>
    <cellStyle name="Контрольная ячейка 8 2" xfId="2628"/>
    <cellStyle name="Контрольная ячейка 8_46EE.2011(v1.0)" xfId="2629"/>
    <cellStyle name="Контрольная ячейка 9" xfId="2630"/>
    <cellStyle name="Контрольная ячейка 9 2" xfId="2631"/>
    <cellStyle name="Контрольная ячейка 9_46EE.2011(v1.0)" xfId="2632"/>
    <cellStyle name="ЛГЭС" xfId="2633"/>
    <cellStyle name="Миша (бланки отчетности)" xfId="2634"/>
    <cellStyle name="мой" xfId="2635"/>
    <cellStyle name="Мой заголовок" xfId="2636"/>
    <cellStyle name="Мой заголовок листа" xfId="2637"/>
    <cellStyle name="Мой заголовок листа 2" xfId="2638"/>
    <cellStyle name="Мои наименования показателей" xfId="2639"/>
    <cellStyle name="Мои наименования показателей 2" xfId="2640"/>
    <cellStyle name="Мои наименования показателей 2 2" xfId="2641"/>
    <cellStyle name="Мои наименования показателей 2 3" xfId="2642"/>
    <cellStyle name="Мои наименования показателей 2 4" xfId="2643"/>
    <cellStyle name="Мои наименования показателей 2 5" xfId="2644"/>
    <cellStyle name="Мои наименования показателей 2 6" xfId="2645"/>
    <cellStyle name="Мои наименования показателей 2 7" xfId="2646"/>
    <cellStyle name="Мои наименования показателей 2 8" xfId="2647"/>
    <cellStyle name="Мои наименования показателей 2_1" xfId="2648"/>
    <cellStyle name="Мои наименования показателей 3" xfId="2649"/>
    <cellStyle name="Мои наименования показателей 3 2" xfId="2650"/>
    <cellStyle name="Мои наименования показателей 3 3" xfId="2651"/>
    <cellStyle name="Мои наименования показателей 3 4" xfId="2652"/>
    <cellStyle name="Мои наименования показателей 3 5" xfId="2653"/>
    <cellStyle name="Мои наименования показателей 3 6" xfId="2654"/>
    <cellStyle name="Мои наименования показателей 3 7" xfId="2655"/>
    <cellStyle name="Мои наименования показателей 3 8" xfId="2656"/>
    <cellStyle name="Мои наименования показателей 3_1" xfId="2657"/>
    <cellStyle name="Мои наименования показателей 4" xfId="2658"/>
    <cellStyle name="Мои наименования показателей 4 2" xfId="2659"/>
    <cellStyle name="Мои наименования показателей 4 3" xfId="2660"/>
    <cellStyle name="Мои наименования показателей 4 4" xfId="2661"/>
    <cellStyle name="Мои наименования показателей 4 5" xfId="2662"/>
    <cellStyle name="Мои наименования показателей 4 6" xfId="2663"/>
    <cellStyle name="Мои наименования показателей 4 7" xfId="2664"/>
    <cellStyle name="Мои наименования показателей 4 8" xfId="2665"/>
    <cellStyle name="Мои наименования показателей 4_1" xfId="2666"/>
    <cellStyle name="Мои наименования показателей 5" xfId="2667"/>
    <cellStyle name="Мои наименования показателей 5 2" xfId="2668"/>
    <cellStyle name="Мои наименования показателей 5 3" xfId="2669"/>
    <cellStyle name="Мои наименования показателей 5 4" xfId="2670"/>
    <cellStyle name="Мои наименования показателей 5 5" xfId="2671"/>
    <cellStyle name="Мои наименования показателей 5 6" xfId="2672"/>
    <cellStyle name="Мои наименования показателей 5 7" xfId="2673"/>
    <cellStyle name="Мои наименования показателей 5 8" xfId="2674"/>
    <cellStyle name="Мои наименования показателей 5_1" xfId="2675"/>
    <cellStyle name="Мои наименования показателей 6" xfId="2676"/>
    <cellStyle name="Мои наименования показателей 6 2" xfId="2677"/>
    <cellStyle name="Мои наименования показателей 6_46EE.2011(v1.0)" xfId="2678"/>
    <cellStyle name="Мои наименования показателей 7" xfId="2679"/>
    <cellStyle name="Мои наименования показателей 7 2" xfId="2680"/>
    <cellStyle name="Мои наименования показателей 7_46EE.2011(v1.0)" xfId="2681"/>
    <cellStyle name="Мои наименования показателей 8" xfId="2682"/>
    <cellStyle name="Мои наименования показателей 8 2" xfId="2683"/>
    <cellStyle name="Мои наименования показателей 8_46EE.2011(v1.0)" xfId="2684"/>
    <cellStyle name="Мои наименования показателей_46TE.RT(v1.0)" xfId="2685"/>
    <cellStyle name="мойл" xfId="2686"/>
    <cellStyle name="мойп" xfId="2687"/>
    <cellStyle name="мойц" xfId="2688"/>
    <cellStyle name="назв фил" xfId="2689"/>
    <cellStyle name="Название 2" xfId="38"/>
    <cellStyle name="Название 2 2" xfId="2690"/>
    <cellStyle name="Название 3" xfId="2691"/>
    <cellStyle name="Название 3 2" xfId="2692"/>
    <cellStyle name="Название 4" xfId="2693"/>
    <cellStyle name="Название 4 2" xfId="2694"/>
    <cellStyle name="Название 5" xfId="2695"/>
    <cellStyle name="Название 5 2" xfId="2696"/>
    <cellStyle name="Название 6" xfId="2697"/>
    <cellStyle name="Название 6 2" xfId="2698"/>
    <cellStyle name="Название 7" xfId="2699"/>
    <cellStyle name="Название 7 2" xfId="2700"/>
    <cellStyle name="Название 8" xfId="2701"/>
    <cellStyle name="Название 8 2" xfId="2702"/>
    <cellStyle name="Название 9" xfId="2703"/>
    <cellStyle name="Название 9 2" xfId="2704"/>
    <cellStyle name="Название раздела" xfId="2705"/>
    <cellStyle name="Невидимый" xfId="2706"/>
    <cellStyle name="Нейтральный 2" xfId="39"/>
    <cellStyle name="Нейтральный 2 2" xfId="2707"/>
    <cellStyle name="Нейтральный 2 2 2" xfId="2708"/>
    <cellStyle name="Нейтральный 2 3" xfId="2709"/>
    <cellStyle name="Нейтральный 3" xfId="2710"/>
    <cellStyle name="Нейтральный 3 2" xfId="2711"/>
    <cellStyle name="Нейтральный 4" xfId="2712"/>
    <cellStyle name="Нейтральный 4 2" xfId="2713"/>
    <cellStyle name="Нейтральный 5" xfId="2714"/>
    <cellStyle name="Нейтральный 5 2" xfId="2715"/>
    <cellStyle name="Нейтральный 6" xfId="2716"/>
    <cellStyle name="Нейтральный 6 2" xfId="2717"/>
    <cellStyle name="Нейтральный 7" xfId="2718"/>
    <cellStyle name="Нейтральный 7 2" xfId="2719"/>
    <cellStyle name="Нейтральный 8" xfId="2720"/>
    <cellStyle name="Нейтральный 8 2" xfId="2721"/>
    <cellStyle name="Нейтральный 9" xfId="2722"/>
    <cellStyle name="Нейтральный 9 2" xfId="2723"/>
    <cellStyle name="Низ1" xfId="2724"/>
    <cellStyle name="Низ2" xfId="2725"/>
    <cellStyle name="новый" xfId="2726"/>
    <cellStyle name="Обычный" xfId="0" builtinId="0"/>
    <cellStyle name="Обычный 10" xfId="40"/>
    <cellStyle name="Обычный 10 10" xfId="41"/>
    <cellStyle name="Обычный 10 11" xfId="2727"/>
    <cellStyle name="Обычный 10 11 2" xfId="11876"/>
    <cellStyle name="Обычный 10 12" xfId="2728"/>
    <cellStyle name="Обычный 10 13" xfId="11877"/>
    <cellStyle name="Обычный 10 2" xfId="2729"/>
    <cellStyle name="Обычный 10 2 2" xfId="2730"/>
    <cellStyle name="Обычный 10 2 2 2" xfId="2731"/>
    <cellStyle name="Обычный 10 2 2 2 2" xfId="2732"/>
    <cellStyle name="Обычный 10 2 2 2 2 2" xfId="2733"/>
    <cellStyle name="Обычный 10 2 2 2 2 2 2" xfId="11878"/>
    <cellStyle name="Обычный 10 2 2 2 2 3" xfId="2734"/>
    <cellStyle name="Обычный 10 2 2 2 2 3 2" xfId="11879"/>
    <cellStyle name="Обычный 10 2 2 2 2 4" xfId="11880"/>
    <cellStyle name="Обычный 10 2 2 2 3" xfId="2735"/>
    <cellStyle name="Обычный 10 2 2 2 3 2" xfId="11881"/>
    <cellStyle name="Обычный 10 2 2 2 4" xfId="2736"/>
    <cellStyle name="Обычный 10 2 2 2 4 2" xfId="11882"/>
    <cellStyle name="Обычный 10 2 2 2 5" xfId="11883"/>
    <cellStyle name="Обычный 10 2 2 3" xfId="2737"/>
    <cellStyle name="Обычный 10 2 2 3 2" xfId="2738"/>
    <cellStyle name="Обычный 10 2 2 3 2 2" xfId="2739"/>
    <cellStyle name="Обычный 10 2 2 3 2 2 2" xfId="11884"/>
    <cellStyle name="Обычный 10 2 2 3 2 3" xfId="11885"/>
    <cellStyle name="Обычный 10 2 2 3 3" xfId="2740"/>
    <cellStyle name="Обычный 10 2 2 3 3 2" xfId="11886"/>
    <cellStyle name="Обычный 10 2 2 3 4" xfId="2741"/>
    <cellStyle name="Обычный 10 2 2 3 4 2" xfId="11887"/>
    <cellStyle name="Обычный 10 2 2 3 5" xfId="11888"/>
    <cellStyle name="Обычный 10 2 2 4" xfId="2742"/>
    <cellStyle name="Обычный 10 2 2 4 2" xfId="2743"/>
    <cellStyle name="Обычный 10 2 2 4 2 2" xfId="11889"/>
    <cellStyle name="Обычный 10 2 2 4 3" xfId="11890"/>
    <cellStyle name="Обычный 10 2 2 5" xfId="2744"/>
    <cellStyle name="Обычный 10 2 2 5 2" xfId="11891"/>
    <cellStyle name="Обычный 10 2 2 6" xfId="2745"/>
    <cellStyle name="Обычный 10 2 2 6 2" xfId="11892"/>
    <cellStyle name="Обычный 10 2 2 7" xfId="11893"/>
    <cellStyle name="Обычный 10 2 3" xfId="2746"/>
    <cellStyle name="Обычный 10 2 3 2" xfId="2747"/>
    <cellStyle name="Обычный 10 2 3 2 2" xfId="2748"/>
    <cellStyle name="Обычный 10 2 3 2 2 2" xfId="11894"/>
    <cellStyle name="Обычный 10 2 3 2 3" xfId="2749"/>
    <cellStyle name="Обычный 10 2 3 2 3 2" xfId="11895"/>
    <cellStyle name="Обычный 10 2 3 2 4" xfId="11896"/>
    <cellStyle name="Обычный 10 2 3 3" xfId="2750"/>
    <cellStyle name="Обычный 10 2 3 3 2" xfId="11897"/>
    <cellStyle name="Обычный 10 2 3 4" xfId="2751"/>
    <cellStyle name="Обычный 10 2 3 4 2" xfId="11898"/>
    <cellStyle name="Обычный 10 2 3 5" xfId="11899"/>
    <cellStyle name="Обычный 10 2 4" xfId="2752"/>
    <cellStyle name="Обычный 10 2 4 2" xfId="2753"/>
    <cellStyle name="Обычный 10 2 4 2 2" xfId="2754"/>
    <cellStyle name="Обычный 10 2 4 2 2 2" xfId="11900"/>
    <cellStyle name="Обычный 10 2 4 2 3" xfId="11901"/>
    <cellStyle name="Обычный 10 2 4 3" xfId="2755"/>
    <cellStyle name="Обычный 10 2 4 3 2" xfId="11902"/>
    <cellStyle name="Обычный 10 2 4 4" xfId="2756"/>
    <cellStyle name="Обычный 10 2 4 4 2" xfId="11903"/>
    <cellStyle name="Обычный 10 2 4 5" xfId="11904"/>
    <cellStyle name="Обычный 10 2 5" xfId="2757"/>
    <cellStyle name="Обычный 10 2 5 2" xfId="2758"/>
    <cellStyle name="Обычный 10 2 5 2 2" xfId="11905"/>
    <cellStyle name="Обычный 10 2 5 3" xfId="11906"/>
    <cellStyle name="Обычный 10 2 6" xfId="2759"/>
    <cellStyle name="Обычный 10 2 6 2" xfId="11907"/>
    <cellStyle name="Обычный 10 2 7" xfId="2760"/>
    <cellStyle name="Обычный 10 2 7 2" xfId="11908"/>
    <cellStyle name="Обычный 10 2 8" xfId="2761"/>
    <cellStyle name="Обычный 10 2 8 2" xfId="11909"/>
    <cellStyle name="Обычный 10 2 9" xfId="11910"/>
    <cellStyle name="Обычный 10 2_ФОРМЫ ОТЧЁТОВ ЭСХ от Татьяны Султановой" xfId="2762"/>
    <cellStyle name="Обычный 10 3" xfId="2763"/>
    <cellStyle name="Обычный 10 3 2" xfId="2764"/>
    <cellStyle name="Обычный 10 3 2 2" xfId="2765"/>
    <cellStyle name="Обычный 10 3 2 2 2" xfId="2766"/>
    <cellStyle name="Обычный 10 3 2 2 2 2" xfId="11911"/>
    <cellStyle name="Обычный 10 3 2 2 3" xfId="2767"/>
    <cellStyle name="Обычный 10 3 2 2 3 2" xfId="11912"/>
    <cellStyle name="Обычный 10 3 2 2 4" xfId="11913"/>
    <cellStyle name="Обычный 10 3 2 3" xfId="2768"/>
    <cellStyle name="Обычный 10 3 2 3 2" xfId="11914"/>
    <cellStyle name="Обычный 10 3 2 4" xfId="2769"/>
    <cellStyle name="Обычный 10 3 2 4 2" xfId="11915"/>
    <cellStyle name="Обычный 10 3 2 5" xfId="11916"/>
    <cellStyle name="Обычный 10 3 3" xfId="2770"/>
    <cellStyle name="Обычный 10 3 3 2" xfId="2771"/>
    <cellStyle name="Обычный 10 3 3 2 2" xfId="2772"/>
    <cellStyle name="Обычный 10 3 3 2 2 2" xfId="11917"/>
    <cellStyle name="Обычный 10 3 3 2 3" xfId="11918"/>
    <cellStyle name="Обычный 10 3 3 3" xfId="2773"/>
    <cellStyle name="Обычный 10 3 3 3 2" xfId="11919"/>
    <cellStyle name="Обычный 10 3 3 4" xfId="2774"/>
    <cellStyle name="Обычный 10 3 3 4 2" xfId="11920"/>
    <cellStyle name="Обычный 10 3 3 5" xfId="11921"/>
    <cellStyle name="Обычный 10 3 4" xfId="2775"/>
    <cellStyle name="Обычный 10 3 4 2" xfId="2776"/>
    <cellStyle name="Обычный 10 3 4 2 2" xfId="11922"/>
    <cellStyle name="Обычный 10 3 4 3" xfId="11923"/>
    <cellStyle name="Обычный 10 3 5" xfId="2777"/>
    <cellStyle name="Обычный 10 3 5 2" xfId="11924"/>
    <cellStyle name="Обычный 10 3 6" xfId="2778"/>
    <cellStyle name="Обычный 10 3 6 2" xfId="11925"/>
    <cellStyle name="Обычный 10 3 7" xfId="11926"/>
    <cellStyle name="Обычный 10 4" xfId="2779"/>
    <cellStyle name="Обычный 10 5" xfId="2780"/>
    <cellStyle name="Обычный 10 5 2" xfId="2781"/>
    <cellStyle name="Обычный 10 5 2 2" xfId="2782"/>
    <cellStyle name="Обычный 10 5 2 2 2" xfId="2783"/>
    <cellStyle name="Обычный 10 5 2 2 2 2" xfId="11927"/>
    <cellStyle name="Обычный 10 5 2 2 3" xfId="2784"/>
    <cellStyle name="Обычный 10 5 2 2 3 2" xfId="11928"/>
    <cellStyle name="Обычный 10 5 2 2 4" xfId="11929"/>
    <cellStyle name="Обычный 10 5 2 3" xfId="2785"/>
    <cellStyle name="Обычный 10 5 2 3 2" xfId="11930"/>
    <cellStyle name="Обычный 10 5 2 4" xfId="2786"/>
    <cellStyle name="Обычный 10 5 2 4 2" xfId="11931"/>
    <cellStyle name="Обычный 10 5 2 5" xfId="11932"/>
    <cellStyle name="Обычный 10 5 3" xfId="2787"/>
    <cellStyle name="Обычный 10 5 3 2" xfId="2788"/>
    <cellStyle name="Обычный 10 5 3 2 2" xfId="2789"/>
    <cellStyle name="Обычный 10 5 3 2 2 2" xfId="11933"/>
    <cellStyle name="Обычный 10 5 3 2 3" xfId="11934"/>
    <cellStyle name="Обычный 10 5 3 3" xfId="2790"/>
    <cellStyle name="Обычный 10 5 3 3 2" xfId="11935"/>
    <cellStyle name="Обычный 10 5 3 4" xfId="2791"/>
    <cellStyle name="Обычный 10 5 3 4 2" xfId="11936"/>
    <cellStyle name="Обычный 10 5 3 5" xfId="11937"/>
    <cellStyle name="Обычный 10 5 4" xfId="2792"/>
    <cellStyle name="Обычный 10 5 4 2" xfId="2793"/>
    <cellStyle name="Обычный 10 5 4 2 2" xfId="11938"/>
    <cellStyle name="Обычный 10 5 4 3" xfId="11939"/>
    <cellStyle name="Обычный 10 5 5" xfId="2794"/>
    <cellStyle name="Обычный 10 5 5 2" xfId="11940"/>
    <cellStyle name="Обычный 10 5 6" xfId="2795"/>
    <cellStyle name="Обычный 10 5 6 2" xfId="11941"/>
    <cellStyle name="Обычный 10 5 7" xfId="11942"/>
    <cellStyle name="Обычный 10 6" xfId="2796"/>
    <cellStyle name="Обычный 10 7" xfId="2797"/>
    <cellStyle name="Обычный 10 8" xfId="2798"/>
    <cellStyle name="Обычный 10 9" xfId="2799"/>
    <cellStyle name="Обычный 11" xfId="2800"/>
    <cellStyle name="Обычный 11 2" xfId="2801"/>
    <cellStyle name="Обычный 11 2 2" xfId="2802"/>
    <cellStyle name="Обычный 11 2 3" xfId="2803"/>
    <cellStyle name="Обычный 11 2 3 2" xfId="2804"/>
    <cellStyle name="Обычный 11 2 3 2 2" xfId="2805"/>
    <cellStyle name="Обычный 11 2 3 2 2 2" xfId="2806"/>
    <cellStyle name="Обычный 11 2 3 2 2 2 2" xfId="11943"/>
    <cellStyle name="Обычный 11 2 3 2 2 3" xfId="2807"/>
    <cellStyle name="Обычный 11 2 3 2 2 3 2" xfId="11944"/>
    <cellStyle name="Обычный 11 2 3 2 2 4" xfId="11945"/>
    <cellStyle name="Обычный 11 2 3 2 3" xfId="2808"/>
    <cellStyle name="Обычный 11 2 3 2 3 2" xfId="11946"/>
    <cellStyle name="Обычный 11 2 3 2 4" xfId="2809"/>
    <cellStyle name="Обычный 11 2 3 2 4 2" xfId="11947"/>
    <cellStyle name="Обычный 11 2 3 2 5" xfId="11948"/>
    <cellStyle name="Обычный 11 2 3 3" xfId="2810"/>
    <cellStyle name="Обычный 11 2 3 3 2" xfId="2811"/>
    <cellStyle name="Обычный 11 2 3 3 2 2" xfId="2812"/>
    <cellStyle name="Обычный 11 2 3 3 2 2 2" xfId="11949"/>
    <cellStyle name="Обычный 11 2 3 3 2 3" xfId="11950"/>
    <cellStyle name="Обычный 11 2 3 3 3" xfId="2813"/>
    <cellStyle name="Обычный 11 2 3 3 3 2" xfId="11951"/>
    <cellStyle name="Обычный 11 2 3 3 4" xfId="2814"/>
    <cellStyle name="Обычный 11 2 3 3 4 2" xfId="11952"/>
    <cellStyle name="Обычный 11 2 3 3 5" xfId="11953"/>
    <cellStyle name="Обычный 11 2 3 4" xfId="2815"/>
    <cellStyle name="Обычный 11 2 3 4 2" xfId="2816"/>
    <cellStyle name="Обычный 11 2 3 4 2 2" xfId="11954"/>
    <cellStyle name="Обычный 11 2 3 4 3" xfId="11955"/>
    <cellStyle name="Обычный 11 2 3 5" xfId="2817"/>
    <cellStyle name="Обычный 11 2 3 5 2" xfId="11956"/>
    <cellStyle name="Обычный 11 2 3 6" xfId="2818"/>
    <cellStyle name="Обычный 11 2 3 6 2" xfId="11957"/>
    <cellStyle name="Обычный 11 2 3 7" xfId="11958"/>
    <cellStyle name="Обычный 11 3" xfId="2819"/>
    <cellStyle name="Обычный 11 4" xfId="2820"/>
    <cellStyle name="Обычный 11 4 2" xfId="2821"/>
    <cellStyle name="Обычный 11 4 2 2" xfId="2822"/>
    <cellStyle name="Обычный 11 4 2 2 2" xfId="2823"/>
    <cellStyle name="Обычный 11 4 2 2 2 2" xfId="11959"/>
    <cellStyle name="Обычный 11 4 2 2 3" xfId="2824"/>
    <cellStyle name="Обычный 11 4 2 2 3 2" xfId="11960"/>
    <cellStyle name="Обычный 11 4 2 2 4" xfId="11961"/>
    <cellStyle name="Обычный 11 4 2 3" xfId="2825"/>
    <cellStyle name="Обычный 11 4 2 3 2" xfId="11962"/>
    <cellStyle name="Обычный 11 4 2 4" xfId="2826"/>
    <cellStyle name="Обычный 11 4 2 4 2" xfId="11963"/>
    <cellStyle name="Обычный 11 4 2 5" xfId="11964"/>
    <cellStyle name="Обычный 11 4 3" xfId="2827"/>
    <cellStyle name="Обычный 11 4 3 2" xfId="2828"/>
    <cellStyle name="Обычный 11 4 3 2 2" xfId="2829"/>
    <cellStyle name="Обычный 11 4 3 2 2 2" xfId="11965"/>
    <cellStyle name="Обычный 11 4 3 2 3" xfId="11966"/>
    <cellStyle name="Обычный 11 4 3 3" xfId="2830"/>
    <cellStyle name="Обычный 11 4 3 3 2" xfId="11967"/>
    <cellStyle name="Обычный 11 4 3 4" xfId="2831"/>
    <cellStyle name="Обычный 11 4 3 4 2" xfId="11968"/>
    <cellStyle name="Обычный 11 4 3 5" xfId="11969"/>
    <cellStyle name="Обычный 11 4 4" xfId="2832"/>
    <cellStyle name="Обычный 11 4 4 2" xfId="2833"/>
    <cellStyle name="Обычный 11 4 4 2 2" xfId="11970"/>
    <cellStyle name="Обычный 11 4 4 3" xfId="11971"/>
    <cellStyle name="Обычный 11 4 5" xfId="2834"/>
    <cellStyle name="Обычный 11 4 5 2" xfId="11972"/>
    <cellStyle name="Обычный 11 4 6" xfId="2835"/>
    <cellStyle name="Обычный 11 4 6 2" xfId="11973"/>
    <cellStyle name="Обычный 11 4 7" xfId="11974"/>
    <cellStyle name="Обычный 11 5" xfId="2836"/>
    <cellStyle name="Обычный 11 6" xfId="2837"/>
    <cellStyle name="Обычный 11 7" xfId="11975"/>
    <cellStyle name="Обычный 11 8" xfId="20411"/>
    <cellStyle name="Обычный 11_Xl0000591" xfId="2838"/>
    <cellStyle name="Обычный 12" xfId="3"/>
    <cellStyle name="Обычный 12 2" xfId="42"/>
    <cellStyle name="Обычный 12 2 2" xfId="2839"/>
    <cellStyle name="Обычный 12 2 2 2" xfId="2840"/>
    <cellStyle name="Обычный 12 2 2 2 2" xfId="2841"/>
    <cellStyle name="Обычный 12 2 2 2 2 2" xfId="2842"/>
    <cellStyle name="Обычный 12 2 2 2 2 2 2" xfId="11976"/>
    <cellStyle name="Обычный 12 2 2 2 2 3" xfId="2843"/>
    <cellStyle name="Обычный 12 2 2 2 2 3 2" xfId="11977"/>
    <cellStyle name="Обычный 12 2 2 2 2 4" xfId="11978"/>
    <cellStyle name="Обычный 12 2 2 2 3" xfId="2844"/>
    <cellStyle name="Обычный 12 2 2 2 3 2" xfId="11979"/>
    <cellStyle name="Обычный 12 2 2 2 4" xfId="2845"/>
    <cellStyle name="Обычный 12 2 2 2 4 2" xfId="11980"/>
    <cellStyle name="Обычный 12 2 2 2 5" xfId="11981"/>
    <cellStyle name="Обычный 12 2 2 3" xfId="2846"/>
    <cellStyle name="Обычный 12 2 2 3 2" xfId="2847"/>
    <cellStyle name="Обычный 12 2 2 3 2 2" xfId="2848"/>
    <cellStyle name="Обычный 12 2 2 3 2 2 2" xfId="11982"/>
    <cellStyle name="Обычный 12 2 2 3 2 3" xfId="11983"/>
    <cellStyle name="Обычный 12 2 2 3 3" xfId="2849"/>
    <cellStyle name="Обычный 12 2 2 3 3 2" xfId="11984"/>
    <cellStyle name="Обычный 12 2 2 3 4" xfId="2850"/>
    <cellStyle name="Обычный 12 2 2 3 4 2" xfId="11985"/>
    <cellStyle name="Обычный 12 2 2 3 5" xfId="11986"/>
    <cellStyle name="Обычный 12 2 2 4" xfId="2851"/>
    <cellStyle name="Обычный 12 2 2 4 2" xfId="2852"/>
    <cellStyle name="Обычный 12 2 2 4 2 2" xfId="11987"/>
    <cellStyle name="Обычный 12 2 2 4 3" xfId="11988"/>
    <cellStyle name="Обычный 12 2 2 5" xfId="2853"/>
    <cellStyle name="Обычный 12 2 2 5 2" xfId="11989"/>
    <cellStyle name="Обычный 12 2 2 6" xfId="2854"/>
    <cellStyle name="Обычный 12 2 2 6 2" xfId="11990"/>
    <cellStyle name="Обычный 12 2 2 7" xfId="11991"/>
    <cellStyle name="Обычный 12 3" xfId="43"/>
    <cellStyle name="Обычный 12 3 2" xfId="2855"/>
    <cellStyle name="Обычный 12 3 3" xfId="2856"/>
    <cellStyle name="Обычный 12 3 4" xfId="2857"/>
    <cellStyle name="Обычный 12 3 5" xfId="11992"/>
    <cellStyle name="Обычный 12 4" xfId="748"/>
    <cellStyle name="Обычный 12 5" xfId="2858"/>
    <cellStyle name="Обычный 12 6" xfId="2859"/>
    <cellStyle name="Обычный 12 7" xfId="11993"/>
    <cellStyle name="Обычный 12 8" xfId="20412"/>
    <cellStyle name="Обычный 12_Xl0000591" xfId="2860"/>
    <cellStyle name="Обычный 13" xfId="2861"/>
    <cellStyle name="Обычный 13 2" xfId="2862"/>
    <cellStyle name="Обычный 13 2 2" xfId="2863"/>
    <cellStyle name="Обычный 13 2 2 2" xfId="2864"/>
    <cellStyle name="Обычный 13 2 2 2 2" xfId="2865"/>
    <cellStyle name="Обычный 13 2 2 2 2 2" xfId="11994"/>
    <cellStyle name="Обычный 13 2 2 2 3" xfId="2866"/>
    <cellStyle name="Обычный 13 2 2 2 3 2" xfId="11995"/>
    <cellStyle name="Обычный 13 2 2 2 4" xfId="11996"/>
    <cellStyle name="Обычный 13 2 2 3" xfId="2867"/>
    <cellStyle name="Обычный 13 2 2 3 2" xfId="11997"/>
    <cellStyle name="Обычный 13 2 2 4" xfId="2868"/>
    <cellStyle name="Обычный 13 2 2 4 2" xfId="11998"/>
    <cellStyle name="Обычный 13 2 2 5" xfId="11999"/>
    <cellStyle name="Обычный 13 2 3" xfId="2869"/>
    <cellStyle name="Обычный 13 2 3 2" xfId="2870"/>
    <cellStyle name="Обычный 13 2 3 2 2" xfId="2871"/>
    <cellStyle name="Обычный 13 2 3 2 2 2" xfId="12000"/>
    <cellStyle name="Обычный 13 2 3 2 3" xfId="12001"/>
    <cellStyle name="Обычный 13 2 3 3" xfId="2872"/>
    <cellStyle name="Обычный 13 2 3 3 2" xfId="12002"/>
    <cellStyle name="Обычный 13 2 3 4" xfId="2873"/>
    <cellStyle name="Обычный 13 2 3 4 2" xfId="12003"/>
    <cellStyle name="Обычный 13 2 3 5" xfId="12004"/>
    <cellStyle name="Обычный 13 2 4" xfId="2874"/>
    <cellStyle name="Обычный 13 2 4 2" xfId="2875"/>
    <cellStyle name="Обычный 13 2 4 2 2" xfId="12005"/>
    <cellStyle name="Обычный 13 2 4 3" xfId="12006"/>
    <cellStyle name="Обычный 13 2 5" xfId="2876"/>
    <cellStyle name="Обычный 13 2 5 2" xfId="12007"/>
    <cellStyle name="Обычный 13 2 6" xfId="2877"/>
    <cellStyle name="Обычный 13 2 6 2" xfId="12008"/>
    <cellStyle name="Обычный 13 2 7" xfId="12009"/>
    <cellStyle name="Обычный 13 3" xfId="2878"/>
    <cellStyle name="Обычный 13 3 2" xfId="2879"/>
    <cellStyle name="Обычный 13 3 2 2" xfId="2880"/>
    <cellStyle name="Обычный 13 3 2 2 2" xfId="2881"/>
    <cellStyle name="Обычный 13 3 2 2 2 2" xfId="12010"/>
    <cellStyle name="Обычный 13 3 2 2 3" xfId="2882"/>
    <cellStyle name="Обычный 13 3 2 2 3 2" xfId="12011"/>
    <cellStyle name="Обычный 13 3 2 2 4" xfId="12012"/>
    <cellStyle name="Обычный 13 3 2 3" xfId="2883"/>
    <cellStyle name="Обычный 13 3 2 3 2" xfId="12013"/>
    <cellStyle name="Обычный 13 3 2 4" xfId="2884"/>
    <cellStyle name="Обычный 13 3 2 4 2" xfId="12014"/>
    <cellStyle name="Обычный 13 3 2 5" xfId="12015"/>
    <cellStyle name="Обычный 13 3 3" xfId="2885"/>
    <cellStyle name="Обычный 13 3 3 2" xfId="2886"/>
    <cellStyle name="Обычный 13 3 3 2 2" xfId="2887"/>
    <cellStyle name="Обычный 13 3 3 2 2 2" xfId="12016"/>
    <cellStyle name="Обычный 13 3 3 2 3" xfId="12017"/>
    <cellStyle name="Обычный 13 3 3 3" xfId="2888"/>
    <cellStyle name="Обычный 13 3 3 3 2" xfId="12018"/>
    <cellStyle name="Обычный 13 3 3 4" xfId="2889"/>
    <cellStyle name="Обычный 13 3 3 4 2" xfId="12019"/>
    <cellStyle name="Обычный 13 3 3 5" xfId="12020"/>
    <cellStyle name="Обычный 13 3 4" xfId="2890"/>
    <cellStyle name="Обычный 13 3 4 2" xfId="2891"/>
    <cellStyle name="Обычный 13 3 4 2 2" xfId="12021"/>
    <cellStyle name="Обычный 13 3 4 3" xfId="12022"/>
    <cellStyle name="Обычный 13 3 5" xfId="2892"/>
    <cellStyle name="Обычный 13 3 5 2" xfId="12023"/>
    <cellStyle name="Обычный 13 3 6" xfId="2893"/>
    <cellStyle name="Обычный 13 3 6 2" xfId="12024"/>
    <cellStyle name="Обычный 13 3 7" xfId="12025"/>
    <cellStyle name="Обычный 13 4" xfId="2894"/>
    <cellStyle name="Обычный 13 5" xfId="2895"/>
    <cellStyle name="Обычный 14" xfId="2896"/>
    <cellStyle name="Обычный 14 2" xfId="2897"/>
    <cellStyle name="Обычный 14 2 2" xfId="2898"/>
    <cellStyle name="Обычный 14 2 2 2" xfId="2899"/>
    <cellStyle name="Обычный 14 2 2 2 2" xfId="2900"/>
    <cellStyle name="Обычный 14 2 2 2 2 2" xfId="12026"/>
    <cellStyle name="Обычный 14 2 2 2 3" xfId="2901"/>
    <cellStyle name="Обычный 14 2 2 2 3 2" xfId="12027"/>
    <cellStyle name="Обычный 14 2 2 2 4" xfId="12028"/>
    <cellStyle name="Обычный 14 2 2 3" xfId="2902"/>
    <cellStyle name="Обычный 14 2 2 3 2" xfId="12029"/>
    <cellStyle name="Обычный 14 2 2 4" xfId="2903"/>
    <cellStyle name="Обычный 14 2 2 4 2" xfId="12030"/>
    <cellStyle name="Обычный 14 2 2 5" xfId="12031"/>
    <cellStyle name="Обычный 14 2 3" xfId="2904"/>
    <cellStyle name="Обычный 14 2 3 2" xfId="2905"/>
    <cellStyle name="Обычный 14 2 3 2 2" xfId="2906"/>
    <cellStyle name="Обычный 14 2 3 2 2 2" xfId="12032"/>
    <cellStyle name="Обычный 14 2 3 2 3" xfId="12033"/>
    <cellStyle name="Обычный 14 2 3 3" xfId="2907"/>
    <cellStyle name="Обычный 14 2 3 3 2" xfId="12034"/>
    <cellStyle name="Обычный 14 2 3 4" xfId="2908"/>
    <cellStyle name="Обычный 14 2 3 4 2" xfId="12035"/>
    <cellStyle name="Обычный 14 2 3 5" xfId="12036"/>
    <cellStyle name="Обычный 14 2 4" xfId="2909"/>
    <cellStyle name="Обычный 14 2 4 2" xfId="2910"/>
    <cellStyle name="Обычный 14 2 4 2 2" xfId="12037"/>
    <cellStyle name="Обычный 14 2 4 3" xfId="12038"/>
    <cellStyle name="Обычный 14 2 5" xfId="2911"/>
    <cellStyle name="Обычный 14 2 5 2" xfId="12039"/>
    <cellStyle name="Обычный 14 2 6" xfId="2912"/>
    <cellStyle name="Обычный 14 2 6 2" xfId="12040"/>
    <cellStyle name="Обычный 14 2 7" xfId="12041"/>
    <cellStyle name="Обычный 14 3" xfId="2913"/>
    <cellStyle name="Обычный 14 3 2" xfId="2914"/>
    <cellStyle name="Обычный 14 4" xfId="2915"/>
    <cellStyle name="Обычный 14 5" xfId="2916"/>
    <cellStyle name="Обычный 14 5 2" xfId="12042"/>
    <cellStyle name="Обычный 15" xfId="2917"/>
    <cellStyle name="Обычный 15 2" xfId="2918"/>
    <cellStyle name="Обычный 15 3" xfId="2919"/>
    <cellStyle name="Обычный 15 4" xfId="2920"/>
    <cellStyle name="Обычный 15 4 2" xfId="12043"/>
    <cellStyle name="Обычный 15 5" xfId="2921"/>
    <cellStyle name="Обычный 15 6" xfId="11858"/>
    <cellStyle name="Обычный 16" xfId="2922"/>
    <cellStyle name="Обычный 16 2" xfId="2923"/>
    <cellStyle name="Обычный 16 3" xfId="2924"/>
    <cellStyle name="Обычный 16 3 2" xfId="12044"/>
    <cellStyle name="Обычный 16 4" xfId="2925"/>
    <cellStyle name="Обычный 16 5" xfId="12045"/>
    <cellStyle name="Обычный 164" xfId="2926"/>
    <cellStyle name="Обычный 17" xfId="2927"/>
    <cellStyle name="Обычный 17 2" xfId="2928"/>
    <cellStyle name="Обычный 17 2 2" xfId="12046"/>
    <cellStyle name="Обычный 18" xfId="2929"/>
    <cellStyle name="Обычный 18 2" xfId="2930"/>
    <cellStyle name="Обычный 18 2 2" xfId="12047"/>
    <cellStyle name="Обычный 18 3" xfId="2931"/>
    <cellStyle name="Обычный 18 4" xfId="12048"/>
    <cellStyle name="Обычный 19" xfId="2932"/>
    <cellStyle name="Обычный 19 2" xfId="2933"/>
    <cellStyle name="Обычный 19 2 2" xfId="2934"/>
    <cellStyle name="Обычный 19 2 2 2" xfId="2935"/>
    <cellStyle name="Обычный 19 2 2 2 2" xfId="12049"/>
    <cellStyle name="Обычный 19 2 2 3" xfId="2936"/>
    <cellStyle name="Обычный 19 2 2 3 2" xfId="12050"/>
    <cellStyle name="Обычный 19 2 2 4" xfId="12051"/>
    <cellStyle name="Обычный 19 2 3" xfId="2937"/>
    <cellStyle name="Обычный 19 2 3 2" xfId="12052"/>
    <cellStyle name="Обычный 19 2 4" xfId="2938"/>
    <cellStyle name="Обычный 19 2 4 2" xfId="12053"/>
    <cellStyle name="Обычный 19 2 5" xfId="12054"/>
    <cellStyle name="Обычный 19 3" xfId="2939"/>
    <cellStyle name="Обычный 19 3 2" xfId="2940"/>
    <cellStyle name="Обычный 19 3 2 2" xfId="2941"/>
    <cellStyle name="Обычный 19 3 2 2 2" xfId="12055"/>
    <cellStyle name="Обычный 19 3 2 3" xfId="12056"/>
    <cellStyle name="Обычный 19 3 3" xfId="2942"/>
    <cellStyle name="Обычный 19 3 3 2" xfId="12057"/>
    <cellStyle name="Обычный 19 3 4" xfId="2943"/>
    <cellStyle name="Обычный 19 3 4 2" xfId="12058"/>
    <cellStyle name="Обычный 19 3 5" xfId="12059"/>
    <cellStyle name="Обычный 19 4" xfId="2944"/>
    <cellStyle name="Обычный 19 4 2" xfId="2945"/>
    <cellStyle name="Обычный 19 4 2 2" xfId="12060"/>
    <cellStyle name="Обычный 19 4 3" xfId="12061"/>
    <cellStyle name="Обычный 19 5" xfId="2946"/>
    <cellStyle name="Обычный 19 5 2" xfId="12062"/>
    <cellStyle name="Обычный 19 6" xfId="2947"/>
    <cellStyle name="Обычный 19 6 2" xfId="12063"/>
    <cellStyle name="Обычный 19 7" xfId="2948"/>
    <cellStyle name="Обычный 2" xfId="44"/>
    <cellStyle name="Обычный 2 10" xfId="2949"/>
    <cellStyle name="Обычный 2 10 2" xfId="2950"/>
    <cellStyle name="Обычный 2 10 2 2" xfId="2951"/>
    <cellStyle name="Обычный 2 10 2 2 2" xfId="2952"/>
    <cellStyle name="Обычный 2 10 2 2 2 2" xfId="2953"/>
    <cellStyle name="Обычный 2 10 2 2 2 2 2" xfId="2954"/>
    <cellStyle name="Обычный 2 10 2 2 2 2 2 2" xfId="12064"/>
    <cellStyle name="Обычный 2 10 2 2 2 2 3" xfId="12065"/>
    <cellStyle name="Обычный 2 10 2 2 2 3" xfId="2955"/>
    <cellStyle name="Обычный 2 10 2 2 2 3 2" xfId="12066"/>
    <cellStyle name="Обычный 2 10 2 2 2 4" xfId="12067"/>
    <cellStyle name="Обычный 2 10 2 2 3" xfId="2956"/>
    <cellStyle name="Обычный 2 10 2 2 3 2" xfId="2957"/>
    <cellStyle name="Обычный 2 10 2 2 3 2 2" xfId="12068"/>
    <cellStyle name="Обычный 2 10 2 2 3 3" xfId="12069"/>
    <cellStyle name="Обычный 2 10 2 2 4" xfId="2958"/>
    <cellStyle name="Обычный 2 10 2 2 4 2" xfId="12070"/>
    <cellStyle name="Обычный 2 10 2 2 5" xfId="12071"/>
    <cellStyle name="Обычный 2 10 2 3" xfId="2959"/>
    <cellStyle name="Обычный 2 10 2 3 2" xfId="2960"/>
    <cellStyle name="Обычный 2 10 2 3 2 2" xfId="2961"/>
    <cellStyle name="Обычный 2 10 2 3 2 2 2" xfId="2962"/>
    <cellStyle name="Обычный 2 10 2 3 2 2 2 2" xfId="12072"/>
    <cellStyle name="Обычный 2 10 2 3 2 2 3" xfId="12073"/>
    <cellStyle name="Обычный 2 10 2 3 2 3" xfId="2963"/>
    <cellStyle name="Обычный 2 10 2 3 2 3 2" xfId="12074"/>
    <cellStyle name="Обычный 2 10 2 3 2 4" xfId="12075"/>
    <cellStyle name="Обычный 2 10 2 3 3" xfId="2964"/>
    <cellStyle name="Обычный 2 10 2 3 3 2" xfId="2965"/>
    <cellStyle name="Обычный 2 10 2 3 3 2 2" xfId="12076"/>
    <cellStyle name="Обычный 2 10 2 3 3 3" xfId="12077"/>
    <cellStyle name="Обычный 2 10 2 3 4" xfId="2966"/>
    <cellStyle name="Обычный 2 10 2 3 4 2" xfId="12078"/>
    <cellStyle name="Обычный 2 10 2 3 5" xfId="12079"/>
    <cellStyle name="Обычный 2 10 2 4" xfId="2967"/>
    <cellStyle name="Обычный 2 10 2 4 2" xfId="2968"/>
    <cellStyle name="Обычный 2 10 2 4 2 2" xfId="2969"/>
    <cellStyle name="Обычный 2 10 2 4 2 2 2" xfId="2970"/>
    <cellStyle name="Обычный 2 10 2 4 2 2 2 2" xfId="12080"/>
    <cellStyle name="Обычный 2 10 2 4 2 2 3" xfId="12081"/>
    <cellStyle name="Обычный 2 10 2 4 2 3" xfId="2971"/>
    <cellStyle name="Обычный 2 10 2 4 2 3 2" xfId="12082"/>
    <cellStyle name="Обычный 2 10 2 4 2 4" xfId="12083"/>
    <cellStyle name="Обычный 2 10 2 4 3" xfId="2972"/>
    <cellStyle name="Обычный 2 10 2 4 3 2" xfId="2973"/>
    <cellStyle name="Обычный 2 10 2 4 3 2 2" xfId="12084"/>
    <cellStyle name="Обычный 2 10 2 4 3 3" xfId="12085"/>
    <cellStyle name="Обычный 2 10 2 4 4" xfId="2974"/>
    <cellStyle name="Обычный 2 10 2 4 4 2" xfId="12086"/>
    <cellStyle name="Обычный 2 10 2 4 5" xfId="12087"/>
    <cellStyle name="Обычный 2 10 3" xfId="2975"/>
    <cellStyle name="Обычный 2 10 3 2" xfId="2976"/>
    <cellStyle name="Обычный 2 10 3 2 2" xfId="2977"/>
    <cellStyle name="Обычный 2 10 3 2 2 2" xfId="2978"/>
    <cellStyle name="Обычный 2 10 3 2 2 2 2" xfId="12088"/>
    <cellStyle name="Обычный 2 10 3 2 2 3" xfId="12089"/>
    <cellStyle name="Обычный 2 10 3 2 3" xfId="2979"/>
    <cellStyle name="Обычный 2 10 3 2 3 2" xfId="12090"/>
    <cellStyle name="Обычный 2 10 3 2 4" xfId="2980"/>
    <cellStyle name="Обычный 2 10 3 2 4 2" xfId="12091"/>
    <cellStyle name="Обычный 2 10 3 2 5" xfId="12092"/>
    <cellStyle name="Обычный 2 10 3 3" xfId="2981"/>
    <cellStyle name="Обычный 2 10 3 3 2" xfId="2982"/>
    <cellStyle name="Обычный 2 10 3 3 2 2" xfId="12093"/>
    <cellStyle name="Обычный 2 10 3 3 3" xfId="12094"/>
    <cellStyle name="Обычный 2 10 3 4" xfId="2983"/>
    <cellStyle name="Обычный 2 10 3 4 2" xfId="12095"/>
    <cellStyle name="Обычный 2 10 3 5" xfId="2984"/>
    <cellStyle name="Обычный 2 10 3 5 2" xfId="12096"/>
    <cellStyle name="Обычный 2 10 3 6" xfId="12097"/>
    <cellStyle name="Обычный 2 10 4" xfId="2985"/>
    <cellStyle name="Обычный 2 10 4 2" xfId="2986"/>
    <cellStyle name="Обычный 2 10 4 2 2" xfId="2987"/>
    <cellStyle name="Обычный 2 10 4 2 2 2" xfId="2988"/>
    <cellStyle name="Обычный 2 10 4 2 2 2 2" xfId="12098"/>
    <cellStyle name="Обычный 2 10 4 2 2 3" xfId="12099"/>
    <cellStyle name="Обычный 2 10 4 2 3" xfId="2989"/>
    <cellStyle name="Обычный 2 10 4 2 3 2" xfId="12100"/>
    <cellStyle name="Обычный 2 10 4 2 4" xfId="12101"/>
    <cellStyle name="Обычный 2 10 4 3" xfId="2990"/>
    <cellStyle name="Обычный 2 10 4 3 2" xfId="2991"/>
    <cellStyle name="Обычный 2 10 4 3 2 2" xfId="12102"/>
    <cellStyle name="Обычный 2 10 4 3 3" xfId="12103"/>
    <cellStyle name="Обычный 2 10 4 4" xfId="2992"/>
    <cellStyle name="Обычный 2 10 4 4 2" xfId="12104"/>
    <cellStyle name="Обычный 2 10 4 5" xfId="2993"/>
    <cellStyle name="Обычный 2 10 4 5 2" xfId="12105"/>
    <cellStyle name="Обычный 2 10 4 6" xfId="12106"/>
    <cellStyle name="Обычный 2 10 5" xfId="2994"/>
    <cellStyle name="Обычный 2 10 5 2" xfId="2995"/>
    <cellStyle name="Обычный 2 10 5 2 2" xfId="2996"/>
    <cellStyle name="Обычный 2 10 5 2 2 2" xfId="2997"/>
    <cellStyle name="Обычный 2 10 5 2 2 2 2" xfId="12107"/>
    <cellStyle name="Обычный 2 10 5 2 2 3" xfId="12108"/>
    <cellStyle name="Обычный 2 10 5 2 3" xfId="2998"/>
    <cellStyle name="Обычный 2 10 5 2 3 2" xfId="12109"/>
    <cellStyle name="Обычный 2 10 5 2 4" xfId="12110"/>
    <cellStyle name="Обычный 2 10 5 3" xfId="2999"/>
    <cellStyle name="Обычный 2 10 5 3 2" xfId="3000"/>
    <cellStyle name="Обычный 2 10 5 3 2 2" xfId="12111"/>
    <cellStyle name="Обычный 2 10 5 3 3" xfId="12112"/>
    <cellStyle name="Обычный 2 10 5 4" xfId="3001"/>
    <cellStyle name="Обычный 2 10 5 4 2" xfId="12113"/>
    <cellStyle name="Обычный 2 10 5 5" xfId="12114"/>
    <cellStyle name="Обычный 2 10 6" xfId="3002"/>
    <cellStyle name="Обычный 2 10 6 2" xfId="3003"/>
    <cellStyle name="Обычный 2 10 6 2 2" xfId="3004"/>
    <cellStyle name="Обычный 2 10 6 2 2 2" xfId="12115"/>
    <cellStyle name="Обычный 2 10 6 2 3" xfId="12116"/>
    <cellStyle name="Обычный 2 10 6 3" xfId="3005"/>
    <cellStyle name="Обычный 2 10 6 3 2" xfId="12117"/>
    <cellStyle name="Обычный 2 10 6 4" xfId="12118"/>
    <cellStyle name="Обычный 2 10 7" xfId="3006"/>
    <cellStyle name="Обычный 2 10 7 2" xfId="3007"/>
    <cellStyle name="Обычный 2 10 7 2 2" xfId="12119"/>
    <cellStyle name="Обычный 2 10 7 3" xfId="12120"/>
    <cellStyle name="Обычный 2 10 8" xfId="3008"/>
    <cellStyle name="Обычный 2 10 8 2" xfId="12121"/>
    <cellStyle name="Обычный 2 10 9" xfId="3009"/>
    <cellStyle name="Обычный 2 10 9 2" xfId="12122"/>
    <cellStyle name="Обычный 2 11" xfId="3010"/>
    <cellStyle name="Обычный 2 11 2" xfId="3011"/>
    <cellStyle name="Обычный 2 11 3" xfId="3012"/>
    <cellStyle name="Обычный 2 11_Т-НахВТО-газ-28.09.12" xfId="3013"/>
    <cellStyle name="Обычный 2 12" xfId="3014"/>
    <cellStyle name="Обычный 2 12 2" xfId="3015"/>
    <cellStyle name="Обычный 2 12 2 2" xfId="3016"/>
    <cellStyle name="Обычный 2 12 3" xfId="3017"/>
    <cellStyle name="Обычный 2 12_Т-НахВТО-газ-28.09.12" xfId="3018"/>
    <cellStyle name="Обычный 2 13" xfId="3019"/>
    <cellStyle name="Обычный 2 13 2" xfId="3020"/>
    <cellStyle name="Обычный 2 13 3" xfId="3021"/>
    <cellStyle name="Обычный 2 14" xfId="3022"/>
    <cellStyle name="Обычный 2 14 2" xfId="3023"/>
    <cellStyle name="Обычный 2 15" xfId="3024"/>
    <cellStyle name="Обычный 2 16" xfId="3025"/>
    <cellStyle name="Обычный 2 16 2" xfId="3026"/>
    <cellStyle name="Обычный 2 17" xfId="3027"/>
    <cellStyle name="Обычный 2 17 2" xfId="3028"/>
    <cellStyle name="Обычный 2 18" xfId="3029"/>
    <cellStyle name="Обычный 2 18 2" xfId="3030"/>
    <cellStyle name="Обычный 2 18 2 2" xfId="3031"/>
    <cellStyle name="Обычный 2 18 2 2 2" xfId="12123"/>
    <cellStyle name="Обычный 2 18 2 3" xfId="12124"/>
    <cellStyle name="Обычный 2 18 3" xfId="3032"/>
    <cellStyle name="Обычный 2 18 3 2" xfId="12125"/>
    <cellStyle name="Обычный 2 18 4" xfId="3033"/>
    <cellStyle name="Обычный 2 18 4 2" xfId="12126"/>
    <cellStyle name="Обычный 2 18 5" xfId="12127"/>
    <cellStyle name="Обычный 2 19" xfId="3034"/>
    <cellStyle name="Обычный 2 19 2" xfId="3035"/>
    <cellStyle name="Обычный 2 2" xfId="3036"/>
    <cellStyle name="Обычный 2 2 2" xfId="3037"/>
    <cellStyle name="Обычный 2 2 2 2" xfId="3038"/>
    <cellStyle name="Обычный 2 2 2 2 2" xfId="3039"/>
    <cellStyle name="Обычный 2 2 2 3" xfId="3040"/>
    <cellStyle name="Обычный 2 2 2 4" xfId="3041"/>
    <cellStyle name="Обычный 2 2 2 5" xfId="3042"/>
    <cellStyle name="Обычный 2 2 3" xfId="3043"/>
    <cellStyle name="Обычный 2 2 3 2" xfId="3044"/>
    <cellStyle name="Обычный 2 2 3 2 2" xfId="3045"/>
    <cellStyle name="Обычный 2 2 3 2 2 2" xfId="3046"/>
    <cellStyle name="Обычный 2 2 3 2 2 2 2" xfId="3047"/>
    <cellStyle name="Обычный 2 2 3 2 2 2 2 2" xfId="3048"/>
    <cellStyle name="Обычный 2 2 3 2 2 2 2 2 2" xfId="3049"/>
    <cellStyle name="Обычный 2 2 3 2 2 2 2 2 2 2" xfId="12128"/>
    <cellStyle name="Обычный 2 2 3 2 2 2 2 2 3" xfId="3050"/>
    <cellStyle name="Обычный 2 2 3 2 2 2 2 2 3 2" xfId="12129"/>
    <cellStyle name="Обычный 2 2 3 2 2 2 2 2 4" xfId="12130"/>
    <cellStyle name="Обычный 2 2 3 2 2 2 2 3" xfId="3051"/>
    <cellStyle name="Обычный 2 2 3 2 2 2 2 3 2" xfId="12131"/>
    <cellStyle name="Обычный 2 2 3 2 2 2 2 4" xfId="3052"/>
    <cellStyle name="Обычный 2 2 3 2 2 2 2 4 2" xfId="12132"/>
    <cellStyle name="Обычный 2 2 3 2 2 2 2 5" xfId="12133"/>
    <cellStyle name="Обычный 2 2 3 2 2 2 3" xfId="3053"/>
    <cellStyle name="Обычный 2 2 3 2 2 2 3 2" xfId="3054"/>
    <cellStyle name="Обычный 2 2 3 2 2 2 3 2 2" xfId="3055"/>
    <cellStyle name="Обычный 2 2 3 2 2 2 3 2 2 2" xfId="12134"/>
    <cellStyle name="Обычный 2 2 3 2 2 2 3 2 3" xfId="12135"/>
    <cellStyle name="Обычный 2 2 3 2 2 2 3 3" xfId="3056"/>
    <cellStyle name="Обычный 2 2 3 2 2 2 3 3 2" xfId="12136"/>
    <cellStyle name="Обычный 2 2 3 2 2 2 3 4" xfId="3057"/>
    <cellStyle name="Обычный 2 2 3 2 2 2 3 4 2" xfId="12137"/>
    <cellStyle name="Обычный 2 2 3 2 2 2 3 5" xfId="12138"/>
    <cellStyle name="Обычный 2 2 3 2 2 2 4" xfId="3058"/>
    <cellStyle name="Обычный 2 2 3 2 2 2 4 2" xfId="3059"/>
    <cellStyle name="Обычный 2 2 3 2 2 2 4 2 2" xfId="12139"/>
    <cellStyle name="Обычный 2 2 3 2 2 2 4 3" xfId="12140"/>
    <cellStyle name="Обычный 2 2 3 2 2 2 5" xfId="3060"/>
    <cellStyle name="Обычный 2 2 3 2 2 2 5 2" xfId="12141"/>
    <cellStyle name="Обычный 2 2 3 2 2 2 6" xfId="3061"/>
    <cellStyle name="Обычный 2 2 3 2 2 2 6 2" xfId="12142"/>
    <cellStyle name="Обычный 2 2 3 2 2 2 7" xfId="12143"/>
    <cellStyle name="Обычный 2 2 3 2 2 3" xfId="3062"/>
    <cellStyle name="Обычный 2 2 3 2 2 3 2" xfId="3063"/>
    <cellStyle name="Обычный 2 2 3 2 2 3 2 2" xfId="3064"/>
    <cellStyle name="Обычный 2 2 3 2 2 3 2 2 2" xfId="12144"/>
    <cellStyle name="Обычный 2 2 3 2 2 3 2 3" xfId="3065"/>
    <cellStyle name="Обычный 2 2 3 2 2 3 2 3 2" xfId="12145"/>
    <cellStyle name="Обычный 2 2 3 2 2 3 2 4" xfId="12146"/>
    <cellStyle name="Обычный 2 2 3 2 2 3 3" xfId="3066"/>
    <cellStyle name="Обычный 2 2 3 2 2 3 3 2" xfId="12147"/>
    <cellStyle name="Обычный 2 2 3 2 2 3 4" xfId="3067"/>
    <cellStyle name="Обычный 2 2 3 2 2 3 4 2" xfId="12148"/>
    <cellStyle name="Обычный 2 2 3 2 2 3 5" xfId="12149"/>
    <cellStyle name="Обычный 2 2 3 2 2 4" xfId="3068"/>
    <cellStyle name="Обычный 2 2 3 2 2 4 2" xfId="3069"/>
    <cellStyle name="Обычный 2 2 3 2 2 4 2 2" xfId="3070"/>
    <cellStyle name="Обычный 2 2 3 2 2 4 2 2 2" xfId="12150"/>
    <cellStyle name="Обычный 2 2 3 2 2 4 2 3" xfId="12151"/>
    <cellStyle name="Обычный 2 2 3 2 2 4 3" xfId="3071"/>
    <cellStyle name="Обычный 2 2 3 2 2 4 3 2" xfId="12152"/>
    <cellStyle name="Обычный 2 2 3 2 2 4 4" xfId="3072"/>
    <cellStyle name="Обычный 2 2 3 2 2 4 4 2" xfId="12153"/>
    <cellStyle name="Обычный 2 2 3 2 2 4 5" xfId="12154"/>
    <cellStyle name="Обычный 2 2 3 2 2 5" xfId="3073"/>
    <cellStyle name="Обычный 2 2 3 2 2 5 2" xfId="3074"/>
    <cellStyle name="Обычный 2 2 3 2 2 5 2 2" xfId="12155"/>
    <cellStyle name="Обычный 2 2 3 2 2 5 3" xfId="12156"/>
    <cellStyle name="Обычный 2 2 3 2 2 6" xfId="3075"/>
    <cellStyle name="Обычный 2 2 3 2 2 6 2" xfId="12157"/>
    <cellStyle name="Обычный 2 2 3 2 2 7" xfId="3076"/>
    <cellStyle name="Обычный 2 2 3 2 2 7 2" xfId="12158"/>
    <cellStyle name="Обычный 2 2 3 2 2 8" xfId="12159"/>
    <cellStyle name="Обычный 2 2 3 2 3" xfId="3077"/>
    <cellStyle name="Обычный 2 2 3 2 3 2" xfId="3078"/>
    <cellStyle name="Обычный 2 2 3 2 3 2 2" xfId="3079"/>
    <cellStyle name="Обычный 2 2 3 2 3 2 2 2" xfId="3080"/>
    <cellStyle name="Обычный 2 2 3 2 3 2 2 2 2" xfId="12160"/>
    <cellStyle name="Обычный 2 2 3 2 3 2 2 3" xfId="3081"/>
    <cellStyle name="Обычный 2 2 3 2 3 2 2 3 2" xfId="12161"/>
    <cellStyle name="Обычный 2 2 3 2 3 2 2 4" xfId="12162"/>
    <cellStyle name="Обычный 2 2 3 2 3 2 3" xfId="3082"/>
    <cellStyle name="Обычный 2 2 3 2 3 2 3 2" xfId="12163"/>
    <cellStyle name="Обычный 2 2 3 2 3 2 4" xfId="3083"/>
    <cellStyle name="Обычный 2 2 3 2 3 2 4 2" xfId="12164"/>
    <cellStyle name="Обычный 2 2 3 2 3 2 5" xfId="12165"/>
    <cellStyle name="Обычный 2 2 3 2 3 3" xfId="3084"/>
    <cellStyle name="Обычный 2 2 3 2 3 3 2" xfId="3085"/>
    <cellStyle name="Обычный 2 2 3 2 3 3 2 2" xfId="3086"/>
    <cellStyle name="Обычный 2 2 3 2 3 3 2 2 2" xfId="12166"/>
    <cellStyle name="Обычный 2 2 3 2 3 3 2 3" xfId="12167"/>
    <cellStyle name="Обычный 2 2 3 2 3 3 3" xfId="3087"/>
    <cellStyle name="Обычный 2 2 3 2 3 3 3 2" xfId="12168"/>
    <cellStyle name="Обычный 2 2 3 2 3 3 4" xfId="3088"/>
    <cellStyle name="Обычный 2 2 3 2 3 3 4 2" xfId="12169"/>
    <cellStyle name="Обычный 2 2 3 2 3 3 5" xfId="12170"/>
    <cellStyle name="Обычный 2 2 3 2 3 4" xfId="3089"/>
    <cellStyle name="Обычный 2 2 3 2 3 4 2" xfId="3090"/>
    <cellStyle name="Обычный 2 2 3 2 3 4 2 2" xfId="12171"/>
    <cellStyle name="Обычный 2 2 3 2 3 4 3" xfId="12172"/>
    <cellStyle name="Обычный 2 2 3 2 3 5" xfId="3091"/>
    <cellStyle name="Обычный 2 2 3 2 3 5 2" xfId="12173"/>
    <cellStyle name="Обычный 2 2 3 2 3 6" xfId="3092"/>
    <cellStyle name="Обычный 2 2 3 2 3 6 2" xfId="12174"/>
    <cellStyle name="Обычный 2 2 3 2 3 7" xfId="12175"/>
    <cellStyle name="Обычный 2 2 3 2 4" xfId="3093"/>
    <cellStyle name="Обычный 2 2 3 2 4 2" xfId="3094"/>
    <cellStyle name="Обычный 2 2 3 2 4 2 2" xfId="3095"/>
    <cellStyle name="Обычный 2 2 3 2 4 2 2 2" xfId="12176"/>
    <cellStyle name="Обычный 2 2 3 2 4 2 3" xfId="3096"/>
    <cellStyle name="Обычный 2 2 3 2 4 2 3 2" xfId="12177"/>
    <cellStyle name="Обычный 2 2 3 2 4 2 4" xfId="12178"/>
    <cellStyle name="Обычный 2 2 3 2 4 3" xfId="3097"/>
    <cellStyle name="Обычный 2 2 3 2 4 3 2" xfId="12179"/>
    <cellStyle name="Обычный 2 2 3 2 4 4" xfId="3098"/>
    <cellStyle name="Обычный 2 2 3 2 4 4 2" xfId="12180"/>
    <cellStyle name="Обычный 2 2 3 2 4 5" xfId="12181"/>
    <cellStyle name="Обычный 2 2 3 2 5" xfId="3099"/>
    <cellStyle name="Обычный 2 2 3 2 5 2" xfId="3100"/>
    <cellStyle name="Обычный 2 2 3 2 5 2 2" xfId="3101"/>
    <cellStyle name="Обычный 2 2 3 2 5 2 2 2" xfId="12182"/>
    <cellStyle name="Обычный 2 2 3 2 5 2 3" xfId="12183"/>
    <cellStyle name="Обычный 2 2 3 2 5 3" xfId="3102"/>
    <cellStyle name="Обычный 2 2 3 2 5 3 2" xfId="12184"/>
    <cellStyle name="Обычный 2 2 3 2 5 4" xfId="3103"/>
    <cellStyle name="Обычный 2 2 3 2 5 4 2" xfId="12185"/>
    <cellStyle name="Обычный 2 2 3 2 5 5" xfId="12186"/>
    <cellStyle name="Обычный 2 2 3 2 6" xfId="3104"/>
    <cellStyle name="Обычный 2 2 3 2 6 2" xfId="3105"/>
    <cellStyle name="Обычный 2 2 3 2 6 2 2" xfId="12187"/>
    <cellStyle name="Обычный 2 2 3 2 6 3" xfId="12188"/>
    <cellStyle name="Обычный 2 2 3 2 7" xfId="3106"/>
    <cellStyle name="Обычный 2 2 3 2 7 2" xfId="12189"/>
    <cellStyle name="Обычный 2 2 3 2 8" xfId="3107"/>
    <cellStyle name="Обычный 2 2 3 2 8 2" xfId="12190"/>
    <cellStyle name="Обычный 2 2 3 2 9" xfId="12191"/>
    <cellStyle name="Обычный 2 2 3 3" xfId="3108"/>
    <cellStyle name="Обычный 2 2 3 4" xfId="3109"/>
    <cellStyle name="Обычный 2 2 3 4 2" xfId="3110"/>
    <cellStyle name="Обычный 2 2 3 4 2 2" xfId="3111"/>
    <cellStyle name="Обычный 2 2 3 4 2 2 2" xfId="3112"/>
    <cellStyle name="Обычный 2 2 3 4 2 2 2 2" xfId="12192"/>
    <cellStyle name="Обычный 2 2 3 4 2 2 3" xfId="3113"/>
    <cellStyle name="Обычный 2 2 3 4 2 2 3 2" xfId="12193"/>
    <cellStyle name="Обычный 2 2 3 4 2 2 4" xfId="12194"/>
    <cellStyle name="Обычный 2 2 3 4 2 3" xfId="3114"/>
    <cellStyle name="Обычный 2 2 3 4 2 3 2" xfId="12195"/>
    <cellStyle name="Обычный 2 2 3 4 2 4" xfId="3115"/>
    <cellStyle name="Обычный 2 2 3 4 2 4 2" xfId="12196"/>
    <cellStyle name="Обычный 2 2 3 4 2 5" xfId="12197"/>
    <cellStyle name="Обычный 2 2 3 4 3" xfId="3116"/>
    <cellStyle name="Обычный 2 2 3 4 3 2" xfId="3117"/>
    <cellStyle name="Обычный 2 2 3 4 3 2 2" xfId="3118"/>
    <cellStyle name="Обычный 2 2 3 4 3 2 2 2" xfId="12198"/>
    <cellStyle name="Обычный 2 2 3 4 3 2 3" xfId="12199"/>
    <cellStyle name="Обычный 2 2 3 4 3 3" xfId="3119"/>
    <cellStyle name="Обычный 2 2 3 4 3 3 2" xfId="12200"/>
    <cellStyle name="Обычный 2 2 3 4 3 4" xfId="3120"/>
    <cellStyle name="Обычный 2 2 3 4 3 4 2" xfId="12201"/>
    <cellStyle name="Обычный 2 2 3 4 3 5" xfId="12202"/>
    <cellStyle name="Обычный 2 2 3 4 4" xfId="3121"/>
    <cellStyle name="Обычный 2 2 3 4 4 2" xfId="3122"/>
    <cellStyle name="Обычный 2 2 3 4 4 2 2" xfId="12203"/>
    <cellStyle name="Обычный 2 2 3 4 4 3" xfId="12204"/>
    <cellStyle name="Обычный 2 2 3 4 5" xfId="3123"/>
    <cellStyle name="Обычный 2 2 3 4 5 2" xfId="12205"/>
    <cellStyle name="Обычный 2 2 3 4 6" xfId="3124"/>
    <cellStyle name="Обычный 2 2 3 4 6 2" xfId="12206"/>
    <cellStyle name="Обычный 2 2 3 4 7" xfId="12207"/>
    <cellStyle name="Обычный 2 2 3 5" xfId="3125"/>
    <cellStyle name="Обычный 2 2 3 5 2" xfId="3126"/>
    <cellStyle name="Обычный 2 2 3 5 2 2" xfId="3127"/>
    <cellStyle name="Обычный 2 2 3 5 2 2 2" xfId="3128"/>
    <cellStyle name="Обычный 2 2 3 5 2 2 2 2" xfId="12208"/>
    <cellStyle name="Обычный 2 2 3 5 2 2 3" xfId="3129"/>
    <cellStyle name="Обычный 2 2 3 5 2 2 3 2" xfId="12209"/>
    <cellStyle name="Обычный 2 2 3 5 2 2 4" xfId="12210"/>
    <cellStyle name="Обычный 2 2 3 5 2 3" xfId="3130"/>
    <cellStyle name="Обычный 2 2 3 5 2 3 2" xfId="12211"/>
    <cellStyle name="Обычный 2 2 3 5 2 4" xfId="3131"/>
    <cellStyle name="Обычный 2 2 3 5 2 4 2" xfId="12212"/>
    <cellStyle name="Обычный 2 2 3 5 2 5" xfId="12213"/>
    <cellStyle name="Обычный 2 2 3 5 3" xfId="3132"/>
    <cellStyle name="Обычный 2 2 3 5 3 2" xfId="3133"/>
    <cellStyle name="Обычный 2 2 3 5 3 2 2" xfId="3134"/>
    <cellStyle name="Обычный 2 2 3 5 3 2 2 2" xfId="12214"/>
    <cellStyle name="Обычный 2 2 3 5 3 2 3" xfId="12215"/>
    <cellStyle name="Обычный 2 2 3 5 3 3" xfId="3135"/>
    <cellStyle name="Обычный 2 2 3 5 3 3 2" xfId="12216"/>
    <cellStyle name="Обычный 2 2 3 5 3 4" xfId="3136"/>
    <cellStyle name="Обычный 2 2 3 5 3 4 2" xfId="12217"/>
    <cellStyle name="Обычный 2 2 3 5 3 5" xfId="12218"/>
    <cellStyle name="Обычный 2 2 3 5 4" xfId="3137"/>
    <cellStyle name="Обычный 2 2 3 5 4 2" xfId="3138"/>
    <cellStyle name="Обычный 2 2 3 5 4 2 2" xfId="12219"/>
    <cellStyle name="Обычный 2 2 3 5 4 3" xfId="12220"/>
    <cellStyle name="Обычный 2 2 3 5 5" xfId="3139"/>
    <cellStyle name="Обычный 2 2 3 5 5 2" xfId="12221"/>
    <cellStyle name="Обычный 2 2 3 5 6" xfId="3140"/>
    <cellStyle name="Обычный 2 2 3 5 6 2" xfId="12222"/>
    <cellStyle name="Обычный 2 2 3 5 7" xfId="12223"/>
    <cellStyle name="Обычный 2 2 3 6" xfId="3141"/>
    <cellStyle name="Обычный 2 2 4" xfId="3142"/>
    <cellStyle name="Обычный 2 2 4 2" xfId="3143"/>
    <cellStyle name="Обычный 2 2 4 2 2" xfId="3144"/>
    <cellStyle name="Обычный 2 2 4 2 2 2" xfId="3145"/>
    <cellStyle name="Обычный 2 2 4 2 2 2 2" xfId="3146"/>
    <cellStyle name="Обычный 2 2 4 2 2 2 2 2" xfId="12224"/>
    <cellStyle name="Обычный 2 2 4 2 2 2 3" xfId="3147"/>
    <cellStyle name="Обычный 2 2 4 2 2 2 3 2" xfId="12225"/>
    <cellStyle name="Обычный 2 2 4 2 2 2 4" xfId="12226"/>
    <cellStyle name="Обычный 2 2 4 2 2 3" xfId="3148"/>
    <cellStyle name="Обычный 2 2 4 2 2 3 2" xfId="12227"/>
    <cellStyle name="Обычный 2 2 4 2 2 4" xfId="3149"/>
    <cellStyle name="Обычный 2 2 4 2 2 4 2" xfId="12228"/>
    <cellStyle name="Обычный 2 2 4 2 2 5" xfId="12229"/>
    <cellStyle name="Обычный 2 2 4 2 3" xfId="3150"/>
    <cellStyle name="Обычный 2 2 4 2 3 2" xfId="3151"/>
    <cellStyle name="Обычный 2 2 4 2 3 2 2" xfId="3152"/>
    <cellStyle name="Обычный 2 2 4 2 3 2 2 2" xfId="12230"/>
    <cellStyle name="Обычный 2 2 4 2 3 2 3" xfId="12231"/>
    <cellStyle name="Обычный 2 2 4 2 3 3" xfId="3153"/>
    <cellStyle name="Обычный 2 2 4 2 3 3 2" xfId="12232"/>
    <cellStyle name="Обычный 2 2 4 2 3 4" xfId="3154"/>
    <cellStyle name="Обычный 2 2 4 2 3 4 2" xfId="12233"/>
    <cellStyle name="Обычный 2 2 4 2 3 5" xfId="12234"/>
    <cellStyle name="Обычный 2 2 4 2 4" xfId="3155"/>
    <cellStyle name="Обычный 2 2 4 2 4 2" xfId="3156"/>
    <cellStyle name="Обычный 2 2 4 2 4 2 2" xfId="12235"/>
    <cellStyle name="Обычный 2 2 4 2 4 3" xfId="12236"/>
    <cellStyle name="Обычный 2 2 4 2 5" xfId="3157"/>
    <cellStyle name="Обычный 2 2 4 2 5 2" xfId="12237"/>
    <cellStyle name="Обычный 2 2 4 2 6" xfId="3158"/>
    <cellStyle name="Обычный 2 2 4 2 6 2" xfId="12238"/>
    <cellStyle name="Обычный 2 2 4 2 7" xfId="12239"/>
    <cellStyle name="Обычный 2 2 4 3" xfId="3159"/>
    <cellStyle name="Обычный 2 2 5" xfId="3160"/>
    <cellStyle name="Обычный 2 2 5 2" xfId="3161"/>
    <cellStyle name="Обычный 2 2 5 3" xfId="3162"/>
    <cellStyle name="Обычный 2 2 6" xfId="3163"/>
    <cellStyle name="Обычный 2 2 6 2" xfId="3164"/>
    <cellStyle name="Обычный 2 2 7" xfId="3165"/>
    <cellStyle name="Обычный 2 2 7 2" xfId="3166"/>
    <cellStyle name="Обычный 2 2 7 2 2" xfId="3167"/>
    <cellStyle name="Обычный 2 2 7 2 2 2" xfId="12240"/>
    <cellStyle name="Обычный 2 2 7 2 3" xfId="12241"/>
    <cellStyle name="Обычный 2 2 7 3" xfId="3168"/>
    <cellStyle name="Обычный 2 2 7 3 2" xfId="12242"/>
    <cellStyle name="Обычный 2 2 7 4" xfId="12243"/>
    <cellStyle name="Обычный 2 2 8" xfId="3169"/>
    <cellStyle name="Обычный 2 2 8 2" xfId="3170"/>
    <cellStyle name="Обычный 2 2 8 2 2" xfId="3171"/>
    <cellStyle name="Обычный 2 2 8 2 2 2" xfId="12244"/>
    <cellStyle name="Обычный 2 2 8 2 3" xfId="12245"/>
    <cellStyle name="Обычный 2 2 8 3" xfId="3172"/>
    <cellStyle name="Обычный 2 2 8 3 2" xfId="12246"/>
    <cellStyle name="Обычный 2 2 8 4" xfId="3173"/>
    <cellStyle name="Обычный 2 2 8 4 2" xfId="12247"/>
    <cellStyle name="Обычный 2 2 9" xfId="3174"/>
    <cellStyle name="Обычный 2 2_46EE.2011(v1.0)" xfId="3175"/>
    <cellStyle name="Обычный 2 20" xfId="3176"/>
    <cellStyle name="Обычный 2 20 2" xfId="3177"/>
    <cellStyle name="Обычный 2 21" xfId="747"/>
    <cellStyle name="Обычный 2 21 2" xfId="3178"/>
    <cellStyle name="Обычный 2 22" xfId="3179"/>
    <cellStyle name="Обычный 2 23" xfId="3180"/>
    <cellStyle name="Обычный 2 24" xfId="3181"/>
    <cellStyle name="Обычный 2 25" xfId="3182"/>
    <cellStyle name="Обычный 2 26" xfId="3183"/>
    <cellStyle name="Обычный 2 26 2" xfId="45"/>
    <cellStyle name="Обычный 2 27" xfId="3184"/>
    <cellStyle name="Обычный 2 28" xfId="3185"/>
    <cellStyle name="Обычный 2 29" xfId="3186"/>
    <cellStyle name="Обычный 2 3" xfId="3187"/>
    <cellStyle name="Обычный 2 3 10" xfId="3188"/>
    <cellStyle name="Обычный 2 3 10 2" xfId="12248"/>
    <cellStyle name="Обычный 2 3 2" xfId="3189"/>
    <cellStyle name="Обычный 2 3 2 2" xfId="3190"/>
    <cellStyle name="Обычный 2 3 2 2 2" xfId="3191"/>
    <cellStyle name="Обычный 2 3 2 3" xfId="3192"/>
    <cellStyle name="Обычный 2 3 2 3 2" xfId="3193"/>
    <cellStyle name="Обычный 2 3 2 3 2 2" xfId="3194"/>
    <cellStyle name="Обычный 2 3 2 3 2 2 2" xfId="3195"/>
    <cellStyle name="Обычный 2 3 2 3 2 2 2 2" xfId="12249"/>
    <cellStyle name="Обычный 2 3 2 3 2 2 3" xfId="12250"/>
    <cellStyle name="Обычный 2 3 2 3 2 3" xfId="3196"/>
    <cellStyle name="Обычный 2 3 2 3 2 3 2" xfId="12251"/>
    <cellStyle name="Обычный 2 3 2 3 2 4" xfId="3197"/>
    <cellStyle name="Обычный 2 3 2 3 2 4 2" xfId="12252"/>
    <cellStyle name="Обычный 2 3 2 3 2 5" xfId="12253"/>
    <cellStyle name="Обычный 2 3 2 3 3" xfId="3198"/>
    <cellStyle name="Обычный 2 3 2 3 3 2" xfId="3199"/>
    <cellStyle name="Обычный 2 3 2 3 3 2 2" xfId="12254"/>
    <cellStyle name="Обычный 2 3 2 3 3 3" xfId="12255"/>
    <cellStyle name="Обычный 2 3 2 3 4" xfId="3200"/>
    <cellStyle name="Обычный 2 3 2 3 4 2" xfId="12256"/>
    <cellStyle name="Обычный 2 3 2 3 5" xfId="3201"/>
    <cellStyle name="Обычный 2 3 2 3 5 2" xfId="12257"/>
    <cellStyle name="Обычный 2 3 2 3 6" xfId="3202"/>
    <cellStyle name="Обычный 2 3 2 3 6 2" xfId="12258"/>
    <cellStyle name="Обычный 2 3 2 4" xfId="3203"/>
    <cellStyle name="Обычный 2 3 2 4 2" xfId="3204"/>
    <cellStyle name="Обычный 2 3 2 4 2 2" xfId="3205"/>
    <cellStyle name="Обычный 2 3 2 4 2 2 2" xfId="3206"/>
    <cellStyle name="Обычный 2 3 2 4 2 2 2 2" xfId="12259"/>
    <cellStyle name="Обычный 2 3 2 4 2 2 3" xfId="12260"/>
    <cellStyle name="Обычный 2 3 2 4 2 3" xfId="3207"/>
    <cellStyle name="Обычный 2 3 2 4 2 3 2" xfId="12261"/>
    <cellStyle name="Обычный 2 3 2 4 2 4" xfId="12262"/>
    <cellStyle name="Обычный 2 3 2 4 3" xfId="3208"/>
    <cellStyle name="Обычный 2 3 2 4 3 2" xfId="3209"/>
    <cellStyle name="Обычный 2 3 2 4 3 2 2" xfId="12263"/>
    <cellStyle name="Обычный 2 3 2 4 3 3" xfId="12264"/>
    <cellStyle name="Обычный 2 3 2 4 4" xfId="3210"/>
    <cellStyle name="Обычный 2 3 2 4 4 2" xfId="12265"/>
    <cellStyle name="Обычный 2 3 2 4 5" xfId="3211"/>
    <cellStyle name="Обычный 2 3 2 4 5 2" xfId="12266"/>
    <cellStyle name="Обычный 2 3 2 4 6" xfId="12267"/>
    <cellStyle name="Обычный 2 3 2 5" xfId="3212"/>
    <cellStyle name="Обычный 2 3 2 5 2" xfId="3213"/>
    <cellStyle name="Обычный 2 3 2 5 2 2" xfId="3214"/>
    <cellStyle name="Обычный 2 3 2 5 2 2 2" xfId="3215"/>
    <cellStyle name="Обычный 2 3 2 5 2 2 2 2" xfId="12268"/>
    <cellStyle name="Обычный 2 3 2 5 2 2 3" xfId="12269"/>
    <cellStyle name="Обычный 2 3 2 5 2 3" xfId="3216"/>
    <cellStyle name="Обычный 2 3 2 5 2 3 2" xfId="12270"/>
    <cellStyle name="Обычный 2 3 2 5 2 4" xfId="12271"/>
    <cellStyle name="Обычный 2 3 2 5 3" xfId="3217"/>
    <cellStyle name="Обычный 2 3 2 5 3 2" xfId="3218"/>
    <cellStyle name="Обычный 2 3 2 5 3 2 2" xfId="12272"/>
    <cellStyle name="Обычный 2 3 2 5 3 3" xfId="12273"/>
    <cellStyle name="Обычный 2 3 2 5 4" xfId="3219"/>
    <cellStyle name="Обычный 2 3 2 5 4 2" xfId="12274"/>
    <cellStyle name="Обычный 2 3 2 5 5" xfId="12275"/>
    <cellStyle name="Обычный 2 3 2 6" xfId="3220"/>
    <cellStyle name="Обычный 2 3 2 6 2" xfId="3221"/>
    <cellStyle name="Обычный 2 3 2 6 2 2" xfId="3222"/>
    <cellStyle name="Обычный 2 3 2 6 2 2 2" xfId="12276"/>
    <cellStyle name="Обычный 2 3 2 6 2 3" xfId="12277"/>
    <cellStyle name="Обычный 2 3 2 6 3" xfId="3223"/>
    <cellStyle name="Обычный 2 3 2 6 3 2" xfId="12278"/>
    <cellStyle name="Обычный 2 3 2 6 4" xfId="12279"/>
    <cellStyle name="Обычный 2 3 2 7" xfId="3224"/>
    <cellStyle name="Обычный 2 3 2 7 2" xfId="3225"/>
    <cellStyle name="Обычный 2 3 2 7 2 2" xfId="12280"/>
    <cellStyle name="Обычный 2 3 2 7 3" xfId="12281"/>
    <cellStyle name="Обычный 2 3 2 8" xfId="3226"/>
    <cellStyle name="Обычный 2 3 2 8 2" xfId="12282"/>
    <cellStyle name="Обычный 2 3 2 9" xfId="3227"/>
    <cellStyle name="Обычный 2 3 2 9 2" xfId="12283"/>
    <cellStyle name="Обычный 2 3 3" xfId="3228"/>
    <cellStyle name="Обычный 2 3 3 2" xfId="3229"/>
    <cellStyle name="Обычный 2 3 3 2 2" xfId="12284"/>
    <cellStyle name="Обычный 2 3 3 3" xfId="12285"/>
    <cellStyle name="Обычный 2 3 4" xfId="3230"/>
    <cellStyle name="Обычный 2 3 4 2" xfId="3231"/>
    <cellStyle name="Обычный 2 3 5" xfId="3232"/>
    <cellStyle name="Обычный 2 3 6" xfId="3233"/>
    <cellStyle name="Обычный 2 3 6 2" xfId="3234"/>
    <cellStyle name="Обычный 2 3 6 2 2" xfId="3235"/>
    <cellStyle name="Обычный 2 3 6 2 2 2" xfId="3236"/>
    <cellStyle name="Обычный 2 3 6 2 2 2 2" xfId="12286"/>
    <cellStyle name="Обычный 2 3 6 2 2 3" xfId="12287"/>
    <cellStyle name="Обычный 2 3 6 2 3" xfId="3237"/>
    <cellStyle name="Обычный 2 3 6 2 3 2" xfId="12288"/>
    <cellStyle name="Обычный 2 3 6 2 4" xfId="3238"/>
    <cellStyle name="Обычный 2 3 6 2 4 2" xfId="12289"/>
    <cellStyle name="Обычный 2 3 6 2 5" xfId="12290"/>
    <cellStyle name="Обычный 2 3 6 3" xfId="3239"/>
    <cellStyle name="Обычный 2 3 6 3 2" xfId="3240"/>
    <cellStyle name="Обычный 2 3 6 3 2 2" xfId="12291"/>
    <cellStyle name="Обычный 2 3 6 3 3" xfId="12292"/>
    <cellStyle name="Обычный 2 3 6 4" xfId="3241"/>
    <cellStyle name="Обычный 2 3 6 4 2" xfId="12293"/>
    <cellStyle name="Обычный 2 3 6 5" xfId="3242"/>
    <cellStyle name="Обычный 2 3 6 5 2" xfId="12294"/>
    <cellStyle name="Обычный 2 3 6 6" xfId="3243"/>
    <cellStyle name="Обычный 2 3 6 6 2" xfId="12295"/>
    <cellStyle name="Обычный 2 3 7" xfId="3244"/>
    <cellStyle name="Обычный 2 3 7 2" xfId="3245"/>
    <cellStyle name="Обычный 2 3 7 2 2" xfId="3246"/>
    <cellStyle name="Обычный 2 3 7 2 2 2" xfId="12296"/>
    <cellStyle name="Обычный 2 3 7 2 3" xfId="12297"/>
    <cellStyle name="Обычный 2 3 7 3" xfId="3247"/>
    <cellStyle name="Обычный 2 3 7 3 2" xfId="12298"/>
    <cellStyle name="Обычный 2 3 7 4" xfId="3248"/>
    <cellStyle name="Обычный 2 3 7 4 2" xfId="12299"/>
    <cellStyle name="Обычный 2 3 7 5" xfId="12300"/>
    <cellStyle name="Обычный 2 3 8" xfId="3249"/>
    <cellStyle name="Обычный 2 3 8 2" xfId="3250"/>
    <cellStyle name="Обычный 2 3 8 2 2" xfId="12301"/>
    <cellStyle name="Обычный 2 3 8 3" xfId="12302"/>
    <cellStyle name="Обычный 2 3 9" xfId="3251"/>
    <cellStyle name="Обычный 2 3 9 2" xfId="12303"/>
    <cellStyle name="Обычный 2 3_46EE.2011(v1.0)" xfId="3252"/>
    <cellStyle name="Обычный 2 30" xfId="3253"/>
    <cellStyle name="Обычный 2 31" xfId="3254"/>
    <cellStyle name="Обычный 2 32" xfId="3255"/>
    <cellStyle name="Обычный 2 33" xfId="3256"/>
    <cellStyle name="Обычный 2 34" xfId="3257"/>
    <cellStyle name="Обычный 2 35" xfId="3258"/>
    <cellStyle name="Обычный 2 36" xfId="3259"/>
    <cellStyle name="Обычный 2 4" xfId="3260"/>
    <cellStyle name="Обычный 2 4 2" xfId="3261"/>
    <cellStyle name="Обычный 2 4 2 2" xfId="3262"/>
    <cellStyle name="Обычный 2 4 2 2 2" xfId="3263"/>
    <cellStyle name="Обычный 2 4 2 2 2 2" xfId="3264"/>
    <cellStyle name="Обычный 2 4 2 2 2 2 2" xfId="3265"/>
    <cellStyle name="Обычный 2 4 2 2 2 2 2 2" xfId="12304"/>
    <cellStyle name="Обычный 2 4 2 2 2 2 3" xfId="12305"/>
    <cellStyle name="Обычный 2 4 2 2 2 3" xfId="3266"/>
    <cellStyle name="Обычный 2 4 2 2 2 3 2" xfId="12306"/>
    <cellStyle name="Обычный 2 4 2 2 2 4" xfId="3267"/>
    <cellStyle name="Обычный 2 4 2 2 2 4 2" xfId="12307"/>
    <cellStyle name="Обычный 2 4 2 2 2 5" xfId="12308"/>
    <cellStyle name="Обычный 2 4 2 2 3" xfId="3268"/>
    <cellStyle name="Обычный 2 4 2 2 3 2" xfId="3269"/>
    <cellStyle name="Обычный 2 4 2 2 3 2 2" xfId="12309"/>
    <cellStyle name="Обычный 2 4 2 2 3 3" xfId="12310"/>
    <cellStyle name="Обычный 2 4 2 2 4" xfId="3270"/>
    <cellStyle name="Обычный 2 4 2 2 4 2" xfId="12311"/>
    <cellStyle name="Обычный 2 4 2 2 5" xfId="3271"/>
    <cellStyle name="Обычный 2 4 2 2 5 2" xfId="12312"/>
    <cellStyle name="Обычный 2 4 2 2 6" xfId="12313"/>
    <cellStyle name="Обычный 2 4 2 3" xfId="3272"/>
    <cellStyle name="Обычный 2 4 2 3 2" xfId="3273"/>
    <cellStyle name="Обычный 2 4 2 3 2 2" xfId="3274"/>
    <cellStyle name="Обычный 2 4 2 3 2 2 2" xfId="3275"/>
    <cellStyle name="Обычный 2 4 2 3 2 2 2 2" xfId="12314"/>
    <cellStyle name="Обычный 2 4 2 3 2 2 3" xfId="12315"/>
    <cellStyle name="Обычный 2 4 2 3 2 3" xfId="3276"/>
    <cellStyle name="Обычный 2 4 2 3 2 3 2" xfId="12316"/>
    <cellStyle name="Обычный 2 4 2 3 2 4" xfId="12317"/>
    <cellStyle name="Обычный 2 4 2 3 3" xfId="3277"/>
    <cellStyle name="Обычный 2 4 2 3 3 2" xfId="3278"/>
    <cellStyle name="Обычный 2 4 2 3 3 2 2" xfId="12318"/>
    <cellStyle name="Обычный 2 4 2 3 3 3" xfId="12319"/>
    <cellStyle name="Обычный 2 4 2 3 4" xfId="3279"/>
    <cellStyle name="Обычный 2 4 2 3 4 2" xfId="12320"/>
    <cellStyle name="Обычный 2 4 2 3 5" xfId="3280"/>
    <cellStyle name="Обычный 2 4 2 3 5 2" xfId="12321"/>
    <cellStyle name="Обычный 2 4 2 3 6" xfId="12322"/>
    <cellStyle name="Обычный 2 4 2 4" xfId="3281"/>
    <cellStyle name="Обычный 2 4 2 4 2" xfId="3282"/>
    <cellStyle name="Обычный 2 4 2 4 2 2" xfId="3283"/>
    <cellStyle name="Обычный 2 4 2 4 2 2 2" xfId="3284"/>
    <cellStyle name="Обычный 2 4 2 4 2 2 2 2" xfId="12323"/>
    <cellStyle name="Обычный 2 4 2 4 2 2 3" xfId="12324"/>
    <cellStyle name="Обычный 2 4 2 4 2 3" xfId="3285"/>
    <cellStyle name="Обычный 2 4 2 4 2 3 2" xfId="12325"/>
    <cellStyle name="Обычный 2 4 2 4 2 4" xfId="12326"/>
    <cellStyle name="Обычный 2 4 2 4 3" xfId="3286"/>
    <cellStyle name="Обычный 2 4 2 4 3 2" xfId="3287"/>
    <cellStyle name="Обычный 2 4 2 4 3 2 2" xfId="12327"/>
    <cellStyle name="Обычный 2 4 2 4 3 3" xfId="12328"/>
    <cellStyle name="Обычный 2 4 2 4 4" xfId="3288"/>
    <cellStyle name="Обычный 2 4 2 4 4 2" xfId="12329"/>
    <cellStyle name="Обычный 2 4 2 4 5" xfId="12330"/>
    <cellStyle name="Обычный 2 4 2 5" xfId="3289"/>
    <cellStyle name="Обычный 2 4 2 5 2" xfId="3290"/>
    <cellStyle name="Обычный 2 4 2 5 2 2" xfId="3291"/>
    <cellStyle name="Обычный 2 4 2 5 2 2 2" xfId="12331"/>
    <cellStyle name="Обычный 2 4 2 5 2 3" xfId="12332"/>
    <cellStyle name="Обычный 2 4 2 5 3" xfId="3292"/>
    <cellStyle name="Обычный 2 4 2 5 3 2" xfId="12333"/>
    <cellStyle name="Обычный 2 4 2 5 4" xfId="12334"/>
    <cellStyle name="Обычный 2 4 2 6" xfId="3293"/>
    <cellStyle name="Обычный 2 4 2 6 2" xfId="3294"/>
    <cellStyle name="Обычный 2 4 2 6 2 2" xfId="12335"/>
    <cellStyle name="Обычный 2 4 2 6 3" xfId="12336"/>
    <cellStyle name="Обычный 2 4 2 7" xfId="3295"/>
    <cellStyle name="Обычный 2 4 2 7 2" xfId="12337"/>
    <cellStyle name="Обычный 2 4 2 8" xfId="3296"/>
    <cellStyle name="Обычный 2 4 2 8 2" xfId="12338"/>
    <cellStyle name="Обычный 2 4 2 9" xfId="12339"/>
    <cellStyle name="Обычный 2 4 3" xfId="3297"/>
    <cellStyle name="Обычный 2 4 3 2" xfId="3298"/>
    <cellStyle name="Обычный 2 4 3 2 2" xfId="3299"/>
    <cellStyle name="Обычный 2 4 4" xfId="3300"/>
    <cellStyle name="Обычный 2 4 4 2" xfId="3301"/>
    <cellStyle name="Обычный 2 4 4 2 2" xfId="3302"/>
    <cellStyle name="Обычный 2 4 4 2 2 2" xfId="3303"/>
    <cellStyle name="Обычный 2 4 4 2 2 2 2" xfId="12340"/>
    <cellStyle name="Обычный 2 4 4 2 2 3" xfId="12341"/>
    <cellStyle name="Обычный 2 4 4 2 3" xfId="3304"/>
    <cellStyle name="Обычный 2 4 4 2 3 2" xfId="12342"/>
    <cellStyle name="Обычный 2 4 4 2 4" xfId="3305"/>
    <cellStyle name="Обычный 2 4 4 2 4 2" xfId="12343"/>
    <cellStyle name="Обычный 2 4 4 2 5" xfId="12344"/>
    <cellStyle name="Обычный 2 4 4 3" xfId="3306"/>
    <cellStyle name="Обычный 2 4 4 3 2" xfId="3307"/>
    <cellStyle name="Обычный 2 4 4 3 2 2" xfId="12345"/>
    <cellStyle name="Обычный 2 4 4 3 3" xfId="12346"/>
    <cellStyle name="Обычный 2 4 4 4" xfId="3308"/>
    <cellStyle name="Обычный 2 4 4 4 2" xfId="12347"/>
    <cellStyle name="Обычный 2 4 4 5" xfId="3309"/>
    <cellStyle name="Обычный 2 4 4 5 2" xfId="12348"/>
    <cellStyle name="Обычный 2 4 4 6" xfId="3310"/>
    <cellStyle name="Обычный 2 4 4 6 2" xfId="12349"/>
    <cellStyle name="Обычный 2 4 5" xfId="3311"/>
    <cellStyle name="Обычный 2 4 5 2" xfId="3312"/>
    <cellStyle name="Обычный 2 4 5 2 2" xfId="3313"/>
    <cellStyle name="Обычный 2 4 5 2 2 2" xfId="12350"/>
    <cellStyle name="Обычный 2 4 5 2 3" xfId="12351"/>
    <cellStyle name="Обычный 2 4 5 3" xfId="3314"/>
    <cellStyle name="Обычный 2 4 5 3 2" xfId="12352"/>
    <cellStyle name="Обычный 2 4 5 4" xfId="3315"/>
    <cellStyle name="Обычный 2 4 5 4 2" xfId="12353"/>
    <cellStyle name="Обычный 2 4 5 5" xfId="12354"/>
    <cellStyle name="Обычный 2 4 6" xfId="3316"/>
    <cellStyle name="Обычный 2 4 6 2" xfId="3317"/>
    <cellStyle name="Обычный 2 4 6 2 2" xfId="12355"/>
    <cellStyle name="Обычный 2 4 6 3" xfId="12356"/>
    <cellStyle name="Обычный 2 4 7" xfId="3318"/>
    <cellStyle name="Обычный 2 4 7 2" xfId="12357"/>
    <cellStyle name="Обычный 2 4 8" xfId="3319"/>
    <cellStyle name="Обычный 2 4 8 2" xfId="12358"/>
    <cellStyle name="Обычный 2 4_46EE.2011(v1.0)" xfId="3320"/>
    <cellStyle name="Обычный 2 5" xfId="3321"/>
    <cellStyle name="Обычный 2 5 2" xfId="3322"/>
    <cellStyle name="Обычный 2 5 3" xfId="3323"/>
    <cellStyle name="Обычный 2 5 4" xfId="3324"/>
    <cellStyle name="Обычный 2 5 4 2" xfId="12359"/>
    <cellStyle name="Обычный 2 5 5" xfId="3325"/>
    <cellStyle name="Обычный 2 5 6" xfId="3326"/>
    <cellStyle name="Обычный 2 5_46EE.2011(v1.0)" xfId="3327"/>
    <cellStyle name="Обычный 2 6" xfId="3328"/>
    <cellStyle name="Обычный 2 6 2" xfId="3329"/>
    <cellStyle name="Обычный 2 6 3" xfId="3330"/>
    <cellStyle name="Обычный 2 6_46EE.2011(v1.0)" xfId="3331"/>
    <cellStyle name="Обычный 2 7" xfId="3332"/>
    <cellStyle name="Обычный 2 7 2" xfId="3333"/>
    <cellStyle name="Обычный 2 7 2 2" xfId="3334"/>
    <cellStyle name="Обычный 2 7 2 2 2" xfId="3335"/>
    <cellStyle name="Обычный 2 7 2 2 2 2" xfId="3336"/>
    <cellStyle name="Обычный 2 7 2 2 2 2 2" xfId="3337"/>
    <cellStyle name="Обычный 2 7 2 2 2 2 2 2" xfId="12360"/>
    <cellStyle name="Обычный 2 7 2 2 2 2 3" xfId="12361"/>
    <cellStyle name="Обычный 2 7 2 2 2 3" xfId="3338"/>
    <cellStyle name="Обычный 2 7 2 2 2 3 2" xfId="12362"/>
    <cellStyle name="Обычный 2 7 2 2 2 4" xfId="12363"/>
    <cellStyle name="Обычный 2 7 2 2 3" xfId="3339"/>
    <cellStyle name="Обычный 2 7 2 2 3 2" xfId="3340"/>
    <cellStyle name="Обычный 2 7 2 2 3 2 2" xfId="12364"/>
    <cellStyle name="Обычный 2 7 2 2 3 3" xfId="12365"/>
    <cellStyle name="Обычный 2 7 2 2 4" xfId="3341"/>
    <cellStyle name="Обычный 2 7 2 2 4 2" xfId="12366"/>
    <cellStyle name="Обычный 2 7 2 2 5" xfId="12367"/>
    <cellStyle name="Обычный 2 7 2 3" xfId="3342"/>
    <cellStyle name="Обычный 2 7 2 3 2" xfId="3343"/>
    <cellStyle name="Обычный 2 7 2 3 2 2" xfId="3344"/>
    <cellStyle name="Обычный 2 7 2 3 2 2 2" xfId="3345"/>
    <cellStyle name="Обычный 2 7 2 3 2 2 2 2" xfId="12368"/>
    <cellStyle name="Обычный 2 7 2 3 2 2 3" xfId="12369"/>
    <cellStyle name="Обычный 2 7 2 3 2 3" xfId="3346"/>
    <cellStyle name="Обычный 2 7 2 3 2 3 2" xfId="12370"/>
    <cellStyle name="Обычный 2 7 2 3 2 4" xfId="12371"/>
    <cellStyle name="Обычный 2 7 2 3 3" xfId="3347"/>
    <cellStyle name="Обычный 2 7 2 3 3 2" xfId="3348"/>
    <cellStyle name="Обычный 2 7 2 3 3 2 2" xfId="12372"/>
    <cellStyle name="Обычный 2 7 2 3 3 3" xfId="12373"/>
    <cellStyle name="Обычный 2 7 2 3 4" xfId="3349"/>
    <cellStyle name="Обычный 2 7 2 3 4 2" xfId="12374"/>
    <cellStyle name="Обычный 2 7 2 3 5" xfId="12375"/>
    <cellStyle name="Обычный 2 7 2 4" xfId="3350"/>
    <cellStyle name="Обычный 2 7 2 4 2" xfId="3351"/>
    <cellStyle name="Обычный 2 7 2 4 2 2" xfId="3352"/>
    <cellStyle name="Обычный 2 7 2 4 2 2 2" xfId="3353"/>
    <cellStyle name="Обычный 2 7 2 4 2 2 2 2" xfId="12376"/>
    <cellStyle name="Обычный 2 7 2 4 2 2 3" xfId="12377"/>
    <cellStyle name="Обычный 2 7 2 4 2 3" xfId="3354"/>
    <cellStyle name="Обычный 2 7 2 4 2 3 2" xfId="12378"/>
    <cellStyle name="Обычный 2 7 2 4 2 4" xfId="12379"/>
    <cellStyle name="Обычный 2 7 2 4 3" xfId="3355"/>
    <cellStyle name="Обычный 2 7 2 4 3 2" xfId="3356"/>
    <cellStyle name="Обычный 2 7 2 4 3 2 2" xfId="12380"/>
    <cellStyle name="Обычный 2 7 2 4 3 3" xfId="12381"/>
    <cellStyle name="Обычный 2 7 2 4 4" xfId="3357"/>
    <cellStyle name="Обычный 2 7 2 4 4 2" xfId="12382"/>
    <cellStyle name="Обычный 2 7 2 4 5" xfId="12383"/>
    <cellStyle name="Обычный 2 7 2 5" xfId="3358"/>
    <cellStyle name="Обычный 2 7 2 5 2" xfId="3359"/>
    <cellStyle name="Обычный 2 7 2 5 2 2" xfId="3360"/>
    <cellStyle name="Обычный 2 7 2 5 2 2 2" xfId="12384"/>
    <cellStyle name="Обычный 2 7 2 5 2 3" xfId="12385"/>
    <cellStyle name="Обычный 2 7 2 5 3" xfId="3361"/>
    <cellStyle name="Обычный 2 7 2 5 3 2" xfId="12386"/>
    <cellStyle name="Обычный 2 7 2 5 4" xfId="12387"/>
    <cellStyle name="Обычный 2 7 2 6" xfId="3362"/>
    <cellStyle name="Обычный 2 7 2 6 2" xfId="3363"/>
    <cellStyle name="Обычный 2 7 2 6 2 2" xfId="12388"/>
    <cellStyle name="Обычный 2 7 2 6 3" xfId="12389"/>
    <cellStyle name="Обычный 2 7 2 7" xfId="3364"/>
    <cellStyle name="Обычный 2 7 2 7 2" xfId="12390"/>
    <cellStyle name="Обычный 2 7 2 8" xfId="12391"/>
    <cellStyle name="Обычный 2 7 3" xfId="3365"/>
    <cellStyle name="Обычный 2 7 3 2" xfId="3366"/>
    <cellStyle name="Обычный 2 7 3 2 2" xfId="3367"/>
    <cellStyle name="Обычный 2 7 3 2 2 2" xfId="3368"/>
    <cellStyle name="Обычный 2 7 3 2 2 2 2" xfId="12392"/>
    <cellStyle name="Обычный 2 7 3 2 2 3" xfId="12393"/>
    <cellStyle name="Обычный 2 7 3 2 3" xfId="3369"/>
    <cellStyle name="Обычный 2 7 3 2 3 2" xfId="12394"/>
    <cellStyle name="Обычный 2 7 3 2 4" xfId="12395"/>
    <cellStyle name="Обычный 2 7 3 3" xfId="3370"/>
    <cellStyle name="Обычный 2 7 3 3 2" xfId="3371"/>
    <cellStyle name="Обычный 2 7 3 3 2 2" xfId="12396"/>
    <cellStyle name="Обычный 2 7 3 3 3" xfId="12397"/>
    <cellStyle name="Обычный 2 7 3 4" xfId="3372"/>
    <cellStyle name="Обычный 2 7 3 4 2" xfId="12398"/>
    <cellStyle name="Обычный 2 7 3 5" xfId="12399"/>
    <cellStyle name="Обычный 2 7 4" xfId="3373"/>
    <cellStyle name="Обычный 2 7 4 2" xfId="3374"/>
    <cellStyle name="Обычный 2 7 4 2 2" xfId="3375"/>
    <cellStyle name="Обычный 2 7 4 2 2 2" xfId="3376"/>
    <cellStyle name="Обычный 2 7 4 2 2 2 2" xfId="12400"/>
    <cellStyle name="Обычный 2 7 4 2 2 3" xfId="12401"/>
    <cellStyle name="Обычный 2 7 4 2 3" xfId="3377"/>
    <cellStyle name="Обычный 2 7 4 2 3 2" xfId="12402"/>
    <cellStyle name="Обычный 2 7 4 2 4" xfId="12403"/>
    <cellStyle name="Обычный 2 7 4 3" xfId="3378"/>
    <cellStyle name="Обычный 2 7 4 3 2" xfId="3379"/>
    <cellStyle name="Обычный 2 7 4 3 2 2" xfId="12404"/>
    <cellStyle name="Обычный 2 7 4 3 3" xfId="12405"/>
    <cellStyle name="Обычный 2 7 4 4" xfId="3380"/>
    <cellStyle name="Обычный 2 7 4 4 2" xfId="12406"/>
    <cellStyle name="Обычный 2 7 4 5" xfId="12407"/>
    <cellStyle name="Обычный 2 7 5" xfId="3381"/>
    <cellStyle name="Обычный 2 7 5 2" xfId="3382"/>
    <cellStyle name="Обычный 2 7 5 2 2" xfId="3383"/>
    <cellStyle name="Обычный 2 7 5 2 2 2" xfId="3384"/>
    <cellStyle name="Обычный 2 7 5 2 2 2 2" xfId="12408"/>
    <cellStyle name="Обычный 2 7 5 2 2 3" xfId="12409"/>
    <cellStyle name="Обычный 2 7 5 2 3" xfId="3385"/>
    <cellStyle name="Обычный 2 7 5 2 3 2" xfId="12410"/>
    <cellStyle name="Обычный 2 7 5 2 4" xfId="12411"/>
    <cellStyle name="Обычный 2 7 5 3" xfId="3386"/>
    <cellStyle name="Обычный 2 7 5 3 2" xfId="3387"/>
    <cellStyle name="Обычный 2 7 5 3 2 2" xfId="12412"/>
    <cellStyle name="Обычный 2 7 5 3 3" xfId="12413"/>
    <cellStyle name="Обычный 2 7 5 4" xfId="3388"/>
    <cellStyle name="Обычный 2 7 5 4 2" xfId="12414"/>
    <cellStyle name="Обычный 2 7 5 5" xfId="12415"/>
    <cellStyle name="Обычный 2 7 6" xfId="3389"/>
    <cellStyle name="Обычный 2 8" xfId="3390"/>
    <cellStyle name="Обычный 2 8 2" xfId="3391"/>
    <cellStyle name="Обычный 2 8 2 2" xfId="3392"/>
    <cellStyle name="Обычный 2 8 2 2 2" xfId="3393"/>
    <cellStyle name="Обычный 2 8 2 2 2 2" xfId="3394"/>
    <cellStyle name="Обычный 2 8 2 2 2 2 2" xfId="3395"/>
    <cellStyle name="Обычный 2 8 2 2 2 2 2 2" xfId="12416"/>
    <cellStyle name="Обычный 2 8 2 2 2 2 3" xfId="12417"/>
    <cellStyle name="Обычный 2 8 2 2 2 3" xfId="3396"/>
    <cellStyle name="Обычный 2 8 2 2 2 3 2" xfId="12418"/>
    <cellStyle name="Обычный 2 8 2 2 2 4" xfId="12419"/>
    <cellStyle name="Обычный 2 8 2 2 3" xfId="3397"/>
    <cellStyle name="Обычный 2 8 2 2 3 2" xfId="3398"/>
    <cellStyle name="Обычный 2 8 2 2 3 2 2" xfId="12420"/>
    <cellStyle name="Обычный 2 8 2 2 3 3" xfId="12421"/>
    <cellStyle name="Обычный 2 8 2 2 4" xfId="3399"/>
    <cellStyle name="Обычный 2 8 2 2 4 2" xfId="12422"/>
    <cellStyle name="Обычный 2 8 2 2 5" xfId="12423"/>
    <cellStyle name="Обычный 2 8 2 3" xfId="3400"/>
    <cellStyle name="Обычный 2 8 2 3 2" xfId="3401"/>
    <cellStyle name="Обычный 2 8 2 3 2 2" xfId="3402"/>
    <cellStyle name="Обычный 2 8 2 3 2 2 2" xfId="3403"/>
    <cellStyle name="Обычный 2 8 2 3 2 2 2 2" xfId="12424"/>
    <cellStyle name="Обычный 2 8 2 3 2 2 3" xfId="12425"/>
    <cellStyle name="Обычный 2 8 2 3 2 3" xfId="3404"/>
    <cellStyle name="Обычный 2 8 2 3 2 3 2" xfId="12426"/>
    <cellStyle name="Обычный 2 8 2 3 2 4" xfId="12427"/>
    <cellStyle name="Обычный 2 8 2 3 3" xfId="3405"/>
    <cellStyle name="Обычный 2 8 2 3 3 2" xfId="3406"/>
    <cellStyle name="Обычный 2 8 2 3 3 2 2" xfId="12428"/>
    <cellStyle name="Обычный 2 8 2 3 3 3" xfId="12429"/>
    <cellStyle name="Обычный 2 8 2 3 4" xfId="3407"/>
    <cellStyle name="Обычный 2 8 2 3 4 2" xfId="12430"/>
    <cellStyle name="Обычный 2 8 2 3 5" xfId="12431"/>
    <cellStyle name="Обычный 2 8 2 4" xfId="3408"/>
    <cellStyle name="Обычный 2 8 2 4 2" xfId="3409"/>
    <cellStyle name="Обычный 2 8 2 4 2 2" xfId="3410"/>
    <cellStyle name="Обычный 2 8 2 4 2 2 2" xfId="3411"/>
    <cellStyle name="Обычный 2 8 2 4 2 2 2 2" xfId="12432"/>
    <cellStyle name="Обычный 2 8 2 4 2 2 3" xfId="12433"/>
    <cellStyle name="Обычный 2 8 2 4 2 3" xfId="3412"/>
    <cellStyle name="Обычный 2 8 2 4 2 3 2" xfId="12434"/>
    <cellStyle name="Обычный 2 8 2 4 2 4" xfId="12435"/>
    <cellStyle name="Обычный 2 8 2 4 3" xfId="3413"/>
    <cellStyle name="Обычный 2 8 2 4 3 2" xfId="3414"/>
    <cellStyle name="Обычный 2 8 2 4 3 2 2" xfId="12436"/>
    <cellStyle name="Обычный 2 8 2 4 3 3" xfId="12437"/>
    <cellStyle name="Обычный 2 8 2 4 4" xfId="3415"/>
    <cellStyle name="Обычный 2 8 2 4 4 2" xfId="12438"/>
    <cellStyle name="Обычный 2 8 2 4 5" xfId="12439"/>
    <cellStyle name="Обычный 2 8 2 5" xfId="3416"/>
    <cellStyle name="Обычный 2 8 2 5 2" xfId="3417"/>
    <cellStyle name="Обычный 2 8 2 5 2 2" xfId="3418"/>
    <cellStyle name="Обычный 2 8 2 5 2 2 2" xfId="12440"/>
    <cellStyle name="Обычный 2 8 2 5 2 3" xfId="12441"/>
    <cellStyle name="Обычный 2 8 2 5 3" xfId="3419"/>
    <cellStyle name="Обычный 2 8 2 5 3 2" xfId="12442"/>
    <cellStyle name="Обычный 2 8 2 5 4" xfId="12443"/>
    <cellStyle name="Обычный 2 8 2 6" xfId="3420"/>
    <cellStyle name="Обычный 2 8 2 6 2" xfId="3421"/>
    <cellStyle name="Обычный 2 8 2 6 2 2" xfId="12444"/>
    <cellStyle name="Обычный 2 8 2 6 3" xfId="12445"/>
    <cellStyle name="Обычный 2 8 2 7" xfId="3422"/>
    <cellStyle name="Обычный 2 8 2 7 2" xfId="12446"/>
    <cellStyle name="Обычный 2 8 2 8" xfId="12447"/>
    <cellStyle name="Обычный 2 8 3" xfId="3423"/>
    <cellStyle name="Обычный 2 8 3 2" xfId="3424"/>
    <cellStyle name="Обычный 2 8 3 2 2" xfId="3425"/>
    <cellStyle name="Обычный 2 8 3 2 2 2" xfId="3426"/>
    <cellStyle name="Обычный 2 8 3 2 2 2 2" xfId="12448"/>
    <cellStyle name="Обычный 2 8 3 2 2 3" xfId="12449"/>
    <cellStyle name="Обычный 2 8 3 2 3" xfId="3427"/>
    <cellStyle name="Обычный 2 8 3 2 3 2" xfId="12450"/>
    <cellStyle name="Обычный 2 8 3 2 4" xfId="12451"/>
    <cellStyle name="Обычный 2 8 3 3" xfId="3428"/>
    <cellStyle name="Обычный 2 8 3 3 2" xfId="3429"/>
    <cellStyle name="Обычный 2 8 3 3 2 2" xfId="12452"/>
    <cellStyle name="Обычный 2 8 3 3 3" xfId="12453"/>
    <cellStyle name="Обычный 2 8 3 4" xfId="3430"/>
    <cellStyle name="Обычный 2 8 3 4 2" xfId="12454"/>
    <cellStyle name="Обычный 2 8 3 5" xfId="12455"/>
    <cellStyle name="Обычный 2 8 4" xfId="3431"/>
    <cellStyle name="Обычный 2 8 4 2" xfId="3432"/>
    <cellStyle name="Обычный 2 8 4 2 2" xfId="3433"/>
    <cellStyle name="Обычный 2 8 4 2 2 2" xfId="3434"/>
    <cellStyle name="Обычный 2 8 4 2 2 2 2" xfId="12456"/>
    <cellStyle name="Обычный 2 8 4 2 2 3" xfId="12457"/>
    <cellStyle name="Обычный 2 8 4 2 3" xfId="3435"/>
    <cellStyle name="Обычный 2 8 4 2 3 2" xfId="12458"/>
    <cellStyle name="Обычный 2 8 4 2 4" xfId="12459"/>
    <cellStyle name="Обычный 2 8 4 3" xfId="3436"/>
    <cellStyle name="Обычный 2 8 4 3 2" xfId="3437"/>
    <cellStyle name="Обычный 2 8 4 3 2 2" xfId="12460"/>
    <cellStyle name="Обычный 2 8 4 3 3" xfId="12461"/>
    <cellStyle name="Обычный 2 8 4 4" xfId="3438"/>
    <cellStyle name="Обычный 2 8 4 4 2" xfId="12462"/>
    <cellStyle name="Обычный 2 8 4 5" xfId="12463"/>
    <cellStyle name="Обычный 2 8 5" xfId="3439"/>
    <cellStyle name="Обычный 2 8 5 2" xfId="3440"/>
    <cellStyle name="Обычный 2 8 5 2 2" xfId="3441"/>
    <cellStyle name="Обычный 2 8 5 2 2 2" xfId="3442"/>
    <cellStyle name="Обычный 2 8 5 2 2 2 2" xfId="12464"/>
    <cellStyle name="Обычный 2 8 5 2 2 3" xfId="12465"/>
    <cellStyle name="Обычный 2 8 5 2 3" xfId="3443"/>
    <cellStyle name="Обычный 2 8 5 2 3 2" xfId="12466"/>
    <cellStyle name="Обычный 2 8 5 2 4" xfId="12467"/>
    <cellStyle name="Обычный 2 8 5 3" xfId="3444"/>
    <cellStyle name="Обычный 2 8 5 3 2" xfId="3445"/>
    <cellStyle name="Обычный 2 8 5 3 2 2" xfId="12468"/>
    <cellStyle name="Обычный 2 8 5 3 3" xfId="12469"/>
    <cellStyle name="Обычный 2 8 5 4" xfId="3446"/>
    <cellStyle name="Обычный 2 8 5 4 2" xfId="12470"/>
    <cellStyle name="Обычный 2 8 5 5" xfId="12471"/>
    <cellStyle name="Обычный 2 8 6" xfId="3447"/>
    <cellStyle name="Обычный 2 9" xfId="3448"/>
    <cellStyle name="Обычный 2 9 2" xfId="3449"/>
    <cellStyle name="Обычный 2 9 2 2" xfId="3450"/>
    <cellStyle name="Обычный 2 9 2 2 2" xfId="3451"/>
    <cellStyle name="Обычный 2 9 2 2 2 2" xfId="3452"/>
    <cellStyle name="Обычный 2 9 2 2 2 2 2" xfId="3453"/>
    <cellStyle name="Обычный 2 9 2 2 2 2 2 2" xfId="12472"/>
    <cellStyle name="Обычный 2 9 2 2 2 2 3" xfId="12473"/>
    <cellStyle name="Обычный 2 9 2 2 2 3" xfId="3454"/>
    <cellStyle name="Обычный 2 9 2 2 2 3 2" xfId="12474"/>
    <cellStyle name="Обычный 2 9 2 2 2 4" xfId="12475"/>
    <cellStyle name="Обычный 2 9 2 2 3" xfId="3455"/>
    <cellStyle name="Обычный 2 9 2 2 3 2" xfId="3456"/>
    <cellStyle name="Обычный 2 9 2 2 3 2 2" xfId="12476"/>
    <cellStyle name="Обычный 2 9 2 2 3 3" xfId="12477"/>
    <cellStyle name="Обычный 2 9 2 2 4" xfId="3457"/>
    <cellStyle name="Обычный 2 9 2 2 4 2" xfId="12478"/>
    <cellStyle name="Обычный 2 9 2 2 5" xfId="12479"/>
    <cellStyle name="Обычный 2 9 2 3" xfId="3458"/>
    <cellStyle name="Обычный 2 9 2 3 2" xfId="3459"/>
    <cellStyle name="Обычный 2 9 2 3 2 2" xfId="3460"/>
    <cellStyle name="Обычный 2 9 2 3 2 2 2" xfId="3461"/>
    <cellStyle name="Обычный 2 9 2 3 2 2 2 2" xfId="12480"/>
    <cellStyle name="Обычный 2 9 2 3 2 2 3" xfId="12481"/>
    <cellStyle name="Обычный 2 9 2 3 2 3" xfId="3462"/>
    <cellStyle name="Обычный 2 9 2 3 2 3 2" xfId="12482"/>
    <cellStyle name="Обычный 2 9 2 3 2 4" xfId="12483"/>
    <cellStyle name="Обычный 2 9 2 3 3" xfId="3463"/>
    <cellStyle name="Обычный 2 9 2 3 3 2" xfId="3464"/>
    <cellStyle name="Обычный 2 9 2 3 3 2 2" xfId="12484"/>
    <cellStyle name="Обычный 2 9 2 3 3 3" xfId="12485"/>
    <cellStyle name="Обычный 2 9 2 3 4" xfId="3465"/>
    <cellStyle name="Обычный 2 9 2 3 4 2" xfId="12486"/>
    <cellStyle name="Обычный 2 9 2 3 5" xfId="12487"/>
    <cellStyle name="Обычный 2 9 2 4" xfId="3466"/>
    <cellStyle name="Обычный 2 9 2 4 2" xfId="3467"/>
    <cellStyle name="Обычный 2 9 2 4 2 2" xfId="3468"/>
    <cellStyle name="Обычный 2 9 2 4 2 2 2" xfId="3469"/>
    <cellStyle name="Обычный 2 9 2 4 2 2 2 2" xfId="12488"/>
    <cellStyle name="Обычный 2 9 2 4 2 2 3" xfId="12489"/>
    <cellStyle name="Обычный 2 9 2 4 2 3" xfId="3470"/>
    <cellStyle name="Обычный 2 9 2 4 2 3 2" xfId="12490"/>
    <cellStyle name="Обычный 2 9 2 4 2 4" xfId="12491"/>
    <cellStyle name="Обычный 2 9 2 4 3" xfId="3471"/>
    <cellStyle name="Обычный 2 9 2 4 3 2" xfId="3472"/>
    <cellStyle name="Обычный 2 9 2 4 3 2 2" xfId="12492"/>
    <cellStyle name="Обычный 2 9 2 4 3 3" xfId="12493"/>
    <cellStyle name="Обычный 2 9 2 4 4" xfId="3473"/>
    <cellStyle name="Обычный 2 9 2 4 4 2" xfId="12494"/>
    <cellStyle name="Обычный 2 9 2 4 5" xfId="12495"/>
    <cellStyle name="Обычный 2 9 2 5" xfId="3474"/>
    <cellStyle name="Обычный 2 9 2 5 2" xfId="3475"/>
    <cellStyle name="Обычный 2 9 2 5 2 2" xfId="3476"/>
    <cellStyle name="Обычный 2 9 2 5 2 2 2" xfId="12496"/>
    <cellStyle name="Обычный 2 9 2 5 2 3" xfId="12497"/>
    <cellStyle name="Обычный 2 9 2 5 3" xfId="3477"/>
    <cellStyle name="Обычный 2 9 2 5 3 2" xfId="12498"/>
    <cellStyle name="Обычный 2 9 2 5 4" xfId="12499"/>
    <cellStyle name="Обычный 2 9 2 6" xfId="3478"/>
    <cellStyle name="Обычный 2 9 2 6 2" xfId="3479"/>
    <cellStyle name="Обычный 2 9 2 6 2 2" xfId="12500"/>
    <cellStyle name="Обычный 2 9 2 6 3" xfId="12501"/>
    <cellStyle name="Обычный 2 9 2 7" xfId="3480"/>
    <cellStyle name="Обычный 2 9 2 7 2" xfId="12502"/>
    <cellStyle name="Обычный 2 9 2 8" xfId="12503"/>
    <cellStyle name="Обычный 2 9 3" xfId="3481"/>
    <cellStyle name="Обычный 2 9 3 2" xfId="3482"/>
    <cellStyle name="Обычный 2 9 3 2 2" xfId="3483"/>
    <cellStyle name="Обычный 2 9 3 2 2 2" xfId="3484"/>
    <cellStyle name="Обычный 2 9 3 2 2 2 2" xfId="12504"/>
    <cellStyle name="Обычный 2 9 3 2 2 3" xfId="12505"/>
    <cellStyle name="Обычный 2 9 3 2 3" xfId="3485"/>
    <cellStyle name="Обычный 2 9 3 2 3 2" xfId="12506"/>
    <cellStyle name="Обычный 2 9 3 2 4" xfId="12507"/>
    <cellStyle name="Обычный 2 9 3 3" xfId="3486"/>
    <cellStyle name="Обычный 2 9 3 3 2" xfId="3487"/>
    <cellStyle name="Обычный 2 9 3 3 2 2" xfId="12508"/>
    <cellStyle name="Обычный 2 9 3 3 3" xfId="12509"/>
    <cellStyle name="Обычный 2 9 3 4" xfId="3488"/>
    <cellStyle name="Обычный 2 9 3 4 2" xfId="12510"/>
    <cellStyle name="Обычный 2 9 3 5" xfId="12511"/>
    <cellStyle name="Обычный 2 9 4" xfId="3489"/>
    <cellStyle name="Обычный 2 9 4 2" xfId="3490"/>
    <cellStyle name="Обычный 2 9 4 2 2" xfId="3491"/>
    <cellStyle name="Обычный 2 9 4 2 2 2" xfId="3492"/>
    <cellStyle name="Обычный 2 9 4 2 2 2 2" xfId="12512"/>
    <cellStyle name="Обычный 2 9 4 2 2 3" xfId="12513"/>
    <cellStyle name="Обычный 2 9 4 2 3" xfId="3493"/>
    <cellStyle name="Обычный 2 9 4 2 3 2" xfId="12514"/>
    <cellStyle name="Обычный 2 9 4 2 4" xfId="12515"/>
    <cellStyle name="Обычный 2 9 4 3" xfId="3494"/>
    <cellStyle name="Обычный 2 9 4 3 2" xfId="3495"/>
    <cellStyle name="Обычный 2 9 4 3 2 2" xfId="12516"/>
    <cellStyle name="Обычный 2 9 4 3 3" xfId="12517"/>
    <cellStyle name="Обычный 2 9 4 4" xfId="3496"/>
    <cellStyle name="Обычный 2 9 4 4 2" xfId="12518"/>
    <cellStyle name="Обычный 2 9 4 5" xfId="12519"/>
    <cellStyle name="Обычный 2 9 5" xfId="3497"/>
    <cellStyle name="Обычный 2 9 5 2" xfId="3498"/>
    <cellStyle name="Обычный 2 9 5 2 2" xfId="3499"/>
    <cellStyle name="Обычный 2 9 5 2 2 2" xfId="3500"/>
    <cellStyle name="Обычный 2 9 5 2 2 2 2" xfId="12520"/>
    <cellStyle name="Обычный 2 9 5 2 2 3" xfId="12521"/>
    <cellStyle name="Обычный 2 9 5 2 3" xfId="3501"/>
    <cellStyle name="Обычный 2 9 5 2 3 2" xfId="12522"/>
    <cellStyle name="Обычный 2 9 5 2 4" xfId="12523"/>
    <cellStyle name="Обычный 2 9 5 3" xfId="3502"/>
    <cellStyle name="Обычный 2 9 5 3 2" xfId="3503"/>
    <cellStyle name="Обычный 2 9 5 3 2 2" xfId="12524"/>
    <cellStyle name="Обычный 2 9 5 3 3" xfId="12525"/>
    <cellStyle name="Обычный 2 9 5 4" xfId="3504"/>
    <cellStyle name="Обычный 2 9 5 4 2" xfId="12526"/>
    <cellStyle name="Обычный 2 9 5 5" xfId="12527"/>
    <cellStyle name="Обычный 2 9 6" xfId="3505"/>
    <cellStyle name="Обычный 2_1" xfId="3506"/>
    <cellStyle name="Обычный 20" xfId="3507"/>
    <cellStyle name="Обычный 20 2" xfId="3508"/>
    <cellStyle name="Обычный 20 3" xfId="3509"/>
    <cellStyle name="Обычный 21" xfId="3510"/>
    <cellStyle name="Обычный 21 2" xfId="3511"/>
    <cellStyle name="Обычный 21 2 2" xfId="3512"/>
    <cellStyle name="Обычный 21 2 2 2" xfId="3513"/>
    <cellStyle name="Обычный 21 2 2 2 2" xfId="12528"/>
    <cellStyle name="Обычный 21 2 2 3" xfId="3514"/>
    <cellStyle name="Обычный 21 2 2 3 2" xfId="12529"/>
    <cellStyle name="Обычный 21 2 2 4" xfId="12530"/>
    <cellStyle name="Обычный 21 2 3" xfId="3515"/>
    <cellStyle name="Обычный 21 2 3 2" xfId="12531"/>
    <cellStyle name="Обычный 21 2 4" xfId="3516"/>
    <cellStyle name="Обычный 21 2 4 2" xfId="12532"/>
    <cellStyle name="Обычный 21 2 5" xfId="12533"/>
    <cellStyle name="Обычный 21 3" xfId="3517"/>
    <cellStyle name="Обычный 21 3 2" xfId="3518"/>
    <cellStyle name="Обычный 21 3 2 2" xfId="3519"/>
    <cellStyle name="Обычный 21 3 2 2 2" xfId="12534"/>
    <cellStyle name="Обычный 21 3 2 3" xfId="12535"/>
    <cellStyle name="Обычный 21 3 3" xfId="3520"/>
    <cellStyle name="Обычный 21 3 3 2" xfId="12536"/>
    <cellStyle name="Обычный 21 3 4" xfId="3521"/>
    <cellStyle name="Обычный 21 3 4 2" xfId="12537"/>
    <cellStyle name="Обычный 21 3 5" xfId="12538"/>
    <cellStyle name="Обычный 21 4" xfId="3522"/>
    <cellStyle name="Обычный 21 4 2" xfId="3523"/>
    <cellStyle name="Обычный 21 4 2 2" xfId="12539"/>
    <cellStyle name="Обычный 21 4 3" xfId="12540"/>
    <cellStyle name="Обычный 21 5" xfId="3524"/>
    <cellStyle name="Обычный 21 5 2" xfId="12541"/>
    <cellStyle name="Обычный 21 6" xfId="3525"/>
    <cellStyle name="Обычный 21 6 2" xfId="12542"/>
    <cellStyle name="Обычный 21 7" xfId="12543"/>
    <cellStyle name="Обычный 22" xfId="3526"/>
    <cellStyle name="Обычный 22 2" xfId="3527"/>
    <cellStyle name="Обычный 22 2 2" xfId="3528"/>
    <cellStyle name="Обычный 22 2 2 2" xfId="3529"/>
    <cellStyle name="Обычный 22 2 2 2 2" xfId="12544"/>
    <cellStyle name="Обычный 22 2 2 3" xfId="3530"/>
    <cellStyle name="Обычный 22 2 2 3 2" xfId="12545"/>
    <cellStyle name="Обычный 22 2 2 4" xfId="12546"/>
    <cellStyle name="Обычный 22 2 3" xfId="3531"/>
    <cellStyle name="Обычный 22 2 3 2" xfId="12547"/>
    <cellStyle name="Обычный 22 2 4" xfId="3532"/>
    <cellStyle name="Обычный 22 2 4 2" xfId="12548"/>
    <cellStyle name="Обычный 22 2 5" xfId="12549"/>
    <cellStyle name="Обычный 22 3" xfId="3533"/>
    <cellStyle name="Обычный 22 3 2" xfId="3534"/>
    <cellStyle name="Обычный 22 3 2 2" xfId="3535"/>
    <cellStyle name="Обычный 22 3 2 2 2" xfId="12550"/>
    <cellStyle name="Обычный 22 3 2 3" xfId="12551"/>
    <cellStyle name="Обычный 22 3 3" xfId="3536"/>
    <cellStyle name="Обычный 22 3 3 2" xfId="12552"/>
    <cellStyle name="Обычный 22 3 4" xfId="3537"/>
    <cellStyle name="Обычный 22 3 4 2" xfId="12553"/>
    <cellStyle name="Обычный 22 3 5" xfId="12554"/>
    <cellStyle name="Обычный 22 4" xfId="3538"/>
    <cellStyle name="Обычный 22 4 2" xfId="3539"/>
    <cellStyle name="Обычный 22 4 2 2" xfId="12555"/>
    <cellStyle name="Обычный 22 4 3" xfId="12556"/>
    <cellStyle name="Обычный 22 5" xfId="3540"/>
    <cellStyle name="Обычный 22 5 2" xfId="12557"/>
    <cellStyle name="Обычный 22 6" xfId="3541"/>
    <cellStyle name="Обычный 22 6 2" xfId="12558"/>
    <cellStyle name="Обычный 22 7" xfId="3542"/>
    <cellStyle name="Обычный 23" xfId="3543"/>
    <cellStyle name="Обычный 23 2" xfId="3544"/>
    <cellStyle name="Обычный 23 2 2" xfId="3545"/>
    <cellStyle name="Обычный 23 2 2 2" xfId="3546"/>
    <cellStyle name="Обычный 23 2 2 2 2" xfId="12559"/>
    <cellStyle name="Обычный 23 2 2 3" xfId="3547"/>
    <cellStyle name="Обычный 23 2 2 3 2" xfId="12560"/>
    <cellStyle name="Обычный 23 2 2 4" xfId="12561"/>
    <cellStyle name="Обычный 23 2 3" xfId="3548"/>
    <cellStyle name="Обычный 23 2 3 2" xfId="12562"/>
    <cellStyle name="Обычный 23 2 4" xfId="3549"/>
    <cellStyle name="Обычный 23 2 4 2" xfId="12563"/>
    <cellStyle name="Обычный 23 2 5" xfId="12564"/>
    <cellStyle name="Обычный 23 3" xfId="3550"/>
    <cellStyle name="Обычный 23 3 2" xfId="3551"/>
    <cellStyle name="Обычный 23 3 2 2" xfId="3552"/>
    <cellStyle name="Обычный 23 3 2 2 2" xfId="12565"/>
    <cellStyle name="Обычный 23 3 2 3" xfId="12566"/>
    <cellStyle name="Обычный 23 3 3" xfId="3553"/>
    <cellStyle name="Обычный 23 3 3 2" xfId="12567"/>
    <cellStyle name="Обычный 23 3 4" xfId="3554"/>
    <cellStyle name="Обычный 23 3 4 2" xfId="12568"/>
    <cellStyle name="Обычный 23 3 5" xfId="12569"/>
    <cellStyle name="Обычный 23 4" xfId="3555"/>
    <cellStyle name="Обычный 23 4 2" xfId="3556"/>
    <cellStyle name="Обычный 23 4 2 2" xfId="12570"/>
    <cellStyle name="Обычный 23 4 3" xfId="12571"/>
    <cellStyle name="Обычный 23 5" xfId="3557"/>
    <cellStyle name="Обычный 23 5 2" xfId="12572"/>
    <cellStyle name="Обычный 23 6" xfId="3558"/>
    <cellStyle name="Обычный 23 6 2" xfId="12573"/>
    <cellStyle name="Обычный 23 7" xfId="3559"/>
    <cellStyle name="Обычный 24" xfId="3560"/>
    <cellStyle name="Обычный 24 2" xfId="3561"/>
    <cellStyle name="Обычный 24 2 2" xfId="3562"/>
    <cellStyle name="Обычный 24 2 2 2" xfId="3563"/>
    <cellStyle name="Обычный 24 2 2 2 2" xfId="12574"/>
    <cellStyle name="Обычный 24 2 2 3" xfId="3564"/>
    <cellStyle name="Обычный 24 2 2 3 2" xfId="12575"/>
    <cellStyle name="Обычный 24 2 2 4" xfId="12576"/>
    <cellStyle name="Обычный 24 2 3" xfId="3565"/>
    <cellStyle name="Обычный 24 2 3 2" xfId="12577"/>
    <cellStyle name="Обычный 24 2 4" xfId="3566"/>
    <cellStyle name="Обычный 24 2 4 2" xfId="12578"/>
    <cellStyle name="Обычный 24 2 5" xfId="12579"/>
    <cellStyle name="Обычный 24 3" xfId="3567"/>
    <cellStyle name="Обычный 24 3 2" xfId="3568"/>
    <cellStyle name="Обычный 24 3 2 2" xfId="3569"/>
    <cellStyle name="Обычный 24 3 2 2 2" xfId="12580"/>
    <cellStyle name="Обычный 24 3 2 3" xfId="12581"/>
    <cellStyle name="Обычный 24 3 3" xfId="3570"/>
    <cellStyle name="Обычный 24 3 3 2" xfId="12582"/>
    <cellStyle name="Обычный 24 3 4" xfId="3571"/>
    <cellStyle name="Обычный 24 3 4 2" xfId="12583"/>
    <cellStyle name="Обычный 24 3 5" xfId="12584"/>
    <cellStyle name="Обычный 24 4" xfId="3572"/>
    <cellStyle name="Обычный 24 4 2" xfId="3573"/>
    <cellStyle name="Обычный 24 4 2 2" xfId="12585"/>
    <cellStyle name="Обычный 24 4 3" xfId="12586"/>
    <cellStyle name="Обычный 24 5" xfId="3574"/>
    <cellStyle name="Обычный 24 5 2" xfId="12587"/>
    <cellStyle name="Обычный 24 6" xfId="3575"/>
    <cellStyle name="Обычный 24 6 2" xfId="12588"/>
    <cellStyle name="Обычный 24 7" xfId="12589"/>
    <cellStyle name="Обычный 25" xfId="3576"/>
    <cellStyle name="Обычный 25 2" xfId="3577"/>
    <cellStyle name="Обычный 26" xfId="3578"/>
    <cellStyle name="Обычный 26 2" xfId="3579"/>
    <cellStyle name="Обычный 27" xfId="3580"/>
    <cellStyle name="Обычный 28" xfId="3581"/>
    <cellStyle name="Обычный 28 2" xfId="3582"/>
    <cellStyle name="Обычный 28 2 2" xfId="3583"/>
    <cellStyle name="Обычный 28 2 2 2" xfId="3584"/>
    <cellStyle name="Обычный 28 2 2 2 2" xfId="12590"/>
    <cellStyle name="Обычный 28 2 2 3" xfId="3585"/>
    <cellStyle name="Обычный 28 2 2 3 2" xfId="12591"/>
    <cellStyle name="Обычный 28 2 2 4" xfId="12592"/>
    <cellStyle name="Обычный 28 2 3" xfId="3586"/>
    <cellStyle name="Обычный 28 2 3 2" xfId="12593"/>
    <cellStyle name="Обычный 28 2 4" xfId="3587"/>
    <cellStyle name="Обычный 28 2 4 2" xfId="12594"/>
    <cellStyle name="Обычный 28 2 5" xfId="12595"/>
    <cellStyle name="Обычный 28 3" xfId="3588"/>
    <cellStyle name="Обычный 28 3 2" xfId="3589"/>
    <cellStyle name="Обычный 28 3 2 2" xfId="3590"/>
    <cellStyle name="Обычный 28 3 2 2 2" xfId="12596"/>
    <cellStyle name="Обычный 28 3 2 3" xfId="12597"/>
    <cellStyle name="Обычный 28 3 3" xfId="3591"/>
    <cellStyle name="Обычный 28 3 3 2" xfId="12598"/>
    <cellStyle name="Обычный 28 3 4" xfId="3592"/>
    <cellStyle name="Обычный 28 3 4 2" xfId="12599"/>
    <cellStyle name="Обычный 28 3 5" xfId="12600"/>
    <cellStyle name="Обычный 28 4" xfId="3593"/>
    <cellStyle name="Обычный 28 4 2" xfId="3594"/>
    <cellStyle name="Обычный 28 4 2 2" xfId="12601"/>
    <cellStyle name="Обычный 28 4 3" xfId="12602"/>
    <cellStyle name="Обычный 28 5" xfId="3595"/>
    <cellStyle name="Обычный 28 5 2" xfId="12603"/>
    <cellStyle name="Обычный 28 6" xfId="3596"/>
    <cellStyle name="Обычный 28 6 2" xfId="12604"/>
    <cellStyle name="Обычный 28 7" xfId="12605"/>
    <cellStyle name="Обычный 29" xfId="3597"/>
    <cellStyle name="Обычный 29 2" xfId="3598"/>
    <cellStyle name="Обычный 3" xfId="2"/>
    <cellStyle name="Обычный 3 10" xfId="3599"/>
    <cellStyle name="Обычный 3 10 2" xfId="12606"/>
    <cellStyle name="Обычный 3 11" xfId="3600"/>
    <cellStyle name="Обычный 3 2" xfId="46"/>
    <cellStyle name="Обычный 3 2 2" xfId="3601"/>
    <cellStyle name="Обычный 3 2 2 2" xfId="47"/>
    <cellStyle name="Обычный 3 2 2 3" xfId="3602"/>
    <cellStyle name="Обычный 3 2 2 3 2" xfId="3603"/>
    <cellStyle name="Обычный 3 2 2 3 2 2" xfId="3604"/>
    <cellStyle name="Обычный 3 2 2 3 2 2 2" xfId="3605"/>
    <cellStyle name="Обычный 3 2 2 3 2 2 2 2" xfId="12607"/>
    <cellStyle name="Обычный 3 2 2 3 2 2 3" xfId="12608"/>
    <cellStyle name="Обычный 3 2 2 3 2 3" xfId="3606"/>
    <cellStyle name="Обычный 3 2 2 3 2 3 2" xfId="12609"/>
    <cellStyle name="Обычный 3 2 2 3 2 4" xfId="12610"/>
    <cellStyle name="Обычный 3 2 2 3 3" xfId="3607"/>
    <cellStyle name="Обычный 3 2 2 3 3 2" xfId="3608"/>
    <cellStyle name="Обычный 3 2 2 3 3 2 2" xfId="12611"/>
    <cellStyle name="Обычный 3 2 2 3 3 3" xfId="12612"/>
    <cellStyle name="Обычный 3 2 2 3 4" xfId="3609"/>
    <cellStyle name="Обычный 3 2 2 3 4 2" xfId="12613"/>
    <cellStyle name="Обычный 3 2 2 3 5" xfId="12614"/>
    <cellStyle name="Обычный 3 2 2 4" xfId="3610"/>
    <cellStyle name="Обычный 3 2 2 4 2" xfId="3611"/>
    <cellStyle name="Обычный 3 2 2 4 2 2" xfId="3612"/>
    <cellStyle name="Обычный 3 2 2 4 2 2 2" xfId="3613"/>
    <cellStyle name="Обычный 3 2 2 4 2 2 2 2" xfId="12615"/>
    <cellStyle name="Обычный 3 2 2 4 2 2 3" xfId="12616"/>
    <cellStyle name="Обычный 3 2 2 4 2 3" xfId="3614"/>
    <cellStyle name="Обычный 3 2 2 4 2 3 2" xfId="12617"/>
    <cellStyle name="Обычный 3 2 2 4 2 4" xfId="12618"/>
    <cellStyle name="Обычный 3 2 2 4 3" xfId="3615"/>
    <cellStyle name="Обычный 3 2 2 4 3 2" xfId="3616"/>
    <cellStyle name="Обычный 3 2 2 4 3 2 2" xfId="12619"/>
    <cellStyle name="Обычный 3 2 2 4 3 3" xfId="12620"/>
    <cellStyle name="Обычный 3 2 2 4 4" xfId="3617"/>
    <cellStyle name="Обычный 3 2 2 4 4 2" xfId="12621"/>
    <cellStyle name="Обычный 3 2 2 4 5" xfId="12622"/>
    <cellStyle name="Обычный 3 2 3" xfId="3618"/>
    <cellStyle name="Обычный 3 2 3 2" xfId="3619"/>
    <cellStyle name="Обычный 3 2 3 3" xfId="3620"/>
    <cellStyle name="Обычный 3 2 4" xfId="3621"/>
    <cellStyle name="Обычный 3 2 4 2" xfId="3622"/>
    <cellStyle name="Обычный 3 2 4 2 2" xfId="3623"/>
    <cellStyle name="Обычный 3 2 4 2 2 2" xfId="3624"/>
    <cellStyle name="Обычный 3 2 4 2 2 2 2" xfId="12623"/>
    <cellStyle name="Обычный 3 2 4 2 2 3" xfId="3625"/>
    <cellStyle name="Обычный 3 2 4 2 2 3 2" xfId="12624"/>
    <cellStyle name="Обычный 3 2 4 2 2 4" xfId="12625"/>
    <cellStyle name="Обычный 3 2 4 2 3" xfId="3626"/>
    <cellStyle name="Обычный 3 2 4 2 3 2" xfId="12626"/>
    <cellStyle name="Обычный 3 2 4 2 4" xfId="3627"/>
    <cellStyle name="Обычный 3 2 4 2 4 2" xfId="12627"/>
    <cellStyle name="Обычный 3 2 4 2 5" xfId="12628"/>
    <cellStyle name="Обычный 3 2 4 3" xfId="3628"/>
    <cellStyle name="Обычный 3 2 4 3 2" xfId="3629"/>
    <cellStyle name="Обычный 3 2 4 3 2 2" xfId="3630"/>
    <cellStyle name="Обычный 3 2 4 3 2 2 2" xfId="12629"/>
    <cellStyle name="Обычный 3 2 4 3 2 3" xfId="12630"/>
    <cellStyle name="Обычный 3 2 4 3 3" xfId="3631"/>
    <cellStyle name="Обычный 3 2 4 3 3 2" xfId="12631"/>
    <cellStyle name="Обычный 3 2 4 3 4" xfId="3632"/>
    <cellStyle name="Обычный 3 2 4 3 4 2" xfId="12632"/>
    <cellStyle name="Обычный 3 2 4 3 5" xfId="12633"/>
    <cellStyle name="Обычный 3 2 4 4" xfId="3633"/>
    <cellStyle name="Обычный 3 2 4 4 2" xfId="3634"/>
    <cellStyle name="Обычный 3 2 4 4 2 2" xfId="12634"/>
    <cellStyle name="Обычный 3 2 4 4 3" xfId="12635"/>
    <cellStyle name="Обычный 3 2 4 5" xfId="3635"/>
    <cellStyle name="Обычный 3 2 4 5 2" xfId="12636"/>
    <cellStyle name="Обычный 3 2 4 6" xfId="3636"/>
    <cellStyle name="Обычный 3 2 4 6 2" xfId="12637"/>
    <cellStyle name="Обычный 3 2 4 7" xfId="3637"/>
    <cellStyle name="Обычный 3 2 4 8" xfId="12638"/>
    <cellStyle name="Обычный 3 2 5" xfId="3638"/>
    <cellStyle name="Обычный 3 2 5 2" xfId="3639"/>
    <cellStyle name="Обычный 3 2 6" xfId="3640"/>
    <cellStyle name="Обычный 3 2 7" xfId="20413"/>
    <cellStyle name="Обычный 3 21" xfId="48"/>
    <cellStyle name="Обычный 3 3" xfId="3641"/>
    <cellStyle name="Обычный 3 3 2" xfId="3642"/>
    <cellStyle name="Обычный 3 3 2 2" xfId="3643"/>
    <cellStyle name="Обычный 3 3 2 2 2" xfId="3644"/>
    <cellStyle name="Обычный 3 3 2 2 2 2" xfId="3645"/>
    <cellStyle name="Обычный 3 3 2 2 2 2 2" xfId="12639"/>
    <cellStyle name="Обычный 3 3 2 2 2 3" xfId="3646"/>
    <cellStyle name="Обычный 3 3 2 2 2 3 2" xfId="12640"/>
    <cellStyle name="Обычный 3 3 2 2 2 4" xfId="12641"/>
    <cellStyle name="Обычный 3 3 2 2 3" xfId="3647"/>
    <cellStyle name="Обычный 3 3 2 2 3 2" xfId="12642"/>
    <cellStyle name="Обычный 3 3 2 2 4" xfId="3648"/>
    <cellStyle name="Обычный 3 3 2 2 4 2" xfId="12643"/>
    <cellStyle name="Обычный 3 3 2 2 5" xfId="12644"/>
    <cellStyle name="Обычный 3 3 2 3" xfId="3649"/>
    <cellStyle name="Обычный 3 3 2 3 2" xfId="3650"/>
    <cellStyle name="Обычный 3 3 2 3 2 2" xfId="3651"/>
    <cellStyle name="Обычный 3 3 2 3 2 2 2" xfId="12645"/>
    <cellStyle name="Обычный 3 3 2 3 2 3" xfId="12646"/>
    <cellStyle name="Обычный 3 3 2 3 3" xfId="3652"/>
    <cellStyle name="Обычный 3 3 2 3 3 2" xfId="12647"/>
    <cellStyle name="Обычный 3 3 2 3 4" xfId="3653"/>
    <cellStyle name="Обычный 3 3 2 3 4 2" xfId="12648"/>
    <cellStyle name="Обычный 3 3 2 3 5" xfId="12649"/>
    <cellStyle name="Обычный 3 3 2 4" xfId="3654"/>
    <cellStyle name="Обычный 3 3 2 4 2" xfId="3655"/>
    <cellStyle name="Обычный 3 3 2 4 2 2" xfId="12650"/>
    <cellStyle name="Обычный 3 3 2 4 3" xfId="12651"/>
    <cellStyle name="Обычный 3 3 2 5" xfId="3656"/>
    <cellStyle name="Обычный 3 3 2 5 2" xfId="12652"/>
    <cellStyle name="Обычный 3 3 2 6" xfId="3657"/>
    <cellStyle name="Обычный 3 3 2 6 2" xfId="12653"/>
    <cellStyle name="Обычный 3 3 2 7" xfId="12654"/>
    <cellStyle name="Обычный 3 3 3" xfId="3658"/>
    <cellStyle name="Обычный 3 3 4" xfId="3659"/>
    <cellStyle name="Обычный 3 4" xfId="3660"/>
    <cellStyle name="Обычный 3 4 2" xfId="3661"/>
    <cellStyle name="Обычный 3 4 2 2" xfId="3662"/>
    <cellStyle name="Обычный 3 4 3" xfId="3663"/>
    <cellStyle name="Обычный 3 4 4" xfId="3664"/>
    <cellStyle name="Обычный 3 5" xfId="3665"/>
    <cellStyle name="Обычный 3 5 2" xfId="3666"/>
    <cellStyle name="Обычный 3 5 2 2" xfId="3667"/>
    <cellStyle name="Обычный 3 5 2 2 2" xfId="12655"/>
    <cellStyle name="Обычный 3 5 2 3" xfId="12656"/>
    <cellStyle name="Обычный 3 5 3" xfId="3668"/>
    <cellStyle name="Обычный 3 5 3 2" xfId="3669"/>
    <cellStyle name="Обычный 3 5 3 2 2" xfId="3670"/>
    <cellStyle name="Обычный 3 5 3 2 2 2" xfId="12657"/>
    <cellStyle name="Обычный 3 5 3 2 3" xfId="3671"/>
    <cellStyle name="Обычный 3 5 3 2 3 2" xfId="12658"/>
    <cellStyle name="Обычный 3 5 3 2 4" xfId="12659"/>
    <cellStyle name="Обычный 3 5 3 3" xfId="3672"/>
    <cellStyle name="Обычный 3 5 3 3 2" xfId="12660"/>
    <cellStyle name="Обычный 3 5 3 4" xfId="3673"/>
    <cellStyle name="Обычный 3 5 3 4 2" xfId="12661"/>
    <cellStyle name="Обычный 3 5 3 5" xfId="12662"/>
    <cellStyle name="Обычный 3 5 4" xfId="3674"/>
    <cellStyle name="Обычный 3 5 4 2" xfId="3675"/>
    <cellStyle name="Обычный 3 5 4 2 2" xfId="3676"/>
    <cellStyle name="Обычный 3 5 4 2 2 2" xfId="12663"/>
    <cellStyle name="Обычный 3 5 4 2 3" xfId="12664"/>
    <cellStyle name="Обычный 3 5 4 3" xfId="3677"/>
    <cellStyle name="Обычный 3 5 4 3 2" xfId="12665"/>
    <cellStyle name="Обычный 3 5 4 4" xfId="3678"/>
    <cellStyle name="Обычный 3 5 4 4 2" xfId="12666"/>
    <cellStyle name="Обычный 3 5 4 5" xfId="12667"/>
    <cellStyle name="Обычный 3 5 5" xfId="3679"/>
    <cellStyle name="Обычный 3 5 5 2" xfId="3680"/>
    <cellStyle name="Обычный 3 5 5 2 2" xfId="12668"/>
    <cellStyle name="Обычный 3 5 5 3" xfId="12669"/>
    <cellStyle name="Обычный 3 5 6" xfId="3681"/>
    <cellStyle name="Обычный 3 5 6 2" xfId="12670"/>
    <cellStyle name="Обычный 3 5 7" xfId="3682"/>
    <cellStyle name="Обычный 3 5 7 2" xfId="12671"/>
    <cellStyle name="Обычный 3 6" xfId="3683"/>
    <cellStyle name="Обычный 3 6 2" xfId="3684"/>
    <cellStyle name="Обычный 3 6 3" xfId="3685"/>
    <cellStyle name="Обычный 3 7" xfId="3686"/>
    <cellStyle name="Обычный 3 7 2" xfId="3687"/>
    <cellStyle name="Обычный 3 7 2 2" xfId="3688"/>
    <cellStyle name="Обычный 3 7 2 2 2" xfId="3689"/>
    <cellStyle name="Обычный 3 7 2 2 2 2" xfId="12672"/>
    <cellStyle name="Обычный 3 7 2 2 3" xfId="3690"/>
    <cellStyle name="Обычный 3 7 2 2 3 2" xfId="12673"/>
    <cellStyle name="Обычный 3 7 2 2 4" xfId="12674"/>
    <cellStyle name="Обычный 3 7 2 3" xfId="3691"/>
    <cellStyle name="Обычный 3 7 2 3 2" xfId="12675"/>
    <cellStyle name="Обычный 3 7 2 4" xfId="3692"/>
    <cellStyle name="Обычный 3 7 2 4 2" xfId="12676"/>
    <cellStyle name="Обычный 3 7 2 5" xfId="12677"/>
    <cellStyle name="Обычный 3 7 3" xfId="3693"/>
    <cellStyle name="Обычный 3 7 3 2" xfId="3694"/>
    <cellStyle name="Обычный 3 7 3 2 2" xfId="3695"/>
    <cellStyle name="Обычный 3 7 3 2 2 2" xfId="12678"/>
    <cellStyle name="Обычный 3 7 3 2 3" xfId="12679"/>
    <cellStyle name="Обычный 3 7 3 3" xfId="3696"/>
    <cellStyle name="Обычный 3 7 3 3 2" xfId="12680"/>
    <cellStyle name="Обычный 3 7 3 4" xfId="3697"/>
    <cellStyle name="Обычный 3 7 3 4 2" xfId="12681"/>
    <cellStyle name="Обычный 3 7 3 5" xfId="12682"/>
    <cellStyle name="Обычный 3 7 4" xfId="3698"/>
    <cellStyle name="Обычный 3 7 4 2" xfId="3699"/>
    <cellStyle name="Обычный 3 7 4 2 2" xfId="12683"/>
    <cellStyle name="Обычный 3 7 4 3" xfId="12684"/>
    <cellStyle name="Обычный 3 7 5" xfId="3700"/>
    <cellStyle name="Обычный 3 7 5 2" xfId="12685"/>
    <cellStyle name="Обычный 3 7 6" xfId="3701"/>
    <cellStyle name="Обычный 3 7 6 2" xfId="12686"/>
    <cellStyle name="Обычный 3 7 7" xfId="12687"/>
    <cellStyle name="Обычный 3 73" xfId="3702"/>
    <cellStyle name="Обычный 3 8" xfId="3703"/>
    <cellStyle name="Обычный 3 9" xfId="3704"/>
    <cellStyle name="Обычный 3_RZD_2009-2030_macromodel_090518" xfId="3705"/>
    <cellStyle name="Обычный 30" xfId="3706"/>
    <cellStyle name="Обычный 30 2" xfId="3707"/>
    <cellStyle name="Обычный 30 2 2" xfId="3708"/>
    <cellStyle name="Обычный 30 2 2 2" xfId="3709"/>
    <cellStyle name="Обычный 30 2 2 2 2" xfId="12688"/>
    <cellStyle name="Обычный 30 2 2 3" xfId="3710"/>
    <cellStyle name="Обычный 30 2 2 3 2" xfId="12689"/>
    <cellStyle name="Обычный 30 2 2 4" xfId="12690"/>
    <cellStyle name="Обычный 30 2 3" xfId="3711"/>
    <cellStyle name="Обычный 30 2 3 2" xfId="12691"/>
    <cellStyle name="Обычный 30 2 4" xfId="3712"/>
    <cellStyle name="Обычный 30 2 4 2" xfId="12692"/>
    <cellStyle name="Обычный 30 2 5" xfId="12693"/>
    <cellStyle name="Обычный 30 3" xfId="3713"/>
    <cellStyle name="Обычный 30 3 2" xfId="3714"/>
    <cellStyle name="Обычный 30 3 2 2" xfId="3715"/>
    <cellStyle name="Обычный 30 3 2 2 2" xfId="12694"/>
    <cellStyle name="Обычный 30 3 2 3" xfId="12695"/>
    <cellStyle name="Обычный 30 3 3" xfId="3716"/>
    <cellStyle name="Обычный 30 3 3 2" xfId="12696"/>
    <cellStyle name="Обычный 30 3 4" xfId="3717"/>
    <cellStyle name="Обычный 30 3 4 2" xfId="12697"/>
    <cellStyle name="Обычный 30 3 5" xfId="12698"/>
    <cellStyle name="Обычный 30 4" xfId="3718"/>
    <cellStyle name="Обычный 30 4 2" xfId="3719"/>
    <cellStyle name="Обычный 30 4 2 2" xfId="12699"/>
    <cellStyle name="Обычный 30 4 3" xfId="12700"/>
    <cellStyle name="Обычный 30 5" xfId="3720"/>
    <cellStyle name="Обычный 30 5 2" xfId="12701"/>
    <cellStyle name="Обычный 30 6" xfId="3721"/>
    <cellStyle name="Обычный 30 6 2" xfId="12702"/>
    <cellStyle name="Обычный 30 7" xfId="12703"/>
    <cellStyle name="Обычный 31" xfId="3722"/>
    <cellStyle name="Обычный 31 2" xfId="3723"/>
    <cellStyle name="Обычный 31 2 2" xfId="3724"/>
    <cellStyle name="Обычный 31 2 2 2" xfId="3725"/>
    <cellStyle name="Обычный 31 2 2 2 2" xfId="12704"/>
    <cellStyle name="Обычный 31 2 2 3" xfId="12705"/>
    <cellStyle name="Обычный 31 2 3" xfId="3726"/>
    <cellStyle name="Обычный 31 2 3 2" xfId="12706"/>
    <cellStyle name="Обычный 31 2 4" xfId="12707"/>
    <cellStyle name="Обычный 31 3" xfId="3727"/>
    <cellStyle name="Обычный 32" xfId="3728"/>
    <cellStyle name="Обычный 32 2" xfId="3729"/>
    <cellStyle name="Обычный 33" xfId="3730"/>
    <cellStyle name="Обычный 33 2" xfId="3731"/>
    <cellStyle name="Обычный 33 2 2" xfId="3732"/>
    <cellStyle name="Обычный 33 2 2 2" xfId="3733"/>
    <cellStyle name="Обычный 33 2 2 2 2" xfId="3734"/>
    <cellStyle name="Обычный 33 2 2 2 2 2" xfId="12708"/>
    <cellStyle name="Обычный 33 2 2 2 3" xfId="12709"/>
    <cellStyle name="Обычный 33 2 2 3" xfId="3735"/>
    <cellStyle name="Обычный 33 2 2 3 2" xfId="12710"/>
    <cellStyle name="Обычный 33 2 2 4" xfId="3736"/>
    <cellStyle name="Обычный 33 2 2 4 2" xfId="12711"/>
    <cellStyle name="Обычный 33 2 2 5" xfId="12712"/>
    <cellStyle name="Обычный 33 2 3" xfId="3737"/>
    <cellStyle name="Обычный 33 2 3 2" xfId="3738"/>
    <cellStyle name="Обычный 33 2 3 2 2" xfId="12713"/>
    <cellStyle name="Обычный 33 2 3 3" xfId="12714"/>
    <cellStyle name="Обычный 33 2 4" xfId="3739"/>
    <cellStyle name="Обычный 33 2 4 2" xfId="12715"/>
    <cellStyle name="Обычный 33 2 5" xfId="3740"/>
    <cellStyle name="Обычный 33 2 5 2" xfId="12716"/>
    <cellStyle name="Обычный 33 2 6" xfId="12717"/>
    <cellStyle name="Обычный 33 3" xfId="3741"/>
    <cellStyle name="Обычный 33 3 2" xfId="3742"/>
    <cellStyle name="Обычный 33 3 3" xfId="3743"/>
    <cellStyle name="Обычный 33 3 3 2" xfId="12718"/>
    <cellStyle name="Обычный 33 3 4" xfId="12719"/>
    <cellStyle name="Обычный 33 4" xfId="3744"/>
    <cellStyle name="Обычный 33 4 2" xfId="3745"/>
    <cellStyle name="Обычный 33 4 2 2" xfId="3746"/>
    <cellStyle name="Обычный 33 4 2 2 2" xfId="12720"/>
    <cellStyle name="Обычный 33 4 2 3" xfId="12721"/>
    <cellStyle name="Обычный 33 4 3" xfId="3747"/>
    <cellStyle name="Обычный 33 4 3 2" xfId="12722"/>
    <cellStyle name="Обычный 33 4 4" xfId="12723"/>
    <cellStyle name="Обычный 33 5" xfId="3748"/>
    <cellStyle name="Обычный 33 5 2" xfId="3749"/>
    <cellStyle name="Обычный 33 5 2 2" xfId="12724"/>
    <cellStyle name="Обычный 33 5 3" xfId="12725"/>
    <cellStyle name="Обычный 33 6" xfId="3750"/>
    <cellStyle name="Обычный 33 6 2" xfId="12726"/>
    <cellStyle name="Обычный 33 7" xfId="3751"/>
    <cellStyle name="Обычный 33 7 2" xfId="12727"/>
    <cellStyle name="Обычный 33 8" xfId="3752"/>
    <cellStyle name="Обычный 33 8 2" xfId="12728"/>
    <cellStyle name="Обычный 34" xfId="3753"/>
    <cellStyle name="Обычный 34 2" xfId="3754"/>
    <cellStyle name="Обычный 34 2 2" xfId="3755"/>
    <cellStyle name="Обычный 34 2 2 2" xfId="3756"/>
    <cellStyle name="Обычный 34 2 2 2 2" xfId="12729"/>
    <cellStyle name="Обычный 34 2 2 3" xfId="3757"/>
    <cellStyle name="Обычный 34 2 2 3 2" xfId="12730"/>
    <cellStyle name="Обычный 34 2 2 4" xfId="12731"/>
    <cellStyle name="Обычный 34 2 3" xfId="3758"/>
    <cellStyle name="Обычный 34 2 3 2" xfId="12732"/>
    <cellStyle name="Обычный 34 2 4" xfId="3759"/>
    <cellStyle name="Обычный 34 2 4 2" xfId="12733"/>
    <cellStyle name="Обычный 34 2 5" xfId="12734"/>
    <cellStyle name="Обычный 34 3" xfId="3760"/>
    <cellStyle name="Обычный 34 3 2" xfId="3761"/>
    <cellStyle name="Обычный 34 3 2 2" xfId="3762"/>
    <cellStyle name="Обычный 34 3 2 2 2" xfId="12735"/>
    <cellStyle name="Обычный 34 3 2 3" xfId="12736"/>
    <cellStyle name="Обычный 34 3 3" xfId="3763"/>
    <cellStyle name="Обычный 34 3 3 2" xfId="12737"/>
    <cellStyle name="Обычный 34 3 4" xfId="3764"/>
    <cellStyle name="Обычный 34 3 4 2" xfId="12738"/>
    <cellStyle name="Обычный 34 3 5" xfId="12739"/>
    <cellStyle name="Обычный 34 4" xfId="3765"/>
    <cellStyle name="Обычный 34 4 2" xfId="3766"/>
    <cellStyle name="Обычный 34 4 2 2" xfId="12740"/>
    <cellStyle name="Обычный 34 4 3" xfId="12741"/>
    <cellStyle name="Обычный 34 5" xfId="3767"/>
    <cellStyle name="Обычный 34 5 2" xfId="12742"/>
    <cellStyle name="Обычный 34 6" xfId="3768"/>
    <cellStyle name="Обычный 34 6 2" xfId="12743"/>
    <cellStyle name="Обычный 34 7" xfId="3769"/>
    <cellStyle name="Обычный 34 7 2" xfId="12744"/>
    <cellStyle name="Обычный 35" xfId="3770"/>
    <cellStyle name="Обычный 35 2" xfId="3771"/>
    <cellStyle name="Обычный 35 2 2" xfId="3772"/>
    <cellStyle name="Обычный 35 2 2 2" xfId="3773"/>
    <cellStyle name="Обычный 35 2 2 2 2" xfId="12745"/>
    <cellStyle name="Обычный 35 2 2 3" xfId="3774"/>
    <cellStyle name="Обычный 35 2 2 3 2" xfId="12746"/>
    <cellStyle name="Обычный 35 2 2 4" xfId="12747"/>
    <cellStyle name="Обычный 35 2 3" xfId="3775"/>
    <cellStyle name="Обычный 35 2 3 2" xfId="12748"/>
    <cellStyle name="Обычный 35 2 4" xfId="3776"/>
    <cellStyle name="Обычный 35 2 4 2" xfId="12749"/>
    <cellStyle name="Обычный 35 2 5" xfId="12750"/>
    <cellStyle name="Обычный 35 3" xfId="3777"/>
    <cellStyle name="Обычный 35 3 2" xfId="3778"/>
    <cellStyle name="Обычный 35 3 2 2" xfId="3779"/>
    <cellStyle name="Обычный 35 3 2 2 2" xfId="12751"/>
    <cellStyle name="Обычный 35 3 2 3" xfId="12752"/>
    <cellStyle name="Обычный 35 3 3" xfId="3780"/>
    <cellStyle name="Обычный 35 3 3 2" xfId="12753"/>
    <cellStyle name="Обычный 35 3 4" xfId="3781"/>
    <cellStyle name="Обычный 35 3 4 2" xfId="12754"/>
    <cellStyle name="Обычный 35 3 5" xfId="12755"/>
    <cellStyle name="Обычный 35 4" xfId="3782"/>
    <cellStyle name="Обычный 35 4 2" xfId="3783"/>
    <cellStyle name="Обычный 35 4 2 2" xfId="12756"/>
    <cellStyle name="Обычный 35 4 3" xfId="12757"/>
    <cellStyle name="Обычный 35 5" xfId="3784"/>
    <cellStyle name="Обычный 35 5 2" xfId="12758"/>
    <cellStyle name="Обычный 35 6" xfId="3785"/>
    <cellStyle name="Обычный 35 6 2" xfId="12759"/>
    <cellStyle name="Обычный 35 7" xfId="3786"/>
    <cellStyle name="Обычный 35 7 2" xfId="12760"/>
    <cellStyle name="Обычный 36" xfId="3787"/>
    <cellStyle name="Обычный 36 2" xfId="3788"/>
    <cellStyle name="Обычный 36 2 2" xfId="3789"/>
    <cellStyle name="Обычный 36 2 2 2" xfId="3790"/>
    <cellStyle name="Обычный 36 2 2 2 2" xfId="12761"/>
    <cellStyle name="Обычный 36 2 2 3" xfId="3791"/>
    <cellStyle name="Обычный 36 2 2 3 2" xfId="12762"/>
    <cellStyle name="Обычный 36 2 2 4" xfId="12763"/>
    <cellStyle name="Обычный 36 2 3" xfId="3792"/>
    <cellStyle name="Обычный 36 2 3 2" xfId="12764"/>
    <cellStyle name="Обычный 36 2 4" xfId="3793"/>
    <cellStyle name="Обычный 36 2 4 2" xfId="12765"/>
    <cellStyle name="Обычный 36 2 5" xfId="12766"/>
    <cellStyle name="Обычный 36 3" xfId="3794"/>
    <cellStyle name="Обычный 36 3 2" xfId="3795"/>
    <cellStyle name="Обычный 36 3 2 2" xfId="3796"/>
    <cellStyle name="Обычный 36 3 2 2 2" xfId="12767"/>
    <cellStyle name="Обычный 36 3 2 3" xfId="12768"/>
    <cellStyle name="Обычный 36 3 3" xfId="3797"/>
    <cellStyle name="Обычный 36 3 3 2" xfId="12769"/>
    <cellStyle name="Обычный 36 3 4" xfId="3798"/>
    <cellStyle name="Обычный 36 3 4 2" xfId="12770"/>
    <cellStyle name="Обычный 36 3 5" xfId="12771"/>
    <cellStyle name="Обычный 36 4" xfId="3799"/>
    <cellStyle name="Обычный 36 4 2" xfId="3800"/>
    <cellStyle name="Обычный 36 4 2 2" xfId="12772"/>
    <cellStyle name="Обычный 36 4 3" xfId="12773"/>
    <cellStyle name="Обычный 36 5" xfId="3801"/>
    <cellStyle name="Обычный 36 5 2" xfId="12774"/>
    <cellStyle name="Обычный 36 6" xfId="3802"/>
    <cellStyle name="Обычный 36 6 2" xfId="12775"/>
    <cellStyle name="Обычный 36 7" xfId="3803"/>
    <cellStyle name="Обычный 36 7 2" xfId="12776"/>
    <cellStyle name="Обычный 37" xfId="3804"/>
    <cellStyle name="Обычный 37 2" xfId="3805"/>
    <cellStyle name="Обычный 37 2 2" xfId="3806"/>
    <cellStyle name="Обычный 37 2 2 2" xfId="3807"/>
    <cellStyle name="Обычный 37 2 2 2 2" xfId="12777"/>
    <cellStyle name="Обычный 37 2 2 3" xfId="3808"/>
    <cellStyle name="Обычный 37 2 2 3 2" xfId="12778"/>
    <cellStyle name="Обычный 37 2 2 4" xfId="12779"/>
    <cellStyle name="Обычный 37 2 3" xfId="3809"/>
    <cellStyle name="Обычный 37 2 3 2" xfId="12780"/>
    <cellStyle name="Обычный 37 2 4" xfId="3810"/>
    <cellStyle name="Обычный 37 2 4 2" xfId="12781"/>
    <cellStyle name="Обычный 37 2 5" xfId="12782"/>
    <cellStyle name="Обычный 37 3" xfId="3811"/>
    <cellStyle name="Обычный 37 3 2" xfId="3812"/>
    <cellStyle name="Обычный 37 3 2 2" xfId="3813"/>
    <cellStyle name="Обычный 37 3 2 2 2" xfId="12783"/>
    <cellStyle name="Обычный 37 3 2 3" xfId="12784"/>
    <cellStyle name="Обычный 37 3 3" xfId="3814"/>
    <cellStyle name="Обычный 37 3 3 2" xfId="12785"/>
    <cellStyle name="Обычный 37 3 4" xfId="3815"/>
    <cellStyle name="Обычный 37 3 4 2" xfId="12786"/>
    <cellStyle name="Обычный 37 3 5" xfId="12787"/>
    <cellStyle name="Обычный 37 4" xfId="3816"/>
    <cellStyle name="Обычный 37 4 2" xfId="3817"/>
    <cellStyle name="Обычный 37 4 2 2" xfId="12788"/>
    <cellStyle name="Обычный 37 4 3" xfId="12789"/>
    <cellStyle name="Обычный 37 5" xfId="3818"/>
    <cellStyle name="Обычный 37 5 2" xfId="12790"/>
    <cellStyle name="Обычный 37 6" xfId="3819"/>
    <cellStyle name="Обычный 37 6 2" xfId="12791"/>
    <cellStyle name="Обычный 37 7" xfId="3820"/>
    <cellStyle name="Обычный 37 7 2" xfId="12792"/>
    <cellStyle name="Обычный 38" xfId="3821"/>
    <cellStyle name="Обычный 38 2" xfId="3822"/>
    <cellStyle name="Обычный 38 2 2" xfId="3823"/>
    <cellStyle name="Обычный 38 2 2 2" xfId="3824"/>
    <cellStyle name="Обычный 38 2 2 2 2" xfId="12793"/>
    <cellStyle name="Обычный 38 2 2 3" xfId="12794"/>
    <cellStyle name="Обычный 38 2 3" xfId="3825"/>
    <cellStyle name="Обычный 38 2 3 2" xfId="12795"/>
    <cellStyle name="Обычный 38 2 4" xfId="12796"/>
    <cellStyle name="Обычный 38 3" xfId="3826"/>
    <cellStyle name="Обычный 38 3 2" xfId="3827"/>
    <cellStyle name="Обычный 38 3 2 2" xfId="12797"/>
    <cellStyle name="Обычный 38 3 3" xfId="12798"/>
    <cellStyle name="Обычный 38 4" xfId="3828"/>
    <cellStyle name="Обычный 38 4 2" xfId="12799"/>
    <cellStyle name="Обычный 38 5" xfId="3829"/>
    <cellStyle name="Обычный 38 5 2" xfId="12800"/>
    <cellStyle name="Обычный 39" xfId="3830"/>
    <cellStyle name="Обычный 39 2" xfId="3831"/>
    <cellStyle name="Обычный 39 2 2" xfId="3832"/>
    <cellStyle name="Обычный 39 2 2 2" xfId="12801"/>
    <cellStyle name="Обычный 39 2 3" xfId="12802"/>
    <cellStyle name="Обычный 39 3" xfId="3833"/>
    <cellStyle name="Обычный 39 3 2" xfId="12803"/>
    <cellStyle name="Обычный 39 4" xfId="3834"/>
    <cellStyle name="Обычный 39 4 2" xfId="12804"/>
    <cellStyle name="Обычный 4" xfId="49"/>
    <cellStyle name="Обычный 4 10" xfId="3835"/>
    <cellStyle name="Обычный 4 10 2" xfId="3836"/>
    <cellStyle name="Обычный 4 10 2 2" xfId="3837"/>
    <cellStyle name="Обычный 4 10 2 2 2" xfId="3838"/>
    <cellStyle name="Обычный 4 10 2 2 2 2" xfId="3839"/>
    <cellStyle name="Обычный 4 10 2 2 2 2 2" xfId="3840"/>
    <cellStyle name="Обычный 4 10 2 2 2 2 2 2" xfId="12805"/>
    <cellStyle name="Обычный 4 10 2 2 2 2 3" xfId="3841"/>
    <cellStyle name="Обычный 4 10 2 2 2 2 3 2" xfId="12806"/>
    <cellStyle name="Обычный 4 10 2 2 2 2 4" xfId="12807"/>
    <cellStyle name="Обычный 4 10 2 2 2 3" xfId="3842"/>
    <cellStyle name="Обычный 4 10 2 2 2 3 2" xfId="12808"/>
    <cellStyle name="Обычный 4 10 2 2 2 4" xfId="3843"/>
    <cellStyle name="Обычный 4 10 2 2 2 4 2" xfId="12809"/>
    <cellStyle name="Обычный 4 10 2 2 2 5" xfId="12810"/>
    <cellStyle name="Обычный 4 10 2 2 3" xfId="3844"/>
    <cellStyle name="Обычный 4 10 2 2 3 2" xfId="3845"/>
    <cellStyle name="Обычный 4 10 2 2 3 2 2" xfId="3846"/>
    <cellStyle name="Обычный 4 10 2 2 3 2 2 2" xfId="12811"/>
    <cellStyle name="Обычный 4 10 2 2 3 2 3" xfId="12812"/>
    <cellStyle name="Обычный 4 10 2 2 3 3" xfId="3847"/>
    <cellStyle name="Обычный 4 10 2 2 3 3 2" xfId="12813"/>
    <cellStyle name="Обычный 4 10 2 2 3 4" xfId="3848"/>
    <cellStyle name="Обычный 4 10 2 2 3 4 2" xfId="12814"/>
    <cellStyle name="Обычный 4 10 2 2 3 5" xfId="12815"/>
    <cellStyle name="Обычный 4 10 2 2 4" xfId="3849"/>
    <cellStyle name="Обычный 4 10 2 2 4 2" xfId="3850"/>
    <cellStyle name="Обычный 4 10 2 2 4 2 2" xfId="12816"/>
    <cellStyle name="Обычный 4 10 2 2 4 3" xfId="12817"/>
    <cellStyle name="Обычный 4 10 2 2 5" xfId="3851"/>
    <cellStyle name="Обычный 4 10 2 2 5 2" xfId="12818"/>
    <cellStyle name="Обычный 4 10 2 2 6" xfId="3852"/>
    <cellStyle name="Обычный 4 10 2 2 6 2" xfId="12819"/>
    <cellStyle name="Обычный 4 10 2 2 7" xfId="12820"/>
    <cellStyle name="Обычный 4 10 2 3" xfId="3853"/>
    <cellStyle name="Обычный 4 10 2 3 2" xfId="3854"/>
    <cellStyle name="Обычный 4 10 2 3 2 2" xfId="3855"/>
    <cellStyle name="Обычный 4 10 2 3 2 2 2" xfId="12821"/>
    <cellStyle name="Обычный 4 10 2 3 2 3" xfId="3856"/>
    <cellStyle name="Обычный 4 10 2 3 2 3 2" xfId="12822"/>
    <cellStyle name="Обычный 4 10 2 3 2 4" xfId="12823"/>
    <cellStyle name="Обычный 4 10 2 3 3" xfId="3857"/>
    <cellStyle name="Обычный 4 10 2 3 3 2" xfId="12824"/>
    <cellStyle name="Обычный 4 10 2 3 4" xfId="3858"/>
    <cellStyle name="Обычный 4 10 2 3 4 2" xfId="12825"/>
    <cellStyle name="Обычный 4 10 2 3 5" xfId="12826"/>
    <cellStyle name="Обычный 4 10 2 4" xfId="3859"/>
    <cellStyle name="Обычный 4 10 2 4 2" xfId="3860"/>
    <cellStyle name="Обычный 4 10 2 4 2 2" xfId="3861"/>
    <cellStyle name="Обычный 4 10 2 4 2 2 2" xfId="12827"/>
    <cellStyle name="Обычный 4 10 2 4 2 3" xfId="12828"/>
    <cellStyle name="Обычный 4 10 2 4 3" xfId="3862"/>
    <cellStyle name="Обычный 4 10 2 4 3 2" xfId="12829"/>
    <cellStyle name="Обычный 4 10 2 4 4" xfId="3863"/>
    <cellStyle name="Обычный 4 10 2 4 4 2" xfId="12830"/>
    <cellStyle name="Обычный 4 10 2 4 5" xfId="12831"/>
    <cellStyle name="Обычный 4 10 2 5" xfId="3864"/>
    <cellStyle name="Обычный 4 10 2 5 2" xfId="3865"/>
    <cellStyle name="Обычный 4 10 2 5 2 2" xfId="12832"/>
    <cellStyle name="Обычный 4 10 2 5 3" xfId="12833"/>
    <cellStyle name="Обычный 4 10 2 6" xfId="3866"/>
    <cellStyle name="Обычный 4 10 2 6 2" xfId="12834"/>
    <cellStyle name="Обычный 4 10 2 7" xfId="3867"/>
    <cellStyle name="Обычный 4 10 2 7 2" xfId="12835"/>
    <cellStyle name="Обычный 4 10 2 8" xfId="12836"/>
    <cellStyle name="Обычный 4 10 3" xfId="3868"/>
    <cellStyle name="Обычный 4 10 3 2" xfId="3869"/>
    <cellStyle name="Обычный 4 10 3 2 2" xfId="3870"/>
    <cellStyle name="Обычный 4 10 3 2 2 2" xfId="3871"/>
    <cellStyle name="Обычный 4 10 3 2 2 2 2" xfId="12837"/>
    <cellStyle name="Обычный 4 10 3 2 2 3" xfId="3872"/>
    <cellStyle name="Обычный 4 10 3 2 2 3 2" xfId="12838"/>
    <cellStyle name="Обычный 4 10 3 2 2 4" xfId="12839"/>
    <cellStyle name="Обычный 4 10 3 2 3" xfId="3873"/>
    <cellStyle name="Обычный 4 10 3 2 3 2" xfId="12840"/>
    <cellStyle name="Обычный 4 10 3 2 4" xfId="3874"/>
    <cellStyle name="Обычный 4 10 3 2 4 2" xfId="12841"/>
    <cellStyle name="Обычный 4 10 3 2 5" xfId="12842"/>
    <cellStyle name="Обычный 4 10 3 3" xfId="3875"/>
    <cellStyle name="Обычный 4 10 3 3 2" xfId="3876"/>
    <cellStyle name="Обычный 4 10 3 3 2 2" xfId="3877"/>
    <cellStyle name="Обычный 4 10 3 3 2 2 2" xfId="12843"/>
    <cellStyle name="Обычный 4 10 3 3 2 3" xfId="12844"/>
    <cellStyle name="Обычный 4 10 3 3 3" xfId="3878"/>
    <cellStyle name="Обычный 4 10 3 3 3 2" xfId="12845"/>
    <cellStyle name="Обычный 4 10 3 3 4" xfId="3879"/>
    <cellStyle name="Обычный 4 10 3 3 4 2" xfId="12846"/>
    <cellStyle name="Обычный 4 10 3 3 5" xfId="12847"/>
    <cellStyle name="Обычный 4 10 3 4" xfId="3880"/>
    <cellStyle name="Обычный 4 10 3 4 2" xfId="3881"/>
    <cellStyle name="Обычный 4 10 3 4 2 2" xfId="12848"/>
    <cellStyle name="Обычный 4 10 3 4 3" xfId="12849"/>
    <cellStyle name="Обычный 4 10 3 5" xfId="3882"/>
    <cellStyle name="Обычный 4 10 3 5 2" xfId="12850"/>
    <cellStyle name="Обычный 4 10 3 6" xfId="3883"/>
    <cellStyle name="Обычный 4 10 3 6 2" xfId="12851"/>
    <cellStyle name="Обычный 4 10 3 7" xfId="12852"/>
    <cellStyle name="Обычный 4 10 4" xfId="3884"/>
    <cellStyle name="Обычный 4 10 4 2" xfId="3885"/>
    <cellStyle name="Обычный 4 10 4 2 2" xfId="3886"/>
    <cellStyle name="Обычный 4 10 4 2 2 2" xfId="12853"/>
    <cellStyle name="Обычный 4 10 4 2 3" xfId="3887"/>
    <cellStyle name="Обычный 4 10 4 2 3 2" xfId="12854"/>
    <cellStyle name="Обычный 4 10 4 2 4" xfId="12855"/>
    <cellStyle name="Обычный 4 10 4 3" xfId="3888"/>
    <cellStyle name="Обычный 4 10 4 3 2" xfId="12856"/>
    <cellStyle name="Обычный 4 10 4 4" xfId="3889"/>
    <cellStyle name="Обычный 4 10 4 4 2" xfId="12857"/>
    <cellStyle name="Обычный 4 10 4 5" xfId="12858"/>
    <cellStyle name="Обычный 4 10 5" xfId="3890"/>
    <cellStyle name="Обычный 4 10 5 2" xfId="3891"/>
    <cellStyle name="Обычный 4 10 5 2 2" xfId="3892"/>
    <cellStyle name="Обычный 4 10 5 2 2 2" xfId="12859"/>
    <cellStyle name="Обычный 4 10 5 2 3" xfId="12860"/>
    <cellStyle name="Обычный 4 10 5 3" xfId="3893"/>
    <cellStyle name="Обычный 4 10 5 3 2" xfId="12861"/>
    <cellStyle name="Обычный 4 10 5 4" xfId="3894"/>
    <cellStyle name="Обычный 4 10 5 4 2" xfId="12862"/>
    <cellStyle name="Обычный 4 10 5 5" xfId="12863"/>
    <cellStyle name="Обычный 4 10 6" xfId="3895"/>
    <cellStyle name="Обычный 4 10 6 2" xfId="3896"/>
    <cellStyle name="Обычный 4 10 6 2 2" xfId="12864"/>
    <cellStyle name="Обычный 4 10 6 3" xfId="12865"/>
    <cellStyle name="Обычный 4 10 7" xfId="3897"/>
    <cellStyle name="Обычный 4 10 7 2" xfId="12866"/>
    <cellStyle name="Обычный 4 10 8" xfId="3898"/>
    <cellStyle name="Обычный 4 10 8 2" xfId="12867"/>
    <cellStyle name="Обычный 4 10 9" xfId="12868"/>
    <cellStyle name="Обычный 4 11" xfId="3899"/>
    <cellStyle name="Обычный 4 11 2" xfId="3900"/>
    <cellStyle name="Обычный 4 11 2 2" xfId="3901"/>
    <cellStyle name="Обычный 4 11 2 2 2" xfId="3902"/>
    <cellStyle name="Обычный 4 11 2 2 2 2" xfId="3903"/>
    <cellStyle name="Обычный 4 11 2 2 2 2 2" xfId="12869"/>
    <cellStyle name="Обычный 4 11 2 2 2 3" xfId="3904"/>
    <cellStyle name="Обычный 4 11 2 2 2 3 2" xfId="12870"/>
    <cellStyle name="Обычный 4 11 2 2 2 4" xfId="12871"/>
    <cellStyle name="Обычный 4 11 2 2 3" xfId="3905"/>
    <cellStyle name="Обычный 4 11 2 2 3 2" xfId="12872"/>
    <cellStyle name="Обычный 4 11 2 2 4" xfId="3906"/>
    <cellStyle name="Обычный 4 11 2 2 4 2" xfId="12873"/>
    <cellStyle name="Обычный 4 11 2 2 5" xfId="12874"/>
    <cellStyle name="Обычный 4 11 2 3" xfId="3907"/>
    <cellStyle name="Обычный 4 11 2 3 2" xfId="3908"/>
    <cellStyle name="Обычный 4 11 2 3 2 2" xfId="3909"/>
    <cellStyle name="Обычный 4 11 2 3 2 2 2" xfId="12875"/>
    <cellStyle name="Обычный 4 11 2 3 2 3" xfId="12876"/>
    <cellStyle name="Обычный 4 11 2 3 3" xfId="3910"/>
    <cellStyle name="Обычный 4 11 2 3 3 2" xfId="12877"/>
    <cellStyle name="Обычный 4 11 2 3 4" xfId="3911"/>
    <cellStyle name="Обычный 4 11 2 3 4 2" xfId="12878"/>
    <cellStyle name="Обычный 4 11 2 3 5" xfId="12879"/>
    <cellStyle name="Обычный 4 11 2 4" xfId="3912"/>
    <cellStyle name="Обычный 4 11 2 4 2" xfId="3913"/>
    <cellStyle name="Обычный 4 11 2 4 2 2" xfId="12880"/>
    <cellStyle name="Обычный 4 11 2 4 3" xfId="12881"/>
    <cellStyle name="Обычный 4 11 2 5" xfId="3914"/>
    <cellStyle name="Обычный 4 11 2 5 2" xfId="12882"/>
    <cellStyle name="Обычный 4 11 2 6" xfId="3915"/>
    <cellStyle name="Обычный 4 11 2 6 2" xfId="12883"/>
    <cellStyle name="Обычный 4 11 2 7" xfId="12884"/>
    <cellStyle name="Обычный 4 11 3" xfId="3916"/>
    <cellStyle name="Обычный 4 11 3 2" xfId="3917"/>
    <cellStyle name="Обычный 4 11 3 2 2" xfId="3918"/>
    <cellStyle name="Обычный 4 11 3 2 2 2" xfId="12885"/>
    <cellStyle name="Обычный 4 11 3 2 3" xfId="3919"/>
    <cellStyle name="Обычный 4 11 3 2 3 2" xfId="12886"/>
    <cellStyle name="Обычный 4 11 3 2 4" xfId="12887"/>
    <cellStyle name="Обычный 4 11 3 3" xfId="3920"/>
    <cellStyle name="Обычный 4 11 3 3 2" xfId="12888"/>
    <cellStyle name="Обычный 4 11 3 4" xfId="3921"/>
    <cellStyle name="Обычный 4 11 3 4 2" xfId="12889"/>
    <cellStyle name="Обычный 4 11 3 5" xfId="12890"/>
    <cellStyle name="Обычный 4 11 4" xfId="3922"/>
    <cellStyle name="Обычный 4 11 4 2" xfId="3923"/>
    <cellStyle name="Обычный 4 11 4 2 2" xfId="3924"/>
    <cellStyle name="Обычный 4 11 4 2 2 2" xfId="12891"/>
    <cellStyle name="Обычный 4 11 4 2 3" xfId="12892"/>
    <cellStyle name="Обычный 4 11 4 3" xfId="3925"/>
    <cellStyle name="Обычный 4 11 4 3 2" xfId="12893"/>
    <cellStyle name="Обычный 4 11 4 4" xfId="3926"/>
    <cellStyle name="Обычный 4 11 4 4 2" xfId="12894"/>
    <cellStyle name="Обычный 4 11 4 5" xfId="12895"/>
    <cellStyle name="Обычный 4 11 5" xfId="3927"/>
    <cellStyle name="Обычный 4 11 5 2" xfId="3928"/>
    <cellStyle name="Обычный 4 11 5 2 2" xfId="12896"/>
    <cellStyle name="Обычный 4 11 5 3" xfId="12897"/>
    <cellStyle name="Обычный 4 11 6" xfId="3929"/>
    <cellStyle name="Обычный 4 11 6 2" xfId="12898"/>
    <cellStyle name="Обычный 4 11 7" xfId="3930"/>
    <cellStyle name="Обычный 4 11 7 2" xfId="12899"/>
    <cellStyle name="Обычный 4 11 8" xfId="12900"/>
    <cellStyle name="Обычный 4 12" xfId="3931"/>
    <cellStyle name="Обычный 4 13" xfId="3932"/>
    <cellStyle name="Обычный 4 13 2" xfId="3933"/>
    <cellStyle name="Обычный 4 13 2 2" xfId="3934"/>
    <cellStyle name="Обычный 4 13 2 2 2" xfId="12901"/>
    <cellStyle name="Обычный 4 13 2 3" xfId="3935"/>
    <cellStyle name="Обычный 4 13 2 3 2" xfId="12902"/>
    <cellStyle name="Обычный 4 13 2 4" xfId="12903"/>
    <cellStyle name="Обычный 4 13 3" xfId="3936"/>
    <cellStyle name="Обычный 4 13 3 2" xfId="12904"/>
    <cellStyle name="Обычный 4 13 4" xfId="3937"/>
    <cellStyle name="Обычный 4 13 4 2" xfId="12905"/>
    <cellStyle name="Обычный 4 13 5" xfId="12906"/>
    <cellStyle name="Обычный 4 14" xfId="3938"/>
    <cellStyle name="Обычный 4 14 2" xfId="3939"/>
    <cellStyle name="Обычный 4 14 2 2" xfId="3940"/>
    <cellStyle name="Обычный 4 14 2 2 2" xfId="12907"/>
    <cellStyle name="Обычный 4 14 2 3" xfId="12908"/>
    <cellStyle name="Обычный 4 14 3" xfId="3941"/>
    <cellStyle name="Обычный 4 14 3 2" xfId="12909"/>
    <cellStyle name="Обычный 4 14 4" xfId="3942"/>
    <cellStyle name="Обычный 4 14 4 2" xfId="12910"/>
    <cellStyle name="Обычный 4 14 5" xfId="12911"/>
    <cellStyle name="Обычный 4 15" xfId="3943"/>
    <cellStyle name="Обычный 4 15 2" xfId="3944"/>
    <cellStyle name="Обычный 4 15 2 2" xfId="12912"/>
    <cellStyle name="Обычный 4 15 3" xfId="12913"/>
    <cellStyle name="Обычный 4 16" xfId="3945"/>
    <cellStyle name="Обычный 4 16 2" xfId="12914"/>
    <cellStyle name="Обычный 4 17" xfId="3946"/>
    <cellStyle name="Обычный 4 17 2" xfId="12915"/>
    <cellStyle name="Обычный 4 2" xfId="50"/>
    <cellStyle name="Обычный 4 2 10" xfId="3947"/>
    <cellStyle name="Обычный 4 2 10 2" xfId="3948"/>
    <cellStyle name="Обычный 4 2 10 2 2" xfId="3949"/>
    <cellStyle name="Обычный 4 2 10 2 2 2" xfId="12916"/>
    <cellStyle name="Обычный 4 2 10 2 3" xfId="3950"/>
    <cellStyle name="Обычный 4 2 10 2 3 2" xfId="12917"/>
    <cellStyle name="Обычный 4 2 10 2 4" xfId="12918"/>
    <cellStyle name="Обычный 4 2 10 3" xfId="3951"/>
    <cellStyle name="Обычный 4 2 10 3 2" xfId="12919"/>
    <cellStyle name="Обычный 4 2 10 4" xfId="3952"/>
    <cellStyle name="Обычный 4 2 10 4 2" xfId="12920"/>
    <cellStyle name="Обычный 4 2 10 5" xfId="12921"/>
    <cellStyle name="Обычный 4 2 11" xfId="3953"/>
    <cellStyle name="Обычный 4 2 11 2" xfId="3954"/>
    <cellStyle name="Обычный 4 2 11 2 2" xfId="3955"/>
    <cellStyle name="Обычный 4 2 11 2 2 2" xfId="12922"/>
    <cellStyle name="Обычный 4 2 11 2 3" xfId="12923"/>
    <cellStyle name="Обычный 4 2 11 3" xfId="3956"/>
    <cellStyle name="Обычный 4 2 11 3 2" xfId="12924"/>
    <cellStyle name="Обычный 4 2 11 4" xfId="3957"/>
    <cellStyle name="Обычный 4 2 11 4 2" xfId="12925"/>
    <cellStyle name="Обычный 4 2 11 5" xfId="12926"/>
    <cellStyle name="Обычный 4 2 12" xfId="3958"/>
    <cellStyle name="Обычный 4 2 12 2" xfId="3959"/>
    <cellStyle name="Обычный 4 2 12 2 2" xfId="12927"/>
    <cellStyle name="Обычный 4 2 12 3" xfId="12928"/>
    <cellStyle name="Обычный 4 2 13" xfId="3960"/>
    <cellStyle name="Обычный 4 2 13 2" xfId="12929"/>
    <cellStyle name="Обычный 4 2 14" xfId="3961"/>
    <cellStyle name="Обычный 4 2 14 2" xfId="12930"/>
    <cellStyle name="Обычный 4 2 15" xfId="3962"/>
    <cellStyle name="Обычный 4 2 2" xfId="3963"/>
    <cellStyle name="Обычный 4 2 2 10" xfId="3964"/>
    <cellStyle name="Обычный 4 2 2 10 2" xfId="3965"/>
    <cellStyle name="Обычный 4 2 2 10 2 2" xfId="12931"/>
    <cellStyle name="Обычный 4 2 2 10 3" xfId="12932"/>
    <cellStyle name="Обычный 4 2 2 11" xfId="3966"/>
    <cellStyle name="Обычный 4 2 2 11 2" xfId="12933"/>
    <cellStyle name="Обычный 4 2 2 12" xfId="3967"/>
    <cellStyle name="Обычный 4 2 2 12 2" xfId="12934"/>
    <cellStyle name="Обычный 4 2 2 2" xfId="3968"/>
    <cellStyle name="Обычный 4 2 2 2 10" xfId="3969"/>
    <cellStyle name="Обычный 4 2 2 2 10 2" xfId="12935"/>
    <cellStyle name="Обычный 4 2 2 2 11" xfId="12936"/>
    <cellStyle name="Обычный 4 2 2 2 2" xfId="3970"/>
    <cellStyle name="Обычный 4 2 2 2 2 10" xfId="12937"/>
    <cellStyle name="Обычный 4 2 2 2 2 2" xfId="3971"/>
    <cellStyle name="Обычный 4 2 2 2 2 2 2" xfId="3972"/>
    <cellStyle name="Обычный 4 2 2 2 2 2 2 2" xfId="3973"/>
    <cellStyle name="Обычный 4 2 2 2 2 2 2 2 2" xfId="3974"/>
    <cellStyle name="Обычный 4 2 2 2 2 2 2 2 2 2" xfId="3975"/>
    <cellStyle name="Обычный 4 2 2 2 2 2 2 2 2 2 2" xfId="3976"/>
    <cellStyle name="Обычный 4 2 2 2 2 2 2 2 2 2 2 2" xfId="12938"/>
    <cellStyle name="Обычный 4 2 2 2 2 2 2 2 2 2 3" xfId="3977"/>
    <cellStyle name="Обычный 4 2 2 2 2 2 2 2 2 2 3 2" xfId="12939"/>
    <cellStyle name="Обычный 4 2 2 2 2 2 2 2 2 2 4" xfId="12940"/>
    <cellStyle name="Обычный 4 2 2 2 2 2 2 2 2 3" xfId="3978"/>
    <cellStyle name="Обычный 4 2 2 2 2 2 2 2 2 3 2" xfId="12941"/>
    <cellStyle name="Обычный 4 2 2 2 2 2 2 2 2 4" xfId="3979"/>
    <cellStyle name="Обычный 4 2 2 2 2 2 2 2 2 4 2" xfId="12942"/>
    <cellStyle name="Обычный 4 2 2 2 2 2 2 2 2 5" xfId="12943"/>
    <cellStyle name="Обычный 4 2 2 2 2 2 2 2 3" xfId="3980"/>
    <cellStyle name="Обычный 4 2 2 2 2 2 2 2 3 2" xfId="3981"/>
    <cellStyle name="Обычный 4 2 2 2 2 2 2 2 3 2 2" xfId="3982"/>
    <cellStyle name="Обычный 4 2 2 2 2 2 2 2 3 2 2 2" xfId="12944"/>
    <cellStyle name="Обычный 4 2 2 2 2 2 2 2 3 2 3" xfId="12945"/>
    <cellStyle name="Обычный 4 2 2 2 2 2 2 2 3 3" xfId="3983"/>
    <cellStyle name="Обычный 4 2 2 2 2 2 2 2 3 3 2" xfId="12946"/>
    <cellStyle name="Обычный 4 2 2 2 2 2 2 2 3 4" xfId="3984"/>
    <cellStyle name="Обычный 4 2 2 2 2 2 2 2 3 4 2" xfId="12947"/>
    <cellStyle name="Обычный 4 2 2 2 2 2 2 2 3 5" xfId="12948"/>
    <cellStyle name="Обычный 4 2 2 2 2 2 2 2 4" xfId="3985"/>
    <cellStyle name="Обычный 4 2 2 2 2 2 2 2 4 2" xfId="3986"/>
    <cellStyle name="Обычный 4 2 2 2 2 2 2 2 4 2 2" xfId="12949"/>
    <cellStyle name="Обычный 4 2 2 2 2 2 2 2 4 3" xfId="12950"/>
    <cellStyle name="Обычный 4 2 2 2 2 2 2 2 5" xfId="3987"/>
    <cellStyle name="Обычный 4 2 2 2 2 2 2 2 5 2" xfId="12951"/>
    <cellStyle name="Обычный 4 2 2 2 2 2 2 2 6" xfId="3988"/>
    <cellStyle name="Обычный 4 2 2 2 2 2 2 2 6 2" xfId="12952"/>
    <cellStyle name="Обычный 4 2 2 2 2 2 2 2 7" xfId="12953"/>
    <cellStyle name="Обычный 4 2 2 2 2 2 2 3" xfId="3989"/>
    <cellStyle name="Обычный 4 2 2 2 2 2 2 3 2" xfId="3990"/>
    <cellStyle name="Обычный 4 2 2 2 2 2 2 3 2 2" xfId="3991"/>
    <cellStyle name="Обычный 4 2 2 2 2 2 2 3 2 2 2" xfId="12954"/>
    <cellStyle name="Обычный 4 2 2 2 2 2 2 3 2 3" xfId="3992"/>
    <cellStyle name="Обычный 4 2 2 2 2 2 2 3 2 3 2" xfId="12955"/>
    <cellStyle name="Обычный 4 2 2 2 2 2 2 3 2 4" xfId="12956"/>
    <cellStyle name="Обычный 4 2 2 2 2 2 2 3 3" xfId="3993"/>
    <cellStyle name="Обычный 4 2 2 2 2 2 2 3 3 2" xfId="12957"/>
    <cellStyle name="Обычный 4 2 2 2 2 2 2 3 4" xfId="3994"/>
    <cellStyle name="Обычный 4 2 2 2 2 2 2 3 4 2" xfId="12958"/>
    <cellStyle name="Обычный 4 2 2 2 2 2 2 3 5" xfId="12959"/>
    <cellStyle name="Обычный 4 2 2 2 2 2 2 4" xfId="3995"/>
    <cellStyle name="Обычный 4 2 2 2 2 2 2 4 2" xfId="3996"/>
    <cellStyle name="Обычный 4 2 2 2 2 2 2 4 2 2" xfId="3997"/>
    <cellStyle name="Обычный 4 2 2 2 2 2 2 4 2 2 2" xfId="12960"/>
    <cellStyle name="Обычный 4 2 2 2 2 2 2 4 2 3" xfId="12961"/>
    <cellStyle name="Обычный 4 2 2 2 2 2 2 4 3" xfId="3998"/>
    <cellStyle name="Обычный 4 2 2 2 2 2 2 4 3 2" xfId="12962"/>
    <cellStyle name="Обычный 4 2 2 2 2 2 2 4 4" xfId="3999"/>
    <cellStyle name="Обычный 4 2 2 2 2 2 2 4 4 2" xfId="12963"/>
    <cellStyle name="Обычный 4 2 2 2 2 2 2 4 5" xfId="12964"/>
    <cellStyle name="Обычный 4 2 2 2 2 2 2 5" xfId="4000"/>
    <cellStyle name="Обычный 4 2 2 2 2 2 2 5 2" xfId="4001"/>
    <cellStyle name="Обычный 4 2 2 2 2 2 2 5 2 2" xfId="12965"/>
    <cellStyle name="Обычный 4 2 2 2 2 2 2 5 3" xfId="12966"/>
    <cellStyle name="Обычный 4 2 2 2 2 2 2 6" xfId="4002"/>
    <cellStyle name="Обычный 4 2 2 2 2 2 2 6 2" xfId="12967"/>
    <cellStyle name="Обычный 4 2 2 2 2 2 2 7" xfId="4003"/>
    <cellStyle name="Обычный 4 2 2 2 2 2 2 7 2" xfId="12968"/>
    <cellStyle name="Обычный 4 2 2 2 2 2 2 8" xfId="12969"/>
    <cellStyle name="Обычный 4 2 2 2 2 2 3" xfId="4004"/>
    <cellStyle name="Обычный 4 2 2 2 2 2 3 2" xfId="4005"/>
    <cellStyle name="Обычный 4 2 2 2 2 2 3 2 2" xfId="4006"/>
    <cellStyle name="Обычный 4 2 2 2 2 2 3 2 2 2" xfId="4007"/>
    <cellStyle name="Обычный 4 2 2 2 2 2 3 2 2 2 2" xfId="12970"/>
    <cellStyle name="Обычный 4 2 2 2 2 2 3 2 2 3" xfId="4008"/>
    <cellStyle name="Обычный 4 2 2 2 2 2 3 2 2 3 2" xfId="12971"/>
    <cellStyle name="Обычный 4 2 2 2 2 2 3 2 2 4" xfId="12972"/>
    <cellStyle name="Обычный 4 2 2 2 2 2 3 2 3" xfId="4009"/>
    <cellStyle name="Обычный 4 2 2 2 2 2 3 2 3 2" xfId="12973"/>
    <cellStyle name="Обычный 4 2 2 2 2 2 3 2 4" xfId="4010"/>
    <cellStyle name="Обычный 4 2 2 2 2 2 3 2 4 2" xfId="12974"/>
    <cellStyle name="Обычный 4 2 2 2 2 2 3 2 5" xfId="12975"/>
    <cellStyle name="Обычный 4 2 2 2 2 2 3 3" xfId="4011"/>
    <cellStyle name="Обычный 4 2 2 2 2 2 3 3 2" xfId="4012"/>
    <cellStyle name="Обычный 4 2 2 2 2 2 3 3 2 2" xfId="4013"/>
    <cellStyle name="Обычный 4 2 2 2 2 2 3 3 2 2 2" xfId="12976"/>
    <cellStyle name="Обычный 4 2 2 2 2 2 3 3 2 3" xfId="12977"/>
    <cellStyle name="Обычный 4 2 2 2 2 2 3 3 3" xfId="4014"/>
    <cellStyle name="Обычный 4 2 2 2 2 2 3 3 3 2" xfId="12978"/>
    <cellStyle name="Обычный 4 2 2 2 2 2 3 3 4" xfId="4015"/>
    <cellStyle name="Обычный 4 2 2 2 2 2 3 3 4 2" xfId="12979"/>
    <cellStyle name="Обычный 4 2 2 2 2 2 3 3 5" xfId="12980"/>
    <cellStyle name="Обычный 4 2 2 2 2 2 3 4" xfId="4016"/>
    <cellStyle name="Обычный 4 2 2 2 2 2 3 4 2" xfId="4017"/>
    <cellStyle name="Обычный 4 2 2 2 2 2 3 4 2 2" xfId="12981"/>
    <cellStyle name="Обычный 4 2 2 2 2 2 3 4 3" xfId="12982"/>
    <cellStyle name="Обычный 4 2 2 2 2 2 3 5" xfId="4018"/>
    <cellStyle name="Обычный 4 2 2 2 2 2 3 5 2" xfId="12983"/>
    <cellStyle name="Обычный 4 2 2 2 2 2 3 6" xfId="4019"/>
    <cellStyle name="Обычный 4 2 2 2 2 2 3 6 2" xfId="12984"/>
    <cellStyle name="Обычный 4 2 2 2 2 2 3 7" xfId="12985"/>
    <cellStyle name="Обычный 4 2 2 2 2 2 4" xfId="4020"/>
    <cellStyle name="Обычный 4 2 2 2 2 2 4 2" xfId="4021"/>
    <cellStyle name="Обычный 4 2 2 2 2 2 4 2 2" xfId="4022"/>
    <cellStyle name="Обычный 4 2 2 2 2 2 4 2 2 2" xfId="12986"/>
    <cellStyle name="Обычный 4 2 2 2 2 2 4 2 3" xfId="4023"/>
    <cellStyle name="Обычный 4 2 2 2 2 2 4 2 3 2" xfId="12987"/>
    <cellStyle name="Обычный 4 2 2 2 2 2 4 2 4" xfId="12988"/>
    <cellStyle name="Обычный 4 2 2 2 2 2 4 3" xfId="4024"/>
    <cellStyle name="Обычный 4 2 2 2 2 2 4 3 2" xfId="12989"/>
    <cellStyle name="Обычный 4 2 2 2 2 2 4 4" xfId="4025"/>
    <cellStyle name="Обычный 4 2 2 2 2 2 4 4 2" xfId="12990"/>
    <cellStyle name="Обычный 4 2 2 2 2 2 4 5" xfId="12991"/>
    <cellStyle name="Обычный 4 2 2 2 2 2 5" xfId="4026"/>
    <cellStyle name="Обычный 4 2 2 2 2 2 5 2" xfId="4027"/>
    <cellStyle name="Обычный 4 2 2 2 2 2 5 2 2" xfId="4028"/>
    <cellStyle name="Обычный 4 2 2 2 2 2 5 2 2 2" xfId="12992"/>
    <cellStyle name="Обычный 4 2 2 2 2 2 5 2 3" xfId="12993"/>
    <cellStyle name="Обычный 4 2 2 2 2 2 5 3" xfId="4029"/>
    <cellStyle name="Обычный 4 2 2 2 2 2 5 3 2" xfId="12994"/>
    <cellStyle name="Обычный 4 2 2 2 2 2 5 4" xfId="4030"/>
    <cellStyle name="Обычный 4 2 2 2 2 2 5 4 2" xfId="12995"/>
    <cellStyle name="Обычный 4 2 2 2 2 2 5 5" xfId="12996"/>
    <cellStyle name="Обычный 4 2 2 2 2 2 6" xfId="4031"/>
    <cellStyle name="Обычный 4 2 2 2 2 2 6 2" xfId="4032"/>
    <cellStyle name="Обычный 4 2 2 2 2 2 6 2 2" xfId="12997"/>
    <cellStyle name="Обычный 4 2 2 2 2 2 6 3" xfId="12998"/>
    <cellStyle name="Обычный 4 2 2 2 2 2 7" xfId="4033"/>
    <cellStyle name="Обычный 4 2 2 2 2 2 7 2" xfId="12999"/>
    <cellStyle name="Обычный 4 2 2 2 2 2 8" xfId="4034"/>
    <cellStyle name="Обычный 4 2 2 2 2 2 8 2" xfId="13000"/>
    <cellStyle name="Обычный 4 2 2 2 2 2 9" xfId="13001"/>
    <cellStyle name="Обычный 4 2 2 2 2 3" xfId="4035"/>
    <cellStyle name="Обычный 4 2 2 2 2 3 2" xfId="4036"/>
    <cellStyle name="Обычный 4 2 2 2 2 3 2 2" xfId="4037"/>
    <cellStyle name="Обычный 4 2 2 2 2 3 2 2 2" xfId="4038"/>
    <cellStyle name="Обычный 4 2 2 2 2 3 2 2 2 2" xfId="4039"/>
    <cellStyle name="Обычный 4 2 2 2 2 3 2 2 2 2 2" xfId="13002"/>
    <cellStyle name="Обычный 4 2 2 2 2 3 2 2 2 3" xfId="4040"/>
    <cellStyle name="Обычный 4 2 2 2 2 3 2 2 2 3 2" xfId="13003"/>
    <cellStyle name="Обычный 4 2 2 2 2 3 2 2 2 4" xfId="13004"/>
    <cellStyle name="Обычный 4 2 2 2 2 3 2 2 3" xfId="4041"/>
    <cellStyle name="Обычный 4 2 2 2 2 3 2 2 3 2" xfId="13005"/>
    <cellStyle name="Обычный 4 2 2 2 2 3 2 2 4" xfId="4042"/>
    <cellStyle name="Обычный 4 2 2 2 2 3 2 2 4 2" xfId="13006"/>
    <cellStyle name="Обычный 4 2 2 2 2 3 2 2 5" xfId="13007"/>
    <cellStyle name="Обычный 4 2 2 2 2 3 2 3" xfId="4043"/>
    <cellStyle name="Обычный 4 2 2 2 2 3 2 3 2" xfId="4044"/>
    <cellStyle name="Обычный 4 2 2 2 2 3 2 3 2 2" xfId="4045"/>
    <cellStyle name="Обычный 4 2 2 2 2 3 2 3 2 2 2" xfId="13008"/>
    <cellStyle name="Обычный 4 2 2 2 2 3 2 3 2 3" xfId="13009"/>
    <cellStyle name="Обычный 4 2 2 2 2 3 2 3 3" xfId="4046"/>
    <cellStyle name="Обычный 4 2 2 2 2 3 2 3 3 2" xfId="13010"/>
    <cellStyle name="Обычный 4 2 2 2 2 3 2 3 4" xfId="4047"/>
    <cellStyle name="Обычный 4 2 2 2 2 3 2 3 4 2" xfId="13011"/>
    <cellStyle name="Обычный 4 2 2 2 2 3 2 3 5" xfId="13012"/>
    <cellStyle name="Обычный 4 2 2 2 2 3 2 4" xfId="4048"/>
    <cellStyle name="Обычный 4 2 2 2 2 3 2 4 2" xfId="4049"/>
    <cellStyle name="Обычный 4 2 2 2 2 3 2 4 2 2" xfId="13013"/>
    <cellStyle name="Обычный 4 2 2 2 2 3 2 4 3" xfId="13014"/>
    <cellStyle name="Обычный 4 2 2 2 2 3 2 5" xfId="4050"/>
    <cellStyle name="Обычный 4 2 2 2 2 3 2 5 2" xfId="13015"/>
    <cellStyle name="Обычный 4 2 2 2 2 3 2 6" xfId="4051"/>
    <cellStyle name="Обычный 4 2 2 2 2 3 2 6 2" xfId="13016"/>
    <cellStyle name="Обычный 4 2 2 2 2 3 2 7" xfId="13017"/>
    <cellStyle name="Обычный 4 2 2 2 2 3 3" xfId="4052"/>
    <cellStyle name="Обычный 4 2 2 2 2 3 3 2" xfId="4053"/>
    <cellStyle name="Обычный 4 2 2 2 2 3 3 2 2" xfId="4054"/>
    <cellStyle name="Обычный 4 2 2 2 2 3 3 2 2 2" xfId="13018"/>
    <cellStyle name="Обычный 4 2 2 2 2 3 3 2 3" xfId="4055"/>
    <cellStyle name="Обычный 4 2 2 2 2 3 3 2 3 2" xfId="13019"/>
    <cellStyle name="Обычный 4 2 2 2 2 3 3 2 4" xfId="13020"/>
    <cellStyle name="Обычный 4 2 2 2 2 3 3 3" xfId="4056"/>
    <cellStyle name="Обычный 4 2 2 2 2 3 3 3 2" xfId="13021"/>
    <cellStyle name="Обычный 4 2 2 2 2 3 3 4" xfId="4057"/>
    <cellStyle name="Обычный 4 2 2 2 2 3 3 4 2" xfId="13022"/>
    <cellStyle name="Обычный 4 2 2 2 2 3 3 5" xfId="13023"/>
    <cellStyle name="Обычный 4 2 2 2 2 3 4" xfId="4058"/>
    <cellStyle name="Обычный 4 2 2 2 2 3 4 2" xfId="4059"/>
    <cellStyle name="Обычный 4 2 2 2 2 3 4 2 2" xfId="4060"/>
    <cellStyle name="Обычный 4 2 2 2 2 3 4 2 2 2" xfId="13024"/>
    <cellStyle name="Обычный 4 2 2 2 2 3 4 2 3" xfId="13025"/>
    <cellStyle name="Обычный 4 2 2 2 2 3 4 3" xfId="4061"/>
    <cellStyle name="Обычный 4 2 2 2 2 3 4 3 2" xfId="13026"/>
    <cellStyle name="Обычный 4 2 2 2 2 3 4 4" xfId="4062"/>
    <cellStyle name="Обычный 4 2 2 2 2 3 4 4 2" xfId="13027"/>
    <cellStyle name="Обычный 4 2 2 2 2 3 4 5" xfId="13028"/>
    <cellStyle name="Обычный 4 2 2 2 2 3 5" xfId="4063"/>
    <cellStyle name="Обычный 4 2 2 2 2 3 5 2" xfId="4064"/>
    <cellStyle name="Обычный 4 2 2 2 2 3 5 2 2" xfId="13029"/>
    <cellStyle name="Обычный 4 2 2 2 2 3 5 3" xfId="13030"/>
    <cellStyle name="Обычный 4 2 2 2 2 3 6" xfId="4065"/>
    <cellStyle name="Обычный 4 2 2 2 2 3 6 2" xfId="13031"/>
    <cellStyle name="Обычный 4 2 2 2 2 3 7" xfId="4066"/>
    <cellStyle name="Обычный 4 2 2 2 2 3 7 2" xfId="13032"/>
    <cellStyle name="Обычный 4 2 2 2 2 3 8" xfId="13033"/>
    <cellStyle name="Обычный 4 2 2 2 2 4" xfId="4067"/>
    <cellStyle name="Обычный 4 2 2 2 2 4 2" xfId="4068"/>
    <cellStyle name="Обычный 4 2 2 2 2 4 2 2" xfId="4069"/>
    <cellStyle name="Обычный 4 2 2 2 2 4 2 2 2" xfId="4070"/>
    <cellStyle name="Обычный 4 2 2 2 2 4 2 2 2 2" xfId="13034"/>
    <cellStyle name="Обычный 4 2 2 2 2 4 2 2 3" xfId="4071"/>
    <cellStyle name="Обычный 4 2 2 2 2 4 2 2 3 2" xfId="13035"/>
    <cellStyle name="Обычный 4 2 2 2 2 4 2 2 4" xfId="13036"/>
    <cellStyle name="Обычный 4 2 2 2 2 4 2 3" xfId="4072"/>
    <cellStyle name="Обычный 4 2 2 2 2 4 2 3 2" xfId="13037"/>
    <cellStyle name="Обычный 4 2 2 2 2 4 2 4" xfId="4073"/>
    <cellStyle name="Обычный 4 2 2 2 2 4 2 4 2" xfId="13038"/>
    <cellStyle name="Обычный 4 2 2 2 2 4 2 5" xfId="13039"/>
    <cellStyle name="Обычный 4 2 2 2 2 4 3" xfId="4074"/>
    <cellStyle name="Обычный 4 2 2 2 2 4 3 2" xfId="4075"/>
    <cellStyle name="Обычный 4 2 2 2 2 4 3 2 2" xfId="4076"/>
    <cellStyle name="Обычный 4 2 2 2 2 4 3 2 2 2" xfId="13040"/>
    <cellStyle name="Обычный 4 2 2 2 2 4 3 2 3" xfId="13041"/>
    <cellStyle name="Обычный 4 2 2 2 2 4 3 3" xfId="4077"/>
    <cellStyle name="Обычный 4 2 2 2 2 4 3 3 2" xfId="13042"/>
    <cellStyle name="Обычный 4 2 2 2 2 4 3 4" xfId="4078"/>
    <cellStyle name="Обычный 4 2 2 2 2 4 3 4 2" xfId="13043"/>
    <cellStyle name="Обычный 4 2 2 2 2 4 3 5" xfId="13044"/>
    <cellStyle name="Обычный 4 2 2 2 2 4 4" xfId="4079"/>
    <cellStyle name="Обычный 4 2 2 2 2 4 4 2" xfId="4080"/>
    <cellStyle name="Обычный 4 2 2 2 2 4 4 2 2" xfId="13045"/>
    <cellStyle name="Обычный 4 2 2 2 2 4 4 3" xfId="13046"/>
    <cellStyle name="Обычный 4 2 2 2 2 4 5" xfId="4081"/>
    <cellStyle name="Обычный 4 2 2 2 2 4 5 2" xfId="13047"/>
    <cellStyle name="Обычный 4 2 2 2 2 4 6" xfId="4082"/>
    <cellStyle name="Обычный 4 2 2 2 2 4 6 2" xfId="13048"/>
    <cellStyle name="Обычный 4 2 2 2 2 4 7" xfId="13049"/>
    <cellStyle name="Обычный 4 2 2 2 2 5" xfId="4083"/>
    <cellStyle name="Обычный 4 2 2 2 2 5 2" xfId="4084"/>
    <cellStyle name="Обычный 4 2 2 2 2 5 2 2" xfId="4085"/>
    <cellStyle name="Обычный 4 2 2 2 2 5 2 2 2" xfId="13050"/>
    <cellStyle name="Обычный 4 2 2 2 2 5 2 3" xfId="4086"/>
    <cellStyle name="Обычный 4 2 2 2 2 5 2 3 2" xfId="13051"/>
    <cellStyle name="Обычный 4 2 2 2 2 5 2 4" xfId="13052"/>
    <cellStyle name="Обычный 4 2 2 2 2 5 3" xfId="4087"/>
    <cellStyle name="Обычный 4 2 2 2 2 5 3 2" xfId="13053"/>
    <cellStyle name="Обычный 4 2 2 2 2 5 4" xfId="4088"/>
    <cellStyle name="Обычный 4 2 2 2 2 5 4 2" xfId="13054"/>
    <cellStyle name="Обычный 4 2 2 2 2 5 5" xfId="13055"/>
    <cellStyle name="Обычный 4 2 2 2 2 6" xfId="4089"/>
    <cellStyle name="Обычный 4 2 2 2 2 6 2" xfId="4090"/>
    <cellStyle name="Обычный 4 2 2 2 2 6 2 2" xfId="4091"/>
    <cellStyle name="Обычный 4 2 2 2 2 6 2 2 2" xfId="13056"/>
    <cellStyle name="Обычный 4 2 2 2 2 6 2 3" xfId="13057"/>
    <cellStyle name="Обычный 4 2 2 2 2 6 3" xfId="4092"/>
    <cellStyle name="Обычный 4 2 2 2 2 6 3 2" xfId="13058"/>
    <cellStyle name="Обычный 4 2 2 2 2 6 4" xfId="4093"/>
    <cellStyle name="Обычный 4 2 2 2 2 6 4 2" xfId="13059"/>
    <cellStyle name="Обычный 4 2 2 2 2 6 5" xfId="13060"/>
    <cellStyle name="Обычный 4 2 2 2 2 7" xfId="4094"/>
    <cellStyle name="Обычный 4 2 2 2 2 7 2" xfId="4095"/>
    <cellStyle name="Обычный 4 2 2 2 2 7 2 2" xfId="13061"/>
    <cellStyle name="Обычный 4 2 2 2 2 7 3" xfId="13062"/>
    <cellStyle name="Обычный 4 2 2 2 2 8" xfId="4096"/>
    <cellStyle name="Обычный 4 2 2 2 2 8 2" xfId="13063"/>
    <cellStyle name="Обычный 4 2 2 2 2 9" xfId="4097"/>
    <cellStyle name="Обычный 4 2 2 2 2 9 2" xfId="13064"/>
    <cellStyle name="Обычный 4 2 2 2 3" xfId="4098"/>
    <cellStyle name="Обычный 4 2 2 2 3 2" xfId="4099"/>
    <cellStyle name="Обычный 4 2 2 2 3 2 2" xfId="4100"/>
    <cellStyle name="Обычный 4 2 2 2 3 2 2 2" xfId="4101"/>
    <cellStyle name="Обычный 4 2 2 2 3 2 2 2 2" xfId="4102"/>
    <cellStyle name="Обычный 4 2 2 2 3 2 2 2 2 2" xfId="4103"/>
    <cellStyle name="Обычный 4 2 2 2 3 2 2 2 2 2 2" xfId="13065"/>
    <cellStyle name="Обычный 4 2 2 2 3 2 2 2 2 3" xfId="4104"/>
    <cellStyle name="Обычный 4 2 2 2 3 2 2 2 2 3 2" xfId="13066"/>
    <cellStyle name="Обычный 4 2 2 2 3 2 2 2 2 4" xfId="13067"/>
    <cellStyle name="Обычный 4 2 2 2 3 2 2 2 3" xfId="4105"/>
    <cellStyle name="Обычный 4 2 2 2 3 2 2 2 3 2" xfId="13068"/>
    <cellStyle name="Обычный 4 2 2 2 3 2 2 2 4" xfId="4106"/>
    <cellStyle name="Обычный 4 2 2 2 3 2 2 2 4 2" xfId="13069"/>
    <cellStyle name="Обычный 4 2 2 2 3 2 2 2 5" xfId="13070"/>
    <cellStyle name="Обычный 4 2 2 2 3 2 2 3" xfId="4107"/>
    <cellStyle name="Обычный 4 2 2 2 3 2 2 3 2" xfId="4108"/>
    <cellStyle name="Обычный 4 2 2 2 3 2 2 3 2 2" xfId="4109"/>
    <cellStyle name="Обычный 4 2 2 2 3 2 2 3 2 2 2" xfId="13071"/>
    <cellStyle name="Обычный 4 2 2 2 3 2 2 3 2 3" xfId="13072"/>
    <cellStyle name="Обычный 4 2 2 2 3 2 2 3 3" xfId="4110"/>
    <cellStyle name="Обычный 4 2 2 2 3 2 2 3 3 2" xfId="13073"/>
    <cellStyle name="Обычный 4 2 2 2 3 2 2 3 4" xfId="4111"/>
    <cellStyle name="Обычный 4 2 2 2 3 2 2 3 4 2" xfId="13074"/>
    <cellStyle name="Обычный 4 2 2 2 3 2 2 3 5" xfId="13075"/>
    <cellStyle name="Обычный 4 2 2 2 3 2 2 4" xfId="4112"/>
    <cellStyle name="Обычный 4 2 2 2 3 2 2 4 2" xfId="4113"/>
    <cellStyle name="Обычный 4 2 2 2 3 2 2 4 2 2" xfId="13076"/>
    <cellStyle name="Обычный 4 2 2 2 3 2 2 4 3" xfId="13077"/>
    <cellStyle name="Обычный 4 2 2 2 3 2 2 5" xfId="4114"/>
    <cellStyle name="Обычный 4 2 2 2 3 2 2 5 2" xfId="13078"/>
    <cellStyle name="Обычный 4 2 2 2 3 2 2 6" xfId="4115"/>
    <cellStyle name="Обычный 4 2 2 2 3 2 2 6 2" xfId="13079"/>
    <cellStyle name="Обычный 4 2 2 2 3 2 2 7" xfId="13080"/>
    <cellStyle name="Обычный 4 2 2 2 3 2 3" xfId="4116"/>
    <cellStyle name="Обычный 4 2 2 2 3 2 3 2" xfId="4117"/>
    <cellStyle name="Обычный 4 2 2 2 3 2 3 2 2" xfId="4118"/>
    <cellStyle name="Обычный 4 2 2 2 3 2 3 2 2 2" xfId="13081"/>
    <cellStyle name="Обычный 4 2 2 2 3 2 3 2 3" xfId="4119"/>
    <cellStyle name="Обычный 4 2 2 2 3 2 3 2 3 2" xfId="13082"/>
    <cellStyle name="Обычный 4 2 2 2 3 2 3 2 4" xfId="13083"/>
    <cellStyle name="Обычный 4 2 2 2 3 2 3 3" xfId="4120"/>
    <cellStyle name="Обычный 4 2 2 2 3 2 3 3 2" xfId="13084"/>
    <cellStyle name="Обычный 4 2 2 2 3 2 3 4" xfId="4121"/>
    <cellStyle name="Обычный 4 2 2 2 3 2 3 4 2" xfId="13085"/>
    <cellStyle name="Обычный 4 2 2 2 3 2 3 5" xfId="13086"/>
    <cellStyle name="Обычный 4 2 2 2 3 2 4" xfId="4122"/>
    <cellStyle name="Обычный 4 2 2 2 3 2 4 2" xfId="4123"/>
    <cellStyle name="Обычный 4 2 2 2 3 2 4 2 2" xfId="4124"/>
    <cellStyle name="Обычный 4 2 2 2 3 2 4 2 2 2" xfId="13087"/>
    <cellStyle name="Обычный 4 2 2 2 3 2 4 2 3" xfId="13088"/>
    <cellStyle name="Обычный 4 2 2 2 3 2 4 3" xfId="4125"/>
    <cellStyle name="Обычный 4 2 2 2 3 2 4 3 2" xfId="13089"/>
    <cellStyle name="Обычный 4 2 2 2 3 2 4 4" xfId="4126"/>
    <cellStyle name="Обычный 4 2 2 2 3 2 4 4 2" xfId="13090"/>
    <cellStyle name="Обычный 4 2 2 2 3 2 4 5" xfId="13091"/>
    <cellStyle name="Обычный 4 2 2 2 3 2 5" xfId="4127"/>
    <cellStyle name="Обычный 4 2 2 2 3 2 5 2" xfId="4128"/>
    <cellStyle name="Обычный 4 2 2 2 3 2 5 2 2" xfId="13092"/>
    <cellStyle name="Обычный 4 2 2 2 3 2 5 3" xfId="13093"/>
    <cellStyle name="Обычный 4 2 2 2 3 2 6" xfId="4129"/>
    <cellStyle name="Обычный 4 2 2 2 3 2 6 2" xfId="13094"/>
    <cellStyle name="Обычный 4 2 2 2 3 2 7" xfId="4130"/>
    <cellStyle name="Обычный 4 2 2 2 3 2 7 2" xfId="13095"/>
    <cellStyle name="Обычный 4 2 2 2 3 2 8" xfId="13096"/>
    <cellStyle name="Обычный 4 2 2 2 3 3" xfId="4131"/>
    <cellStyle name="Обычный 4 2 2 2 3 3 2" xfId="4132"/>
    <cellStyle name="Обычный 4 2 2 2 3 3 2 2" xfId="4133"/>
    <cellStyle name="Обычный 4 2 2 2 3 3 2 2 2" xfId="4134"/>
    <cellStyle name="Обычный 4 2 2 2 3 3 2 2 2 2" xfId="13097"/>
    <cellStyle name="Обычный 4 2 2 2 3 3 2 2 3" xfId="4135"/>
    <cellStyle name="Обычный 4 2 2 2 3 3 2 2 3 2" xfId="13098"/>
    <cellStyle name="Обычный 4 2 2 2 3 3 2 2 4" xfId="13099"/>
    <cellStyle name="Обычный 4 2 2 2 3 3 2 3" xfId="4136"/>
    <cellStyle name="Обычный 4 2 2 2 3 3 2 3 2" xfId="13100"/>
    <cellStyle name="Обычный 4 2 2 2 3 3 2 4" xfId="4137"/>
    <cellStyle name="Обычный 4 2 2 2 3 3 2 4 2" xfId="13101"/>
    <cellStyle name="Обычный 4 2 2 2 3 3 2 5" xfId="13102"/>
    <cellStyle name="Обычный 4 2 2 2 3 3 3" xfId="4138"/>
    <cellStyle name="Обычный 4 2 2 2 3 3 3 2" xfId="4139"/>
    <cellStyle name="Обычный 4 2 2 2 3 3 3 2 2" xfId="4140"/>
    <cellStyle name="Обычный 4 2 2 2 3 3 3 2 2 2" xfId="13103"/>
    <cellStyle name="Обычный 4 2 2 2 3 3 3 2 3" xfId="13104"/>
    <cellStyle name="Обычный 4 2 2 2 3 3 3 3" xfId="4141"/>
    <cellStyle name="Обычный 4 2 2 2 3 3 3 3 2" xfId="13105"/>
    <cellStyle name="Обычный 4 2 2 2 3 3 3 4" xfId="4142"/>
    <cellStyle name="Обычный 4 2 2 2 3 3 3 4 2" xfId="13106"/>
    <cellStyle name="Обычный 4 2 2 2 3 3 3 5" xfId="13107"/>
    <cellStyle name="Обычный 4 2 2 2 3 3 4" xfId="4143"/>
    <cellStyle name="Обычный 4 2 2 2 3 3 4 2" xfId="4144"/>
    <cellStyle name="Обычный 4 2 2 2 3 3 4 2 2" xfId="13108"/>
    <cellStyle name="Обычный 4 2 2 2 3 3 4 3" xfId="13109"/>
    <cellStyle name="Обычный 4 2 2 2 3 3 5" xfId="4145"/>
    <cellStyle name="Обычный 4 2 2 2 3 3 5 2" xfId="13110"/>
    <cellStyle name="Обычный 4 2 2 2 3 3 6" xfId="4146"/>
    <cellStyle name="Обычный 4 2 2 2 3 3 6 2" xfId="13111"/>
    <cellStyle name="Обычный 4 2 2 2 3 3 7" xfId="13112"/>
    <cellStyle name="Обычный 4 2 2 2 3 4" xfId="4147"/>
    <cellStyle name="Обычный 4 2 2 2 3 4 2" xfId="4148"/>
    <cellStyle name="Обычный 4 2 2 2 3 4 2 2" xfId="4149"/>
    <cellStyle name="Обычный 4 2 2 2 3 4 2 2 2" xfId="13113"/>
    <cellStyle name="Обычный 4 2 2 2 3 4 2 3" xfId="4150"/>
    <cellStyle name="Обычный 4 2 2 2 3 4 2 3 2" xfId="13114"/>
    <cellStyle name="Обычный 4 2 2 2 3 4 2 4" xfId="13115"/>
    <cellStyle name="Обычный 4 2 2 2 3 4 3" xfId="4151"/>
    <cellStyle name="Обычный 4 2 2 2 3 4 3 2" xfId="13116"/>
    <cellStyle name="Обычный 4 2 2 2 3 4 4" xfId="4152"/>
    <cellStyle name="Обычный 4 2 2 2 3 4 4 2" xfId="13117"/>
    <cellStyle name="Обычный 4 2 2 2 3 4 5" xfId="13118"/>
    <cellStyle name="Обычный 4 2 2 2 3 5" xfId="4153"/>
    <cellStyle name="Обычный 4 2 2 2 3 5 2" xfId="4154"/>
    <cellStyle name="Обычный 4 2 2 2 3 5 2 2" xfId="4155"/>
    <cellStyle name="Обычный 4 2 2 2 3 5 2 2 2" xfId="13119"/>
    <cellStyle name="Обычный 4 2 2 2 3 5 2 3" xfId="13120"/>
    <cellStyle name="Обычный 4 2 2 2 3 5 3" xfId="4156"/>
    <cellStyle name="Обычный 4 2 2 2 3 5 3 2" xfId="13121"/>
    <cellStyle name="Обычный 4 2 2 2 3 5 4" xfId="4157"/>
    <cellStyle name="Обычный 4 2 2 2 3 5 4 2" xfId="13122"/>
    <cellStyle name="Обычный 4 2 2 2 3 5 5" xfId="13123"/>
    <cellStyle name="Обычный 4 2 2 2 3 6" xfId="4158"/>
    <cellStyle name="Обычный 4 2 2 2 3 6 2" xfId="4159"/>
    <cellStyle name="Обычный 4 2 2 2 3 6 2 2" xfId="13124"/>
    <cellStyle name="Обычный 4 2 2 2 3 6 3" xfId="13125"/>
    <cellStyle name="Обычный 4 2 2 2 3 7" xfId="4160"/>
    <cellStyle name="Обычный 4 2 2 2 3 7 2" xfId="13126"/>
    <cellStyle name="Обычный 4 2 2 2 3 8" xfId="4161"/>
    <cellStyle name="Обычный 4 2 2 2 3 8 2" xfId="13127"/>
    <cellStyle name="Обычный 4 2 2 2 3 9" xfId="13128"/>
    <cellStyle name="Обычный 4 2 2 2 4" xfId="4162"/>
    <cellStyle name="Обычный 4 2 2 2 4 2" xfId="4163"/>
    <cellStyle name="Обычный 4 2 2 2 4 2 2" xfId="4164"/>
    <cellStyle name="Обычный 4 2 2 2 4 2 2 2" xfId="4165"/>
    <cellStyle name="Обычный 4 2 2 2 4 2 2 2 2" xfId="4166"/>
    <cellStyle name="Обычный 4 2 2 2 4 2 2 2 2 2" xfId="13129"/>
    <cellStyle name="Обычный 4 2 2 2 4 2 2 2 3" xfId="4167"/>
    <cellStyle name="Обычный 4 2 2 2 4 2 2 2 3 2" xfId="13130"/>
    <cellStyle name="Обычный 4 2 2 2 4 2 2 2 4" xfId="13131"/>
    <cellStyle name="Обычный 4 2 2 2 4 2 2 3" xfId="4168"/>
    <cellStyle name="Обычный 4 2 2 2 4 2 2 3 2" xfId="13132"/>
    <cellStyle name="Обычный 4 2 2 2 4 2 2 4" xfId="4169"/>
    <cellStyle name="Обычный 4 2 2 2 4 2 2 4 2" xfId="13133"/>
    <cellStyle name="Обычный 4 2 2 2 4 2 2 5" xfId="13134"/>
    <cellStyle name="Обычный 4 2 2 2 4 2 3" xfId="4170"/>
    <cellStyle name="Обычный 4 2 2 2 4 2 3 2" xfId="4171"/>
    <cellStyle name="Обычный 4 2 2 2 4 2 3 2 2" xfId="4172"/>
    <cellStyle name="Обычный 4 2 2 2 4 2 3 2 2 2" xfId="13135"/>
    <cellStyle name="Обычный 4 2 2 2 4 2 3 2 3" xfId="13136"/>
    <cellStyle name="Обычный 4 2 2 2 4 2 3 3" xfId="4173"/>
    <cellStyle name="Обычный 4 2 2 2 4 2 3 3 2" xfId="13137"/>
    <cellStyle name="Обычный 4 2 2 2 4 2 3 4" xfId="4174"/>
    <cellStyle name="Обычный 4 2 2 2 4 2 3 4 2" xfId="13138"/>
    <cellStyle name="Обычный 4 2 2 2 4 2 3 5" xfId="13139"/>
    <cellStyle name="Обычный 4 2 2 2 4 2 4" xfId="4175"/>
    <cellStyle name="Обычный 4 2 2 2 4 2 4 2" xfId="4176"/>
    <cellStyle name="Обычный 4 2 2 2 4 2 4 2 2" xfId="13140"/>
    <cellStyle name="Обычный 4 2 2 2 4 2 4 3" xfId="13141"/>
    <cellStyle name="Обычный 4 2 2 2 4 2 5" xfId="4177"/>
    <cellStyle name="Обычный 4 2 2 2 4 2 5 2" xfId="13142"/>
    <cellStyle name="Обычный 4 2 2 2 4 2 6" xfId="4178"/>
    <cellStyle name="Обычный 4 2 2 2 4 2 6 2" xfId="13143"/>
    <cellStyle name="Обычный 4 2 2 2 4 2 7" xfId="13144"/>
    <cellStyle name="Обычный 4 2 2 2 4 3" xfId="4179"/>
    <cellStyle name="Обычный 4 2 2 2 4 3 2" xfId="4180"/>
    <cellStyle name="Обычный 4 2 2 2 4 3 2 2" xfId="4181"/>
    <cellStyle name="Обычный 4 2 2 2 4 3 2 2 2" xfId="13145"/>
    <cellStyle name="Обычный 4 2 2 2 4 3 2 3" xfId="4182"/>
    <cellStyle name="Обычный 4 2 2 2 4 3 2 3 2" xfId="13146"/>
    <cellStyle name="Обычный 4 2 2 2 4 3 2 4" xfId="13147"/>
    <cellStyle name="Обычный 4 2 2 2 4 3 3" xfId="4183"/>
    <cellStyle name="Обычный 4 2 2 2 4 3 3 2" xfId="13148"/>
    <cellStyle name="Обычный 4 2 2 2 4 3 4" xfId="4184"/>
    <cellStyle name="Обычный 4 2 2 2 4 3 4 2" xfId="13149"/>
    <cellStyle name="Обычный 4 2 2 2 4 3 5" xfId="13150"/>
    <cellStyle name="Обычный 4 2 2 2 4 4" xfId="4185"/>
    <cellStyle name="Обычный 4 2 2 2 4 4 2" xfId="4186"/>
    <cellStyle name="Обычный 4 2 2 2 4 4 2 2" xfId="4187"/>
    <cellStyle name="Обычный 4 2 2 2 4 4 2 2 2" xfId="13151"/>
    <cellStyle name="Обычный 4 2 2 2 4 4 2 3" xfId="13152"/>
    <cellStyle name="Обычный 4 2 2 2 4 4 3" xfId="4188"/>
    <cellStyle name="Обычный 4 2 2 2 4 4 3 2" xfId="13153"/>
    <cellStyle name="Обычный 4 2 2 2 4 4 4" xfId="4189"/>
    <cellStyle name="Обычный 4 2 2 2 4 4 4 2" xfId="13154"/>
    <cellStyle name="Обычный 4 2 2 2 4 4 5" xfId="13155"/>
    <cellStyle name="Обычный 4 2 2 2 4 5" xfId="4190"/>
    <cellStyle name="Обычный 4 2 2 2 4 5 2" xfId="4191"/>
    <cellStyle name="Обычный 4 2 2 2 4 5 2 2" xfId="13156"/>
    <cellStyle name="Обычный 4 2 2 2 4 5 3" xfId="13157"/>
    <cellStyle name="Обычный 4 2 2 2 4 6" xfId="4192"/>
    <cellStyle name="Обычный 4 2 2 2 4 6 2" xfId="13158"/>
    <cellStyle name="Обычный 4 2 2 2 4 7" xfId="4193"/>
    <cellStyle name="Обычный 4 2 2 2 4 7 2" xfId="13159"/>
    <cellStyle name="Обычный 4 2 2 2 4 8" xfId="13160"/>
    <cellStyle name="Обычный 4 2 2 2 5" xfId="4194"/>
    <cellStyle name="Обычный 4 2 2 2 5 2" xfId="4195"/>
    <cellStyle name="Обычный 4 2 2 2 5 2 2" xfId="4196"/>
    <cellStyle name="Обычный 4 2 2 2 5 2 2 2" xfId="4197"/>
    <cellStyle name="Обычный 4 2 2 2 5 2 2 2 2" xfId="13161"/>
    <cellStyle name="Обычный 4 2 2 2 5 2 2 3" xfId="4198"/>
    <cellStyle name="Обычный 4 2 2 2 5 2 2 3 2" xfId="13162"/>
    <cellStyle name="Обычный 4 2 2 2 5 2 2 4" xfId="13163"/>
    <cellStyle name="Обычный 4 2 2 2 5 2 3" xfId="4199"/>
    <cellStyle name="Обычный 4 2 2 2 5 2 3 2" xfId="13164"/>
    <cellStyle name="Обычный 4 2 2 2 5 2 4" xfId="4200"/>
    <cellStyle name="Обычный 4 2 2 2 5 2 4 2" xfId="13165"/>
    <cellStyle name="Обычный 4 2 2 2 5 2 5" xfId="13166"/>
    <cellStyle name="Обычный 4 2 2 2 5 3" xfId="4201"/>
    <cellStyle name="Обычный 4 2 2 2 5 3 2" xfId="4202"/>
    <cellStyle name="Обычный 4 2 2 2 5 3 2 2" xfId="4203"/>
    <cellStyle name="Обычный 4 2 2 2 5 3 2 2 2" xfId="13167"/>
    <cellStyle name="Обычный 4 2 2 2 5 3 2 3" xfId="13168"/>
    <cellStyle name="Обычный 4 2 2 2 5 3 3" xfId="4204"/>
    <cellStyle name="Обычный 4 2 2 2 5 3 3 2" xfId="13169"/>
    <cellStyle name="Обычный 4 2 2 2 5 3 4" xfId="4205"/>
    <cellStyle name="Обычный 4 2 2 2 5 3 4 2" xfId="13170"/>
    <cellStyle name="Обычный 4 2 2 2 5 3 5" xfId="13171"/>
    <cellStyle name="Обычный 4 2 2 2 5 4" xfId="4206"/>
    <cellStyle name="Обычный 4 2 2 2 5 4 2" xfId="4207"/>
    <cellStyle name="Обычный 4 2 2 2 5 4 2 2" xfId="13172"/>
    <cellStyle name="Обычный 4 2 2 2 5 4 3" xfId="13173"/>
    <cellStyle name="Обычный 4 2 2 2 5 5" xfId="4208"/>
    <cellStyle name="Обычный 4 2 2 2 5 5 2" xfId="13174"/>
    <cellStyle name="Обычный 4 2 2 2 5 6" xfId="4209"/>
    <cellStyle name="Обычный 4 2 2 2 5 6 2" xfId="13175"/>
    <cellStyle name="Обычный 4 2 2 2 5 7" xfId="13176"/>
    <cellStyle name="Обычный 4 2 2 2 6" xfId="4210"/>
    <cellStyle name="Обычный 4 2 2 2 6 2" xfId="4211"/>
    <cellStyle name="Обычный 4 2 2 2 6 2 2" xfId="4212"/>
    <cellStyle name="Обычный 4 2 2 2 6 2 2 2" xfId="13177"/>
    <cellStyle name="Обычный 4 2 2 2 6 2 3" xfId="4213"/>
    <cellStyle name="Обычный 4 2 2 2 6 2 3 2" xfId="13178"/>
    <cellStyle name="Обычный 4 2 2 2 6 2 4" xfId="13179"/>
    <cellStyle name="Обычный 4 2 2 2 6 3" xfId="4214"/>
    <cellStyle name="Обычный 4 2 2 2 6 3 2" xfId="13180"/>
    <cellStyle name="Обычный 4 2 2 2 6 4" xfId="4215"/>
    <cellStyle name="Обычный 4 2 2 2 6 4 2" xfId="13181"/>
    <cellStyle name="Обычный 4 2 2 2 6 5" xfId="13182"/>
    <cellStyle name="Обычный 4 2 2 2 7" xfId="4216"/>
    <cellStyle name="Обычный 4 2 2 2 7 2" xfId="4217"/>
    <cellStyle name="Обычный 4 2 2 2 7 2 2" xfId="4218"/>
    <cellStyle name="Обычный 4 2 2 2 7 2 2 2" xfId="13183"/>
    <cellStyle name="Обычный 4 2 2 2 7 2 3" xfId="13184"/>
    <cellStyle name="Обычный 4 2 2 2 7 3" xfId="4219"/>
    <cellStyle name="Обычный 4 2 2 2 7 3 2" xfId="13185"/>
    <cellStyle name="Обычный 4 2 2 2 7 4" xfId="4220"/>
    <cellStyle name="Обычный 4 2 2 2 7 4 2" xfId="13186"/>
    <cellStyle name="Обычный 4 2 2 2 7 5" xfId="13187"/>
    <cellStyle name="Обычный 4 2 2 2 8" xfId="4221"/>
    <cellStyle name="Обычный 4 2 2 2 8 2" xfId="4222"/>
    <cellStyle name="Обычный 4 2 2 2 8 2 2" xfId="13188"/>
    <cellStyle name="Обычный 4 2 2 2 8 3" xfId="13189"/>
    <cellStyle name="Обычный 4 2 2 2 9" xfId="4223"/>
    <cellStyle name="Обычный 4 2 2 2 9 2" xfId="13190"/>
    <cellStyle name="Обычный 4 2 2 3" xfId="4224"/>
    <cellStyle name="Обычный 4 2 2 3 10" xfId="13191"/>
    <cellStyle name="Обычный 4 2 2 3 2" xfId="4225"/>
    <cellStyle name="Обычный 4 2 2 3 2 2" xfId="4226"/>
    <cellStyle name="Обычный 4 2 2 3 2 2 2" xfId="4227"/>
    <cellStyle name="Обычный 4 2 2 3 2 2 2 2" xfId="4228"/>
    <cellStyle name="Обычный 4 2 2 3 2 2 2 2 2" xfId="4229"/>
    <cellStyle name="Обычный 4 2 2 3 2 2 2 2 2 2" xfId="4230"/>
    <cellStyle name="Обычный 4 2 2 3 2 2 2 2 2 2 2" xfId="13192"/>
    <cellStyle name="Обычный 4 2 2 3 2 2 2 2 2 3" xfId="4231"/>
    <cellStyle name="Обычный 4 2 2 3 2 2 2 2 2 3 2" xfId="13193"/>
    <cellStyle name="Обычный 4 2 2 3 2 2 2 2 2 4" xfId="13194"/>
    <cellStyle name="Обычный 4 2 2 3 2 2 2 2 3" xfId="4232"/>
    <cellStyle name="Обычный 4 2 2 3 2 2 2 2 3 2" xfId="13195"/>
    <cellStyle name="Обычный 4 2 2 3 2 2 2 2 4" xfId="4233"/>
    <cellStyle name="Обычный 4 2 2 3 2 2 2 2 4 2" xfId="13196"/>
    <cellStyle name="Обычный 4 2 2 3 2 2 2 2 5" xfId="13197"/>
    <cellStyle name="Обычный 4 2 2 3 2 2 2 3" xfId="4234"/>
    <cellStyle name="Обычный 4 2 2 3 2 2 2 3 2" xfId="4235"/>
    <cellStyle name="Обычный 4 2 2 3 2 2 2 3 2 2" xfId="4236"/>
    <cellStyle name="Обычный 4 2 2 3 2 2 2 3 2 2 2" xfId="13198"/>
    <cellStyle name="Обычный 4 2 2 3 2 2 2 3 2 3" xfId="13199"/>
    <cellStyle name="Обычный 4 2 2 3 2 2 2 3 3" xfId="4237"/>
    <cellStyle name="Обычный 4 2 2 3 2 2 2 3 3 2" xfId="13200"/>
    <cellStyle name="Обычный 4 2 2 3 2 2 2 3 4" xfId="4238"/>
    <cellStyle name="Обычный 4 2 2 3 2 2 2 3 4 2" xfId="13201"/>
    <cellStyle name="Обычный 4 2 2 3 2 2 2 3 5" xfId="13202"/>
    <cellStyle name="Обычный 4 2 2 3 2 2 2 4" xfId="4239"/>
    <cellStyle name="Обычный 4 2 2 3 2 2 2 4 2" xfId="4240"/>
    <cellStyle name="Обычный 4 2 2 3 2 2 2 4 2 2" xfId="13203"/>
    <cellStyle name="Обычный 4 2 2 3 2 2 2 4 3" xfId="13204"/>
    <cellStyle name="Обычный 4 2 2 3 2 2 2 5" xfId="4241"/>
    <cellStyle name="Обычный 4 2 2 3 2 2 2 5 2" xfId="13205"/>
    <cellStyle name="Обычный 4 2 2 3 2 2 2 6" xfId="4242"/>
    <cellStyle name="Обычный 4 2 2 3 2 2 2 6 2" xfId="13206"/>
    <cellStyle name="Обычный 4 2 2 3 2 2 2 7" xfId="13207"/>
    <cellStyle name="Обычный 4 2 2 3 2 2 3" xfId="4243"/>
    <cellStyle name="Обычный 4 2 2 3 2 2 3 2" xfId="4244"/>
    <cellStyle name="Обычный 4 2 2 3 2 2 3 2 2" xfId="4245"/>
    <cellStyle name="Обычный 4 2 2 3 2 2 3 2 2 2" xfId="13208"/>
    <cellStyle name="Обычный 4 2 2 3 2 2 3 2 3" xfId="4246"/>
    <cellStyle name="Обычный 4 2 2 3 2 2 3 2 3 2" xfId="13209"/>
    <cellStyle name="Обычный 4 2 2 3 2 2 3 2 4" xfId="13210"/>
    <cellStyle name="Обычный 4 2 2 3 2 2 3 3" xfId="4247"/>
    <cellStyle name="Обычный 4 2 2 3 2 2 3 3 2" xfId="13211"/>
    <cellStyle name="Обычный 4 2 2 3 2 2 3 4" xfId="4248"/>
    <cellStyle name="Обычный 4 2 2 3 2 2 3 4 2" xfId="13212"/>
    <cellStyle name="Обычный 4 2 2 3 2 2 3 5" xfId="13213"/>
    <cellStyle name="Обычный 4 2 2 3 2 2 4" xfId="4249"/>
    <cellStyle name="Обычный 4 2 2 3 2 2 4 2" xfId="4250"/>
    <cellStyle name="Обычный 4 2 2 3 2 2 4 2 2" xfId="4251"/>
    <cellStyle name="Обычный 4 2 2 3 2 2 4 2 2 2" xfId="13214"/>
    <cellStyle name="Обычный 4 2 2 3 2 2 4 2 3" xfId="13215"/>
    <cellStyle name="Обычный 4 2 2 3 2 2 4 3" xfId="4252"/>
    <cellStyle name="Обычный 4 2 2 3 2 2 4 3 2" xfId="13216"/>
    <cellStyle name="Обычный 4 2 2 3 2 2 4 4" xfId="4253"/>
    <cellStyle name="Обычный 4 2 2 3 2 2 4 4 2" xfId="13217"/>
    <cellStyle name="Обычный 4 2 2 3 2 2 4 5" xfId="13218"/>
    <cellStyle name="Обычный 4 2 2 3 2 2 5" xfId="4254"/>
    <cellStyle name="Обычный 4 2 2 3 2 2 5 2" xfId="4255"/>
    <cellStyle name="Обычный 4 2 2 3 2 2 5 2 2" xfId="13219"/>
    <cellStyle name="Обычный 4 2 2 3 2 2 5 3" xfId="13220"/>
    <cellStyle name="Обычный 4 2 2 3 2 2 6" xfId="4256"/>
    <cellStyle name="Обычный 4 2 2 3 2 2 6 2" xfId="13221"/>
    <cellStyle name="Обычный 4 2 2 3 2 2 7" xfId="4257"/>
    <cellStyle name="Обычный 4 2 2 3 2 2 7 2" xfId="13222"/>
    <cellStyle name="Обычный 4 2 2 3 2 2 8" xfId="13223"/>
    <cellStyle name="Обычный 4 2 2 3 2 3" xfId="4258"/>
    <cellStyle name="Обычный 4 2 2 3 2 3 2" xfId="4259"/>
    <cellStyle name="Обычный 4 2 2 3 2 3 2 2" xfId="4260"/>
    <cellStyle name="Обычный 4 2 2 3 2 3 2 2 2" xfId="4261"/>
    <cellStyle name="Обычный 4 2 2 3 2 3 2 2 2 2" xfId="13224"/>
    <cellStyle name="Обычный 4 2 2 3 2 3 2 2 3" xfId="4262"/>
    <cellStyle name="Обычный 4 2 2 3 2 3 2 2 3 2" xfId="13225"/>
    <cellStyle name="Обычный 4 2 2 3 2 3 2 2 4" xfId="13226"/>
    <cellStyle name="Обычный 4 2 2 3 2 3 2 3" xfId="4263"/>
    <cellStyle name="Обычный 4 2 2 3 2 3 2 3 2" xfId="13227"/>
    <cellStyle name="Обычный 4 2 2 3 2 3 2 4" xfId="4264"/>
    <cellStyle name="Обычный 4 2 2 3 2 3 2 4 2" xfId="13228"/>
    <cellStyle name="Обычный 4 2 2 3 2 3 2 5" xfId="13229"/>
    <cellStyle name="Обычный 4 2 2 3 2 3 3" xfId="4265"/>
    <cellStyle name="Обычный 4 2 2 3 2 3 3 2" xfId="4266"/>
    <cellStyle name="Обычный 4 2 2 3 2 3 3 2 2" xfId="4267"/>
    <cellStyle name="Обычный 4 2 2 3 2 3 3 2 2 2" xfId="13230"/>
    <cellStyle name="Обычный 4 2 2 3 2 3 3 2 3" xfId="13231"/>
    <cellStyle name="Обычный 4 2 2 3 2 3 3 3" xfId="4268"/>
    <cellStyle name="Обычный 4 2 2 3 2 3 3 3 2" xfId="13232"/>
    <cellStyle name="Обычный 4 2 2 3 2 3 3 4" xfId="4269"/>
    <cellStyle name="Обычный 4 2 2 3 2 3 3 4 2" xfId="13233"/>
    <cellStyle name="Обычный 4 2 2 3 2 3 3 5" xfId="13234"/>
    <cellStyle name="Обычный 4 2 2 3 2 3 4" xfId="4270"/>
    <cellStyle name="Обычный 4 2 2 3 2 3 4 2" xfId="4271"/>
    <cellStyle name="Обычный 4 2 2 3 2 3 4 2 2" xfId="13235"/>
    <cellStyle name="Обычный 4 2 2 3 2 3 4 3" xfId="13236"/>
    <cellStyle name="Обычный 4 2 2 3 2 3 5" xfId="4272"/>
    <cellStyle name="Обычный 4 2 2 3 2 3 5 2" xfId="13237"/>
    <cellStyle name="Обычный 4 2 2 3 2 3 6" xfId="4273"/>
    <cellStyle name="Обычный 4 2 2 3 2 3 6 2" xfId="13238"/>
    <cellStyle name="Обычный 4 2 2 3 2 3 7" xfId="13239"/>
    <cellStyle name="Обычный 4 2 2 3 2 4" xfId="4274"/>
    <cellStyle name="Обычный 4 2 2 3 2 4 2" xfId="4275"/>
    <cellStyle name="Обычный 4 2 2 3 2 4 2 2" xfId="4276"/>
    <cellStyle name="Обычный 4 2 2 3 2 4 2 2 2" xfId="13240"/>
    <cellStyle name="Обычный 4 2 2 3 2 4 2 3" xfId="4277"/>
    <cellStyle name="Обычный 4 2 2 3 2 4 2 3 2" xfId="13241"/>
    <cellStyle name="Обычный 4 2 2 3 2 4 2 4" xfId="13242"/>
    <cellStyle name="Обычный 4 2 2 3 2 4 3" xfId="4278"/>
    <cellStyle name="Обычный 4 2 2 3 2 4 3 2" xfId="13243"/>
    <cellStyle name="Обычный 4 2 2 3 2 4 4" xfId="4279"/>
    <cellStyle name="Обычный 4 2 2 3 2 4 4 2" xfId="13244"/>
    <cellStyle name="Обычный 4 2 2 3 2 4 5" xfId="13245"/>
    <cellStyle name="Обычный 4 2 2 3 2 5" xfId="4280"/>
    <cellStyle name="Обычный 4 2 2 3 2 5 2" xfId="4281"/>
    <cellStyle name="Обычный 4 2 2 3 2 5 2 2" xfId="4282"/>
    <cellStyle name="Обычный 4 2 2 3 2 5 2 2 2" xfId="13246"/>
    <cellStyle name="Обычный 4 2 2 3 2 5 2 3" xfId="13247"/>
    <cellStyle name="Обычный 4 2 2 3 2 5 3" xfId="4283"/>
    <cellStyle name="Обычный 4 2 2 3 2 5 3 2" xfId="13248"/>
    <cellStyle name="Обычный 4 2 2 3 2 5 4" xfId="4284"/>
    <cellStyle name="Обычный 4 2 2 3 2 5 4 2" xfId="13249"/>
    <cellStyle name="Обычный 4 2 2 3 2 5 5" xfId="13250"/>
    <cellStyle name="Обычный 4 2 2 3 2 6" xfId="4285"/>
    <cellStyle name="Обычный 4 2 2 3 2 6 2" xfId="4286"/>
    <cellStyle name="Обычный 4 2 2 3 2 6 2 2" xfId="13251"/>
    <cellStyle name="Обычный 4 2 2 3 2 6 3" xfId="13252"/>
    <cellStyle name="Обычный 4 2 2 3 2 7" xfId="4287"/>
    <cellStyle name="Обычный 4 2 2 3 2 7 2" xfId="13253"/>
    <cellStyle name="Обычный 4 2 2 3 2 8" xfId="4288"/>
    <cellStyle name="Обычный 4 2 2 3 2 8 2" xfId="13254"/>
    <cellStyle name="Обычный 4 2 2 3 2 9" xfId="13255"/>
    <cellStyle name="Обычный 4 2 2 3 3" xfId="4289"/>
    <cellStyle name="Обычный 4 2 2 3 3 2" xfId="4290"/>
    <cellStyle name="Обычный 4 2 2 3 3 2 2" xfId="4291"/>
    <cellStyle name="Обычный 4 2 2 3 3 2 2 2" xfId="4292"/>
    <cellStyle name="Обычный 4 2 2 3 3 2 2 2 2" xfId="4293"/>
    <cellStyle name="Обычный 4 2 2 3 3 2 2 2 2 2" xfId="13256"/>
    <cellStyle name="Обычный 4 2 2 3 3 2 2 2 3" xfId="4294"/>
    <cellStyle name="Обычный 4 2 2 3 3 2 2 2 3 2" xfId="13257"/>
    <cellStyle name="Обычный 4 2 2 3 3 2 2 2 4" xfId="13258"/>
    <cellStyle name="Обычный 4 2 2 3 3 2 2 3" xfId="4295"/>
    <cellStyle name="Обычный 4 2 2 3 3 2 2 3 2" xfId="13259"/>
    <cellStyle name="Обычный 4 2 2 3 3 2 2 4" xfId="4296"/>
    <cellStyle name="Обычный 4 2 2 3 3 2 2 4 2" xfId="13260"/>
    <cellStyle name="Обычный 4 2 2 3 3 2 2 5" xfId="13261"/>
    <cellStyle name="Обычный 4 2 2 3 3 2 3" xfId="4297"/>
    <cellStyle name="Обычный 4 2 2 3 3 2 3 2" xfId="4298"/>
    <cellStyle name="Обычный 4 2 2 3 3 2 3 2 2" xfId="4299"/>
    <cellStyle name="Обычный 4 2 2 3 3 2 3 2 2 2" xfId="13262"/>
    <cellStyle name="Обычный 4 2 2 3 3 2 3 2 3" xfId="13263"/>
    <cellStyle name="Обычный 4 2 2 3 3 2 3 3" xfId="4300"/>
    <cellStyle name="Обычный 4 2 2 3 3 2 3 3 2" xfId="13264"/>
    <cellStyle name="Обычный 4 2 2 3 3 2 3 4" xfId="4301"/>
    <cellStyle name="Обычный 4 2 2 3 3 2 3 4 2" xfId="13265"/>
    <cellStyle name="Обычный 4 2 2 3 3 2 3 5" xfId="13266"/>
    <cellStyle name="Обычный 4 2 2 3 3 2 4" xfId="4302"/>
    <cellStyle name="Обычный 4 2 2 3 3 2 4 2" xfId="4303"/>
    <cellStyle name="Обычный 4 2 2 3 3 2 4 2 2" xfId="13267"/>
    <cellStyle name="Обычный 4 2 2 3 3 2 4 3" xfId="13268"/>
    <cellStyle name="Обычный 4 2 2 3 3 2 5" xfId="4304"/>
    <cellStyle name="Обычный 4 2 2 3 3 2 5 2" xfId="13269"/>
    <cellStyle name="Обычный 4 2 2 3 3 2 6" xfId="4305"/>
    <cellStyle name="Обычный 4 2 2 3 3 2 6 2" xfId="13270"/>
    <cellStyle name="Обычный 4 2 2 3 3 2 7" xfId="13271"/>
    <cellStyle name="Обычный 4 2 2 3 3 3" xfId="4306"/>
    <cellStyle name="Обычный 4 2 2 3 3 3 2" xfId="4307"/>
    <cellStyle name="Обычный 4 2 2 3 3 3 2 2" xfId="4308"/>
    <cellStyle name="Обычный 4 2 2 3 3 3 2 2 2" xfId="13272"/>
    <cellStyle name="Обычный 4 2 2 3 3 3 2 3" xfId="4309"/>
    <cellStyle name="Обычный 4 2 2 3 3 3 2 3 2" xfId="13273"/>
    <cellStyle name="Обычный 4 2 2 3 3 3 2 4" xfId="13274"/>
    <cellStyle name="Обычный 4 2 2 3 3 3 3" xfId="4310"/>
    <cellStyle name="Обычный 4 2 2 3 3 3 3 2" xfId="13275"/>
    <cellStyle name="Обычный 4 2 2 3 3 3 4" xfId="4311"/>
    <cellStyle name="Обычный 4 2 2 3 3 3 4 2" xfId="13276"/>
    <cellStyle name="Обычный 4 2 2 3 3 3 5" xfId="13277"/>
    <cellStyle name="Обычный 4 2 2 3 3 4" xfId="4312"/>
    <cellStyle name="Обычный 4 2 2 3 3 4 2" xfId="4313"/>
    <cellStyle name="Обычный 4 2 2 3 3 4 2 2" xfId="4314"/>
    <cellStyle name="Обычный 4 2 2 3 3 4 2 2 2" xfId="13278"/>
    <cellStyle name="Обычный 4 2 2 3 3 4 2 3" xfId="13279"/>
    <cellStyle name="Обычный 4 2 2 3 3 4 3" xfId="4315"/>
    <cellStyle name="Обычный 4 2 2 3 3 4 3 2" xfId="13280"/>
    <cellStyle name="Обычный 4 2 2 3 3 4 4" xfId="4316"/>
    <cellStyle name="Обычный 4 2 2 3 3 4 4 2" xfId="13281"/>
    <cellStyle name="Обычный 4 2 2 3 3 4 5" xfId="13282"/>
    <cellStyle name="Обычный 4 2 2 3 3 5" xfId="4317"/>
    <cellStyle name="Обычный 4 2 2 3 3 5 2" xfId="4318"/>
    <cellStyle name="Обычный 4 2 2 3 3 5 2 2" xfId="13283"/>
    <cellStyle name="Обычный 4 2 2 3 3 5 3" xfId="13284"/>
    <cellStyle name="Обычный 4 2 2 3 3 6" xfId="4319"/>
    <cellStyle name="Обычный 4 2 2 3 3 6 2" xfId="13285"/>
    <cellStyle name="Обычный 4 2 2 3 3 7" xfId="4320"/>
    <cellStyle name="Обычный 4 2 2 3 3 7 2" xfId="13286"/>
    <cellStyle name="Обычный 4 2 2 3 3 8" xfId="13287"/>
    <cellStyle name="Обычный 4 2 2 3 4" xfId="4321"/>
    <cellStyle name="Обычный 4 2 2 3 4 2" xfId="4322"/>
    <cellStyle name="Обычный 4 2 2 3 4 2 2" xfId="4323"/>
    <cellStyle name="Обычный 4 2 2 3 4 2 2 2" xfId="4324"/>
    <cellStyle name="Обычный 4 2 2 3 4 2 2 2 2" xfId="13288"/>
    <cellStyle name="Обычный 4 2 2 3 4 2 2 3" xfId="4325"/>
    <cellStyle name="Обычный 4 2 2 3 4 2 2 3 2" xfId="13289"/>
    <cellStyle name="Обычный 4 2 2 3 4 2 2 4" xfId="13290"/>
    <cellStyle name="Обычный 4 2 2 3 4 2 3" xfId="4326"/>
    <cellStyle name="Обычный 4 2 2 3 4 2 3 2" xfId="13291"/>
    <cellStyle name="Обычный 4 2 2 3 4 2 4" xfId="4327"/>
    <cellStyle name="Обычный 4 2 2 3 4 2 4 2" xfId="13292"/>
    <cellStyle name="Обычный 4 2 2 3 4 2 5" xfId="13293"/>
    <cellStyle name="Обычный 4 2 2 3 4 3" xfId="4328"/>
    <cellStyle name="Обычный 4 2 2 3 4 3 2" xfId="4329"/>
    <cellStyle name="Обычный 4 2 2 3 4 3 2 2" xfId="4330"/>
    <cellStyle name="Обычный 4 2 2 3 4 3 2 2 2" xfId="13294"/>
    <cellStyle name="Обычный 4 2 2 3 4 3 2 3" xfId="13295"/>
    <cellStyle name="Обычный 4 2 2 3 4 3 3" xfId="4331"/>
    <cellStyle name="Обычный 4 2 2 3 4 3 3 2" xfId="13296"/>
    <cellStyle name="Обычный 4 2 2 3 4 3 4" xfId="4332"/>
    <cellStyle name="Обычный 4 2 2 3 4 3 4 2" xfId="13297"/>
    <cellStyle name="Обычный 4 2 2 3 4 3 5" xfId="13298"/>
    <cellStyle name="Обычный 4 2 2 3 4 4" xfId="4333"/>
    <cellStyle name="Обычный 4 2 2 3 4 4 2" xfId="4334"/>
    <cellStyle name="Обычный 4 2 2 3 4 4 2 2" xfId="13299"/>
    <cellStyle name="Обычный 4 2 2 3 4 4 3" xfId="13300"/>
    <cellStyle name="Обычный 4 2 2 3 4 5" xfId="4335"/>
    <cellStyle name="Обычный 4 2 2 3 4 5 2" xfId="13301"/>
    <cellStyle name="Обычный 4 2 2 3 4 6" xfId="4336"/>
    <cellStyle name="Обычный 4 2 2 3 4 6 2" xfId="13302"/>
    <cellStyle name="Обычный 4 2 2 3 4 7" xfId="13303"/>
    <cellStyle name="Обычный 4 2 2 3 5" xfId="4337"/>
    <cellStyle name="Обычный 4 2 2 3 5 2" xfId="4338"/>
    <cellStyle name="Обычный 4 2 2 3 5 2 2" xfId="4339"/>
    <cellStyle name="Обычный 4 2 2 3 5 2 2 2" xfId="13304"/>
    <cellStyle name="Обычный 4 2 2 3 5 2 3" xfId="4340"/>
    <cellStyle name="Обычный 4 2 2 3 5 2 3 2" xfId="13305"/>
    <cellStyle name="Обычный 4 2 2 3 5 2 4" xfId="13306"/>
    <cellStyle name="Обычный 4 2 2 3 5 3" xfId="4341"/>
    <cellStyle name="Обычный 4 2 2 3 5 3 2" xfId="13307"/>
    <cellStyle name="Обычный 4 2 2 3 5 4" xfId="4342"/>
    <cellStyle name="Обычный 4 2 2 3 5 4 2" xfId="13308"/>
    <cellStyle name="Обычный 4 2 2 3 5 5" xfId="13309"/>
    <cellStyle name="Обычный 4 2 2 3 6" xfId="4343"/>
    <cellStyle name="Обычный 4 2 2 3 6 2" xfId="4344"/>
    <cellStyle name="Обычный 4 2 2 3 6 2 2" xfId="4345"/>
    <cellStyle name="Обычный 4 2 2 3 6 2 2 2" xfId="13310"/>
    <cellStyle name="Обычный 4 2 2 3 6 2 3" xfId="13311"/>
    <cellStyle name="Обычный 4 2 2 3 6 3" xfId="4346"/>
    <cellStyle name="Обычный 4 2 2 3 6 3 2" xfId="13312"/>
    <cellStyle name="Обычный 4 2 2 3 6 4" xfId="4347"/>
    <cellStyle name="Обычный 4 2 2 3 6 4 2" xfId="13313"/>
    <cellStyle name="Обычный 4 2 2 3 6 5" xfId="13314"/>
    <cellStyle name="Обычный 4 2 2 3 7" xfId="4348"/>
    <cellStyle name="Обычный 4 2 2 3 7 2" xfId="4349"/>
    <cellStyle name="Обычный 4 2 2 3 7 2 2" xfId="13315"/>
    <cellStyle name="Обычный 4 2 2 3 7 3" xfId="13316"/>
    <cellStyle name="Обычный 4 2 2 3 8" xfId="4350"/>
    <cellStyle name="Обычный 4 2 2 3 8 2" xfId="13317"/>
    <cellStyle name="Обычный 4 2 2 3 9" xfId="4351"/>
    <cellStyle name="Обычный 4 2 2 3 9 2" xfId="13318"/>
    <cellStyle name="Обычный 4 2 2 4" xfId="4352"/>
    <cellStyle name="Обычный 4 2 2 4 2" xfId="4353"/>
    <cellStyle name="Обычный 4 2 2 4 2 2" xfId="4354"/>
    <cellStyle name="Обычный 4 2 2 4 2 2 2" xfId="4355"/>
    <cellStyle name="Обычный 4 2 2 4 2 2 2 2" xfId="4356"/>
    <cellStyle name="Обычный 4 2 2 4 2 2 2 2 2" xfId="4357"/>
    <cellStyle name="Обычный 4 2 2 4 2 2 2 2 2 2" xfId="13319"/>
    <cellStyle name="Обычный 4 2 2 4 2 2 2 2 3" xfId="4358"/>
    <cellStyle name="Обычный 4 2 2 4 2 2 2 2 3 2" xfId="13320"/>
    <cellStyle name="Обычный 4 2 2 4 2 2 2 2 4" xfId="13321"/>
    <cellStyle name="Обычный 4 2 2 4 2 2 2 3" xfId="4359"/>
    <cellStyle name="Обычный 4 2 2 4 2 2 2 3 2" xfId="13322"/>
    <cellStyle name="Обычный 4 2 2 4 2 2 2 4" xfId="4360"/>
    <cellStyle name="Обычный 4 2 2 4 2 2 2 4 2" xfId="13323"/>
    <cellStyle name="Обычный 4 2 2 4 2 2 2 5" xfId="13324"/>
    <cellStyle name="Обычный 4 2 2 4 2 2 3" xfId="4361"/>
    <cellStyle name="Обычный 4 2 2 4 2 2 3 2" xfId="4362"/>
    <cellStyle name="Обычный 4 2 2 4 2 2 3 2 2" xfId="4363"/>
    <cellStyle name="Обычный 4 2 2 4 2 2 3 2 2 2" xfId="13325"/>
    <cellStyle name="Обычный 4 2 2 4 2 2 3 2 3" xfId="13326"/>
    <cellStyle name="Обычный 4 2 2 4 2 2 3 3" xfId="4364"/>
    <cellStyle name="Обычный 4 2 2 4 2 2 3 3 2" xfId="13327"/>
    <cellStyle name="Обычный 4 2 2 4 2 2 3 4" xfId="4365"/>
    <cellStyle name="Обычный 4 2 2 4 2 2 3 4 2" xfId="13328"/>
    <cellStyle name="Обычный 4 2 2 4 2 2 3 5" xfId="13329"/>
    <cellStyle name="Обычный 4 2 2 4 2 2 4" xfId="4366"/>
    <cellStyle name="Обычный 4 2 2 4 2 2 4 2" xfId="4367"/>
    <cellStyle name="Обычный 4 2 2 4 2 2 4 2 2" xfId="13330"/>
    <cellStyle name="Обычный 4 2 2 4 2 2 4 3" xfId="13331"/>
    <cellStyle name="Обычный 4 2 2 4 2 2 5" xfId="4368"/>
    <cellStyle name="Обычный 4 2 2 4 2 2 5 2" xfId="13332"/>
    <cellStyle name="Обычный 4 2 2 4 2 2 6" xfId="4369"/>
    <cellStyle name="Обычный 4 2 2 4 2 2 6 2" xfId="13333"/>
    <cellStyle name="Обычный 4 2 2 4 2 2 7" xfId="13334"/>
    <cellStyle name="Обычный 4 2 2 4 2 3" xfId="4370"/>
    <cellStyle name="Обычный 4 2 2 4 2 3 2" xfId="4371"/>
    <cellStyle name="Обычный 4 2 2 4 2 3 2 2" xfId="4372"/>
    <cellStyle name="Обычный 4 2 2 4 2 3 2 2 2" xfId="13335"/>
    <cellStyle name="Обычный 4 2 2 4 2 3 2 3" xfId="4373"/>
    <cellStyle name="Обычный 4 2 2 4 2 3 2 3 2" xfId="13336"/>
    <cellStyle name="Обычный 4 2 2 4 2 3 2 4" xfId="13337"/>
    <cellStyle name="Обычный 4 2 2 4 2 3 3" xfId="4374"/>
    <cellStyle name="Обычный 4 2 2 4 2 3 3 2" xfId="13338"/>
    <cellStyle name="Обычный 4 2 2 4 2 3 4" xfId="4375"/>
    <cellStyle name="Обычный 4 2 2 4 2 3 4 2" xfId="13339"/>
    <cellStyle name="Обычный 4 2 2 4 2 3 5" xfId="13340"/>
    <cellStyle name="Обычный 4 2 2 4 2 4" xfId="4376"/>
    <cellStyle name="Обычный 4 2 2 4 2 4 2" xfId="4377"/>
    <cellStyle name="Обычный 4 2 2 4 2 4 2 2" xfId="4378"/>
    <cellStyle name="Обычный 4 2 2 4 2 4 2 2 2" xfId="13341"/>
    <cellStyle name="Обычный 4 2 2 4 2 4 2 3" xfId="13342"/>
    <cellStyle name="Обычный 4 2 2 4 2 4 3" xfId="4379"/>
    <cellStyle name="Обычный 4 2 2 4 2 4 3 2" xfId="13343"/>
    <cellStyle name="Обычный 4 2 2 4 2 4 4" xfId="4380"/>
    <cellStyle name="Обычный 4 2 2 4 2 4 4 2" xfId="13344"/>
    <cellStyle name="Обычный 4 2 2 4 2 4 5" xfId="13345"/>
    <cellStyle name="Обычный 4 2 2 4 2 5" xfId="4381"/>
    <cellStyle name="Обычный 4 2 2 4 2 5 2" xfId="4382"/>
    <cellStyle name="Обычный 4 2 2 4 2 5 2 2" xfId="13346"/>
    <cellStyle name="Обычный 4 2 2 4 2 5 3" xfId="13347"/>
    <cellStyle name="Обычный 4 2 2 4 2 6" xfId="4383"/>
    <cellStyle name="Обычный 4 2 2 4 2 6 2" xfId="13348"/>
    <cellStyle name="Обычный 4 2 2 4 2 7" xfId="4384"/>
    <cellStyle name="Обычный 4 2 2 4 2 7 2" xfId="13349"/>
    <cellStyle name="Обычный 4 2 2 4 2 8" xfId="13350"/>
    <cellStyle name="Обычный 4 2 2 4 3" xfId="4385"/>
    <cellStyle name="Обычный 4 2 2 4 3 2" xfId="4386"/>
    <cellStyle name="Обычный 4 2 2 4 3 2 2" xfId="4387"/>
    <cellStyle name="Обычный 4 2 2 4 3 2 2 2" xfId="4388"/>
    <cellStyle name="Обычный 4 2 2 4 3 2 2 2 2" xfId="13351"/>
    <cellStyle name="Обычный 4 2 2 4 3 2 2 3" xfId="4389"/>
    <cellStyle name="Обычный 4 2 2 4 3 2 2 3 2" xfId="13352"/>
    <cellStyle name="Обычный 4 2 2 4 3 2 2 4" xfId="13353"/>
    <cellStyle name="Обычный 4 2 2 4 3 2 3" xfId="4390"/>
    <cellStyle name="Обычный 4 2 2 4 3 2 3 2" xfId="13354"/>
    <cellStyle name="Обычный 4 2 2 4 3 2 4" xfId="4391"/>
    <cellStyle name="Обычный 4 2 2 4 3 2 4 2" xfId="13355"/>
    <cellStyle name="Обычный 4 2 2 4 3 2 5" xfId="13356"/>
    <cellStyle name="Обычный 4 2 2 4 3 3" xfId="4392"/>
    <cellStyle name="Обычный 4 2 2 4 3 3 2" xfId="4393"/>
    <cellStyle name="Обычный 4 2 2 4 3 3 2 2" xfId="4394"/>
    <cellStyle name="Обычный 4 2 2 4 3 3 2 2 2" xfId="13357"/>
    <cellStyle name="Обычный 4 2 2 4 3 3 2 3" xfId="13358"/>
    <cellStyle name="Обычный 4 2 2 4 3 3 3" xfId="4395"/>
    <cellStyle name="Обычный 4 2 2 4 3 3 3 2" xfId="13359"/>
    <cellStyle name="Обычный 4 2 2 4 3 3 4" xfId="4396"/>
    <cellStyle name="Обычный 4 2 2 4 3 3 4 2" xfId="13360"/>
    <cellStyle name="Обычный 4 2 2 4 3 3 5" xfId="13361"/>
    <cellStyle name="Обычный 4 2 2 4 3 4" xfId="4397"/>
    <cellStyle name="Обычный 4 2 2 4 3 4 2" xfId="4398"/>
    <cellStyle name="Обычный 4 2 2 4 3 4 2 2" xfId="13362"/>
    <cellStyle name="Обычный 4 2 2 4 3 4 3" xfId="13363"/>
    <cellStyle name="Обычный 4 2 2 4 3 5" xfId="4399"/>
    <cellStyle name="Обычный 4 2 2 4 3 5 2" xfId="13364"/>
    <cellStyle name="Обычный 4 2 2 4 3 6" xfId="4400"/>
    <cellStyle name="Обычный 4 2 2 4 3 6 2" xfId="13365"/>
    <cellStyle name="Обычный 4 2 2 4 3 7" xfId="13366"/>
    <cellStyle name="Обычный 4 2 2 4 4" xfId="4401"/>
    <cellStyle name="Обычный 4 2 2 4 4 2" xfId="4402"/>
    <cellStyle name="Обычный 4 2 2 4 4 2 2" xfId="4403"/>
    <cellStyle name="Обычный 4 2 2 4 4 2 2 2" xfId="13367"/>
    <cellStyle name="Обычный 4 2 2 4 4 2 3" xfId="4404"/>
    <cellStyle name="Обычный 4 2 2 4 4 2 3 2" xfId="13368"/>
    <cellStyle name="Обычный 4 2 2 4 4 2 4" xfId="13369"/>
    <cellStyle name="Обычный 4 2 2 4 4 3" xfId="4405"/>
    <cellStyle name="Обычный 4 2 2 4 4 3 2" xfId="13370"/>
    <cellStyle name="Обычный 4 2 2 4 4 4" xfId="4406"/>
    <cellStyle name="Обычный 4 2 2 4 4 4 2" xfId="13371"/>
    <cellStyle name="Обычный 4 2 2 4 4 5" xfId="13372"/>
    <cellStyle name="Обычный 4 2 2 4 5" xfId="4407"/>
    <cellStyle name="Обычный 4 2 2 4 5 2" xfId="4408"/>
    <cellStyle name="Обычный 4 2 2 4 5 2 2" xfId="4409"/>
    <cellStyle name="Обычный 4 2 2 4 5 2 2 2" xfId="13373"/>
    <cellStyle name="Обычный 4 2 2 4 5 2 3" xfId="13374"/>
    <cellStyle name="Обычный 4 2 2 4 5 3" xfId="4410"/>
    <cellStyle name="Обычный 4 2 2 4 5 3 2" xfId="13375"/>
    <cellStyle name="Обычный 4 2 2 4 5 4" xfId="4411"/>
    <cellStyle name="Обычный 4 2 2 4 5 4 2" xfId="13376"/>
    <cellStyle name="Обычный 4 2 2 4 5 5" xfId="13377"/>
    <cellStyle name="Обычный 4 2 2 4 6" xfId="4412"/>
    <cellStyle name="Обычный 4 2 2 4 6 2" xfId="4413"/>
    <cellStyle name="Обычный 4 2 2 4 6 2 2" xfId="13378"/>
    <cellStyle name="Обычный 4 2 2 4 6 3" xfId="13379"/>
    <cellStyle name="Обычный 4 2 2 4 7" xfId="4414"/>
    <cellStyle name="Обычный 4 2 2 4 7 2" xfId="13380"/>
    <cellStyle name="Обычный 4 2 2 4 8" xfId="4415"/>
    <cellStyle name="Обычный 4 2 2 4 8 2" xfId="13381"/>
    <cellStyle name="Обычный 4 2 2 4 9" xfId="13382"/>
    <cellStyle name="Обычный 4 2 2 5" xfId="4416"/>
    <cellStyle name="Обычный 4 2 2 5 2" xfId="4417"/>
    <cellStyle name="Обычный 4 2 2 5 2 2" xfId="4418"/>
    <cellStyle name="Обычный 4 2 2 5 2 2 2" xfId="4419"/>
    <cellStyle name="Обычный 4 2 2 5 2 2 2 2" xfId="4420"/>
    <cellStyle name="Обычный 4 2 2 5 2 2 2 2 2" xfId="13383"/>
    <cellStyle name="Обычный 4 2 2 5 2 2 2 3" xfId="4421"/>
    <cellStyle name="Обычный 4 2 2 5 2 2 2 3 2" xfId="13384"/>
    <cellStyle name="Обычный 4 2 2 5 2 2 2 4" xfId="13385"/>
    <cellStyle name="Обычный 4 2 2 5 2 2 3" xfId="4422"/>
    <cellStyle name="Обычный 4 2 2 5 2 2 3 2" xfId="13386"/>
    <cellStyle name="Обычный 4 2 2 5 2 2 4" xfId="4423"/>
    <cellStyle name="Обычный 4 2 2 5 2 2 4 2" xfId="13387"/>
    <cellStyle name="Обычный 4 2 2 5 2 2 5" xfId="13388"/>
    <cellStyle name="Обычный 4 2 2 5 2 3" xfId="4424"/>
    <cellStyle name="Обычный 4 2 2 5 2 3 2" xfId="4425"/>
    <cellStyle name="Обычный 4 2 2 5 2 3 2 2" xfId="4426"/>
    <cellStyle name="Обычный 4 2 2 5 2 3 2 2 2" xfId="13389"/>
    <cellStyle name="Обычный 4 2 2 5 2 3 2 3" xfId="13390"/>
    <cellStyle name="Обычный 4 2 2 5 2 3 3" xfId="4427"/>
    <cellStyle name="Обычный 4 2 2 5 2 3 3 2" xfId="13391"/>
    <cellStyle name="Обычный 4 2 2 5 2 3 4" xfId="4428"/>
    <cellStyle name="Обычный 4 2 2 5 2 3 4 2" xfId="13392"/>
    <cellStyle name="Обычный 4 2 2 5 2 3 5" xfId="13393"/>
    <cellStyle name="Обычный 4 2 2 5 2 4" xfId="4429"/>
    <cellStyle name="Обычный 4 2 2 5 2 4 2" xfId="4430"/>
    <cellStyle name="Обычный 4 2 2 5 2 4 2 2" xfId="13394"/>
    <cellStyle name="Обычный 4 2 2 5 2 4 3" xfId="13395"/>
    <cellStyle name="Обычный 4 2 2 5 2 5" xfId="4431"/>
    <cellStyle name="Обычный 4 2 2 5 2 5 2" xfId="13396"/>
    <cellStyle name="Обычный 4 2 2 5 2 6" xfId="4432"/>
    <cellStyle name="Обычный 4 2 2 5 2 6 2" xfId="13397"/>
    <cellStyle name="Обычный 4 2 2 5 2 7" xfId="13398"/>
    <cellStyle name="Обычный 4 2 2 5 3" xfId="4433"/>
    <cellStyle name="Обычный 4 2 2 5 3 2" xfId="4434"/>
    <cellStyle name="Обычный 4 2 2 5 3 2 2" xfId="4435"/>
    <cellStyle name="Обычный 4 2 2 5 3 2 2 2" xfId="13399"/>
    <cellStyle name="Обычный 4 2 2 5 3 2 3" xfId="4436"/>
    <cellStyle name="Обычный 4 2 2 5 3 2 3 2" xfId="13400"/>
    <cellStyle name="Обычный 4 2 2 5 3 2 4" xfId="13401"/>
    <cellStyle name="Обычный 4 2 2 5 3 3" xfId="4437"/>
    <cellStyle name="Обычный 4 2 2 5 3 3 2" xfId="13402"/>
    <cellStyle name="Обычный 4 2 2 5 3 4" xfId="4438"/>
    <cellStyle name="Обычный 4 2 2 5 3 4 2" xfId="13403"/>
    <cellStyle name="Обычный 4 2 2 5 3 5" xfId="13404"/>
    <cellStyle name="Обычный 4 2 2 5 4" xfId="4439"/>
    <cellStyle name="Обычный 4 2 2 5 4 2" xfId="4440"/>
    <cellStyle name="Обычный 4 2 2 5 4 2 2" xfId="4441"/>
    <cellStyle name="Обычный 4 2 2 5 4 2 2 2" xfId="13405"/>
    <cellStyle name="Обычный 4 2 2 5 4 2 3" xfId="13406"/>
    <cellStyle name="Обычный 4 2 2 5 4 3" xfId="4442"/>
    <cellStyle name="Обычный 4 2 2 5 4 3 2" xfId="13407"/>
    <cellStyle name="Обычный 4 2 2 5 4 4" xfId="4443"/>
    <cellStyle name="Обычный 4 2 2 5 4 4 2" xfId="13408"/>
    <cellStyle name="Обычный 4 2 2 5 4 5" xfId="13409"/>
    <cellStyle name="Обычный 4 2 2 5 5" xfId="4444"/>
    <cellStyle name="Обычный 4 2 2 5 5 2" xfId="4445"/>
    <cellStyle name="Обычный 4 2 2 5 5 2 2" xfId="13410"/>
    <cellStyle name="Обычный 4 2 2 5 5 3" xfId="13411"/>
    <cellStyle name="Обычный 4 2 2 5 6" xfId="4446"/>
    <cellStyle name="Обычный 4 2 2 5 6 2" xfId="13412"/>
    <cellStyle name="Обычный 4 2 2 5 7" xfId="4447"/>
    <cellStyle name="Обычный 4 2 2 5 7 2" xfId="13413"/>
    <cellStyle name="Обычный 4 2 2 5 8" xfId="13414"/>
    <cellStyle name="Обычный 4 2 2 6" xfId="4448"/>
    <cellStyle name="Обычный 4 2 2 6 2" xfId="4449"/>
    <cellStyle name="Обычный 4 2 2 6 2 2" xfId="4450"/>
    <cellStyle name="Обычный 4 2 2 6 2 2 2" xfId="4451"/>
    <cellStyle name="Обычный 4 2 2 6 2 2 2 2" xfId="13415"/>
    <cellStyle name="Обычный 4 2 2 6 2 2 3" xfId="4452"/>
    <cellStyle name="Обычный 4 2 2 6 2 2 3 2" xfId="13416"/>
    <cellStyle name="Обычный 4 2 2 6 2 2 4" xfId="13417"/>
    <cellStyle name="Обычный 4 2 2 6 2 3" xfId="4453"/>
    <cellStyle name="Обычный 4 2 2 6 2 3 2" xfId="13418"/>
    <cellStyle name="Обычный 4 2 2 6 2 4" xfId="4454"/>
    <cellStyle name="Обычный 4 2 2 6 2 4 2" xfId="13419"/>
    <cellStyle name="Обычный 4 2 2 6 2 5" xfId="13420"/>
    <cellStyle name="Обычный 4 2 2 6 3" xfId="4455"/>
    <cellStyle name="Обычный 4 2 2 6 3 2" xfId="4456"/>
    <cellStyle name="Обычный 4 2 2 6 3 2 2" xfId="4457"/>
    <cellStyle name="Обычный 4 2 2 6 3 2 2 2" xfId="13421"/>
    <cellStyle name="Обычный 4 2 2 6 3 2 3" xfId="13422"/>
    <cellStyle name="Обычный 4 2 2 6 3 3" xfId="4458"/>
    <cellStyle name="Обычный 4 2 2 6 3 3 2" xfId="13423"/>
    <cellStyle name="Обычный 4 2 2 6 3 4" xfId="4459"/>
    <cellStyle name="Обычный 4 2 2 6 3 4 2" xfId="13424"/>
    <cellStyle name="Обычный 4 2 2 6 3 5" xfId="13425"/>
    <cellStyle name="Обычный 4 2 2 6 4" xfId="4460"/>
    <cellStyle name="Обычный 4 2 2 6 4 2" xfId="4461"/>
    <cellStyle name="Обычный 4 2 2 6 4 2 2" xfId="13426"/>
    <cellStyle name="Обычный 4 2 2 6 4 3" xfId="13427"/>
    <cellStyle name="Обычный 4 2 2 6 5" xfId="4462"/>
    <cellStyle name="Обычный 4 2 2 6 5 2" xfId="13428"/>
    <cellStyle name="Обычный 4 2 2 6 6" xfId="4463"/>
    <cellStyle name="Обычный 4 2 2 6 6 2" xfId="13429"/>
    <cellStyle name="Обычный 4 2 2 6 7" xfId="13430"/>
    <cellStyle name="Обычный 4 2 2 7" xfId="4464"/>
    <cellStyle name="Обычный 4 2 2 7 2" xfId="4465"/>
    <cellStyle name="Обычный 4 2 2 7 2 2" xfId="4466"/>
    <cellStyle name="Обычный 4 2 2 7 2 2 2" xfId="4467"/>
    <cellStyle name="Обычный 4 2 2 7 2 2 2 2" xfId="13431"/>
    <cellStyle name="Обычный 4 2 2 7 2 2 3" xfId="4468"/>
    <cellStyle name="Обычный 4 2 2 7 2 2 3 2" xfId="13432"/>
    <cellStyle name="Обычный 4 2 2 7 2 2 4" xfId="13433"/>
    <cellStyle name="Обычный 4 2 2 7 2 3" xfId="4469"/>
    <cellStyle name="Обычный 4 2 2 7 2 3 2" xfId="13434"/>
    <cellStyle name="Обычный 4 2 2 7 2 4" xfId="4470"/>
    <cellStyle name="Обычный 4 2 2 7 2 4 2" xfId="13435"/>
    <cellStyle name="Обычный 4 2 2 7 2 5" xfId="13436"/>
    <cellStyle name="Обычный 4 2 2 7 3" xfId="4471"/>
    <cellStyle name="Обычный 4 2 2 7 3 2" xfId="4472"/>
    <cellStyle name="Обычный 4 2 2 7 3 2 2" xfId="4473"/>
    <cellStyle name="Обычный 4 2 2 7 3 2 2 2" xfId="13437"/>
    <cellStyle name="Обычный 4 2 2 7 3 2 3" xfId="13438"/>
    <cellStyle name="Обычный 4 2 2 7 3 3" xfId="4474"/>
    <cellStyle name="Обычный 4 2 2 7 3 3 2" xfId="13439"/>
    <cellStyle name="Обычный 4 2 2 7 3 4" xfId="4475"/>
    <cellStyle name="Обычный 4 2 2 7 3 4 2" xfId="13440"/>
    <cellStyle name="Обычный 4 2 2 7 3 5" xfId="13441"/>
    <cellStyle name="Обычный 4 2 2 7 4" xfId="4476"/>
    <cellStyle name="Обычный 4 2 2 7 4 2" xfId="4477"/>
    <cellStyle name="Обычный 4 2 2 7 4 2 2" xfId="13442"/>
    <cellStyle name="Обычный 4 2 2 7 4 3" xfId="13443"/>
    <cellStyle name="Обычный 4 2 2 7 5" xfId="4478"/>
    <cellStyle name="Обычный 4 2 2 7 5 2" xfId="13444"/>
    <cellStyle name="Обычный 4 2 2 7 6" xfId="4479"/>
    <cellStyle name="Обычный 4 2 2 7 6 2" xfId="13445"/>
    <cellStyle name="Обычный 4 2 2 7 7" xfId="13446"/>
    <cellStyle name="Обычный 4 2 2 8" xfId="4480"/>
    <cellStyle name="Обычный 4 2 2 8 2" xfId="4481"/>
    <cellStyle name="Обычный 4 2 2 8 2 2" xfId="4482"/>
    <cellStyle name="Обычный 4 2 2 8 2 2 2" xfId="13447"/>
    <cellStyle name="Обычный 4 2 2 8 2 3" xfId="4483"/>
    <cellStyle name="Обычный 4 2 2 8 2 3 2" xfId="13448"/>
    <cellStyle name="Обычный 4 2 2 8 2 4" xfId="13449"/>
    <cellStyle name="Обычный 4 2 2 8 3" xfId="4484"/>
    <cellStyle name="Обычный 4 2 2 8 3 2" xfId="13450"/>
    <cellStyle name="Обычный 4 2 2 8 4" xfId="4485"/>
    <cellStyle name="Обычный 4 2 2 8 4 2" xfId="13451"/>
    <cellStyle name="Обычный 4 2 2 8 5" xfId="13452"/>
    <cellStyle name="Обычный 4 2 2 9" xfId="4486"/>
    <cellStyle name="Обычный 4 2 2 9 2" xfId="4487"/>
    <cellStyle name="Обычный 4 2 2 9 2 2" xfId="4488"/>
    <cellStyle name="Обычный 4 2 2 9 2 2 2" xfId="13453"/>
    <cellStyle name="Обычный 4 2 2 9 2 3" xfId="13454"/>
    <cellStyle name="Обычный 4 2 2 9 3" xfId="4489"/>
    <cellStyle name="Обычный 4 2 2 9 3 2" xfId="13455"/>
    <cellStyle name="Обычный 4 2 2 9 4" xfId="4490"/>
    <cellStyle name="Обычный 4 2 2 9 4 2" xfId="13456"/>
    <cellStyle name="Обычный 4 2 2 9 5" xfId="13457"/>
    <cellStyle name="Обычный 4 2 3" xfId="4491"/>
    <cellStyle name="Обычный 4 2 3 10" xfId="4492"/>
    <cellStyle name="Обычный 4 2 3 10 2" xfId="13458"/>
    <cellStyle name="Обычный 4 2 3 11" xfId="4493"/>
    <cellStyle name="Обычный 4 2 3 11 2" xfId="13459"/>
    <cellStyle name="Обычный 4 2 3 12" xfId="13460"/>
    <cellStyle name="Обычный 4 2 3 2" xfId="4494"/>
    <cellStyle name="Обычный 4 2 3 2 10" xfId="4495"/>
    <cellStyle name="Обычный 4 2 3 2 10 2" xfId="13461"/>
    <cellStyle name="Обычный 4 2 3 2 11" xfId="13462"/>
    <cellStyle name="Обычный 4 2 3 2 2" xfId="4496"/>
    <cellStyle name="Обычный 4 2 3 2 2 10" xfId="13463"/>
    <cellStyle name="Обычный 4 2 3 2 2 2" xfId="4497"/>
    <cellStyle name="Обычный 4 2 3 2 2 2 2" xfId="4498"/>
    <cellStyle name="Обычный 4 2 3 2 2 2 2 2" xfId="4499"/>
    <cellStyle name="Обычный 4 2 3 2 2 2 2 2 2" xfId="4500"/>
    <cellStyle name="Обычный 4 2 3 2 2 2 2 2 2 2" xfId="4501"/>
    <cellStyle name="Обычный 4 2 3 2 2 2 2 2 2 2 2" xfId="4502"/>
    <cellStyle name="Обычный 4 2 3 2 2 2 2 2 2 2 2 2" xfId="13464"/>
    <cellStyle name="Обычный 4 2 3 2 2 2 2 2 2 2 3" xfId="4503"/>
    <cellStyle name="Обычный 4 2 3 2 2 2 2 2 2 2 3 2" xfId="13465"/>
    <cellStyle name="Обычный 4 2 3 2 2 2 2 2 2 2 4" xfId="13466"/>
    <cellStyle name="Обычный 4 2 3 2 2 2 2 2 2 3" xfId="4504"/>
    <cellStyle name="Обычный 4 2 3 2 2 2 2 2 2 3 2" xfId="13467"/>
    <cellStyle name="Обычный 4 2 3 2 2 2 2 2 2 4" xfId="4505"/>
    <cellStyle name="Обычный 4 2 3 2 2 2 2 2 2 4 2" xfId="13468"/>
    <cellStyle name="Обычный 4 2 3 2 2 2 2 2 2 5" xfId="13469"/>
    <cellStyle name="Обычный 4 2 3 2 2 2 2 2 3" xfId="4506"/>
    <cellStyle name="Обычный 4 2 3 2 2 2 2 2 3 2" xfId="4507"/>
    <cellStyle name="Обычный 4 2 3 2 2 2 2 2 3 2 2" xfId="4508"/>
    <cellStyle name="Обычный 4 2 3 2 2 2 2 2 3 2 2 2" xfId="13470"/>
    <cellStyle name="Обычный 4 2 3 2 2 2 2 2 3 2 3" xfId="13471"/>
    <cellStyle name="Обычный 4 2 3 2 2 2 2 2 3 3" xfId="4509"/>
    <cellStyle name="Обычный 4 2 3 2 2 2 2 2 3 3 2" xfId="13472"/>
    <cellStyle name="Обычный 4 2 3 2 2 2 2 2 3 4" xfId="4510"/>
    <cellStyle name="Обычный 4 2 3 2 2 2 2 2 3 4 2" xfId="13473"/>
    <cellStyle name="Обычный 4 2 3 2 2 2 2 2 3 5" xfId="13474"/>
    <cellStyle name="Обычный 4 2 3 2 2 2 2 2 4" xfId="4511"/>
    <cellStyle name="Обычный 4 2 3 2 2 2 2 2 4 2" xfId="4512"/>
    <cellStyle name="Обычный 4 2 3 2 2 2 2 2 4 2 2" xfId="13475"/>
    <cellStyle name="Обычный 4 2 3 2 2 2 2 2 4 3" xfId="13476"/>
    <cellStyle name="Обычный 4 2 3 2 2 2 2 2 5" xfId="4513"/>
    <cellStyle name="Обычный 4 2 3 2 2 2 2 2 5 2" xfId="13477"/>
    <cellStyle name="Обычный 4 2 3 2 2 2 2 2 6" xfId="4514"/>
    <cellStyle name="Обычный 4 2 3 2 2 2 2 2 6 2" xfId="13478"/>
    <cellStyle name="Обычный 4 2 3 2 2 2 2 2 7" xfId="13479"/>
    <cellStyle name="Обычный 4 2 3 2 2 2 2 3" xfId="4515"/>
    <cellStyle name="Обычный 4 2 3 2 2 2 2 3 2" xfId="4516"/>
    <cellStyle name="Обычный 4 2 3 2 2 2 2 3 2 2" xfId="4517"/>
    <cellStyle name="Обычный 4 2 3 2 2 2 2 3 2 2 2" xfId="13480"/>
    <cellStyle name="Обычный 4 2 3 2 2 2 2 3 2 3" xfId="4518"/>
    <cellStyle name="Обычный 4 2 3 2 2 2 2 3 2 3 2" xfId="13481"/>
    <cellStyle name="Обычный 4 2 3 2 2 2 2 3 2 4" xfId="13482"/>
    <cellStyle name="Обычный 4 2 3 2 2 2 2 3 3" xfId="4519"/>
    <cellStyle name="Обычный 4 2 3 2 2 2 2 3 3 2" xfId="13483"/>
    <cellStyle name="Обычный 4 2 3 2 2 2 2 3 4" xfId="4520"/>
    <cellStyle name="Обычный 4 2 3 2 2 2 2 3 4 2" xfId="13484"/>
    <cellStyle name="Обычный 4 2 3 2 2 2 2 3 5" xfId="13485"/>
    <cellStyle name="Обычный 4 2 3 2 2 2 2 4" xfId="4521"/>
    <cellStyle name="Обычный 4 2 3 2 2 2 2 4 2" xfId="4522"/>
    <cellStyle name="Обычный 4 2 3 2 2 2 2 4 2 2" xfId="4523"/>
    <cellStyle name="Обычный 4 2 3 2 2 2 2 4 2 2 2" xfId="13486"/>
    <cellStyle name="Обычный 4 2 3 2 2 2 2 4 2 3" xfId="13487"/>
    <cellStyle name="Обычный 4 2 3 2 2 2 2 4 3" xfId="4524"/>
    <cellStyle name="Обычный 4 2 3 2 2 2 2 4 3 2" xfId="13488"/>
    <cellStyle name="Обычный 4 2 3 2 2 2 2 4 4" xfId="4525"/>
    <cellStyle name="Обычный 4 2 3 2 2 2 2 4 4 2" xfId="13489"/>
    <cellStyle name="Обычный 4 2 3 2 2 2 2 4 5" xfId="13490"/>
    <cellStyle name="Обычный 4 2 3 2 2 2 2 5" xfId="4526"/>
    <cellStyle name="Обычный 4 2 3 2 2 2 2 5 2" xfId="4527"/>
    <cellStyle name="Обычный 4 2 3 2 2 2 2 5 2 2" xfId="13491"/>
    <cellStyle name="Обычный 4 2 3 2 2 2 2 5 3" xfId="13492"/>
    <cellStyle name="Обычный 4 2 3 2 2 2 2 6" xfId="4528"/>
    <cellStyle name="Обычный 4 2 3 2 2 2 2 6 2" xfId="13493"/>
    <cellStyle name="Обычный 4 2 3 2 2 2 2 7" xfId="4529"/>
    <cellStyle name="Обычный 4 2 3 2 2 2 2 7 2" xfId="13494"/>
    <cellStyle name="Обычный 4 2 3 2 2 2 2 8" xfId="13495"/>
    <cellStyle name="Обычный 4 2 3 2 2 2 3" xfId="4530"/>
    <cellStyle name="Обычный 4 2 3 2 2 2 3 2" xfId="4531"/>
    <cellStyle name="Обычный 4 2 3 2 2 2 3 2 2" xfId="4532"/>
    <cellStyle name="Обычный 4 2 3 2 2 2 3 2 2 2" xfId="4533"/>
    <cellStyle name="Обычный 4 2 3 2 2 2 3 2 2 2 2" xfId="13496"/>
    <cellStyle name="Обычный 4 2 3 2 2 2 3 2 2 3" xfId="4534"/>
    <cellStyle name="Обычный 4 2 3 2 2 2 3 2 2 3 2" xfId="13497"/>
    <cellStyle name="Обычный 4 2 3 2 2 2 3 2 2 4" xfId="13498"/>
    <cellStyle name="Обычный 4 2 3 2 2 2 3 2 3" xfId="4535"/>
    <cellStyle name="Обычный 4 2 3 2 2 2 3 2 3 2" xfId="13499"/>
    <cellStyle name="Обычный 4 2 3 2 2 2 3 2 4" xfId="4536"/>
    <cellStyle name="Обычный 4 2 3 2 2 2 3 2 4 2" xfId="13500"/>
    <cellStyle name="Обычный 4 2 3 2 2 2 3 2 5" xfId="13501"/>
    <cellStyle name="Обычный 4 2 3 2 2 2 3 3" xfId="4537"/>
    <cellStyle name="Обычный 4 2 3 2 2 2 3 3 2" xfId="4538"/>
    <cellStyle name="Обычный 4 2 3 2 2 2 3 3 2 2" xfId="4539"/>
    <cellStyle name="Обычный 4 2 3 2 2 2 3 3 2 2 2" xfId="13502"/>
    <cellStyle name="Обычный 4 2 3 2 2 2 3 3 2 3" xfId="13503"/>
    <cellStyle name="Обычный 4 2 3 2 2 2 3 3 3" xfId="4540"/>
    <cellStyle name="Обычный 4 2 3 2 2 2 3 3 3 2" xfId="13504"/>
    <cellStyle name="Обычный 4 2 3 2 2 2 3 3 4" xfId="4541"/>
    <cellStyle name="Обычный 4 2 3 2 2 2 3 3 4 2" xfId="13505"/>
    <cellStyle name="Обычный 4 2 3 2 2 2 3 3 5" xfId="13506"/>
    <cellStyle name="Обычный 4 2 3 2 2 2 3 4" xfId="4542"/>
    <cellStyle name="Обычный 4 2 3 2 2 2 3 4 2" xfId="4543"/>
    <cellStyle name="Обычный 4 2 3 2 2 2 3 4 2 2" xfId="13507"/>
    <cellStyle name="Обычный 4 2 3 2 2 2 3 4 3" xfId="13508"/>
    <cellStyle name="Обычный 4 2 3 2 2 2 3 5" xfId="4544"/>
    <cellStyle name="Обычный 4 2 3 2 2 2 3 5 2" xfId="13509"/>
    <cellStyle name="Обычный 4 2 3 2 2 2 3 6" xfId="4545"/>
    <cellStyle name="Обычный 4 2 3 2 2 2 3 6 2" xfId="13510"/>
    <cellStyle name="Обычный 4 2 3 2 2 2 3 7" xfId="13511"/>
    <cellStyle name="Обычный 4 2 3 2 2 2 4" xfId="4546"/>
    <cellStyle name="Обычный 4 2 3 2 2 2 4 2" xfId="4547"/>
    <cellStyle name="Обычный 4 2 3 2 2 2 4 2 2" xfId="4548"/>
    <cellStyle name="Обычный 4 2 3 2 2 2 4 2 2 2" xfId="13512"/>
    <cellStyle name="Обычный 4 2 3 2 2 2 4 2 3" xfId="4549"/>
    <cellStyle name="Обычный 4 2 3 2 2 2 4 2 3 2" xfId="13513"/>
    <cellStyle name="Обычный 4 2 3 2 2 2 4 2 4" xfId="13514"/>
    <cellStyle name="Обычный 4 2 3 2 2 2 4 3" xfId="4550"/>
    <cellStyle name="Обычный 4 2 3 2 2 2 4 3 2" xfId="13515"/>
    <cellStyle name="Обычный 4 2 3 2 2 2 4 4" xfId="4551"/>
    <cellStyle name="Обычный 4 2 3 2 2 2 4 4 2" xfId="13516"/>
    <cellStyle name="Обычный 4 2 3 2 2 2 4 5" xfId="13517"/>
    <cellStyle name="Обычный 4 2 3 2 2 2 5" xfId="4552"/>
    <cellStyle name="Обычный 4 2 3 2 2 2 5 2" xfId="4553"/>
    <cellStyle name="Обычный 4 2 3 2 2 2 5 2 2" xfId="4554"/>
    <cellStyle name="Обычный 4 2 3 2 2 2 5 2 2 2" xfId="13518"/>
    <cellStyle name="Обычный 4 2 3 2 2 2 5 2 3" xfId="13519"/>
    <cellStyle name="Обычный 4 2 3 2 2 2 5 3" xfId="4555"/>
    <cellStyle name="Обычный 4 2 3 2 2 2 5 3 2" xfId="13520"/>
    <cellStyle name="Обычный 4 2 3 2 2 2 5 4" xfId="4556"/>
    <cellStyle name="Обычный 4 2 3 2 2 2 5 4 2" xfId="13521"/>
    <cellStyle name="Обычный 4 2 3 2 2 2 5 5" xfId="13522"/>
    <cellStyle name="Обычный 4 2 3 2 2 2 6" xfId="4557"/>
    <cellStyle name="Обычный 4 2 3 2 2 2 6 2" xfId="4558"/>
    <cellStyle name="Обычный 4 2 3 2 2 2 6 2 2" xfId="13523"/>
    <cellStyle name="Обычный 4 2 3 2 2 2 6 3" xfId="13524"/>
    <cellStyle name="Обычный 4 2 3 2 2 2 7" xfId="4559"/>
    <cellStyle name="Обычный 4 2 3 2 2 2 7 2" xfId="13525"/>
    <cellStyle name="Обычный 4 2 3 2 2 2 8" xfId="4560"/>
    <cellStyle name="Обычный 4 2 3 2 2 2 8 2" xfId="13526"/>
    <cellStyle name="Обычный 4 2 3 2 2 2 9" xfId="13527"/>
    <cellStyle name="Обычный 4 2 3 2 2 3" xfId="4561"/>
    <cellStyle name="Обычный 4 2 3 2 2 3 2" xfId="4562"/>
    <cellStyle name="Обычный 4 2 3 2 2 3 2 2" xfId="4563"/>
    <cellStyle name="Обычный 4 2 3 2 2 3 2 2 2" xfId="4564"/>
    <cellStyle name="Обычный 4 2 3 2 2 3 2 2 2 2" xfId="4565"/>
    <cellStyle name="Обычный 4 2 3 2 2 3 2 2 2 2 2" xfId="13528"/>
    <cellStyle name="Обычный 4 2 3 2 2 3 2 2 2 3" xfId="4566"/>
    <cellStyle name="Обычный 4 2 3 2 2 3 2 2 2 3 2" xfId="13529"/>
    <cellStyle name="Обычный 4 2 3 2 2 3 2 2 2 4" xfId="13530"/>
    <cellStyle name="Обычный 4 2 3 2 2 3 2 2 3" xfId="4567"/>
    <cellStyle name="Обычный 4 2 3 2 2 3 2 2 3 2" xfId="13531"/>
    <cellStyle name="Обычный 4 2 3 2 2 3 2 2 4" xfId="4568"/>
    <cellStyle name="Обычный 4 2 3 2 2 3 2 2 4 2" xfId="13532"/>
    <cellStyle name="Обычный 4 2 3 2 2 3 2 2 5" xfId="13533"/>
    <cellStyle name="Обычный 4 2 3 2 2 3 2 3" xfId="4569"/>
    <cellStyle name="Обычный 4 2 3 2 2 3 2 3 2" xfId="4570"/>
    <cellStyle name="Обычный 4 2 3 2 2 3 2 3 2 2" xfId="4571"/>
    <cellStyle name="Обычный 4 2 3 2 2 3 2 3 2 2 2" xfId="13534"/>
    <cellStyle name="Обычный 4 2 3 2 2 3 2 3 2 3" xfId="13535"/>
    <cellStyle name="Обычный 4 2 3 2 2 3 2 3 3" xfId="4572"/>
    <cellStyle name="Обычный 4 2 3 2 2 3 2 3 3 2" xfId="13536"/>
    <cellStyle name="Обычный 4 2 3 2 2 3 2 3 4" xfId="4573"/>
    <cellStyle name="Обычный 4 2 3 2 2 3 2 3 4 2" xfId="13537"/>
    <cellStyle name="Обычный 4 2 3 2 2 3 2 3 5" xfId="13538"/>
    <cellStyle name="Обычный 4 2 3 2 2 3 2 4" xfId="4574"/>
    <cellStyle name="Обычный 4 2 3 2 2 3 2 4 2" xfId="4575"/>
    <cellStyle name="Обычный 4 2 3 2 2 3 2 4 2 2" xfId="13539"/>
    <cellStyle name="Обычный 4 2 3 2 2 3 2 4 3" xfId="13540"/>
    <cellStyle name="Обычный 4 2 3 2 2 3 2 5" xfId="4576"/>
    <cellStyle name="Обычный 4 2 3 2 2 3 2 5 2" xfId="13541"/>
    <cellStyle name="Обычный 4 2 3 2 2 3 2 6" xfId="4577"/>
    <cellStyle name="Обычный 4 2 3 2 2 3 2 6 2" xfId="13542"/>
    <cellStyle name="Обычный 4 2 3 2 2 3 2 7" xfId="13543"/>
    <cellStyle name="Обычный 4 2 3 2 2 3 3" xfId="4578"/>
    <cellStyle name="Обычный 4 2 3 2 2 3 3 2" xfId="4579"/>
    <cellStyle name="Обычный 4 2 3 2 2 3 3 2 2" xfId="4580"/>
    <cellStyle name="Обычный 4 2 3 2 2 3 3 2 2 2" xfId="13544"/>
    <cellStyle name="Обычный 4 2 3 2 2 3 3 2 3" xfId="4581"/>
    <cellStyle name="Обычный 4 2 3 2 2 3 3 2 3 2" xfId="13545"/>
    <cellStyle name="Обычный 4 2 3 2 2 3 3 2 4" xfId="13546"/>
    <cellStyle name="Обычный 4 2 3 2 2 3 3 3" xfId="4582"/>
    <cellStyle name="Обычный 4 2 3 2 2 3 3 3 2" xfId="13547"/>
    <cellStyle name="Обычный 4 2 3 2 2 3 3 4" xfId="4583"/>
    <cellStyle name="Обычный 4 2 3 2 2 3 3 4 2" xfId="13548"/>
    <cellStyle name="Обычный 4 2 3 2 2 3 3 5" xfId="13549"/>
    <cellStyle name="Обычный 4 2 3 2 2 3 4" xfId="4584"/>
    <cellStyle name="Обычный 4 2 3 2 2 3 4 2" xfId="4585"/>
    <cellStyle name="Обычный 4 2 3 2 2 3 4 2 2" xfId="4586"/>
    <cellStyle name="Обычный 4 2 3 2 2 3 4 2 2 2" xfId="13550"/>
    <cellStyle name="Обычный 4 2 3 2 2 3 4 2 3" xfId="13551"/>
    <cellStyle name="Обычный 4 2 3 2 2 3 4 3" xfId="4587"/>
    <cellStyle name="Обычный 4 2 3 2 2 3 4 3 2" xfId="13552"/>
    <cellStyle name="Обычный 4 2 3 2 2 3 4 4" xfId="4588"/>
    <cellStyle name="Обычный 4 2 3 2 2 3 4 4 2" xfId="13553"/>
    <cellStyle name="Обычный 4 2 3 2 2 3 4 5" xfId="13554"/>
    <cellStyle name="Обычный 4 2 3 2 2 3 5" xfId="4589"/>
    <cellStyle name="Обычный 4 2 3 2 2 3 5 2" xfId="4590"/>
    <cellStyle name="Обычный 4 2 3 2 2 3 5 2 2" xfId="13555"/>
    <cellStyle name="Обычный 4 2 3 2 2 3 5 3" xfId="13556"/>
    <cellStyle name="Обычный 4 2 3 2 2 3 6" xfId="4591"/>
    <cellStyle name="Обычный 4 2 3 2 2 3 6 2" xfId="13557"/>
    <cellStyle name="Обычный 4 2 3 2 2 3 7" xfId="4592"/>
    <cellStyle name="Обычный 4 2 3 2 2 3 7 2" xfId="13558"/>
    <cellStyle name="Обычный 4 2 3 2 2 3 8" xfId="13559"/>
    <cellStyle name="Обычный 4 2 3 2 2 4" xfId="4593"/>
    <cellStyle name="Обычный 4 2 3 2 2 4 2" xfId="4594"/>
    <cellStyle name="Обычный 4 2 3 2 2 4 2 2" xfId="4595"/>
    <cellStyle name="Обычный 4 2 3 2 2 4 2 2 2" xfId="4596"/>
    <cellStyle name="Обычный 4 2 3 2 2 4 2 2 2 2" xfId="13560"/>
    <cellStyle name="Обычный 4 2 3 2 2 4 2 2 3" xfId="4597"/>
    <cellStyle name="Обычный 4 2 3 2 2 4 2 2 3 2" xfId="13561"/>
    <cellStyle name="Обычный 4 2 3 2 2 4 2 2 4" xfId="13562"/>
    <cellStyle name="Обычный 4 2 3 2 2 4 2 3" xfId="4598"/>
    <cellStyle name="Обычный 4 2 3 2 2 4 2 3 2" xfId="13563"/>
    <cellStyle name="Обычный 4 2 3 2 2 4 2 4" xfId="4599"/>
    <cellStyle name="Обычный 4 2 3 2 2 4 2 4 2" xfId="13564"/>
    <cellStyle name="Обычный 4 2 3 2 2 4 2 5" xfId="13565"/>
    <cellStyle name="Обычный 4 2 3 2 2 4 3" xfId="4600"/>
    <cellStyle name="Обычный 4 2 3 2 2 4 3 2" xfId="4601"/>
    <cellStyle name="Обычный 4 2 3 2 2 4 3 2 2" xfId="4602"/>
    <cellStyle name="Обычный 4 2 3 2 2 4 3 2 2 2" xfId="13566"/>
    <cellStyle name="Обычный 4 2 3 2 2 4 3 2 3" xfId="13567"/>
    <cellStyle name="Обычный 4 2 3 2 2 4 3 3" xfId="4603"/>
    <cellStyle name="Обычный 4 2 3 2 2 4 3 3 2" xfId="13568"/>
    <cellStyle name="Обычный 4 2 3 2 2 4 3 4" xfId="4604"/>
    <cellStyle name="Обычный 4 2 3 2 2 4 3 4 2" xfId="13569"/>
    <cellStyle name="Обычный 4 2 3 2 2 4 3 5" xfId="13570"/>
    <cellStyle name="Обычный 4 2 3 2 2 4 4" xfId="4605"/>
    <cellStyle name="Обычный 4 2 3 2 2 4 4 2" xfId="4606"/>
    <cellStyle name="Обычный 4 2 3 2 2 4 4 2 2" xfId="13571"/>
    <cellStyle name="Обычный 4 2 3 2 2 4 4 3" xfId="13572"/>
    <cellStyle name="Обычный 4 2 3 2 2 4 5" xfId="4607"/>
    <cellStyle name="Обычный 4 2 3 2 2 4 5 2" xfId="13573"/>
    <cellStyle name="Обычный 4 2 3 2 2 4 6" xfId="4608"/>
    <cellStyle name="Обычный 4 2 3 2 2 4 6 2" xfId="13574"/>
    <cellStyle name="Обычный 4 2 3 2 2 4 7" xfId="13575"/>
    <cellStyle name="Обычный 4 2 3 2 2 5" xfId="4609"/>
    <cellStyle name="Обычный 4 2 3 2 2 5 2" xfId="4610"/>
    <cellStyle name="Обычный 4 2 3 2 2 5 2 2" xfId="4611"/>
    <cellStyle name="Обычный 4 2 3 2 2 5 2 2 2" xfId="13576"/>
    <cellStyle name="Обычный 4 2 3 2 2 5 2 3" xfId="4612"/>
    <cellStyle name="Обычный 4 2 3 2 2 5 2 3 2" xfId="13577"/>
    <cellStyle name="Обычный 4 2 3 2 2 5 2 4" xfId="13578"/>
    <cellStyle name="Обычный 4 2 3 2 2 5 3" xfId="4613"/>
    <cellStyle name="Обычный 4 2 3 2 2 5 3 2" xfId="13579"/>
    <cellStyle name="Обычный 4 2 3 2 2 5 4" xfId="4614"/>
    <cellStyle name="Обычный 4 2 3 2 2 5 4 2" xfId="13580"/>
    <cellStyle name="Обычный 4 2 3 2 2 5 5" xfId="13581"/>
    <cellStyle name="Обычный 4 2 3 2 2 6" xfId="4615"/>
    <cellStyle name="Обычный 4 2 3 2 2 6 2" xfId="4616"/>
    <cellStyle name="Обычный 4 2 3 2 2 6 2 2" xfId="4617"/>
    <cellStyle name="Обычный 4 2 3 2 2 6 2 2 2" xfId="13582"/>
    <cellStyle name="Обычный 4 2 3 2 2 6 2 3" xfId="13583"/>
    <cellStyle name="Обычный 4 2 3 2 2 6 3" xfId="4618"/>
    <cellStyle name="Обычный 4 2 3 2 2 6 3 2" xfId="13584"/>
    <cellStyle name="Обычный 4 2 3 2 2 6 4" xfId="4619"/>
    <cellStyle name="Обычный 4 2 3 2 2 6 4 2" xfId="13585"/>
    <cellStyle name="Обычный 4 2 3 2 2 6 5" xfId="13586"/>
    <cellStyle name="Обычный 4 2 3 2 2 7" xfId="4620"/>
    <cellStyle name="Обычный 4 2 3 2 2 7 2" xfId="4621"/>
    <cellStyle name="Обычный 4 2 3 2 2 7 2 2" xfId="13587"/>
    <cellStyle name="Обычный 4 2 3 2 2 7 3" xfId="13588"/>
    <cellStyle name="Обычный 4 2 3 2 2 8" xfId="4622"/>
    <cellStyle name="Обычный 4 2 3 2 2 8 2" xfId="13589"/>
    <cellStyle name="Обычный 4 2 3 2 2 9" xfId="4623"/>
    <cellStyle name="Обычный 4 2 3 2 2 9 2" xfId="13590"/>
    <cellStyle name="Обычный 4 2 3 2 3" xfId="4624"/>
    <cellStyle name="Обычный 4 2 3 2 3 2" xfId="4625"/>
    <cellStyle name="Обычный 4 2 3 2 3 2 2" xfId="4626"/>
    <cellStyle name="Обычный 4 2 3 2 3 2 2 2" xfId="4627"/>
    <cellStyle name="Обычный 4 2 3 2 3 2 2 2 2" xfId="4628"/>
    <cellStyle name="Обычный 4 2 3 2 3 2 2 2 2 2" xfId="4629"/>
    <cellStyle name="Обычный 4 2 3 2 3 2 2 2 2 2 2" xfId="13591"/>
    <cellStyle name="Обычный 4 2 3 2 3 2 2 2 2 3" xfId="4630"/>
    <cellStyle name="Обычный 4 2 3 2 3 2 2 2 2 3 2" xfId="13592"/>
    <cellStyle name="Обычный 4 2 3 2 3 2 2 2 2 4" xfId="13593"/>
    <cellStyle name="Обычный 4 2 3 2 3 2 2 2 3" xfId="4631"/>
    <cellStyle name="Обычный 4 2 3 2 3 2 2 2 3 2" xfId="13594"/>
    <cellStyle name="Обычный 4 2 3 2 3 2 2 2 4" xfId="4632"/>
    <cellStyle name="Обычный 4 2 3 2 3 2 2 2 4 2" xfId="13595"/>
    <cellStyle name="Обычный 4 2 3 2 3 2 2 2 5" xfId="13596"/>
    <cellStyle name="Обычный 4 2 3 2 3 2 2 3" xfId="4633"/>
    <cellStyle name="Обычный 4 2 3 2 3 2 2 3 2" xfId="4634"/>
    <cellStyle name="Обычный 4 2 3 2 3 2 2 3 2 2" xfId="4635"/>
    <cellStyle name="Обычный 4 2 3 2 3 2 2 3 2 2 2" xfId="13597"/>
    <cellStyle name="Обычный 4 2 3 2 3 2 2 3 2 3" xfId="13598"/>
    <cellStyle name="Обычный 4 2 3 2 3 2 2 3 3" xfId="4636"/>
    <cellStyle name="Обычный 4 2 3 2 3 2 2 3 3 2" xfId="13599"/>
    <cellStyle name="Обычный 4 2 3 2 3 2 2 3 4" xfId="4637"/>
    <cellStyle name="Обычный 4 2 3 2 3 2 2 3 4 2" xfId="13600"/>
    <cellStyle name="Обычный 4 2 3 2 3 2 2 3 5" xfId="13601"/>
    <cellStyle name="Обычный 4 2 3 2 3 2 2 4" xfId="4638"/>
    <cellStyle name="Обычный 4 2 3 2 3 2 2 4 2" xfId="4639"/>
    <cellStyle name="Обычный 4 2 3 2 3 2 2 4 2 2" xfId="13602"/>
    <cellStyle name="Обычный 4 2 3 2 3 2 2 4 3" xfId="13603"/>
    <cellStyle name="Обычный 4 2 3 2 3 2 2 5" xfId="4640"/>
    <cellStyle name="Обычный 4 2 3 2 3 2 2 5 2" xfId="13604"/>
    <cellStyle name="Обычный 4 2 3 2 3 2 2 6" xfId="4641"/>
    <cellStyle name="Обычный 4 2 3 2 3 2 2 6 2" xfId="13605"/>
    <cellStyle name="Обычный 4 2 3 2 3 2 2 7" xfId="13606"/>
    <cellStyle name="Обычный 4 2 3 2 3 2 3" xfId="4642"/>
    <cellStyle name="Обычный 4 2 3 2 3 2 3 2" xfId="4643"/>
    <cellStyle name="Обычный 4 2 3 2 3 2 3 2 2" xfId="4644"/>
    <cellStyle name="Обычный 4 2 3 2 3 2 3 2 2 2" xfId="13607"/>
    <cellStyle name="Обычный 4 2 3 2 3 2 3 2 3" xfId="4645"/>
    <cellStyle name="Обычный 4 2 3 2 3 2 3 2 3 2" xfId="13608"/>
    <cellStyle name="Обычный 4 2 3 2 3 2 3 2 4" xfId="13609"/>
    <cellStyle name="Обычный 4 2 3 2 3 2 3 3" xfId="4646"/>
    <cellStyle name="Обычный 4 2 3 2 3 2 3 3 2" xfId="13610"/>
    <cellStyle name="Обычный 4 2 3 2 3 2 3 4" xfId="4647"/>
    <cellStyle name="Обычный 4 2 3 2 3 2 3 4 2" xfId="13611"/>
    <cellStyle name="Обычный 4 2 3 2 3 2 3 5" xfId="13612"/>
    <cellStyle name="Обычный 4 2 3 2 3 2 4" xfId="4648"/>
    <cellStyle name="Обычный 4 2 3 2 3 2 4 2" xfId="4649"/>
    <cellStyle name="Обычный 4 2 3 2 3 2 4 2 2" xfId="4650"/>
    <cellStyle name="Обычный 4 2 3 2 3 2 4 2 2 2" xfId="13613"/>
    <cellStyle name="Обычный 4 2 3 2 3 2 4 2 3" xfId="13614"/>
    <cellStyle name="Обычный 4 2 3 2 3 2 4 3" xfId="4651"/>
    <cellStyle name="Обычный 4 2 3 2 3 2 4 3 2" xfId="13615"/>
    <cellStyle name="Обычный 4 2 3 2 3 2 4 4" xfId="4652"/>
    <cellStyle name="Обычный 4 2 3 2 3 2 4 4 2" xfId="13616"/>
    <cellStyle name="Обычный 4 2 3 2 3 2 4 5" xfId="13617"/>
    <cellStyle name="Обычный 4 2 3 2 3 2 5" xfId="4653"/>
    <cellStyle name="Обычный 4 2 3 2 3 2 5 2" xfId="4654"/>
    <cellStyle name="Обычный 4 2 3 2 3 2 5 2 2" xfId="13618"/>
    <cellStyle name="Обычный 4 2 3 2 3 2 5 3" xfId="13619"/>
    <cellStyle name="Обычный 4 2 3 2 3 2 6" xfId="4655"/>
    <cellStyle name="Обычный 4 2 3 2 3 2 6 2" xfId="13620"/>
    <cellStyle name="Обычный 4 2 3 2 3 2 7" xfId="4656"/>
    <cellStyle name="Обычный 4 2 3 2 3 2 7 2" xfId="13621"/>
    <cellStyle name="Обычный 4 2 3 2 3 2 8" xfId="13622"/>
    <cellStyle name="Обычный 4 2 3 2 3 3" xfId="4657"/>
    <cellStyle name="Обычный 4 2 3 2 3 3 2" xfId="4658"/>
    <cellStyle name="Обычный 4 2 3 2 3 3 2 2" xfId="4659"/>
    <cellStyle name="Обычный 4 2 3 2 3 3 2 2 2" xfId="4660"/>
    <cellStyle name="Обычный 4 2 3 2 3 3 2 2 2 2" xfId="13623"/>
    <cellStyle name="Обычный 4 2 3 2 3 3 2 2 3" xfId="4661"/>
    <cellStyle name="Обычный 4 2 3 2 3 3 2 2 3 2" xfId="13624"/>
    <cellStyle name="Обычный 4 2 3 2 3 3 2 2 4" xfId="13625"/>
    <cellStyle name="Обычный 4 2 3 2 3 3 2 3" xfId="4662"/>
    <cellStyle name="Обычный 4 2 3 2 3 3 2 3 2" xfId="13626"/>
    <cellStyle name="Обычный 4 2 3 2 3 3 2 4" xfId="4663"/>
    <cellStyle name="Обычный 4 2 3 2 3 3 2 4 2" xfId="13627"/>
    <cellStyle name="Обычный 4 2 3 2 3 3 2 5" xfId="13628"/>
    <cellStyle name="Обычный 4 2 3 2 3 3 3" xfId="4664"/>
    <cellStyle name="Обычный 4 2 3 2 3 3 3 2" xfId="4665"/>
    <cellStyle name="Обычный 4 2 3 2 3 3 3 2 2" xfId="4666"/>
    <cellStyle name="Обычный 4 2 3 2 3 3 3 2 2 2" xfId="13629"/>
    <cellStyle name="Обычный 4 2 3 2 3 3 3 2 3" xfId="13630"/>
    <cellStyle name="Обычный 4 2 3 2 3 3 3 3" xfId="4667"/>
    <cellStyle name="Обычный 4 2 3 2 3 3 3 3 2" xfId="13631"/>
    <cellStyle name="Обычный 4 2 3 2 3 3 3 4" xfId="4668"/>
    <cellStyle name="Обычный 4 2 3 2 3 3 3 4 2" xfId="13632"/>
    <cellStyle name="Обычный 4 2 3 2 3 3 3 5" xfId="13633"/>
    <cellStyle name="Обычный 4 2 3 2 3 3 4" xfId="4669"/>
    <cellStyle name="Обычный 4 2 3 2 3 3 4 2" xfId="4670"/>
    <cellStyle name="Обычный 4 2 3 2 3 3 4 2 2" xfId="13634"/>
    <cellStyle name="Обычный 4 2 3 2 3 3 4 3" xfId="13635"/>
    <cellStyle name="Обычный 4 2 3 2 3 3 5" xfId="4671"/>
    <cellStyle name="Обычный 4 2 3 2 3 3 5 2" xfId="13636"/>
    <cellStyle name="Обычный 4 2 3 2 3 3 6" xfId="4672"/>
    <cellStyle name="Обычный 4 2 3 2 3 3 6 2" xfId="13637"/>
    <cellStyle name="Обычный 4 2 3 2 3 3 7" xfId="13638"/>
    <cellStyle name="Обычный 4 2 3 2 3 4" xfId="4673"/>
    <cellStyle name="Обычный 4 2 3 2 3 4 2" xfId="4674"/>
    <cellStyle name="Обычный 4 2 3 2 3 4 2 2" xfId="4675"/>
    <cellStyle name="Обычный 4 2 3 2 3 4 2 2 2" xfId="13639"/>
    <cellStyle name="Обычный 4 2 3 2 3 4 2 3" xfId="4676"/>
    <cellStyle name="Обычный 4 2 3 2 3 4 2 3 2" xfId="13640"/>
    <cellStyle name="Обычный 4 2 3 2 3 4 2 4" xfId="13641"/>
    <cellStyle name="Обычный 4 2 3 2 3 4 3" xfId="4677"/>
    <cellStyle name="Обычный 4 2 3 2 3 4 3 2" xfId="13642"/>
    <cellStyle name="Обычный 4 2 3 2 3 4 4" xfId="4678"/>
    <cellStyle name="Обычный 4 2 3 2 3 4 4 2" xfId="13643"/>
    <cellStyle name="Обычный 4 2 3 2 3 4 5" xfId="13644"/>
    <cellStyle name="Обычный 4 2 3 2 3 5" xfId="4679"/>
    <cellStyle name="Обычный 4 2 3 2 3 5 2" xfId="4680"/>
    <cellStyle name="Обычный 4 2 3 2 3 5 2 2" xfId="4681"/>
    <cellStyle name="Обычный 4 2 3 2 3 5 2 2 2" xfId="13645"/>
    <cellStyle name="Обычный 4 2 3 2 3 5 2 3" xfId="13646"/>
    <cellStyle name="Обычный 4 2 3 2 3 5 3" xfId="4682"/>
    <cellStyle name="Обычный 4 2 3 2 3 5 3 2" xfId="13647"/>
    <cellStyle name="Обычный 4 2 3 2 3 5 4" xfId="4683"/>
    <cellStyle name="Обычный 4 2 3 2 3 5 4 2" xfId="13648"/>
    <cellStyle name="Обычный 4 2 3 2 3 5 5" xfId="13649"/>
    <cellStyle name="Обычный 4 2 3 2 3 6" xfId="4684"/>
    <cellStyle name="Обычный 4 2 3 2 3 6 2" xfId="4685"/>
    <cellStyle name="Обычный 4 2 3 2 3 6 2 2" xfId="13650"/>
    <cellStyle name="Обычный 4 2 3 2 3 6 3" xfId="13651"/>
    <cellStyle name="Обычный 4 2 3 2 3 7" xfId="4686"/>
    <cellStyle name="Обычный 4 2 3 2 3 7 2" xfId="13652"/>
    <cellStyle name="Обычный 4 2 3 2 3 8" xfId="4687"/>
    <cellStyle name="Обычный 4 2 3 2 3 8 2" xfId="13653"/>
    <cellStyle name="Обычный 4 2 3 2 3 9" xfId="13654"/>
    <cellStyle name="Обычный 4 2 3 2 4" xfId="4688"/>
    <cellStyle name="Обычный 4 2 3 2 4 2" xfId="4689"/>
    <cellStyle name="Обычный 4 2 3 2 4 2 2" xfId="4690"/>
    <cellStyle name="Обычный 4 2 3 2 4 2 2 2" xfId="4691"/>
    <cellStyle name="Обычный 4 2 3 2 4 2 2 2 2" xfId="4692"/>
    <cellStyle name="Обычный 4 2 3 2 4 2 2 2 2 2" xfId="13655"/>
    <cellStyle name="Обычный 4 2 3 2 4 2 2 2 3" xfId="4693"/>
    <cellStyle name="Обычный 4 2 3 2 4 2 2 2 3 2" xfId="13656"/>
    <cellStyle name="Обычный 4 2 3 2 4 2 2 2 4" xfId="13657"/>
    <cellStyle name="Обычный 4 2 3 2 4 2 2 3" xfId="4694"/>
    <cellStyle name="Обычный 4 2 3 2 4 2 2 3 2" xfId="13658"/>
    <cellStyle name="Обычный 4 2 3 2 4 2 2 4" xfId="4695"/>
    <cellStyle name="Обычный 4 2 3 2 4 2 2 4 2" xfId="13659"/>
    <cellStyle name="Обычный 4 2 3 2 4 2 2 5" xfId="13660"/>
    <cellStyle name="Обычный 4 2 3 2 4 2 3" xfId="4696"/>
    <cellStyle name="Обычный 4 2 3 2 4 2 3 2" xfId="4697"/>
    <cellStyle name="Обычный 4 2 3 2 4 2 3 2 2" xfId="4698"/>
    <cellStyle name="Обычный 4 2 3 2 4 2 3 2 2 2" xfId="13661"/>
    <cellStyle name="Обычный 4 2 3 2 4 2 3 2 3" xfId="13662"/>
    <cellStyle name="Обычный 4 2 3 2 4 2 3 3" xfId="4699"/>
    <cellStyle name="Обычный 4 2 3 2 4 2 3 3 2" xfId="13663"/>
    <cellStyle name="Обычный 4 2 3 2 4 2 3 4" xfId="4700"/>
    <cellStyle name="Обычный 4 2 3 2 4 2 3 4 2" xfId="13664"/>
    <cellStyle name="Обычный 4 2 3 2 4 2 3 5" xfId="13665"/>
    <cellStyle name="Обычный 4 2 3 2 4 2 4" xfId="4701"/>
    <cellStyle name="Обычный 4 2 3 2 4 2 4 2" xfId="4702"/>
    <cellStyle name="Обычный 4 2 3 2 4 2 4 2 2" xfId="13666"/>
    <cellStyle name="Обычный 4 2 3 2 4 2 4 3" xfId="13667"/>
    <cellStyle name="Обычный 4 2 3 2 4 2 5" xfId="4703"/>
    <cellStyle name="Обычный 4 2 3 2 4 2 5 2" xfId="13668"/>
    <cellStyle name="Обычный 4 2 3 2 4 2 6" xfId="4704"/>
    <cellStyle name="Обычный 4 2 3 2 4 2 6 2" xfId="13669"/>
    <cellStyle name="Обычный 4 2 3 2 4 2 7" xfId="13670"/>
    <cellStyle name="Обычный 4 2 3 2 4 3" xfId="4705"/>
    <cellStyle name="Обычный 4 2 3 2 4 3 2" xfId="4706"/>
    <cellStyle name="Обычный 4 2 3 2 4 3 2 2" xfId="4707"/>
    <cellStyle name="Обычный 4 2 3 2 4 3 2 2 2" xfId="13671"/>
    <cellStyle name="Обычный 4 2 3 2 4 3 2 3" xfId="4708"/>
    <cellStyle name="Обычный 4 2 3 2 4 3 2 3 2" xfId="13672"/>
    <cellStyle name="Обычный 4 2 3 2 4 3 2 4" xfId="13673"/>
    <cellStyle name="Обычный 4 2 3 2 4 3 3" xfId="4709"/>
    <cellStyle name="Обычный 4 2 3 2 4 3 3 2" xfId="13674"/>
    <cellStyle name="Обычный 4 2 3 2 4 3 4" xfId="4710"/>
    <cellStyle name="Обычный 4 2 3 2 4 3 4 2" xfId="13675"/>
    <cellStyle name="Обычный 4 2 3 2 4 3 5" xfId="13676"/>
    <cellStyle name="Обычный 4 2 3 2 4 4" xfId="4711"/>
    <cellStyle name="Обычный 4 2 3 2 4 4 2" xfId="4712"/>
    <cellStyle name="Обычный 4 2 3 2 4 4 2 2" xfId="4713"/>
    <cellStyle name="Обычный 4 2 3 2 4 4 2 2 2" xfId="13677"/>
    <cellStyle name="Обычный 4 2 3 2 4 4 2 3" xfId="13678"/>
    <cellStyle name="Обычный 4 2 3 2 4 4 3" xfId="4714"/>
    <cellStyle name="Обычный 4 2 3 2 4 4 3 2" xfId="13679"/>
    <cellStyle name="Обычный 4 2 3 2 4 4 4" xfId="4715"/>
    <cellStyle name="Обычный 4 2 3 2 4 4 4 2" xfId="13680"/>
    <cellStyle name="Обычный 4 2 3 2 4 4 5" xfId="13681"/>
    <cellStyle name="Обычный 4 2 3 2 4 5" xfId="4716"/>
    <cellStyle name="Обычный 4 2 3 2 4 5 2" xfId="4717"/>
    <cellStyle name="Обычный 4 2 3 2 4 5 2 2" xfId="13682"/>
    <cellStyle name="Обычный 4 2 3 2 4 5 3" xfId="13683"/>
    <cellStyle name="Обычный 4 2 3 2 4 6" xfId="4718"/>
    <cellStyle name="Обычный 4 2 3 2 4 6 2" xfId="13684"/>
    <cellStyle name="Обычный 4 2 3 2 4 7" xfId="4719"/>
    <cellStyle name="Обычный 4 2 3 2 4 7 2" xfId="13685"/>
    <cellStyle name="Обычный 4 2 3 2 4 8" xfId="13686"/>
    <cellStyle name="Обычный 4 2 3 2 5" xfId="4720"/>
    <cellStyle name="Обычный 4 2 3 2 5 2" xfId="4721"/>
    <cellStyle name="Обычный 4 2 3 2 5 2 2" xfId="4722"/>
    <cellStyle name="Обычный 4 2 3 2 5 2 2 2" xfId="4723"/>
    <cellStyle name="Обычный 4 2 3 2 5 2 2 2 2" xfId="13687"/>
    <cellStyle name="Обычный 4 2 3 2 5 2 2 3" xfId="4724"/>
    <cellStyle name="Обычный 4 2 3 2 5 2 2 3 2" xfId="13688"/>
    <cellStyle name="Обычный 4 2 3 2 5 2 2 4" xfId="13689"/>
    <cellStyle name="Обычный 4 2 3 2 5 2 3" xfId="4725"/>
    <cellStyle name="Обычный 4 2 3 2 5 2 3 2" xfId="13690"/>
    <cellStyle name="Обычный 4 2 3 2 5 2 4" xfId="4726"/>
    <cellStyle name="Обычный 4 2 3 2 5 2 4 2" xfId="13691"/>
    <cellStyle name="Обычный 4 2 3 2 5 2 5" xfId="13692"/>
    <cellStyle name="Обычный 4 2 3 2 5 3" xfId="4727"/>
    <cellStyle name="Обычный 4 2 3 2 5 3 2" xfId="4728"/>
    <cellStyle name="Обычный 4 2 3 2 5 3 2 2" xfId="4729"/>
    <cellStyle name="Обычный 4 2 3 2 5 3 2 2 2" xfId="13693"/>
    <cellStyle name="Обычный 4 2 3 2 5 3 2 3" xfId="13694"/>
    <cellStyle name="Обычный 4 2 3 2 5 3 3" xfId="4730"/>
    <cellStyle name="Обычный 4 2 3 2 5 3 3 2" xfId="13695"/>
    <cellStyle name="Обычный 4 2 3 2 5 3 4" xfId="4731"/>
    <cellStyle name="Обычный 4 2 3 2 5 3 4 2" xfId="13696"/>
    <cellStyle name="Обычный 4 2 3 2 5 3 5" xfId="13697"/>
    <cellStyle name="Обычный 4 2 3 2 5 4" xfId="4732"/>
    <cellStyle name="Обычный 4 2 3 2 5 4 2" xfId="4733"/>
    <cellStyle name="Обычный 4 2 3 2 5 4 2 2" xfId="13698"/>
    <cellStyle name="Обычный 4 2 3 2 5 4 3" xfId="13699"/>
    <cellStyle name="Обычный 4 2 3 2 5 5" xfId="4734"/>
    <cellStyle name="Обычный 4 2 3 2 5 5 2" xfId="13700"/>
    <cellStyle name="Обычный 4 2 3 2 5 6" xfId="4735"/>
    <cellStyle name="Обычный 4 2 3 2 5 6 2" xfId="13701"/>
    <cellStyle name="Обычный 4 2 3 2 5 7" xfId="13702"/>
    <cellStyle name="Обычный 4 2 3 2 6" xfId="4736"/>
    <cellStyle name="Обычный 4 2 3 2 6 2" xfId="4737"/>
    <cellStyle name="Обычный 4 2 3 2 6 2 2" xfId="4738"/>
    <cellStyle name="Обычный 4 2 3 2 6 2 2 2" xfId="13703"/>
    <cellStyle name="Обычный 4 2 3 2 6 2 3" xfId="4739"/>
    <cellStyle name="Обычный 4 2 3 2 6 2 3 2" xfId="13704"/>
    <cellStyle name="Обычный 4 2 3 2 6 2 4" xfId="13705"/>
    <cellStyle name="Обычный 4 2 3 2 6 3" xfId="4740"/>
    <cellStyle name="Обычный 4 2 3 2 6 3 2" xfId="13706"/>
    <cellStyle name="Обычный 4 2 3 2 6 4" xfId="4741"/>
    <cellStyle name="Обычный 4 2 3 2 6 4 2" xfId="13707"/>
    <cellStyle name="Обычный 4 2 3 2 6 5" xfId="13708"/>
    <cellStyle name="Обычный 4 2 3 2 7" xfId="4742"/>
    <cellStyle name="Обычный 4 2 3 2 7 2" xfId="4743"/>
    <cellStyle name="Обычный 4 2 3 2 7 2 2" xfId="4744"/>
    <cellStyle name="Обычный 4 2 3 2 7 2 2 2" xfId="13709"/>
    <cellStyle name="Обычный 4 2 3 2 7 2 3" xfId="13710"/>
    <cellStyle name="Обычный 4 2 3 2 7 3" xfId="4745"/>
    <cellStyle name="Обычный 4 2 3 2 7 3 2" xfId="13711"/>
    <cellStyle name="Обычный 4 2 3 2 7 4" xfId="4746"/>
    <cellStyle name="Обычный 4 2 3 2 7 4 2" xfId="13712"/>
    <cellStyle name="Обычный 4 2 3 2 7 5" xfId="13713"/>
    <cellStyle name="Обычный 4 2 3 2 8" xfId="4747"/>
    <cellStyle name="Обычный 4 2 3 2 8 2" xfId="4748"/>
    <cellStyle name="Обычный 4 2 3 2 8 2 2" xfId="13714"/>
    <cellStyle name="Обычный 4 2 3 2 8 3" xfId="13715"/>
    <cellStyle name="Обычный 4 2 3 2 9" xfId="4749"/>
    <cellStyle name="Обычный 4 2 3 2 9 2" xfId="13716"/>
    <cellStyle name="Обычный 4 2 3 3" xfId="4750"/>
    <cellStyle name="Обычный 4 2 3 3 10" xfId="13717"/>
    <cellStyle name="Обычный 4 2 3 3 2" xfId="4751"/>
    <cellStyle name="Обычный 4 2 3 3 2 2" xfId="4752"/>
    <cellStyle name="Обычный 4 2 3 3 2 2 2" xfId="4753"/>
    <cellStyle name="Обычный 4 2 3 3 2 2 2 2" xfId="4754"/>
    <cellStyle name="Обычный 4 2 3 3 2 2 2 2 2" xfId="4755"/>
    <cellStyle name="Обычный 4 2 3 3 2 2 2 2 2 2" xfId="4756"/>
    <cellStyle name="Обычный 4 2 3 3 2 2 2 2 2 2 2" xfId="13718"/>
    <cellStyle name="Обычный 4 2 3 3 2 2 2 2 2 3" xfId="4757"/>
    <cellStyle name="Обычный 4 2 3 3 2 2 2 2 2 3 2" xfId="13719"/>
    <cellStyle name="Обычный 4 2 3 3 2 2 2 2 2 4" xfId="13720"/>
    <cellStyle name="Обычный 4 2 3 3 2 2 2 2 3" xfId="4758"/>
    <cellStyle name="Обычный 4 2 3 3 2 2 2 2 3 2" xfId="13721"/>
    <cellStyle name="Обычный 4 2 3 3 2 2 2 2 4" xfId="4759"/>
    <cellStyle name="Обычный 4 2 3 3 2 2 2 2 4 2" xfId="13722"/>
    <cellStyle name="Обычный 4 2 3 3 2 2 2 2 5" xfId="13723"/>
    <cellStyle name="Обычный 4 2 3 3 2 2 2 3" xfId="4760"/>
    <cellStyle name="Обычный 4 2 3 3 2 2 2 3 2" xfId="4761"/>
    <cellStyle name="Обычный 4 2 3 3 2 2 2 3 2 2" xfId="4762"/>
    <cellStyle name="Обычный 4 2 3 3 2 2 2 3 2 2 2" xfId="13724"/>
    <cellStyle name="Обычный 4 2 3 3 2 2 2 3 2 3" xfId="13725"/>
    <cellStyle name="Обычный 4 2 3 3 2 2 2 3 3" xfId="4763"/>
    <cellStyle name="Обычный 4 2 3 3 2 2 2 3 3 2" xfId="13726"/>
    <cellStyle name="Обычный 4 2 3 3 2 2 2 3 4" xfId="4764"/>
    <cellStyle name="Обычный 4 2 3 3 2 2 2 3 4 2" xfId="13727"/>
    <cellStyle name="Обычный 4 2 3 3 2 2 2 3 5" xfId="13728"/>
    <cellStyle name="Обычный 4 2 3 3 2 2 2 4" xfId="4765"/>
    <cellStyle name="Обычный 4 2 3 3 2 2 2 4 2" xfId="4766"/>
    <cellStyle name="Обычный 4 2 3 3 2 2 2 4 2 2" xfId="13729"/>
    <cellStyle name="Обычный 4 2 3 3 2 2 2 4 3" xfId="13730"/>
    <cellStyle name="Обычный 4 2 3 3 2 2 2 5" xfId="4767"/>
    <cellStyle name="Обычный 4 2 3 3 2 2 2 5 2" xfId="13731"/>
    <cellStyle name="Обычный 4 2 3 3 2 2 2 6" xfId="4768"/>
    <cellStyle name="Обычный 4 2 3 3 2 2 2 6 2" xfId="13732"/>
    <cellStyle name="Обычный 4 2 3 3 2 2 2 7" xfId="13733"/>
    <cellStyle name="Обычный 4 2 3 3 2 2 3" xfId="4769"/>
    <cellStyle name="Обычный 4 2 3 3 2 2 3 2" xfId="4770"/>
    <cellStyle name="Обычный 4 2 3 3 2 2 3 2 2" xfId="4771"/>
    <cellStyle name="Обычный 4 2 3 3 2 2 3 2 2 2" xfId="13734"/>
    <cellStyle name="Обычный 4 2 3 3 2 2 3 2 3" xfId="4772"/>
    <cellStyle name="Обычный 4 2 3 3 2 2 3 2 3 2" xfId="13735"/>
    <cellStyle name="Обычный 4 2 3 3 2 2 3 2 4" xfId="13736"/>
    <cellStyle name="Обычный 4 2 3 3 2 2 3 3" xfId="4773"/>
    <cellStyle name="Обычный 4 2 3 3 2 2 3 3 2" xfId="13737"/>
    <cellStyle name="Обычный 4 2 3 3 2 2 3 4" xfId="4774"/>
    <cellStyle name="Обычный 4 2 3 3 2 2 3 4 2" xfId="13738"/>
    <cellStyle name="Обычный 4 2 3 3 2 2 3 5" xfId="13739"/>
    <cellStyle name="Обычный 4 2 3 3 2 2 4" xfId="4775"/>
    <cellStyle name="Обычный 4 2 3 3 2 2 4 2" xfId="4776"/>
    <cellStyle name="Обычный 4 2 3 3 2 2 4 2 2" xfId="4777"/>
    <cellStyle name="Обычный 4 2 3 3 2 2 4 2 2 2" xfId="13740"/>
    <cellStyle name="Обычный 4 2 3 3 2 2 4 2 3" xfId="13741"/>
    <cellStyle name="Обычный 4 2 3 3 2 2 4 3" xfId="4778"/>
    <cellStyle name="Обычный 4 2 3 3 2 2 4 3 2" xfId="13742"/>
    <cellStyle name="Обычный 4 2 3 3 2 2 4 4" xfId="4779"/>
    <cellStyle name="Обычный 4 2 3 3 2 2 4 4 2" xfId="13743"/>
    <cellStyle name="Обычный 4 2 3 3 2 2 4 5" xfId="13744"/>
    <cellStyle name="Обычный 4 2 3 3 2 2 5" xfId="4780"/>
    <cellStyle name="Обычный 4 2 3 3 2 2 5 2" xfId="4781"/>
    <cellStyle name="Обычный 4 2 3 3 2 2 5 2 2" xfId="13745"/>
    <cellStyle name="Обычный 4 2 3 3 2 2 5 3" xfId="13746"/>
    <cellStyle name="Обычный 4 2 3 3 2 2 6" xfId="4782"/>
    <cellStyle name="Обычный 4 2 3 3 2 2 6 2" xfId="13747"/>
    <cellStyle name="Обычный 4 2 3 3 2 2 7" xfId="4783"/>
    <cellStyle name="Обычный 4 2 3 3 2 2 7 2" xfId="13748"/>
    <cellStyle name="Обычный 4 2 3 3 2 2 8" xfId="13749"/>
    <cellStyle name="Обычный 4 2 3 3 2 3" xfId="4784"/>
    <cellStyle name="Обычный 4 2 3 3 2 3 2" xfId="4785"/>
    <cellStyle name="Обычный 4 2 3 3 2 3 2 2" xfId="4786"/>
    <cellStyle name="Обычный 4 2 3 3 2 3 2 2 2" xfId="4787"/>
    <cellStyle name="Обычный 4 2 3 3 2 3 2 2 2 2" xfId="13750"/>
    <cellStyle name="Обычный 4 2 3 3 2 3 2 2 3" xfId="4788"/>
    <cellStyle name="Обычный 4 2 3 3 2 3 2 2 3 2" xfId="13751"/>
    <cellStyle name="Обычный 4 2 3 3 2 3 2 2 4" xfId="13752"/>
    <cellStyle name="Обычный 4 2 3 3 2 3 2 3" xfId="4789"/>
    <cellStyle name="Обычный 4 2 3 3 2 3 2 3 2" xfId="13753"/>
    <cellStyle name="Обычный 4 2 3 3 2 3 2 4" xfId="4790"/>
    <cellStyle name="Обычный 4 2 3 3 2 3 2 4 2" xfId="13754"/>
    <cellStyle name="Обычный 4 2 3 3 2 3 2 5" xfId="13755"/>
    <cellStyle name="Обычный 4 2 3 3 2 3 3" xfId="4791"/>
    <cellStyle name="Обычный 4 2 3 3 2 3 3 2" xfId="4792"/>
    <cellStyle name="Обычный 4 2 3 3 2 3 3 2 2" xfId="4793"/>
    <cellStyle name="Обычный 4 2 3 3 2 3 3 2 2 2" xfId="13756"/>
    <cellStyle name="Обычный 4 2 3 3 2 3 3 2 3" xfId="13757"/>
    <cellStyle name="Обычный 4 2 3 3 2 3 3 3" xfId="4794"/>
    <cellStyle name="Обычный 4 2 3 3 2 3 3 3 2" xfId="13758"/>
    <cellStyle name="Обычный 4 2 3 3 2 3 3 4" xfId="4795"/>
    <cellStyle name="Обычный 4 2 3 3 2 3 3 4 2" xfId="13759"/>
    <cellStyle name="Обычный 4 2 3 3 2 3 3 5" xfId="13760"/>
    <cellStyle name="Обычный 4 2 3 3 2 3 4" xfId="4796"/>
    <cellStyle name="Обычный 4 2 3 3 2 3 4 2" xfId="4797"/>
    <cellStyle name="Обычный 4 2 3 3 2 3 4 2 2" xfId="13761"/>
    <cellStyle name="Обычный 4 2 3 3 2 3 4 3" xfId="13762"/>
    <cellStyle name="Обычный 4 2 3 3 2 3 5" xfId="4798"/>
    <cellStyle name="Обычный 4 2 3 3 2 3 5 2" xfId="13763"/>
    <cellStyle name="Обычный 4 2 3 3 2 3 6" xfId="4799"/>
    <cellStyle name="Обычный 4 2 3 3 2 3 6 2" xfId="13764"/>
    <cellStyle name="Обычный 4 2 3 3 2 3 7" xfId="13765"/>
    <cellStyle name="Обычный 4 2 3 3 2 4" xfId="4800"/>
    <cellStyle name="Обычный 4 2 3 3 2 4 2" xfId="4801"/>
    <cellStyle name="Обычный 4 2 3 3 2 4 2 2" xfId="4802"/>
    <cellStyle name="Обычный 4 2 3 3 2 4 2 2 2" xfId="13766"/>
    <cellStyle name="Обычный 4 2 3 3 2 4 2 3" xfId="4803"/>
    <cellStyle name="Обычный 4 2 3 3 2 4 2 3 2" xfId="13767"/>
    <cellStyle name="Обычный 4 2 3 3 2 4 2 4" xfId="13768"/>
    <cellStyle name="Обычный 4 2 3 3 2 4 3" xfId="4804"/>
    <cellStyle name="Обычный 4 2 3 3 2 4 3 2" xfId="13769"/>
    <cellStyle name="Обычный 4 2 3 3 2 4 4" xfId="4805"/>
    <cellStyle name="Обычный 4 2 3 3 2 4 4 2" xfId="13770"/>
    <cellStyle name="Обычный 4 2 3 3 2 4 5" xfId="13771"/>
    <cellStyle name="Обычный 4 2 3 3 2 5" xfId="4806"/>
    <cellStyle name="Обычный 4 2 3 3 2 5 2" xfId="4807"/>
    <cellStyle name="Обычный 4 2 3 3 2 5 2 2" xfId="4808"/>
    <cellStyle name="Обычный 4 2 3 3 2 5 2 2 2" xfId="13772"/>
    <cellStyle name="Обычный 4 2 3 3 2 5 2 3" xfId="13773"/>
    <cellStyle name="Обычный 4 2 3 3 2 5 3" xfId="4809"/>
    <cellStyle name="Обычный 4 2 3 3 2 5 3 2" xfId="13774"/>
    <cellStyle name="Обычный 4 2 3 3 2 5 4" xfId="4810"/>
    <cellStyle name="Обычный 4 2 3 3 2 5 4 2" xfId="13775"/>
    <cellStyle name="Обычный 4 2 3 3 2 5 5" xfId="13776"/>
    <cellStyle name="Обычный 4 2 3 3 2 6" xfId="4811"/>
    <cellStyle name="Обычный 4 2 3 3 2 6 2" xfId="4812"/>
    <cellStyle name="Обычный 4 2 3 3 2 6 2 2" xfId="13777"/>
    <cellStyle name="Обычный 4 2 3 3 2 6 3" xfId="13778"/>
    <cellStyle name="Обычный 4 2 3 3 2 7" xfId="4813"/>
    <cellStyle name="Обычный 4 2 3 3 2 7 2" xfId="13779"/>
    <cellStyle name="Обычный 4 2 3 3 2 8" xfId="4814"/>
    <cellStyle name="Обычный 4 2 3 3 2 8 2" xfId="13780"/>
    <cellStyle name="Обычный 4 2 3 3 2 9" xfId="13781"/>
    <cellStyle name="Обычный 4 2 3 3 3" xfId="4815"/>
    <cellStyle name="Обычный 4 2 3 3 3 2" xfId="4816"/>
    <cellStyle name="Обычный 4 2 3 3 3 2 2" xfId="4817"/>
    <cellStyle name="Обычный 4 2 3 3 3 2 2 2" xfId="4818"/>
    <cellStyle name="Обычный 4 2 3 3 3 2 2 2 2" xfId="4819"/>
    <cellStyle name="Обычный 4 2 3 3 3 2 2 2 2 2" xfId="13782"/>
    <cellStyle name="Обычный 4 2 3 3 3 2 2 2 3" xfId="4820"/>
    <cellStyle name="Обычный 4 2 3 3 3 2 2 2 3 2" xfId="13783"/>
    <cellStyle name="Обычный 4 2 3 3 3 2 2 2 4" xfId="13784"/>
    <cellStyle name="Обычный 4 2 3 3 3 2 2 3" xfId="4821"/>
    <cellStyle name="Обычный 4 2 3 3 3 2 2 3 2" xfId="13785"/>
    <cellStyle name="Обычный 4 2 3 3 3 2 2 4" xfId="4822"/>
    <cellStyle name="Обычный 4 2 3 3 3 2 2 4 2" xfId="13786"/>
    <cellStyle name="Обычный 4 2 3 3 3 2 2 5" xfId="13787"/>
    <cellStyle name="Обычный 4 2 3 3 3 2 3" xfId="4823"/>
    <cellStyle name="Обычный 4 2 3 3 3 2 3 2" xfId="4824"/>
    <cellStyle name="Обычный 4 2 3 3 3 2 3 2 2" xfId="4825"/>
    <cellStyle name="Обычный 4 2 3 3 3 2 3 2 2 2" xfId="13788"/>
    <cellStyle name="Обычный 4 2 3 3 3 2 3 2 3" xfId="13789"/>
    <cellStyle name="Обычный 4 2 3 3 3 2 3 3" xfId="4826"/>
    <cellStyle name="Обычный 4 2 3 3 3 2 3 3 2" xfId="13790"/>
    <cellStyle name="Обычный 4 2 3 3 3 2 3 4" xfId="4827"/>
    <cellStyle name="Обычный 4 2 3 3 3 2 3 4 2" xfId="13791"/>
    <cellStyle name="Обычный 4 2 3 3 3 2 3 5" xfId="13792"/>
    <cellStyle name="Обычный 4 2 3 3 3 2 4" xfId="4828"/>
    <cellStyle name="Обычный 4 2 3 3 3 2 4 2" xfId="4829"/>
    <cellStyle name="Обычный 4 2 3 3 3 2 4 2 2" xfId="13793"/>
    <cellStyle name="Обычный 4 2 3 3 3 2 4 3" xfId="13794"/>
    <cellStyle name="Обычный 4 2 3 3 3 2 5" xfId="4830"/>
    <cellStyle name="Обычный 4 2 3 3 3 2 5 2" xfId="13795"/>
    <cellStyle name="Обычный 4 2 3 3 3 2 6" xfId="4831"/>
    <cellStyle name="Обычный 4 2 3 3 3 2 6 2" xfId="13796"/>
    <cellStyle name="Обычный 4 2 3 3 3 2 7" xfId="13797"/>
    <cellStyle name="Обычный 4 2 3 3 3 3" xfId="4832"/>
    <cellStyle name="Обычный 4 2 3 3 3 3 2" xfId="4833"/>
    <cellStyle name="Обычный 4 2 3 3 3 3 2 2" xfId="4834"/>
    <cellStyle name="Обычный 4 2 3 3 3 3 2 2 2" xfId="13798"/>
    <cellStyle name="Обычный 4 2 3 3 3 3 2 3" xfId="4835"/>
    <cellStyle name="Обычный 4 2 3 3 3 3 2 3 2" xfId="13799"/>
    <cellStyle name="Обычный 4 2 3 3 3 3 2 4" xfId="13800"/>
    <cellStyle name="Обычный 4 2 3 3 3 3 3" xfId="4836"/>
    <cellStyle name="Обычный 4 2 3 3 3 3 3 2" xfId="13801"/>
    <cellStyle name="Обычный 4 2 3 3 3 3 4" xfId="4837"/>
    <cellStyle name="Обычный 4 2 3 3 3 3 4 2" xfId="13802"/>
    <cellStyle name="Обычный 4 2 3 3 3 3 5" xfId="13803"/>
    <cellStyle name="Обычный 4 2 3 3 3 4" xfId="4838"/>
    <cellStyle name="Обычный 4 2 3 3 3 4 2" xfId="4839"/>
    <cellStyle name="Обычный 4 2 3 3 3 4 2 2" xfId="4840"/>
    <cellStyle name="Обычный 4 2 3 3 3 4 2 2 2" xfId="13804"/>
    <cellStyle name="Обычный 4 2 3 3 3 4 2 3" xfId="13805"/>
    <cellStyle name="Обычный 4 2 3 3 3 4 3" xfId="4841"/>
    <cellStyle name="Обычный 4 2 3 3 3 4 3 2" xfId="13806"/>
    <cellStyle name="Обычный 4 2 3 3 3 4 4" xfId="4842"/>
    <cellStyle name="Обычный 4 2 3 3 3 4 4 2" xfId="13807"/>
    <cellStyle name="Обычный 4 2 3 3 3 4 5" xfId="13808"/>
    <cellStyle name="Обычный 4 2 3 3 3 5" xfId="4843"/>
    <cellStyle name="Обычный 4 2 3 3 3 5 2" xfId="4844"/>
    <cellStyle name="Обычный 4 2 3 3 3 5 2 2" xfId="13809"/>
    <cellStyle name="Обычный 4 2 3 3 3 5 3" xfId="13810"/>
    <cellStyle name="Обычный 4 2 3 3 3 6" xfId="4845"/>
    <cellStyle name="Обычный 4 2 3 3 3 6 2" xfId="13811"/>
    <cellStyle name="Обычный 4 2 3 3 3 7" xfId="4846"/>
    <cellStyle name="Обычный 4 2 3 3 3 7 2" xfId="13812"/>
    <cellStyle name="Обычный 4 2 3 3 3 8" xfId="13813"/>
    <cellStyle name="Обычный 4 2 3 3 4" xfId="4847"/>
    <cellStyle name="Обычный 4 2 3 3 4 2" xfId="4848"/>
    <cellStyle name="Обычный 4 2 3 3 4 2 2" xfId="4849"/>
    <cellStyle name="Обычный 4 2 3 3 4 2 2 2" xfId="4850"/>
    <cellStyle name="Обычный 4 2 3 3 4 2 2 2 2" xfId="13814"/>
    <cellStyle name="Обычный 4 2 3 3 4 2 2 3" xfId="4851"/>
    <cellStyle name="Обычный 4 2 3 3 4 2 2 3 2" xfId="13815"/>
    <cellStyle name="Обычный 4 2 3 3 4 2 2 4" xfId="13816"/>
    <cellStyle name="Обычный 4 2 3 3 4 2 3" xfId="4852"/>
    <cellStyle name="Обычный 4 2 3 3 4 2 3 2" xfId="13817"/>
    <cellStyle name="Обычный 4 2 3 3 4 2 4" xfId="4853"/>
    <cellStyle name="Обычный 4 2 3 3 4 2 4 2" xfId="13818"/>
    <cellStyle name="Обычный 4 2 3 3 4 2 5" xfId="13819"/>
    <cellStyle name="Обычный 4 2 3 3 4 3" xfId="4854"/>
    <cellStyle name="Обычный 4 2 3 3 4 3 2" xfId="4855"/>
    <cellStyle name="Обычный 4 2 3 3 4 3 2 2" xfId="4856"/>
    <cellStyle name="Обычный 4 2 3 3 4 3 2 2 2" xfId="13820"/>
    <cellStyle name="Обычный 4 2 3 3 4 3 2 3" xfId="13821"/>
    <cellStyle name="Обычный 4 2 3 3 4 3 3" xfId="4857"/>
    <cellStyle name="Обычный 4 2 3 3 4 3 3 2" xfId="13822"/>
    <cellStyle name="Обычный 4 2 3 3 4 3 4" xfId="4858"/>
    <cellStyle name="Обычный 4 2 3 3 4 3 4 2" xfId="13823"/>
    <cellStyle name="Обычный 4 2 3 3 4 3 5" xfId="13824"/>
    <cellStyle name="Обычный 4 2 3 3 4 4" xfId="4859"/>
    <cellStyle name="Обычный 4 2 3 3 4 4 2" xfId="4860"/>
    <cellStyle name="Обычный 4 2 3 3 4 4 2 2" xfId="13825"/>
    <cellStyle name="Обычный 4 2 3 3 4 4 3" xfId="13826"/>
    <cellStyle name="Обычный 4 2 3 3 4 5" xfId="4861"/>
    <cellStyle name="Обычный 4 2 3 3 4 5 2" xfId="13827"/>
    <cellStyle name="Обычный 4 2 3 3 4 6" xfId="4862"/>
    <cellStyle name="Обычный 4 2 3 3 4 6 2" xfId="13828"/>
    <cellStyle name="Обычный 4 2 3 3 4 7" xfId="13829"/>
    <cellStyle name="Обычный 4 2 3 3 5" xfId="4863"/>
    <cellStyle name="Обычный 4 2 3 3 5 2" xfId="4864"/>
    <cellStyle name="Обычный 4 2 3 3 5 2 2" xfId="4865"/>
    <cellStyle name="Обычный 4 2 3 3 5 2 2 2" xfId="13830"/>
    <cellStyle name="Обычный 4 2 3 3 5 2 3" xfId="4866"/>
    <cellStyle name="Обычный 4 2 3 3 5 2 3 2" xfId="13831"/>
    <cellStyle name="Обычный 4 2 3 3 5 2 4" xfId="13832"/>
    <cellStyle name="Обычный 4 2 3 3 5 3" xfId="4867"/>
    <cellStyle name="Обычный 4 2 3 3 5 3 2" xfId="13833"/>
    <cellStyle name="Обычный 4 2 3 3 5 4" xfId="4868"/>
    <cellStyle name="Обычный 4 2 3 3 5 4 2" xfId="13834"/>
    <cellStyle name="Обычный 4 2 3 3 5 5" xfId="13835"/>
    <cellStyle name="Обычный 4 2 3 3 6" xfId="4869"/>
    <cellStyle name="Обычный 4 2 3 3 6 2" xfId="4870"/>
    <cellStyle name="Обычный 4 2 3 3 6 2 2" xfId="4871"/>
    <cellStyle name="Обычный 4 2 3 3 6 2 2 2" xfId="13836"/>
    <cellStyle name="Обычный 4 2 3 3 6 2 3" xfId="13837"/>
    <cellStyle name="Обычный 4 2 3 3 6 3" xfId="4872"/>
    <cellStyle name="Обычный 4 2 3 3 6 3 2" xfId="13838"/>
    <cellStyle name="Обычный 4 2 3 3 6 4" xfId="4873"/>
    <cellStyle name="Обычный 4 2 3 3 6 4 2" xfId="13839"/>
    <cellStyle name="Обычный 4 2 3 3 6 5" xfId="13840"/>
    <cellStyle name="Обычный 4 2 3 3 7" xfId="4874"/>
    <cellStyle name="Обычный 4 2 3 3 7 2" xfId="4875"/>
    <cellStyle name="Обычный 4 2 3 3 7 2 2" xfId="13841"/>
    <cellStyle name="Обычный 4 2 3 3 7 3" xfId="13842"/>
    <cellStyle name="Обычный 4 2 3 3 8" xfId="4876"/>
    <cellStyle name="Обычный 4 2 3 3 8 2" xfId="13843"/>
    <cellStyle name="Обычный 4 2 3 3 9" xfId="4877"/>
    <cellStyle name="Обычный 4 2 3 3 9 2" xfId="13844"/>
    <cellStyle name="Обычный 4 2 3 4" xfId="4878"/>
    <cellStyle name="Обычный 4 2 3 4 2" xfId="4879"/>
    <cellStyle name="Обычный 4 2 3 4 2 2" xfId="4880"/>
    <cellStyle name="Обычный 4 2 3 4 2 2 2" xfId="4881"/>
    <cellStyle name="Обычный 4 2 3 4 2 2 2 2" xfId="4882"/>
    <cellStyle name="Обычный 4 2 3 4 2 2 2 2 2" xfId="4883"/>
    <cellStyle name="Обычный 4 2 3 4 2 2 2 2 2 2" xfId="13845"/>
    <cellStyle name="Обычный 4 2 3 4 2 2 2 2 3" xfId="4884"/>
    <cellStyle name="Обычный 4 2 3 4 2 2 2 2 3 2" xfId="13846"/>
    <cellStyle name="Обычный 4 2 3 4 2 2 2 2 4" xfId="13847"/>
    <cellStyle name="Обычный 4 2 3 4 2 2 2 3" xfId="4885"/>
    <cellStyle name="Обычный 4 2 3 4 2 2 2 3 2" xfId="13848"/>
    <cellStyle name="Обычный 4 2 3 4 2 2 2 4" xfId="4886"/>
    <cellStyle name="Обычный 4 2 3 4 2 2 2 4 2" xfId="13849"/>
    <cellStyle name="Обычный 4 2 3 4 2 2 2 5" xfId="13850"/>
    <cellStyle name="Обычный 4 2 3 4 2 2 3" xfId="4887"/>
    <cellStyle name="Обычный 4 2 3 4 2 2 3 2" xfId="4888"/>
    <cellStyle name="Обычный 4 2 3 4 2 2 3 2 2" xfId="4889"/>
    <cellStyle name="Обычный 4 2 3 4 2 2 3 2 2 2" xfId="13851"/>
    <cellStyle name="Обычный 4 2 3 4 2 2 3 2 3" xfId="13852"/>
    <cellStyle name="Обычный 4 2 3 4 2 2 3 3" xfId="4890"/>
    <cellStyle name="Обычный 4 2 3 4 2 2 3 3 2" xfId="13853"/>
    <cellStyle name="Обычный 4 2 3 4 2 2 3 4" xfId="4891"/>
    <cellStyle name="Обычный 4 2 3 4 2 2 3 4 2" xfId="13854"/>
    <cellStyle name="Обычный 4 2 3 4 2 2 3 5" xfId="13855"/>
    <cellStyle name="Обычный 4 2 3 4 2 2 4" xfId="4892"/>
    <cellStyle name="Обычный 4 2 3 4 2 2 4 2" xfId="4893"/>
    <cellStyle name="Обычный 4 2 3 4 2 2 4 2 2" xfId="13856"/>
    <cellStyle name="Обычный 4 2 3 4 2 2 4 3" xfId="13857"/>
    <cellStyle name="Обычный 4 2 3 4 2 2 5" xfId="4894"/>
    <cellStyle name="Обычный 4 2 3 4 2 2 5 2" xfId="13858"/>
    <cellStyle name="Обычный 4 2 3 4 2 2 6" xfId="4895"/>
    <cellStyle name="Обычный 4 2 3 4 2 2 6 2" xfId="13859"/>
    <cellStyle name="Обычный 4 2 3 4 2 2 7" xfId="13860"/>
    <cellStyle name="Обычный 4 2 3 4 2 3" xfId="4896"/>
    <cellStyle name="Обычный 4 2 3 4 2 3 2" xfId="4897"/>
    <cellStyle name="Обычный 4 2 3 4 2 3 2 2" xfId="4898"/>
    <cellStyle name="Обычный 4 2 3 4 2 3 2 2 2" xfId="13861"/>
    <cellStyle name="Обычный 4 2 3 4 2 3 2 3" xfId="4899"/>
    <cellStyle name="Обычный 4 2 3 4 2 3 2 3 2" xfId="13862"/>
    <cellStyle name="Обычный 4 2 3 4 2 3 2 4" xfId="13863"/>
    <cellStyle name="Обычный 4 2 3 4 2 3 3" xfId="4900"/>
    <cellStyle name="Обычный 4 2 3 4 2 3 3 2" xfId="13864"/>
    <cellStyle name="Обычный 4 2 3 4 2 3 4" xfId="4901"/>
    <cellStyle name="Обычный 4 2 3 4 2 3 4 2" xfId="13865"/>
    <cellStyle name="Обычный 4 2 3 4 2 3 5" xfId="13866"/>
    <cellStyle name="Обычный 4 2 3 4 2 4" xfId="4902"/>
    <cellStyle name="Обычный 4 2 3 4 2 4 2" xfId="4903"/>
    <cellStyle name="Обычный 4 2 3 4 2 4 2 2" xfId="4904"/>
    <cellStyle name="Обычный 4 2 3 4 2 4 2 2 2" xfId="13867"/>
    <cellStyle name="Обычный 4 2 3 4 2 4 2 3" xfId="13868"/>
    <cellStyle name="Обычный 4 2 3 4 2 4 3" xfId="4905"/>
    <cellStyle name="Обычный 4 2 3 4 2 4 3 2" xfId="13869"/>
    <cellStyle name="Обычный 4 2 3 4 2 4 4" xfId="4906"/>
    <cellStyle name="Обычный 4 2 3 4 2 4 4 2" xfId="13870"/>
    <cellStyle name="Обычный 4 2 3 4 2 4 5" xfId="13871"/>
    <cellStyle name="Обычный 4 2 3 4 2 5" xfId="4907"/>
    <cellStyle name="Обычный 4 2 3 4 2 5 2" xfId="4908"/>
    <cellStyle name="Обычный 4 2 3 4 2 5 2 2" xfId="13872"/>
    <cellStyle name="Обычный 4 2 3 4 2 5 3" xfId="13873"/>
    <cellStyle name="Обычный 4 2 3 4 2 6" xfId="4909"/>
    <cellStyle name="Обычный 4 2 3 4 2 6 2" xfId="13874"/>
    <cellStyle name="Обычный 4 2 3 4 2 7" xfId="4910"/>
    <cellStyle name="Обычный 4 2 3 4 2 7 2" xfId="13875"/>
    <cellStyle name="Обычный 4 2 3 4 2 8" xfId="13876"/>
    <cellStyle name="Обычный 4 2 3 4 3" xfId="4911"/>
    <cellStyle name="Обычный 4 2 3 4 3 2" xfId="4912"/>
    <cellStyle name="Обычный 4 2 3 4 3 2 2" xfId="4913"/>
    <cellStyle name="Обычный 4 2 3 4 3 2 2 2" xfId="4914"/>
    <cellStyle name="Обычный 4 2 3 4 3 2 2 2 2" xfId="13877"/>
    <cellStyle name="Обычный 4 2 3 4 3 2 2 3" xfId="4915"/>
    <cellStyle name="Обычный 4 2 3 4 3 2 2 3 2" xfId="13878"/>
    <cellStyle name="Обычный 4 2 3 4 3 2 2 4" xfId="13879"/>
    <cellStyle name="Обычный 4 2 3 4 3 2 3" xfId="4916"/>
    <cellStyle name="Обычный 4 2 3 4 3 2 3 2" xfId="13880"/>
    <cellStyle name="Обычный 4 2 3 4 3 2 4" xfId="4917"/>
    <cellStyle name="Обычный 4 2 3 4 3 2 4 2" xfId="13881"/>
    <cellStyle name="Обычный 4 2 3 4 3 2 5" xfId="13882"/>
    <cellStyle name="Обычный 4 2 3 4 3 3" xfId="4918"/>
    <cellStyle name="Обычный 4 2 3 4 3 3 2" xfId="4919"/>
    <cellStyle name="Обычный 4 2 3 4 3 3 2 2" xfId="4920"/>
    <cellStyle name="Обычный 4 2 3 4 3 3 2 2 2" xfId="13883"/>
    <cellStyle name="Обычный 4 2 3 4 3 3 2 3" xfId="13884"/>
    <cellStyle name="Обычный 4 2 3 4 3 3 3" xfId="4921"/>
    <cellStyle name="Обычный 4 2 3 4 3 3 3 2" xfId="13885"/>
    <cellStyle name="Обычный 4 2 3 4 3 3 4" xfId="4922"/>
    <cellStyle name="Обычный 4 2 3 4 3 3 4 2" xfId="13886"/>
    <cellStyle name="Обычный 4 2 3 4 3 3 5" xfId="13887"/>
    <cellStyle name="Обычный 4 2 3 4 3 4" xfId="4923"/>
    <cellStyle name="Обычный 4 2 3 4 3 4 2" xfId="4924"/>
    <cellStyle name="Обычный 4 2 3 4 3 4 2 2" xfId="13888"/>
    <cellStyle name="Обычный 4 2 3 4 3 4 3" xfId="13889"/>
    <cellStyle name="Обычный 4 2 3 4 3 5" xfId="4925"/>
    <cellStyle name="Обычный 4 2 3 4 3 5 2" xfId="13890"/>
    <cellStyle name="Обычный 4 2 3 4 3 6" xfId="4926"/>
    <cellStyle name="Обычный 4 2 3 4 3 6 2" xfId="13891"/>
    <cellStyle name="Обычный 4 2 3 4 3 7" xfId="13892"/>
    <cellStyle name="Обычный 4 2 3 4 4" xfId="4927"/>
    <cellStyle name="Обычный 4 2 3 4 4 2" xfId="4928"/>
    <cellStyle name="Обычный 4 2 3 4 4 2 2" xfId="4929"/>
    <cellStyle name="Обычный 4 2 3 4 4 2 2 2" xfId="13893"/>
    <cellStyle name="Обычный 4 2 3 4 4 2 3" xfId="4930"/>
    <cellStyle name="Обычный 4 2 3 4 4 2 3 2" xfId="13894"/>
    <cellStyle name="Обычный 4 2 3 4 4 2 4" xfId="13895"/>
    <cellStyle name="Обычный 4 2 3 4 4 3" xfId="4931"/>
    <cellStyle name="Обычный 4 2 3 4 4 3 2" xfId="13896"/>
    <cellStyle name="Обычный 4 2 3 4 4 4" xfId="4932"/>
    <cellStyle name="Обычный 4 2 3 4 4 4 2" xfId="13897"/>
    <cellStyle name="Обычный 4 2 3 4 4 5" xfId="13898"/>
    <cellStyle name="Обычный 4 2 3 4 5" xfId="4933"/>
    <cellStyle name="Обычный 4 2 3 4 5 2" xfId="4934"/>
    <cellStyle name="Обычный 4 2 3 4 5 2 2" xfId="4935"/>
    <cellStyle name="Обычный 4 2 3 4 5 2 2 2" xfId="13899"/>
    <cellStyle name="Обычный 4 2 3 4 5 2 3" xfId="13900"/>
    <cellStyle name="Обычный 4 2 3 4 5 3" xfId="4936"/>
    <cellStyle name="Обычный 4 2 3 4 5 3 2" xfId="13901"/>
    <cellStyle name="Обычный 4 2 3 4 5 4" xfId="4937"/>
    <cellStyle name="Обычный 4 2 3 4 5 4 2" xfId="13902"/>
    <cellStyle name="Обычный 4 2 3 4 5 5" xfId="13903"/>
    <cellStyle name="Обычный 4 2 3 4 6" xfId="4938"/>
    <cellStyle name="Обычный 4 2 3 4 6 2" xfId="4939"/>
    <cellStyle name="Обычный 4 2 3 4 6 2 2" xfId="13904"/>
    <cellStyle name="Обычный 4 2 3 4 6 3" xfId="13905"/>
    <cellStyle name="Обычный 4 2 3 4 7" xfId="4940"/>
    <cellStyle name="Обычный 4 2 3 4 7 2" xfId="13906"/>
    <cellStyle name="Обычный 4 2 3 4 8" xfId="4941"/>
    <cellStyle name="Обычный 4 2 3 4 8 2" xfId="13907"/>
    <cellStyle name="Обычный 4 2 3 4 9" xfId="13908"/>
    <cellStyle name="Обычный 4 2 3 5" xfId="4942"/>
    <cellStyle name="Обычный 4 2 3 5 2" xfId="4943"/>
    <cellStyle name="Обычный 4 2 3 5 2 2" xfId="4944"/>
    <cellStyle name="Обычный 4 2 3 5 2 2 2" xfId="4945"/>
    <cellStyle name="Обычный 4 2 3 5 2 2 2 2" xfId="4946"/>
    <cellStyle name="Обычный 4 2 3 5 2 2 2 2 2" xfId="13909"/>
    <cellStyle name="Обычный 4 2 3 5 2 2 2 3" xfId="4947"/>
    <cellStyle name="Обычный 4 2 3 5 2 2 2 3 2" xfId="13910"/>
    <cellStyle name="Обычный 4 2 3 5 2 2 2 4" xfId="13911"/>
    <cellStyle name="Обычный 4 2 3 5 2 2 3" xfId="4948"/>
    <cellStyle name="Обычный 4 2 3 5 2 2 3 2" xfId="13912"/>
    <cellStyle name="Обычный 4 2 3 5 2 2 4" xfId="4949"/>
    <cellStyle name="Обычный 4 2 3 5 2 2 4 2" xfId="13913"/>
    <cellStyle name="Обычный 4 2 3 5 2 2 5" xfId="13914"/>
    <cellStyle name="Обычный 4 2 3 5 2 3" xfId="4950"/>
    <cellStyle name="Обычный 4 2 3 5 2 3 2" xfId="4951"/>
    <cellStyle name="Обычный 4 2 3 5 2 3 2 2" xfId="4952"/>
    <cellStyle name="Обычный 4 2 3 5 2 3 2 2 2" xfId="13915"/>
    <cellStyle name="Обычный 4 2 3 5 2 3 2 3" xfId="13916"/>
    <cellStyle name="Обычный 4 2 3 5 2 3 3" xfId="4953"/>
    <cellStyle name="Обычный 4 2 3 5 2 3 3 2" xfId="13917"/>
    <cellStyle name="Обычный 4 2 3 5 2 3 4" xfId="4954"/>
    <cellStyle name="Обычный 4 2 3 5 2 3 4 2" xfId="13918"/>
    <cellStyle name="Обычный 4 2 3 5 2 3 5" xfId="13919"/>
    <cellStyle name="Обычный 4 2 3 5 2 4" xfId="4955"/>
    <cellStyle name="Обычный 4 2 3 5 2 4 2" xfId="4956"/>
    <cellStyle name="Обычный 4 2 3 5 2 4 2 2" xfId="13920"/>
    <cellStyle name="Обычный 4 2 3 5 2 4 3" xfId="13921"/>
    <cellStyle name="Обычный 4 2 3 5 2 5" xfId="4957"/>
    <cellStyle name="Обычный 4 2 3 5 2 5 2" xfId="13922"/>
    <cellStyle name="Обычный 4 2 3 5 2 6" xfId="4958"/>
    <cellStyle name="Обычный 4 2 3 5 2 6 2" xfId="13923"/>
    <cellStyle name="Обычный 4 2 3 5 2 7" xfId="13924"/>
    <cellStyle name="Обычный 4 2 3 5 3" xfId="4959"/>
    <cellStyle name="Обычный 4 2 3 5 3 2" xfId="4960"/>
    <cellStyle name="Обычный 4 2 3 5 3 2 2" xfId="4961"/>
    <cellStyle name="Обычный 4 2 3 5 3 2 2 2" xfId="13925"/>
    <cellStyle name="Обычный 4 2 3 5 3 2 3" xfId="4962"/>
    <cellStyle name="Обычный 4 2 3 5 3 2 3 2" xfId="13926"/>
    <cellStyle name="Обычный 4 2 3 5 3 2 4" xfId="13927"/>
    <cellStyle name="Обычный 4 2 3 5 3 3" xfId="4963"/>
    <cellStyle name="Обычный 4 2 3 5 3 3 2" xfId="13928"/>
    <cellStyle name="Обычный 4 2 3 5 3 4" xfId="4964"/>
    <cellStyle name="Обычный 4 2 3 5 3 4 2" xfId="13929"/>
    <cellStyle name="Обычный 4 2 3 5 3 5" xfId="13930"/>
    <cellStyle name="Обычный 4 2 3 5 4" xfId="4965"/>
    <cellStyle name="Обычный 4 2 3 5 4 2" xfId="4966"/>
    <cellStyle name="Обычный 4 2 3 5 4 2 2" xfId="4967"/>
    <cellStyle name="Обычный 4 2 3 5 4 2 2 2" xfId="13931"/>
    <cellStyle name="Обычный 4 2 3 5 4 2 3" xfId="13932"/>
    <cellStyle name="Обычный 4 2 3 5 4 3" xfId="4968"/>
    <cellStyle name="Обычный 4 2 3 5 4 3 2" xfId="13933"/>
    <cellStyle name="Обычный 4 2 3 5 4 4" xfId="4969"/>
    <cellStyle name="Обычный 4 2 3 5 4 4 2" xfId="13934"/>
    <cellStyle name="Обычный 4 2 3 5 4 5" xfId="13935"/>
    <cellStyle name="Обычный 4 2 3 5 5" xfId="4970"/>
    <cellStyle name="Обычный 4 2 3 5 5 2" xfId="4971"/>
    <cellStyle name="Обычный 4 2 3 5 5 2 2" xfId="13936"/>
    <cellStyle name="Обычный 4 2 3 5 5 3" xfId="13937"/>
    <cellStyle name="Обычный 4 2 3 5 6" xfId="4972"/>
    <cellStyle name="Обычный 4 2 3 5 6 2" xfId="13938"/>
    <cellStyle name="Обычный 4 2 3 5 7" xfId="4973"/>
    <cellStyle name="Обычный 4 2 3 5 7 2" xfId="13939"/>
    <cellStyle name="Обычный 4 2 3 5 8" xfId="13940"/>
    <cellStyle name="Обычный 4 2 3 6" xfId="4974"/>
    <cellStyle name="Обычный 4 2 3 6 2" xfId="4975"/>
    <cellStyle name="Обычный 4 2 3 6 2 2" xfId="4976"/>
    <cellStyle name="Обычный 4 2 3 6 2 2 2" xfId="4977"/>
    <cellStyle name="Обычный 4 2 3 6 2 2 2 2" xfId="13941"/>
    <cellStyle name="Обычный 4 2 3 6 2 2 3" xfId="4978"/>
    <cellStyle name="Обычный 4 2 3 6 2 2 3 2" xfId="13942"/>
    <cellStyle name="Обычный 4 2 3 6 2 2 4" xfId="13943"/>
    <cellStyle name="Обычный 4 2 3 6 2 3" xfId="4979"/>
    <cellStyle name="Обычный 4 2 3 6 2 3 2" xfId="13944"/>
    <cellStyle name="Обычный 4 2 3 6 2 4" xfId="4980"/>
    <cellStyle name="Обычный 4 2 3 6 2 4 2" xfId="13945"/>
    <cellStyle name="Обычный 4 2 3 6 2 5" xfId="13946"/>
    <cellStyle name="Обычный 4 2 3 6 3" xfId="4981"/>
    <cellStyle name="Обычный 4 2 3 6 3 2" xfId="4982"/>
    <cellStyle name="Обычный 4 2 3 6 3 2 2" xfId="4983"/>
    <cellStyle name="Обычный 4 2 3 6 3 2 2 2" xfId="13947"/>
    <cellStyle name="Обычный 4 2 3 6 3 2 3" xfId="13948"/>
    <cellStyle name="Обычный 4 2 3 6 3 3" xfId="4984"/>
    <cellStyle name="Обычный 4 2 3 6 3 3 2" xfId="13949"/>
    <cellStyle name="Обычный 4 2 3 6 3 4" xfId="4985"/>
    <cellStyle name="Обычный 4 2 3 6 3 4 2" xfId="13950"/>
    <cellStyle name="Обычный 4 2 3 6 3 5" xfId="13951"/>
    <cellStyle name="Обычный 4 2 3 6 4" xfId="4986"/>
    <cellStyle name="Обычный 4 2 3 6 4 2" xfId="4987"/>
    <cellStyle name="Обычный 4 2 3 6 4 2 2" xfId="13952"/>
    <cellStyle name="Обычный 4 2 3 6 4 3" xfId="13953"/>
    <cellStyle name="Обычный 4 2 3 6 5" xfId="4988"/>
    <cellStyle name="Обычный 4 2 3 6 5 2" xfId="13954"/>
    <cellStyle name="Обычный 4 2 3 6 6" xfId="4989"/>
    <cellStyle name="Обычный 4 2 3 6 6 2" xfId="13955"/>
    <cellStyle name="Обычный 4 2 3 6 7" xfId="13956"/>
    <cellStyle name="Обычный 4 2 3 7" xfId="4990"/>
    <cellStyle name="Обычный 4 2 3 7 2" xfId="4991"/>
    <cellStyle name="Обычный 4 2 3 7 2 2" xfId="4992"/>
    <cellStyle name="Обычный 4 2 3 7 2 2 2" xfId="13957"/>
    <cellStyle name="Обычный 4 2 3 7 2 3" xfId="4993"/>
    <cellStyle name="Обычный 4 2 3 7 2 3 2" xfId="13958"/>
    <cellStyle name="Обычный 4 2 3 7 2 4" xfId="13959"/>
    <cellStyle name="Обычный 4 2 3 7 3" xfId="4994"/>
    <cellStyle name="Обычный 4 2 3 7 3 2" xfId="13960"/>
    <cellStyle name="Обычный 4 2 3 7 4" xfId="4995"/>
    <cellStyle name="Обычный 4 2 3 7 4 2" xfId="13961"/>
    <cellStyle name="Обычный 4 2 3 7 5" xfId="13962"/>
    <cellStyle name="Обычный 4 2 3 8" xfId="4996"/>
    <cellStyle name="Обычный 4 2 3 8 2" xfId="4997"/>
    <cellStyle name="Обычный 4 2 3 8 2 2" xfId="4998"/>
    <cellStyle name="Обычный 4 2 3 8 2 2 2" xfId="13963"/>
    <cellStyle name="Обычный 4 2 3 8 2 3" xfId="13964"/>
    <cellStyle name="Обычный 4 2 3 8 3" xfId="4999"/>
    <cellStyle name="Обычный 4 2 3 8 3 2" xfId="13965"/>
    <cellStyle name="Обычный 4 2 3 8 4" xfId="5000"/>
    <cellStyle name="Обычный 4 2 3 8 4 2" xfId="13966"/>
    <cellStyle name="Обычный 4 2 3 8 5" xfId="13967"/>
    <cellStyle name="Обычный 4 2 3 9" xfId="5001"/>
    <cellStyle name="Обычный 4 2 3 9 2" xfId="5002"/>
    <cellStyle name="Обычный 4 2 3 9 2 2" xfId="13968"/>
    <cellStyle name="Обычный 4 2 3 9 3" xfId="13969"/>
    <cellStyle name="Обычный 4 2 4" xfId="5003"/>
    <cellStyle name="Обычный 4 2 4 10" xfId="5004"/>
    <cellStyle name="Обычный 4 2 4 10 2" xfId="13970"/>
    <cellStyle name="Обычный 4 2 4 11" xfId="5005"/>
    <cellStyle name="Обычный 4 2 4 11 2" xfId="13971"/>
    <cellStyle name="Обычный 4 2 4 12" xfId="13972"/>
    <cellStyle name="Обычный 4 2 4 2" xfId="5006"/>
    <cellStyle name="Обычный 4 2 4 2 10" xfId="5007"/>
    <cellStyle name="Обычный 4 2 4 2 10 2" xfId="13973"/>
    <cellStyle name="Обычный 4 2 4 2 11" xfId="13974"/>
    <cellStyle name="Обычный 4 2 4 2 2" xfId="5008"/>
    <cellStyle name="Обычный 4 2 4 2 2 10" xfId="13975"/>
    <cellStyle name="Обычный 4 2 4 2 2 2" xfId="5009"/>
    <cellStyle name="Обычный 4 2 4 2 2 2 2" xfId="5010"/>
    <cellStyle name="Обычный 4 2 4 2 2 2 2 2" xfId="5011"/>
    <cellStyle name="Обычный 4 2 4 2 2 2 2 2 2" xfId="5012"/>
    <cellStyle name="Обычный 4 2 4 2 2 2 2 2 2 2" xfId="5013"/>
    <cellStyle name="Обычный 4 2 4 2 2 2 2 2 2 2 2" xfId="5014"/>
    <cellStyle name="Обычный 4 2 4 2 2 2 2 2 2 2 2 2" xfId="13976"/>
    <cellStyle name="Обычный 4 2 4 2 2 2 2 2 2 2 3" xfId="5015"/>
    <cellStyle name="Обычный 4 2 4 2 2 2 2 2 2 2 3 2" xfId="13977"/>
    <cellStyle name="Обычный 4 2 4 2 2 2 2 2 2 2 4" xfId="13978"/>
    <cellStyle name="Обычный 4 2 4 2 2 2 2 2 2 3" xfId="5016"/>
    <cellStyle name="Обычный 4 2 4 2 2 2 2 2 2 3 2" xfId="13979"/>
    <cellStyle name="Обычный 4 2 4 2 2 2 2 2 2 4" xfId="5017"/>
    <cellStyle name="Обычный 4 2 4 2 2 2 2 2 2 4 2" xfId="13980"/>
    <cellStyle name="Обычный 4 2 4 2 2 2 2 2 2 5" xfId="13981"/>
    <cellStyle name="Обычный 4 2 4 2 2 2 2 2 3" xfId="5018"/>
    <cellStyle name="Обычный 4 2 4 2 2 2 2 2 3 2" xfId="5019"/>
    <cellStyle name="Обычный 4 2 4 2 2 2 2 2 3 2 2" xfId="5020"/>
    <cellStyle name="Обычный 4 2 4 2 2 2 2 2 3 2 2 2" xfId="13982"/>
    <cellStyle name="Обычный 4 2 4 2 2 2 2 2 3 2 3" xfId="13983"/>
    <cellStyle name="Обычный 4 2 4 2 2 2 2 2 3 3" xfId="5021"/>
    <cellStyle name="Обычный 4 2 4 2 2 2 2 2 3 3 2" xfId="13984"/>
    <cellStyle name="Обычный 4 2 4 2 2 2 2 2 3 4" xfId="5022"/>
    <cellStyle name="Обычный 4 2 4 2 2 2 2 2 3 4 2" xfId="13985"/>
    <cellStyle name="Обычный 4 2 4 2 2 2 2 2 3 5" xfId="13986"/>
    <cellStyle name="Обычный 4 2 4 2 2 2 2 2 4" xfId="5023"/>
    <cellStyle name="Обычный 4 2 4 2 2 2 2 2 4 2" xfId="5024"/>
    <cellStyle name="Обычный 4 2 4 2 2 2 2 2 4 2 2" xfId="13987"/>
    <cellStyle name="Обычный 4 2 4 2 2 2 2 2 4 3" xfId="13988"/>
    <cellStyle name="Обычный 4 2 4 2 2 2 2 2 5" xfId="5025"/>
    <cellStyle name="Обычный 4 2 4 2 2 2 2 2 5 2" xfId="13989"/>
    <cellStyle name="Обычный 4 2 4 2 2 2 2 2 6" xfId="5026"/>
    <cellStyle name="Обычный 4 2 4 2 2 2 2 2 6 2" xfId="13990"/>
    <cellStyle name="Обычный 4 2 4 2 2 2 2 2 7" xfId="13991"/>
    <cellStyle name="Обычный 4 2 4 2 2 2 2 3" xfId="5027"/>
    <cellStyle name="Обычный 4 2 4 2 2 2 2 3 2" xfId="5028"/>
    <cellStyle name="Обычный 4 2 4 2 2 2 2 3 2 2" xfId="5029"/>
    <cellStyle name="Обычный 4 2 4 2 2 2 2 3 2 2 2" xfId="13992"/>
    <cellStyle name="Обычный 4 2 4 2 2 2 2 3 2 3" xfId="5030"/>
    <cellStyle name="Обычный 4 2 4 2 2 2 2 3 2 3 2" xfId="13993"/>
    <cellStyle name="Обычный 4 2 4 2 2 2 2 3 2 4" xfId="13994"/>
    <cellStyle name="Обычный 4 2 4 2 2 2 2 3 3" xfId="5031"/>
    <cellStyle name="Обычный 4 2 4 2 2 2 2 3 3 2" xfId="13995"/>
    <cellStyle name="Обычный 4 2 4 2 2 2 2 3 4" xfId="5032"/>
    <cellStyle name="Обычный 4 2 4 2 2 2 2 3 4 2" xfId="13996"/>
    <cellStyle name="Обычный 4 2 4 2 2 2 2 3 5" xfId="13997"/>
    <cellStyle name="Обычный 4 2 4 2 2 2 2 4" xfId="5033"/>
    <cellStyle name="Обычный 4 2 4 2 2 2 2 4 2" xfId="5034"/>
    <cellStyle name="Обычный 4 2 4 2 2 2 2 4 2 2" xfId="5035"/>
    <cellStyle name="Обычный 4 2 4 2 2 2 2 4 2 2 2" xfId="13998"/>
    <cellStyle name="Обычный 4 2 4 2 2 2 2 4 2 3" xfId="13999"/>
    <cellStyle name="Обычный 4 2 4 2 2 2 2 4 3" xfId="5036"/>
    <cellStyle name="Обычный 4 2 4 2 2 2 2 4 3 2" xfId="14000"/>
    <cellStyle name="Обычный 4 2 4 2 2 2 2 4 4" xfId="5037"/>
    <cellStyle name="Обычный 4 2 4 2 2 2 2 4 4 2" xfId="14001"/>
    <cellStyle name="Обычный 4 2 4 2 2 2 2 4 5" xfId="14002"/>
    <cellStyle name="Обычный 4 2 4 2 2 2 2 5" xfId="5038"/>
    <cellStyle name="Обычный 4 2 4 2 2 2 2 5 2" xfId="5039"/>
    <cellStyle name="Обычный 4 2 4 2 2 2 2 5 2 2" xfId="14003"/>
    <cellStyle name="Обычный 4 2 4 2 2 2 2 5 3" xfId="14004"/>
    <cellStyle name="Обычный 4 2 4 2 2 2 2 6" xfId="5040"/>
    <cellStyle name="Обычный 4 2 4 2 2 2 2 6 2" xfId="14005"/>
    <cellStyle name="Обычный 4 2 4 2 2 2 2 7" xfId="5041"/>
    <cellStyle name="Обычный 4 2 4 2 2 2 2 7 2" xfId="14006"/>
    <cellStyle name="Обычный 4 2 4 2 2 2 2 8" xfId="14007"/>
    <cellStyle name="Обычный 4 2 4 2 2 2 3" xfId="5042"/>
    <cellStyle name="Обычный 4 2 4 2 2 2 3 2" xfId="5043"/>
    <cellStyle name="Обычный 4 2 4 2 2 2 3 2 2" xfId="5044"/>
    <cellStyle name="Обычный 4 2 4 2 2 2 3 2 2 2" xfId="5045"/>
    <cellStyle name="Обычный 4 2 4 2 2 2 3 2 2 2 2" xfId="14008"/>
    <cellStyle name="Обычный 4 2 4 2 2 2 3 2 2 3" xfId="5046"/>
    <cellStyle name="Обычный 4 2 4 2 2 2 3 2 2 3 2" xfId="14009"/>
    <cellStyle name="Обычный 4 2 4 2 2 2 3 2 2 4" xfId="14010"/>
    <cellStyle name="Обычный 4 2 4 2 2 2 3 2 3" xfId="5047"/>
    <cellStyle name="Обычный 4 2 4 2 2 2 3 2 3 2" xfId="14011"/>
    <cellStyle name="Обычный 4 2 4 2 2 2 3 2 4" xfId="5048"/>
    <cellStyle name="Обычный 4 2 4 2 2 2 3 2 4 2" xfId="14012"/>
    <cellStyle name="Обычный 4 2 4 2 2 2 3 2 5" xfId="14013"/>
    <cellStyle name="Обычный 4 2 4 2 2 2 3 3" xfId="5049"/>
    <cellStyle name="Обычный 4 2 4 2 2 2 3 3 2" xfId="5050"/>
    <cellStyle name="Обычный 4 2 4 2 2 2 3 3 2 2" xfId="5051"/>
    <cellStyle name="Обычный 4 2 4 2 2 2 3 3 2 2 2" xfId="14014"/>
    <cellStyle name="Обычный 4 2 4 2 2 2 3 3 2 3" xfId="14015"/>
    <cellStyle name="Обычный 4 2 4 2 2 2 3 3 3" xfId="5052"/>
    <cellStyle name="Обычный 4 2 4 2 2 2 3 3 3 2" xfId="14016"/>
    <cellStyle name="Обычный 4 2 4 2 2 2 3 3 4" xfId="5053"/>
    <cellStyle name="Обычный 4 2 4 2 2 2 3 3 4 2" xfId="14017"/>
    <cellStyle name="Обычный 4 2 4 2 2 2 3 3 5" xfId="14018"/>
    <cellStyle name="Обычный 4 2 4 2 2 2 3 4" xfId="5054"/>
    <cellStyle name="Обычный 4 2 4 2 2 2 3 4 2" xfId="5055"/>
    <cellStyle name="Обычный 4 2 4 2 2 2 3 4 2 2" xfId="14019"/>
    <cellStyle name="Обычный 4 2 4 2 2 2 3 4 3" xfId="14020"/>
    <cellStyle name="Обычный 4 2 4 2 2 2 3 5" xfId="5056"/>
    <cellStyle name="Обычный 4 2 4 2 2 2 3 5 2" xfId="14021"/>
    <cellStyle name="Обычный 4 2 4 2 2 2 3 6" xfId="5057"/>
    <cellStyle name="Обычный 4 2 4 2 2 2 3 6 2" xfId="14022"/>
    <cellStyle name="Обычный 4 2 4 2 2 2 3 7" xfId="14023"/>
    <cellStyle name="Обычный 4 2 4 2 2 2 4" xfId="5058"/>
    <cellStyle name="Обычный 4 2 4 2 2 2 4 2" xfId="5059"/>
    <cellStyle name="Обычный 4 2 4 2 2 2 4 2 2" xfId="5060"/>
    <cellStyle name="Обычный 4 2 4 2 2 2 4 2 2 2" xfId="14024"/>
    <cellStyle name="Обычный 4 2 4 2 2 2 4 2 3" xfId="5061"/>
    <cellStyle name="Обычный 4 2 4 2 2 2 4 2 3 2" xfId="14025"/>
    <cellStyle name="Обычный 4 2 4 2 2 2 4 2 4" xfId="14026"/>
    <cellStyle name="Обычный 4 2 4 2 2 2 4 3" xfId="5062"/>
    <cellStyle name="Обычный 4 2 4 2 2 2 4 3 2" xfId="14027"/>
    <cellStyle name="Обычный 4 2 4 2 2 2 4 4" xfId="5063"/>
    <cellStyle name="Обычный 4 2 4 2 2 2 4 4 2" xfId="14028"/>
    <cellStyle name="Обычный 4 2 4 2 2 2 4 5" xfId="14029"/>
    <cellStyle name="Обычный 4 2 4 2 2 2 5" xfId="5064"/>
    <cellStyle name="Обычный 4 2 4 2 2 2 5 2" xfId="5065"/>
    <cellStyle name="Обычный 4 2 4 2 2 2 5 2 2" xfId="5066"/>
    <cellStyle name="Обычный 4 2 4 2 2 2 5 2 2 2" xfId="14030"/>
    <cellStyle name="Обычный 4 2 4 2 2 2 5 2 3" xfId="14031"/>
    <cellStyle name="Обычный 4 2 4 2 2 2 5 3" xfId="5067"/>
    <cellStyle name="Обычный 4 2 4 2 2 2 5 3 2" xfId="14032"/>
    <cellStyle name="Обычный 4 2 4 2 2 2 5 4" xfId="5068"/>
    <cellStyle name="Обычный 4 2 4 2 2 2 5 4 2" xfId="14033"/>
    <cellStyle name="Обычный 4 2 4 2 2 2 5 5" xfId="14034"/>
    <cellStyle name="Обычный 4 2 4 2 2 2 6" xfId="5069"/>
    <cellStyle name="Обычный 4 2 4 2 2 2 6 2" xfId="5070"/>
    <cellStyle name="Обычный 4 2 4 2 2 2 6 2 2" xfId="14035"/>
    <cellStyle name="Обычный 4 2 4 2 2 2 6 3" xfId="14036"/>
    <cellStyle name="Обычный 4 2 4 2 2 2 7" xfId="5071"/>
    <cellStyle name="Обычный 4 2 4 2 2 2 7 2" xfId="14037"/>
    <cellStyle name="Обычный 4 2 4 2 2 2 8" xfId="5072"/>
    <cellStyle name="Обычный 4 2 4 2 2 2 8 2" xfId="14038"/>
    <cellStyle name="Обычный 4 2 4 2 2 2 9" xfId="14039"/>
    <cellStyle name="Обычный 4 2 4 2 2 3" xfId="5073"/>
    <cellStyle name="Обычный 4 2 4 2 2 3 2" xfId="5074"/>
    <cellStyle name="Обычный 4 2 4 2 2 3 2 2" xfId="5075"/>
    <cellStyle name="Обычный 4 2 4 2 2 3 2 2 2" xfId="5076"/>
    <cellStyle name="Обычный 4 2 4 2 2 3 2 2 2 2" xfId="5077"/>
    <cellStyle name="Обычный 4 2 4 2 2 3 2 2 2 2 2" xfId="14040"/>
    <cellStyle name="Обычный 4 2 4 2 2 3 2 2 2 3" xfId="5078"/>
    <cellStyle name="Обычный 4 2 4 2 2 3 2 2 2 3 2" xfId="14041"/>
    <cellStyle name="Обычный 4 2 4 2 2 3 2 2 2 4" xfId="14042"/>
    <cellStyle name="Обычный 4 2 4 2 2 3 2 2 3" xfId="5079"/>
    <cellStyle name="Обычный 4 2 4 2 2 3 2 2 3 2" xfId="14043"/>
    <cellStyle name="Обычный 4 2 4 2 2 3 2 2 4" xfId="5080"/>
    <cellStyle name="Обычный 4 2 4 2 2 3 2 2 4 2" xfId="14044"/>
    <cellStyle name="Обычный 4 2 4 2 2 3 2 2 5" xfId="14045"/>
    <cellStyle name="Обычный 4 2 4 2 2 3 2 3" xfId="5081"/>
    <cellStyle name="Обычный 4 2 4 2 2 3 2 3 2" xfId="5082"/>
    <cellStyle name="Обычный 4 2 4 2 2 3 2 3 2 2" xfId="5083"/>
    <cellStyle name="Обычный 4 2 4 2 2 3 2 3 2 2 2" xfId="14046"/>
    <cellStyle name="Обычный 4 2 4 2 2 3 2 3 2 3" xfId="14047"/>
    <cellStyle name="Обычный 4 2 4 2 2 3 2 3 3" xfId="5084"/>
    <cellStyle name="Обычный 4 2 4 2 2 3 2 3 3 2" xfId="14048"/>
    <cellStyle name="Обычный 4 2 4 2 2 3 2 3 4" xfId="5085"/>
    <cellStyle name="Обычный 4 2 4 2 2 3 2 3 4 2" xfId="14049"/>
    <cellStyle name="Обычный 4 2 4 2 2 3 2 3 5" xfId="14050"/>
    <cellStyle name="Обычный 4 2 4 2 2 3 2 4" xfId="5086"/>
    <cellStyle name="Обычный 4 2 4 2 2 3 2 4 2" xfId="5087"/>
    <cellStyle name="Обычный 4 2 4 2 2 3 2 4 2 2" xfId="14051"/>
    <cellStyle name="Обычный 4 2 4 2 2 3 2 4 3" xfId="14052"/>
    <cellStyle name="Обычный 4 2 4 2 2 3 2 5" xfId="5088"/>
    <cellStyle name="Обычный 4 2 4 2 2 3 2 5 2" xfId="14053"/>
    <cellStyle name="Обычный 4 2 4 2 2 3 2 6" xfId="5089"/>
    <cellStyle name="Обычный 4 2 4 2 2 3 2 6 2" xfId="14054"/>
    <cellStyle name="Обычный 4 2 4 2 2 3 2 7" xfId="14055"/>
    <cellStyle name="Обычный 4 2 4 2 2 3 3" xfId="5090"/>
    <cellStyle name="Обычный 4 2 4 2 2 3 3 2" xfId="5091"/>
    <cellStyle name="Обычный 4 2 4 2 2 3 3 2 2" xfId="5092"/>
    <cellStyle name="Обычный 4 2 4 2 2 3 3 2 2 2" xfId="14056"/>
    <cellStyle name="Обычный 4 2 4 2 2 3 3 2 3" xfId="5093"/>
    <cellStyle name="Обычный 4 2 4 2 2 3 3 2 3 2" xfId="14057"/>
    <cellStyle name="Обычный 4 2 4 2 2 3 3 2 4" xfId="14058"/>
    <cellStyle name="Обычный 4 2 4 2 2 3 3 3" xfId="5094"/>
    <cellStyle name="Обычный 4 2 4 2 2 3 3 3 2" xfId="14059"/>
    <cellStyle name="Обычный 4 2 4 2 2 3 3 4" xfId="5095"/>
    <cellStyle name="Обычный 4 2 4 2 2 3 3 4 2" xfId="14060"/>
    <cellStyle name="Обычный 4 2 4 2 2 3 3 5" xfId="14061"/>
    <cellStyle name="Обычный 4 2 4 2 2 3 4" xfId="5096"/>
    <cellStyle name="Обычный 4 2 4 2 2 3 4 2" xfId="5097"/>
    <cellStyle name="Обычный 4 2 4 2 2 3 4 2 2" xfId="5098"/>
    <cellStyle name="Обычный 4 2 4 2 2 3 4 2 2 2" xfId="14062"/>
    <cellStyle name="Обычный 4 2 4 2 2 3 4 2 3" xfId="14063"/>
    <cellStyle name="Обычный 4 2 4 2 2 3 4 3" xfId="5099"/>
    <cellStyle name="Обычный 4 2 4 2 2 3 4 3 2" xfId="14064"/>
    <cellStyle name="Обычный 4 2 4 2 2 3 4 4" xfId="5100"/>
    <cellStyle name="Обычный 4 2 4 2 2 3 4 4 2" xfId="14065"/>
    <cellStyle name="Обычный 4 2 4 2 2 3 4 5" xfId="14066"/>
    <cellStyle name="Обычный 4 2 4 2 2 3 5" xfId="5101"/>
    <cellStyle name="Обычный 4 2 4 2 2 3 5 2" xfId="5102"/>
    <cellStyle name="Обычный 4 2 4 2 2 3 5 2 2" xfId="14067"/>
    <cellStyle name="Обычный 4 2 4 2 2 3 5 3" xfId="14068"/>
    <cellStyle name="Обычный 4 2 4 2 2 3 6" xfId="5103"/>
    <cellStyle name="Обычный 4 2 4 2 2 3 6 2" xfId="14069"/>
    <cellStyle name="Обычный 4 2 4 2 2 3 7" xfId="5104"/>
    <cellStyle name="Обычный 4 2 4 2 2 3 7 2" xfId="14070"/>
    <cellStyle name="Обычный 4 2 4 2 2 3 8" xfId="14071"/>
    <cellStyle name="Обычный 4 2 4 2 2 4" xfId="5105"/>
    <cellStyle name="Обычный 4 2 4 2 2 4 2" xfId="5106"/>
    <cellStyle name="Обычный 4 2 4 2 2 4 2 2" xfId="5107"/>
    <cellStyle name="Обычный 4 2 4 2 2 4 2 2 2" xfId="5108"/>
    <cellStyle name="Обычный 4 2 4 2 2 4 2 2 2 2" xfId="14072"/>
    <cellStyle name="Обычный 4 2 4 2 2 4 2 2 3" xfId="5109"/>
    <cellStyle name="Обычный 4 2 4 2 2 4 2 2 3 2" xfId="14073"/>
    <cellStyle name="Обычный 4 2 4 2 2 4 2 2 4" xfId="14074"/>
    <cellStyle name="Обычный 4 2 4 2 2 4 2 3" xfId="5110"/>
    <cellStyle name="Обычный 4 2 4 2 2 4 2 3 2" xfId="14075"/>
    <cellStyle name="Обычный 4 2 4 2 2 4 2 4" xfId="5111"/>
    <cellStyle name="Обычный 4 2 4 2 2 4 2 4 2" xfId="14076"/>
    <cellStyle name="Обычный 4 2 4 2 2 4 2 5" xfId="14077"/>
    <cellStyle name="Обычный 4 2 4 2 2 4 3" xfId="5112"/>
    <cellStyle name="Обычный 4 2 4 2 2 4 3 2" xfId="5113"/>
    <cellStyle name="Обычный 4 2 4 2 2 4 3 2 2" xfId="5114"/>
    <cellStyle name="Обычный 4 2 4 2 2 4 3 2 2 2" xfId="14078"/>
    <cellStyle name="Обычный 4 2 4 2 2 4 3 2 3" xfId="14079"/>
    <cellStyle name="Обычный 4 2 4 2 2 4 3 3" xfId="5115"/>
    <cellStyle name="Обычный 4 2 4 2 2 4 3 3 2" xfId="14080"/>
    <cellStyle name="Обычный 4 2 4 2 2 4 3 4" xfId="5116"/>
    <cellStyle name="Обычный 4 2 4 2 2 4 3 4 2" xfId="14081"/>
    <cellStyle name="Обычный 4 2 4 2 2 4 3 5" xfId="14082"/>
    <cellStyle name="Обычный 4 2 4 2 2 4 4" xfId="5117"/>
    <cellStyle name="Обычный 4 2 4 2 2 4 4 2" xfId="5118"/>
    <cellStyle name="Обычный 4 2 4 2 2 4 4 2 2" xfId="14083"/>
    <cellStyle name="Обычный 4 2 4 2 2 4 4 3" xfId="14084"/>
    <cellStyle name="Обычный 4 2 4 2 2 4 5" xfId="5119"/>
    <cellStyle name="Обычный 4 2 4 2 2 4 5 2" xfId="14085"/>
    <cellStyle name="Обычный 4 2 4 2 2 4 6" xfId="5120"/>
    <cellStyle name="Обычный 4 2 4 2 2 4 6 2" xfId="14086"/>
    <cellStyle name="Обычный 4 2 4 2 2 4 7" xfId="14087"/>
    <cellStyle name="Обычный 4 2 4 2 2 5" xfId="5121"/>
    <cellStyle name="Обычный 4 2 4 2 2 5 2" xfId="5122"/>
    <cellStyle name="Обычный 4 2 4 2 2 5 2 2" xfId="5123"/>
    <cellStyle name="Обычный 4 2 4 2 2 5 2 2 2" xfId="14088"/>
    <cellStyle name="Обычный 4 2 4 2 2 5 2 3" xfId="5124"/>
    <cellStyle name="Обычный 4 2 4 2 2 5 2 3 2" xfId="14089"/>
    <cellStyle name="Обычный 4 2 4 2 2 5 2 4" xfId="14090"/>
    <cellStyle name="Обычный 4 2 4 2 2 5 3" xfId="5125"/>
    <cellStyle name="Обычный 4 2 4 2 2 5 3 2" xfId="14091"/>
    <cellStyle name="Обычный 4 2 4 2 2 5 4" xfId="5126"/>
    <cellStyle name="Обычный 4 2 4 2 2 5 4 2" xfId="14092"/>
    <cellStyle name="Обычный 4 2 4 2 2 5 5" xfId="14093"/>
    <cellStyle name="Обычный 4 2 4 2 2 6" xfId="5127"/>
    <cellStyle name="Обычный 4 2 4 2 2 6 2" xfId="5128"/>
    <cellStyle name="Обычный 4 2 4 2 2 6 2 2" xfId="5129"/>
    <cellStyle name="Обычный 4 2 4 2 2 6 2 2 2" xfId="14094"/>
    <cellStyle name="Обычный 4 2 4 2 2 6 2 3" xfId="14095"/>
    <cellStyle name="Обычный 4 2 4 2 2 6 3" xfId="5130"/>
    <cellStyle name="Обычный 4 2 4 2 2 6 3 2" xfId="14096"/>
    <cellStyle name="Обычный 4 2 4 2 2 6 4" xfId="5131"/>
    <cellStyle name="Обычный 4 2 4 2 2 6 4 2" xfId="14097"/>
    <cellStyle name="Обычный 4 2 4 2 2 6 5" xfId="14098"/>
    <cellStyle name="Обычный 4 2 4 2 2 7" xfId="5132"/>
    <cellStyle name="Обычный 4 2 4 2 2 7 2" xfId="5133"/>
    <cellStyle name="Обычный 4 2 4 2 2 7 2 2" xfId="14099"/>
    <cellStyle name="Обычный 4 2 4 2 2 7 3" xfId="14100"/>
    <cellStyle name="Обычный 4 2 4 2 2 8" xfId="5134"/>
    <cellStyle name="Обычный 4 2 4 2 2 8 2" xfId="14101"/>
    <cellStyle name="Обычный 4 2 4 2 2 9" xfId="5135"/>
    <cellStyle name="Обычный 4 2 4 2 2 9 2" xfId="14102"/>
    <cellStyle name="Обычный 4 2 4 2 3" xfId="5136"/>
    <cellStyle name="Обычный 4 2 4 2 3 2" xfId="5137"/>
    <cellStyle name="Обычный 4 2 4 2 3 2 2" xfId="5138"/>
    <cellStyle name="Обычный 4 2 4 2 3 2 2 2" xfId="5139"/>
    <cellStyle name="Обычный 4 2 4 2 3 2 2 2 2" xfId="5140"/>
    <cellStyle name="Обычный 4 2 4 2 3 2 2 2 2 2" xfId="5141"/>
    <cellStyle name="Обычный 4 2 4 2 3 2 2 2 2 2 2" xfId="14103"/>
    <cellStyle name="Обычный 4 2 4 2 3 2 2 2 2 3" xfId="5142"/>
    <cellStyle name="Обычный 4 2 4 2 3 2 2 2 2 3 2" xfId="14104"/>
    <cellStyle name="Обычный 4 2 4 2 3 2 2 2 2 4" xfId="14105"/>
    <cellStyle name="Обычный 4 2 4 2 3 2 2 2 3" xfId="5143"/>
    <cellStyle name="Обычный 4 2 4 2 3 2 2 2 3 2" xfId="14106"/>
    <cellStyle name="Обычный 4 2 4 2 3 2 2 2 4" xfId="5144"/>
    <cellStyle name="Обычный 4 2 4 2 3 2 2 2 4 2" xfId="14107"/>
    <cellStyle name="Обычный 4 2 4 2 3 2 2 2 5" xfId="14108"/>
    <cellStyle name="Обычный 4 2 4 2 3 2 2 3" xfId="5145"/>
    <cellStyle name="Обычный 4 2 4 2 3 2 2 3 2" xfId="5146"/>
    <cellStyle name="Обычный 4 2 4 2 3 2 2 3 2 2" xfId="5147"/>
    <cellStyle name="Обычный 4 2 4 2 3 2 2 3 2 2 2" xfId="14109"/>
    <cellStyle name="Обычный 4 2 4 2 3 2 2 3 2 3" xfId="14110"/>
    <cellStyle name="Обычный 4 2 4 2 3 2 2 3 3" xfId="5148"/>
    <cellStyle name="Обычный 4 2 4 2 3 2 2 3 3 2" xfId="14111"/>
    <cellStyle name="Обычный 4 2 4 2 3 2 2 3 4" xfId="5149"/>
    <cellStyle name="Обычный 4 2 4 2 3 2 2 3 4 2" xfId="14112"/>
    <cellStyle name="Обычный 4 2 4 2 3 2 2 3 5" xfId="14113"/>
    <cellStyle name="Обычный 4 2 4 2 3 2 2 4" xfId="5150"/>
    <cellStyle name="Обычный 4 2 4 2 3 2 2 4 2" xfId="5151"/>
    <cellStyle name="Обычный 4 2 4 2 3 2 2 4 2 2" xfId="14114"/>
    <cellStyle name="Обычный 4 2 4 2 3 2 2 4 3" xfId="14115"/>
    <cellStyle name="Обычный 4 2 4 2 3 2 2 5" xfId="5152"/>
    <cellStyle name="Обычный 4 2 4 2 3 2 2 5 2" xfId="14116"/>
    <cellStyle name="Обычный 4 2 4 2 3 2 2 6" xfId="5153"/>
    <cellStyle name="Обычный 4 2 4 2 3 2 2 6 2" xfId="14117"/>
    <cellStyle name="Обычный 4 2 4 2 3 2 2 7" xfId="14118"/>
    <cellStyle name="Обычный 4 2 4 2 3 2 3" xfId="5154"/>
    <cellStyle name="Обычный 4 2 4 2 3 2 3 2" xfId="5155"/>
    <cellStyle name="Обычный 4 2 4 2 3 2 3 2 2" xfId="5156"/>
    <cellStyle name="Обычный 4 2 4 2 3 2 3 2 2 2" xfId="14119"/>
    <cellStyle name="Обычный 4 2 4 2 3 2 3 2 3" xfId="5157"/>
    <cellStyle name="Обычный 4 2 4 2 3 2 3 2 3 2" xfId="14120"/>
    <cellStyle name="Обычный 4 2 4 2 3 2 3 2 4" xfId="14121"/>
    <cellStyle name="Обычный 4 2 4 2 3 2 3 3" xfId="5158"/>
    <cellStyle name="Обычный 4 2 4 2 3 2 3 3 2" xfId="14122"/>
    <cellStyle name="Обычный 4 2 4 2 3 2 3 4" xfId="5159"/>
    <cellStyle name="Обычный 4 2 4 2 3 2 3 4 2" xfId="14123"/>
    <cellStyle name="Обычный 4 2 4 2 3 2 3 5" xfId="14124"/>
    <cellStyle name="Обычный 4 2 4 2 3 2 4" xfId="5160"/>
    <cellStyle name="Обычный 4 2 4 2 3 2 4 2" xfId="5161"/>
    <cellStyle name="Обычный 4 2 4 2 3 2 4 2 2" xfId="5162"/>
    <cellStyle name="Обычный 4 2 4 2 3 2 4 2 2 2" xfId="14125"/>
    <cellStyle name="Обычный 4 2 4 2 3 2 4 2 3" xfId="14126"/>
    <cellStyle name="Обычный 4 2 4 2 3 2 4 3" xfId="5163"/>
    <cellStyle name="Обычный 4 2 4 2 3 2 4 3 2" xfId="14127"/>
    <cellStyle name="Обычный 4 2 4 2 3 2 4 4" xfId="5164"/>
    <cellStyle name="Обычный 4 2 4 2 3 2 4 4 2" xfId="14128"/>
    <cellStyle name="Обычный 4 2 4 2 3 2 4 5" xfId="14129"/>
    <cellStyle name="Обычный 4 2 4 2 3 2 5" xfId="5165"/>
    <cellStyle name="Обычный 4 2 4 2 3 2 5 2" xfId="5166"/>
    <cellStyle name="Обычный 4 2 4 2 3 2 5 2 2" xfId="14130"/>
    <cellStyle name="Обычный 4 2 4 2 3 2 5 3" xfId="14131"/>
    <cellStyle name="Обычный 4 2 4 2 3 2 6" xfId="5167"/>
    <cellStyle name="Обычный 4 2 4 2 3 2 6 2" xfId="14132"/>
    <cellStyle name="Обычный 4 2 4 2 3 2 7" xfId="5168"/>
    <cellStyle name="Обычный 4 2 4 2 3 2 7 2" xfId="14133"/>
    <cellStyle name="Обычный 4 2 4 2 3 2 8" xfId="14134"/>
    <cellStyle name="Обычный 4 2 4 2 3 3" xfId="5169"/>
    <cellStyle name="Обычный 4 2 4 2 3 3 2" xfId="5170"/>
    <cellStyle name="Обычный 4 2 4 2 3 3 2 2" xfId="5171"/>
    <cellStyle name="Обычный 4 2 4 2 3 3 2 2 2" xfId="5172"/>
    <cellStyle name="Обычный 4 2 4 2 3 3 2 2 2 2" xfId="14135"/>
    <cellStyle name="Обычный 4 2 4 2 3 3 2 2 3" xfId="5173"/>
    <cellStyle name="Обычный 4 2 4 2 3 3 2 2 3 2" xfId="14136"/>
    <cellStyle name="Обычный 4 2 4 2 3 3 2 2 4" xfId="14137"/>
    <cellStyle name="Обычный 4 2 4 2 3 3 2 3" xfId="5174"/>
    <cellStyle name="Обычный 4 2 4 2 3 3 2 3 2" xfId="14138"/>
    <cellStyle name="Обычный 4 2 4 2 3 3 2 4" xfId="5175"/>
    <cellStyle name="Обычный 4 2 4 2 3 3 2 4 2" xfId="14139"/>
    <cellStyle name="Обычный 4 2 4 2 3 3 2 5" xfId="14140"/>
    <cellStyle name="Обычный 4 2 4 2 3 3 3" xfId="5176"/>
    <cellStyle name="Обычный 4 2 4 2 3 3 3 2" xfId="5177"/>
    <cellStyle name="Обычный 4 2 4 2 3 3 3 2 2" xfId="5178"/>
    <cellStyle name="Обычный 4 2 4 2 3 3 3 2 2 2" xfId="14141"/>
    <cellStyle name="Обычный 4 2 4 2 3 3 3 2 3" xfId="14142"/>
    <cellStyle name="Обычный 4 2 4 2 3 3 3 3" xfId="5179"/>
    <cellStyle name="Обычный 4 2 4 2 3 3 3 3 2" xfId="14143"/>
    <cellStyle name="Обычный 4 2 4 2 3 3 3 4" xfId="5180"/>
    <cellStyle name="Обычный 4 2 4 2 3 3 3 4 2" xfId="14144"/>
    <cellStyle name="Обычный 4 2 4 2 3 3 3 5" xfId="14145"/>
    <cellStyle name="Обычный 4 2 4 2 3 3 4" xfId="5181"/>
    <cellStyle name="Обычный 4 2 4 2 3 3 4 2" xfId="5182"/>
    <cellStyle name="Обычный 4 2 4 2 3 3 4 2 2" xfId="14146"/>
    <cellStyle name="Обычный 4 2 4 2 3 3 4 3" xfId="14147"/>
    <cellStyle name="Обычный 4 2 4 2 3 3 5" xfId="5183"/>
    <cellStyle name="Обычный 4 2 4 2 3 3 5 2" xfId="14148"/>
    <cellStyle name="Обычный 4 2 4 2 3 3 6" xfId="5184"/>
    <cellStyle name="Обычный 4 2 4 2 3 3 6 2" xfId="14149"/>
    <cellStyle name="Обычный 4 2 4 2 3 3 7" xfId="14150"/>
    <cellStyle name="Обычный 4 2 4 2 3 4" xfId="5185"/>
    <cellStyle name="Обычный 4 2 4 2 3 4 2" xfId="5186"/>
    <cellStyle name="Обычный 4 2 4 2 3 4 2 2" xfId="5187"/>
    <cellStyle name="Обычный 4 2 4 2 3 4 2 2 2" xfId="14151"/>
    <cellStyle name="Обычный 4 2 4 2 3 4 2 3" xfId="5188"/>
    <cellStyle name="Обычный 4 2 4 2 3 4 2 3 2" xfId="14152"/>
    <cellStyle name="Обычный 4 2 4 2 3 4 2 4" xfId="14153"/>
    <cellStyle name="Обычный 4 2 4 2 3 4 3" xfId="5189"/>
    <cellStyle name="Обычный 4 2 4 2 3 4 3 2" xfId="14154"/>
    <cellStyle name="Обычный 4 2 4 2 3 4 4" xfId="5190"/>
    <cellStyle name="Обычный 4 2 4 2 3 4 4 2" xfId="14155"/>
    <cellStyle name="Обычный 4 2 4 2 3 4 5" xfId="14156"/>
    <cellStyle name="Обычный 4 2 4 2 3 5" xfId="5191"/>
    <cellStyle name="Обычный 4 2 4 2 3 5 2" xfId="5192"/>
    <cellStyle name="Обычный 4 2 4 2 3 5 2 2" xfId="5193"/>
    <cellStyle name="Обычный 4 2 4 2 3 5 2 2 2" xfId="14157"/>
    <cellStyle name="Обычный 4 2 4 2 3 5 2 3" xfId="14158"/>
    <cellStyle name="Обычный 4 2 4 2 3 5 3" xfId="5194"/>
    <cellStyle name="Обычный 4 2 4 2 3 5 3 2" xfId="14159"/>
    <cellStyle name="Обычный 4 2 4 2 3 5 4" xfId="5195"/>
    <cellStyle name="Обычный 4 2 4 2 3 5 4 2" xfId="14160"/>
    <cellStyle name="Обычный 4 2 4 2 3 5 5" xfId="14161"/>
    <cellStyle name="Обычный 4 2 4 2 3 6" xfId="5196"/>
    <cellStyle name="Обычный 4 2 4 2 3 6 2" xfId="5197"/>
    <cellStyle name="Обычный 4 2 4 2 3 6 2 2" xfId="14162"/>
    <cellStyle name="Обычный 4 2 4 2 3 6 3" xfId="14163"/>
    <cellStyle name="Обычный 4 2 4 2 3 7" xfId="5198"/>
    <cellStyle name="Обычный 4 2 4 2 3 7 2" xfId="14164"/>
    <cellStyle name="Обычный 4 2 4 2 3 8" xfId="5199"/>
    <cellStyle name="Обычный 4 2 4 2 3 8 2" xfId="14165"/>
    <cellStyle name="Обычный 4 2 4 2 3 9" xfId="14166"/>
    <cellStyle name="Обычный 4 2 4 2 4" xfId="5200"/>
    <cellStyle name="Обычный 4 2 4 2 4 2" xfId="5201"/>
    <cellStyle name="Обычный 4 2 4 2 4 2 2" xfId="5202"/>
    <cellStyle name="Обычный 4 2 4 2 4 2 2 2" xfId="5203"/>
    <cellStyle name="Обычный 4 2 4 2 4 2 2 2 2" xfId="5204"/>
    <cellStyle name="Обычный 4 2 4 2 4 2 2 2 2 2" xfId="14167"/>
    <cellStyle name="Обычный 4 2 4 2 4 2 2 2 3" xfId="5205"/>
    <cellStyle name="Обычный 4 2 4 2 4 2 2 2 3 2" xfId="14168"/>
    <cellStyle name="Обычный 4 2 4 2 4 2 2 2 4" xfId="14169"/>
    <cellStyle name="Обычный 4 2 4 2 4 2 2 3" xfId="5206"/>
    <cellStyle name="Обычный 4 2 4 2 4 2 2 3 2" xfId="14170"/>
    <cellStyle name="Обычный 4 2 4 2 4 2 2 4" xfId="5207"/>
    <cellStyle name="Обычный 4 2 4 2 4 2 2 4 2" xfId="14171"/>
    <cellStyle name="Обычный 4 2 4 2 4 2 2 5" xfId="14172"/>
    <cellStyle name="Обычный 4 2 4 2 4 2 3" xfId="5208"/>
    <cellStyle name="Обычный 4 2 4 2 4 2 3 2" xfId="5209"/>
    <cellStyle name="Обычный 4 2 4 2 4 2 3 2 2" xfId="5210"/>
    <cellStyle name="Обычный 4 2 4 2 4 2 3 2 2 2" xfId="14173"/>
    <cellStyle name="Обычный 4 2 4 2 4 2 3 2 3" xfId="14174"/>
    <cellStyle name="Обычный 4 2 4 2 4 2 3 3" xfId="5211"/>
    <cellStyle name="Обычный 4 2 4 2 4 2 3 3 2" xfId="14175"/>
    <cellStyle name="Обычный 4 2 4 2 4 2 3 4" xfId="5212"/>
    <cellStyle name="Обычный 4 2 4 2 4 2 3 4 2" xfId="14176"/>
    <cellStyle name="Обычный 4 2 4 2 4 2 3 5" xfId="14177"/>
    <cellStyle name="Обычный 4 2 4 2 4 2 4" xfId="5213"/>
    <cellStyle name="Обычный 4 2 4 2 4 2 4 2" xfId="5214"/>
    <cellStyle name="Обычный 4 2 4 2 4 2 4 2 2" xfId="14178"/>
    <cellStyle name="Обычный 4 2 4 2 4 2 4 3" xfId="14179"/>
    <cellStyle name="Обычный 4 2 4 2 4 2 5" xfId="5215"/>
    <cellStyle name="Обычный 4 2 4 2 4 2 5 2" xfId="14180"/>
    <cellStyle name="Обычный 4 2 4 2 4 2 6" xfId="5216"/>
    <cellStyle name="Обычный 4 2 4 2 4 2 6 2" xfId="14181"/>
    <cellStyle name="Обычный 4 2 4 2 4 2 7" xfId="14182"/>
    <cellStyle name="Обычный 4 2 4 2 4 3" xfId="5217"/>
    <cellStyle name="Обычный 4 2 4 2 4 3 2" xfId="5218"/>
    <cellStyle name="Обычный 4 2 4 2 4 3 2 2" xfId="5219"/>
    <cellStyle name="Обычный 4 2 4 2 4 3 2 2 2" xfId="14183"/>
    <cellStyle name="Обычный 4 2 4 2 4 3 2 3" xfId="5220"/>
    <cellStyle name="Обычный 4 2 4 2 4 3 2 3 2" xfId="14184"/>
    <cellStyle name="Обычный 4 2 4 2 4 3 2 4" xfId="14185"/>
    <cellStyle name="Обычный 4 2 4 2 4 3 3" xfId="5221"/>
    <cellStyle name="Обычный 4 2 4 2 4 3 3 2" xfId="14186"/>
    <cellStyle name="Обычный 4 2 4 2 4 3 4" xfId="5222"/>
    <cellStyle name="Обычный 4 2 4 2 4 3 4 2" xfId="14187"/>
    <cellStyle name="Обычный 4 2 4 2 4 3 5" xfId="14188"/>
    <cellStyle name="Обычный 4 2 4 2 4 4" xfId="5223"/>
    <cellStyle name="Обычный 4 2 4 2 4 4 2" xfId="5224"/>
    <cellStyle name="Обычный 4 2 4 2 4 4 2 2" xfId="5225"/>
    <cellStyle name="Обычный 4 2 4 2 4 4 2 2 2" xfId="14189"/>
    <cellStyle name="Обычный 4 2 4 2 4 4 2 3" xfId="14190"/>
    <cellStyle name="Обычный 4 2 4 2 4 4 3" xfId="5226"/>
    <cellStyle name="Обычный 4 2 4 2 4 4 3 2" xfId="14191"/>
    <cellStyle name="Обычный 4 2 4 2 4 4 4" xfId="5227"/>
    <cellStyle name="Обычный 4 2 4 2 4 4 4 2" xfId="14192"/>
    <cellStyle name="Обычный 4 2 4 2 4 4 5" xfId="14193"/>
    <cellStyle name="Обычный 4 2 4 2 4 5" xfId="5228"/>
    <cellStyle name="Обычный 4 2 4 2 4 5 2" xfId="5229"/>
    <cellStyle name="Обычный 4 2 4 2 4 5 2 2" xfId="14194"/>
    <cellStyle name="Обычный 4 2 4 2 4 5 3" xfId="14195"/>
    <cellStyle name="Обычный 4 2 4 2 4 6" xfId="5230"/>
    <cellStyle name="Обычный 4 2 4 2 4 6 2" xfId="14196"/>
    <cellStyle name="Обычный 4 2 4 2 4 7" xfId="5231"/>
    <cellStyle name="Обычный 4 2 4 2 4 7 2" xfId="14197"/>
    <cellStyle name="Обычный 4 2 4 2 4 8" xfId="14198"/>
    <cellStyle name="Обычный 4 2 4 2 5" xfId="5232"/>
    <cellStyle name="Обычный 4 2 4 2 5 2" xfId="5233"/>
    <cellStyle name="Обычный 4 2 4 2 5 2 2" xfId="5234"/>
    <cellStyle name="Обычный 4 2 4 2 5 2 2 2" xfId="5235"/>
    <cellStyle name="Обычный 4 2 4 2 5 2 2 2 2" xfId="14199"/>
    <cellStyle name="Обычный 4 2 4 2 5 2 2 3" xfId="5236"/>
    <cellStyle name="Обычный 4 2 4 2 5 2 2 3 2" xfId="14200"/>
    <cellStyle name="Обычный 4 2 4 2 5 2 2 4" xfId="14201"/>
    <cellStyle name="Обычный 4 2 4 2 5 2 3" xfId="5237"/>
    <cellStyle name="Обычный 4 2 4 2 5 2 3 2" xfId="14202"/>
    <cellStyle name="Обычный 4 2 4 2 5 2 4" xfId="5238"/>
    <cellStyle name="Обычный 4 2 4 2 5 2 4 2" xfId="14203"/>
    <cellStyle name="Обычный 4 2 4 2 5 2 5" xfId="14204"/>
    <cellStyle name="Обычный 4 2 4 2 5 3" xfId="5239"/>
    <cellStyle name="Обычный 4 2 4 2 5 3 2" xfId="5240"/>
    <cellStyle name="Обычный 4 2 4 2 5 3 2 2" xfId="5241"/>
    <cellStyle name="Обычный 4 2 4 2 5 3 2 2 2" xfId="14205"/>
    <cellStyle name="Обычный 4 2 4 2 5 3 2 3" xfId="14206"/>
    <cellStyle name="Обычный 4 2 4 2 5 3 3" xfId="5242"/>
    <cellStyle name="Обычный 4 2 4 2 5 3 3 2" xfId="14207"/>
    <cellStyle name="Обычный 4 2 4 2 5 3 4" xfId="5243"/>
    <cellStyle name="Обычный 4 2 4 2 5 3 4 2" xfId="14208"/>
    <cellStyle name="Обычный 4 2 4 2 5 3 5" xfId="14209"/>
    <cellStyle name="Обычный 4 2 4 2 5 4" xfId="5244"/>
    <cellStyle name="Обычный 4 2 4 2 5 4 2" xfId="5245"/>
    <cellStyle name="Обычный 4 2 4 2 5 4 2 2" xfId="14210"/>
    <cellStyle name="Обычный 4 2 4 2 5 4 3" xfId="14211"/>
    <cellStyle name="Обычный 4 2 4 2 5 5" xfId="5246"/>
    <cellStyle name="Обычный 4 2 4 2 5 5 2" xfId="14212"/>
    <cellStyle name="Обычный 4 2 4 2 5 6" xfId="5247"/>
    <cellStyle name="Обычный 4 2 4 2 5 6 2" xfId="14213"/>
    <cellStyle name="Обычный 4 2 4 2 5 7" xfId="14214"/>
    <cellStyle name="Обычный 4 2 4 2 6" xfId="5248"/>
    <cellStyle name="Обычный 4 2 4 2 6 2" xfId="5249"/>
    <cellStyle name="Обычный 4 2 4 2 6 2 2" xfId="5250"/>
    <cellStyle name="Обычный 4 2 4 2 6 2 2 2" xfId="14215"/>
    <cellStyle name="Обычный 4 2 4 2 6 2 3" xfId="5251"/>
    <cellStyle name="Обычный 4 2 4 2 6 2 3 2" xfId="14216"/>
    <cellStyle name="Обычный 4 2 4 2 6 2 4" xfId="14217"/>
    <cellStyle name="Обычный 4 2 4 2 6 3" xfId="5252"/>
    <cellStyle name="Обычный 4 2 4 2 6 3 2" xfId="14218"/>
    <cellStyle name="Обычный 4 2 4 2 6 4" xfId="5253"/>
    <cellStyle name="Обычный 4 2 4 2 6 4 2" xfId="14219"/>
    <cellStyle name="Обычный 4 2 4 2 6 5" xfId="14220"/>
    <cellStyle name="Обычный 4 2 4 2 7" xfId="5254"/>
    <cellStyle name="Обычный 4 2 4 2 7 2" xfId="5255"/>
    <cellStyle name="Обычный 4 2 4 2 7 2 2" xfId="5256"/>
    <cellStyle name="Обычный 4 2 4 2 7 2 2 2" xfId="14221"/>
    <cellStyle name="Обычный 4 2 4 2 7 2 3" xfId="14222"/>
    <cellStyle name="Обычный 4 2 4 2 7 3" xfId="5257"/>
    <cellStyle name="Обычный 4 2 4 2 7 3 2" xfId="14223"/>
    <cellStyle name="Обычный 4 2 4 2 7 4" xfId="5258"/>
    <cellStyle name="Обычный 4 2 4 2 7 4 2" xfId="14224"/>
    <cellStyle name="Обычный 4 2 4 2 7 5" xfId="14225"/>
    <cellStyle name="Обычный 4 2 4 2 8" xfId="5259"/>
    <cellStyle name="Обычный 4 2 4 2 8 2" xfId="5260"/>
    <cellStyle name="Обычный 4 2 4 2 8 2 2" xfId="14226"/>
    <cellStyle name="Обычный 4 2 4 2 8 3" xfId="14227"/>
    <cellStyle name="Обычный 4 2 4 2 9" xfId="5261"/>
    <cellStyle name="Обычный 4 2 4 2 9 2" xfId="14228"/>
    <cellStyle name="Обычный 4 2 4 3" xfId="5262"/>
    <cellStyle name="Обычный 4 2 4 3 10" xfId="14229"/>
    <cellStyle name="Обычный 4 2 4 3 2" xfId="5263"/>
    <cellStyle name="Обычный 4 2 4 3 2 2" xfId="5264"/>
    <cellStyle name="Обычный 4 2 4 3 2 2 2" xfId="5265"/>
    <cellStyle name="Обычный 4 2 4 3 2 2 2 2" xfId="5266"/>
    <cellStyle name="Обычный 4 2 4 3 2 2 2 2 2" xfId="5267"/>
    <cellStyle name="Обычный 4 2 4 3 2 2 2 2 2 2" xfId="5268"/>
    <cellStyle name="Обычный 4 2 4 3 2 2 2 2 2 2 2" xfId="14230"/>
    <cellStyle name="Обычный 4 2 4 3 2 2 2 2 2 3" xfId="5269"/>
    <cellStyle name="Обычный 4 2 4 3 2 2 2 2 2 3 2" xfId="14231"/>
    <cellStyle name="Обычный 4 2 4 3 2 2 2 2 2 4" xfId="14232"/>
    <cellStyle name="Обычный 4 2 4 3 2 2 2 2 3" xfId="5270"/>
    <cellStyle name="Обычный 4 2 4 3 2 2 2 2 3 2" xfId="14233"/>
    <cellStyle name="Обычный 4 2 4 3 2 2 2 2 4" xfId="5271"/>
    <cellStyle name="Обычный 4 2 4 3 2 2 2 2 4 2" xfId="14234"/>
    <cellStyle name="Обычный 4 2 4 3 2 2 2 2 5" xfId="14235"/>
    <cellStyle name="Обычный 4 2 4 3 2 2 2 3" xfId="5272"/>
    <cellStyle name="Обычный 4 2 4 3 2 2 2 3 2" xfId="5273"/>
    <cellStyle name="Обычный 4 2 4 3 2 2 2 3 2 2" xfId="5274"/>
    <cellStyle name="Обычный 4 2 4 3 2 2 2 3 2 2 2" xfId="14236"/>
    <cellStyle name="Обычный 4 2 4 3 2 2 2 3 2 3" xfId="14237"/>
    <cellStyle name="Обычный 4 2 4 3 2 2 2 3 3" xfId="5275"/>
    <cellStyle name="Обычный 4 2 4 3 2 2 2 3 3 2" xfId="14238"/>
    <cellStyle name="Обычный 4 2 4 3 2 2 2 3 4" xfId="5276"/>
    <cellStyle name="Обычный 4 2 4 3 2 2 2 3 4 2" xfId="14239"/>
    <cellStyle name="Обычный 4 2 4 3 2 2 2 3 5" xfId="14240"/>
    <cellStyle name="Обычный 4 2 4 3 2 2 2 4" xfId="5277"/>
    <cellStyle name="Обычный 4 2 4 3 2 2 2 4 2" xfId="5278"/>
    <cellStyle name="Обычный 4 2 4 3 2 2 2 4 2 2" xfId="14241"/>
    <cellStyle name="Обычный 4 2 4 3 2 2 2 4 3" xfId="14242"/>
    <cellStyle name="Обычный 4 2 4 3 2 2 2 5" xfId="5279"/>
    <cellStyle name="Обычный 4 2 4 3 2 2 2 5 2" xfId="14243"/>
    <cellStyle name="Обычный 4 2 4 3 2 2 2 6" xfId="5280"/>
    <cellStyle name="Обычный 4 2 4 3 2 2 2 6 2" xfId="14244"/>
    <cellStyle name="Обычный 4 2 4 3 2 2 2 7" xfId="14245"/>
    <cellStyle name="Обычный 4 2 4 3 2 2 3" xfId="5281"/>
    <cellStyle name="Обычный 4 2 4 3 2 2 3 2" xfId="5282"/>
    <cellStyle name="Обычный 4 2 4 3 2 2 3 2 2" xfId="5283"/>
    <cellStyle name="Обычный 4 2 4 3 2 2 3 2 2 2" xfId="14246"/>
    <cellStyle name="Обычный 4 2 4 3 2 2 3 2 3" xfId="5284"/>
    <cellStyle name="Обычный 4 2 4 3 2 2 3 2 3 2" xfId="14247"/>
    <cellStyle name="Обычный 4 2 4 3 2 2 3 2 4" xfId="14248"/>
    <cellStyle name="Обычный 4 2 4 3 2 2 3 3" xfId="5285"/>
    <cellStyle name="Обычный 4 2 4 3 2 2 3 3 2" xfId="14249"/>
    <cellStyle name="Обычный 4 2 4 3 2 2 3 4" xfId="5286"/>
    <cellStyle name="Обычный 4 2 4 3 2 2 3 4 2" xfId="14250"/>
    <cellStyle name="Обычный 4 2 4 3 2 2 3 5" xfId="14251"/>
    <cellStyle name="Обычный 4 2 4 3 2 2 4" xfId="5287"/>
    <cellStyle name="Обычный 4 2 4 3 2 2 4 2" xfId="5288"/>
    <cellStyle name="Обычный 4 2 4 3 2 2 4 2 2" xfId="5289"/>
    <cellStyle name="Обычный 4 2 4 3 2 2 4 2 2 2" xfId="14252"/>
    <cellStyle name="Обычный 4 2 4 3 2 2 4 2 3" xfId="14253"/>
    <cellStyle name="Обычный 4 2 4 3 2 2 4 3" xfId="5290"/>
    <cellStyle name="Обычный 4 2 4 3 2 2 4 3 2" xfId="14254"/>
    <cellStyle name="Обычный 4 2 4 3 2 2 4 4" xfId="5291"/>
    <cellStyle name="Обычный 4 2 4 3 2 2 4 4 2" xfId="14255"/>
    <cellStyle name="Обычный 4 2 4 3 2 2 4 5" xfId="14256"/>
    <cellStyle name="Обычный 4 2 4 3 2 2 5" xfId="5292"/>
    <cellStyle name="Обычный 4 2 4 3 2 2 5 2" xfId="5293"/>
    <cellStyle name="Обычный 4 2 4 3 2 2 5 2 2" xfId="14257"/>
    <cellStyle name="Обычный 4 2 4 3 2 2 5 3" xfId="14258"/>
    <cellStyle name="Обычный 4 2 4 3 2 2 6" xfId="5294"/>
    <cellStyle name="Обычный 4 2 4 3 2 2 6 2" xfId="14259"/>
    <cellStyle name="Обычный 4 2 4 3 2 2 7" xfId="5295"/>
    <cellStyle name="Обычный 4 2 4 3 2 2 7 2" xfId="14260"/>
    <cellStyle name="Обычный 4 2 4 3 2 2 8" xfId="14261"/>
    <cellStyle name="Обычный 4 2 4 3 2 3" xfId="5296"/>
    <cellStyle name="Обычный 4 2 4 3 2 3 2" xfId="5297"/>
    <cellStyle name="Обычный 4 2 4 3 2 3 2 2" xfId="5298"/>
    <cellStyle name="Обычный 4 2 4 3 2 3 2 2 2" xfId="5299"/>
    <cellStyle name="Обычный 4 2 4 3 2 3 2 2 2 2" xfId="14262"/>
    <cellStyle name="Обычный 4 2 4 3 2 3 2 2 3" xfId="5300"/>
    <cellStyle name="Обычный 4 2 4 3 2 3 2 2 3 2" xfId="14263"/>
    <cellStyle name="Обычный 4 2 4 3 2 3 2 2 4" xfId="14264"/>
    <cellStyle name="Обычный 4 2 4 3 2 3 2 3" xfId="5301"/>
    <cellStyle name="Обычный 4 2 4 3 2 3 2 3 2" xfId="14265"/>
    <cellStyle name="Обычный 4 2 4 3 2 3 2 4" xfId="5302"/>
    <cellStyle name="Обычный 4 2 4 3 2 3 2 4 2" xfId="14266"/>
    <cellStyle name="Обычный 4 2 4 3 2 3 2 5" xfId="14267"/>
    <cellStyle name="Обычный 4 2 4 3 2 3 3" xfId="5303"/>
    <cellStyle name="Обычный 4 2 4 3 2 3 3 2" xfId="5304"/>
    <cellStyle name="Обычный 4 2 4 3 2 3 3 2 2" xfId="5305"/>
    <cellStyle name="Обычный 4 2 4 3 2 3 3 2 2 2" xfId="14268"/>
    <cellStyle name="Обычный 4 2 4 3 2 3 3 2 3" xfId="14269"/>
    <cellStyle name="Обычный 4 2 4 3 2 3 3 3" xfId="5306"/>
    <cellStyle name="Обычный 4 2 4 3 2 3 3 3 2" xfId="14270"/>
    <cellStyle name="Обычный 4 2 4 3 2 3 3 4" xfId="5307"/>
    <cellStyle name="Обычный 4 2 4 3 2 3 3 4 2" xfId="14271"/>
    <cellStyle name="Обычный 4 2 4 3 2 3 3 5" xfId="14272"/>
    <cellStyle name="Обычный 4 2 4 3 2 3 4" xfId="5308"/>
    <cellStyle name="Обычный 4 2 4 3 2 3 4 2" xfId="5309"/>
    <cellStyle name="Обычный 4 2 4 3 2 3 4 2 2" xfId="14273"/>
    <cellStyle name="Обычный 4 2 4 3 2 3 4 3" xfId="14274"/>
    <cellStyle name="Обычный 4 2 4 3 2 3 5" xfId="5310"/>
    <cellStyle name="Обычный 4 2 4 3 2 3 5 2" xfId="14275"/>
    <cellStyle name="Обычный 4 2 4 3 2 3 6" xfId="5311"/>
    <cellStyle name="Обычный 4 2 4 3 2 3 6 2" xfId="14276"/>
    <cellStyle name="Обычный 4 2 4 3 2 3 7" xfId="14277"/>
    <cellStyle name="Обычный 4 2 4 3 2 4" xfId="5312"/>
    <cellStyle name="Обычный 4 2 4 3 2 4 2" xfId="5313"/>
    <cellStyle name="Обычный 4 2 4 3 2 4 2 2" xfId="5314"/>
    <cellStyle name="Обычный 4 2 4 3 2 4 2 2 2" xfId="14278"/>
    <cellStyle name="Обычный 4 2 4 3 2 4 2 3" xfId="5315"/>
    <cellStyle name="Обычный 4 2 4 3 2 4 2 3 2" xfId="14279"/>
    <cellStyle name="Обычный 4 2 4 3 2 4 2 4" xfId="14280"/>
    <cellStyle name="Обычный 4 2 4 3 2 4 3" xfId="5316"/>
    <cellStyle name="Обычный 4 2 4 3 2 4 3 2" xfId="14281"/>
    <cellStyle name="Обычный 4 2 4 3 2 4 4" xfId="5317"/>
    <cellStyle name="Обычный 4 2 4 3 2 4 4 2" xfId="14282"/>
    <cellStyle name="Обычный 4 2 4 3 2 4 5" xfId="14283"/>
    <cellStyle name="Обычный 4 2 4 3 2 5" xfId="5318"/>
    <cellStyle name="Обычный 4 2 4 3 2 5 2" xfId="5319"/>
    <cellStyle name="Обычный 4 2 4 3 2 5 2 2" xfId="5320"/>
    <cellStyle name="Обычный 4 2 4 3 2 5 2 2 2" xfId="14284"/>
    <cellStyle name="Обычный 4 2 4 3 2 5 2 3" xfId="14285"/>
    <cellStyle name="Обычный 4 2 4 3 2 5 3" xfId="5321"/>
    <cellStyle name="Обычный 4 2 4 3 2 5 3 2" xfId="14286"/>
    <cellStyle name="Обычный 4 2 4 3 2 5 4" xfId="5322"/>
    <cellStyle name="Обычный 4 2 4 3 2 5 4 2" xfId="14287"/>
    <cellStyle name="Обычный 4 2 4 3 2 5 5" xfId="14288"/>
    <cellStyle name="Обычный 4 2 4 3 2 6" xfId="5323"/>
    <cellStyle name="Обычный 4 2 4 3 2 6 2" xfId="5324"/>
    <cellStyle name="Обычный 4 2 4 3 2 6 2 2" xfId="14289"/>
    <cellStyle name="Обычный 4 2 4 3 2 6 3" xfId="14290"/>
    <cellStyle name="Обычный 4 2 4 3 2 7" xfId="5325"/>
    <cellStyle name="Обычный 4 2 4 3 2 7 2" xfId="14291"/>
    <cellStyle name="Обычный 4 2 4 3 2 8" xfId="5326"/>
    <cellStyle name="Обычный 4 2 4 3 2 8 2" xfId="14292"/>
    <cellStyle name="Обычный 4 2 4 3 2 9" xfId="14293"/>
    <cellStyle name="Обычный 4 2 4 3 3" xfId="5327"/>
    <cellStyle name="Обычный 4 2 4 3 3 2" xfId="5328"/>
    <cellStyle name="Обычный 4 2 4 3 3 2 2" xfId="5329"/>
    <cellStyle name="Обычный 4 2 4 3 3 2 2 2" xfId="5330"/>
    <cellStyle name="Обычный 4 2 4 3 3 2 2 2 2" xfId="5331"/>
    <cellStyle name="Обычный 4 2 4 3 3 2 2 2 2 2" xfId="14294"/>
    <cellStyle name="Обычный 4 2 4 3 3 2 2 2 3" xfId="5332"/>
    <cellStyle name="Обычный 4 2 4 3 3 2 2 2 3 2" xfId="14295"/>
    <cellStyle name="Обычный 4 2 4 3 3 2 2 2 4" xfId="14296"/>
    <cellStyle name="Обычный 4 2 4 3 3 2 2 3" xfId="5333"/>
    <cellStyle name="Обычный 4 2 4 3 3 2 2 3 2" xfId="14297"/>
    <cellStyle name="Обычный 4 2 4 3 3 2 2 4" xfId="5334"/>
    <cellStyle name="Обычный 4 2 4 3 3 2 2 4 2" xfId="14298"/>
    <cellStyle name="Обычный 4 2 4 3 3 2 2 5" xfId="14299"/>
    <cellStyle name="Обычный 4 2 4 3 3 2 3" xfId="5335"/>
    <cellStyle name="Обычный 4 2 4 3 3 2 3 2" xfId="5336"/>
    <cellStyle name="Обычный 4 2 4 3 3 2 3 2 2" xfId="5337"/>
    <cellStyle name="Обычный 4 2 4 3 3 2 3 2 2 2" xfId="14300"/>
    <cellStyle name="Обычный 4 2 4 3 3 2 3 2 3" xfId="14301"/>
    <cellStyle name="Обычный 4 2 4 3 3 2 3 3" xfId="5338"/>
    <cellStyle name="Обычный 4 2 4 3 3 2 3 3 2" xfId="14302"/>
    <cellStyle name="Обычный 4 2 4 3 3 2 3 4" xfId="5339"/>
    <cellStyle name="Обычный 4 2 4 3 3 2 3 4 2" xfId="14303"/>
    <cellStyle name="Обычный 4 2 4 3 3 2 3 5" xfId="14304"/>
    <cellStyle name="Обычный 4 2 4 3 3 2 4" xfId="5340"/>
    <cellStyle name="Обычный 4 2 4 3 3 2 4 2" xfId="5341"/>
    <cellStyle name="Обычный 4 2 4 3 3 2 4 2 2" xfId="14305"/>
    <cellStyle name="Обычный 4 2 4 3 3 2 4 3" xfId="14306"/>
    <cellStyle name="Обычный 4 2 4 3 3 2 5" xfId="5342"/>
    <cellStyle name="Обычный 4 2 4 3 3 2 5 2" xfId="14307"/>
    <cellStyle name="Обычный 4 2 4 3 3 2 6" xfId="5343"/>
    <cellStyle name="Обычный 4 2 4 3 3 2 6 2" xfId="14308"/>
    <cellStyle name="Обычный 4 2 4 3 3 2 7" xfId="14309"/>
    <cellStyle name="Обычный 4 2 4 3 3 3" xfId="5344"/>
    <cellStyle name="Обычный 4 2 4 3 3 3 2" xfId="5345"/>
    <cellStyle name="Обычный 4 2 4 3 3 3 2 2" xfId="5346"/>
    <cellStyle name="Обычный 4 2 4 3 3 3 2 2 2" xfId="14310"/>
    <cellStyle name="Обычный 4 2 4 3 3 3 2 3" xfId="5347"/>
    <cellStyle name="Обычный 4 2 4 3 3 3 2 3 2" xfId="14311"/>
    <cellStyle name="Обычный 4 2 4 3 3 3 2 4" xfId="14312"/>
    <cellStyle name="Обычный 4 2 4 3 3 3 3" xfId="5348"/>
    <cellStyle name="Обычный 4 2 4 3 3 3 3 2" xfId="14313"/>
    <cellStyle name="Обычный 4 2 4 3 3 3 4" xfId="5349"/>
    <cellStyle name="Обычный 4 2 4 3 3 3 4 2" xfId="14314"/>
    <cellStyle name="Обычный 4 2 4 3 3 3 5" xfId="14315"/>
    <cellStyle name="Обычный 4 2 4 3 3 4" xfId="5350"/>
    <cellStyle name="Обычный 4 2 4 3 3 4 2" xfId="5351"/>
    <cellStyle name="Обычный 4 2 4 3 3 4 2 2" xfId="5352"/>
    <cellStyle name="Обычный 4 2 4 3 3 4 2 2 2" xfId="14316"/>
    <cellStyle name="Обычный 4 2 4 3 3 4 2 3" xfId="14317"/>
    <cellStyle name="Обычный 4 2 4 3 3 4 3" xfId="5353"/>
    <cellStyle name="Обычный 4 2 4 3 3 4 3 2" xfId="14318"/>
    <cellStyle name="Обычный 4 2 4 3 3 4 4" xfId="5354"/>
    <cellStyle name="Обычный 4 2 4 3 3 4 4 2" xfId="14319"/>
    <cellStyle name="Обычный 4 2 4 3 3 4 5" xfId="14320"/>
    <cellStyle name="Обычный 4 2 4 3 3 5" xfId="5355"/>
    <cellStyle name="Обычный 4 2 4 3 3 5 2" xfId="5356"/>
    <cellStyle name="Обычный 4 2 4 3 3 5 2 2" xfId="14321"/>
    <cellStyle name="Обычный 4 2 4 3 3 5 3" xfId="14322"/>
    <cellStyle name="Обычный 4 2 4 3 3 6" xfId="5357"/>
    <cellStyle name="Обычный 4 2 4 3 3 6 2" xfId="14323"/>
    <cellStyle name="Обычный 4 2 4 3 3 7" xfId="5358"/>
    <cellStyle name="Обычный 4 2 4 3 3 7 2" xfId="14324"/>
    <cellStyle name="Обычный 4 2 4 3 3 8" xfId="14325"/>
    <cellStyle name="Обычный 4 2 4 3 4" xfId="5359"/>
    <cellStyle name="Обычный 4 2 4 3 4 2" xfId="5360"/>
    <cellStyle name="Обычный 4 2 4 3 4 2 2" xfId="5361"/>
    <cellStyle name="Обычный 4 2 4 3 4 2 2 2" xfId="5362"/>
    <cellStyle name="Обычный 4 2 4 3 4 2 2 2 2" xfId="14326"/>
    <cellStyle name="Обычный 4 2 4 3 4 2 2 3" xfId="5363"/>
    <cellStyle name="Обычный 4 2 4 3 4 2 2 3 2" xfId="14327"/>
    <cellStyle name="Обычный 4 2 4 3 4 2 2 4" xfId="14328"/>
    <cellStyle name="Обычный 4 2 4 3 4 2 3" xfId="5364"/>
    <cellStyle name="Обычный 4 2 4 3 4 2 3 2" xfId="14329"/>
    <cellStyle name="Обычный 4 2 4 3 4 2 4" xfId="5365"/>
    <cellStyle name="Обычный 4 2 4 3 4 2 4 2" xfId="14330"/>
    <cellStyle name="Обычный 4 2 4 3 4 2 5" xfId="14331"/>
    <cellStyle name="Обычный 4 2 4 3 4 3" xfId="5366"/>
    <cellStyle name="Обычный 4 2 4 3 4 3 2" xfId="5367"/>
    <cellStyle name="Обычный 4 2 4 3 4 3 2 2" xfId="5368"/>
    <cellStyle name="Обычный 4 2 4 3 4 3 2 2 2" xfId="14332"/>
    <cellStyle name="Обычный 4 2 4 3 4 3 2 3" xfId="14333"/>
    <cellStyle name="Обычный 4 2 4 3 4 3 3" xfId="5369"/>
    <cellStyle name="Обычный 4 2 4 3 4 3 3 2" xfId="14334"/>
    <cellStyle name="Обычный 4 2 4 3 4 3 4" xfId="5370"/>
    <cellStyle name="Обычный 4 2 4 3 4 3 4 2" xfId="14335"/>
    <cellStyle name="Обычный 4 2 4 3 4 3 5" xfId="14336"/>
    <cellStyle name="Обычный 4 2 4 3 4 4" xfId="5371"/>
    <cellStyle name="Обычный 4 2 4 3 4 4 2" xfId="5372"/>
    <cellStyle name="Обычный 4 2 4 3 4 4 2 2" xfId="14337"/>
    <cellStyle name="Обычный 4 2 4 3 4 4 3" xfId="14338"/>
    <cellStyle name="Обычный 4 2 4 3 4 5" xfId="5373"/>
    <cellStyle name="Обычный 4 2 4 3 4 5 2" xfId="14339"/>
    <cellStyle name="Обычный 4 2 4 3 4 6" xfId="5374"/>
    <cellStyle name="Обычный 4 2 4 3 4 6 2" xfId="14340"/>
    <cellStyle name="Обычный 4 2 4 3 4 7" xfId="14341"/>
    <cellStyle name="Обычный 4 2 4 3 5" xfId="5375"/>
    <cellStyle name="Обычный 4 2 4 3 5 2" xfId="5376"/>
    <cellStyle name="Обычный 4 2 4 3 5 2 2" xfId="5377"/>
    <cellStyle name="Обычный 4 2 4 3 5 2 2 2" xfId="14342"/>
    <cellStyle name="Обычный 4 2 4 3 5 2 3" xfId="5378"/>
    <cellStyle name="Обычный 4 2 4 3 5 2 3 2" xfId="14343"/>
    <cellStyle name="Обычный 4 2 4 3 5 2 4" xfId="14344"/>
    <cellStyle name="Обычный 4 2 4 3 5 3" xfId="5379"/>
    <cellStyle name="Обычный 4 2 4 3 5 3 2" xfId="14345"/>
    <cellStyle name="Обычный 4 2 4 3 5 4" xfId="5380"/>
    <cellStyle name="Обычный 4 2 4 3 5 4 2" xfId="14346"/>
    <cellStyle name="Обычный 4 2 4 3 5 5" xfId="14347"/>
    <cellStyle name="Обычный 4 2 4 3 6" xfId="5381"/>
    <cellStyle name="Обычный 4 2 4 3 6 2" xfId="5382"/>
    <cellStyle name="Обычный 4 2 4 3 6 2 2" xfId="5383"/>
    <cellStyle name="Обычный 4 2 4 3 6 2 2 2" xfId="14348"/>
    <cellStyle name="Обычный 4 2 4 3 6 2 3" xfId="14349"/>
    <cellStyle name="Обычный 4 2 4 3 6 3" xfId="5384"/>
    <cellStyle name="Обычный 4 2 4 3 6 3 2" xfId="14350"/>
    <cellStyle name="Обычный 4 2 4 3 6 4" xfId="5385"/>
    <cellStyle name="Обычный 4 2 4 3 6 4 2" xfId="14351"/>
    <cellStyle name="Обычный 4 2 4 3 6 5" xfId="14352"/>
    <cellStyle name="Обычный 4 2 4 3 7" xfId="5386"/>
    <cellStyle name="Обычный 4 2 4 3 7 2" xfId="5387"/>
    <cellStyle name="Обычный 4 2 4 3 7 2 2" xfId="14353"/>
    <cellStyle name="Обычный 4 2 4 3 7 3" xfId="14354"/>
    <cellStyle name="Обычный 4 2 4 3 8" xfId="5388"/>
    <cellStyle name="Обычный 4 2 4 3 8 2" xfId="14355"/>
    <cellStyle name="Обычный 4 2 4 3 9" xfId="5389"/>
    <cellStyle name="Обычный 4 2 4 3 9 2" xfId="14356"/>
    <cellStyle name="Обычный 4 2 4 4" xfId="5390"/>
    <cellStyle name="Обычный 4 2 4 4 2" xfId="5391"/>
    <cellStyle name="Обычный 4 2 4 4 2 2" xfId="5392"/>
    <cellStyle name="Обычный 4 2 4 4 2 2 2" xfId="5393"/>
    <cellStyle name="Обычный 4 2 4 4 2 2 2 2" xfId="5394"/>
    <cellStyle name="Обычный 4 2 4 4 2 2 2 2 2" xfId="5395"/>
    <cellStyle name="Обычный 4 2 4 4 2 2 2 2 2 2" xfId="14357"/>
    <cellStyle name="Обычный 4 2 4 4 2 2 2 2 3" xfId="5396"/>
    <cellStyle name="Обычный 4 2 4 4 2 2 2 2 3 2" xfId="14358"/>
    <cellStyle name="Обычный 4 2 4 4 2 2 2 2 4" xfId="14359"/>
    <cellStyle name="Обычный 4 2 4 4 2 2 2 3" xfId="5397"/>
    <cellStyle name="Обычный 4 2 4 4 2 2 2 3 2" xfId="14360"/>
    <cellStyle name="Обычный 4 2 4 4 2 2 2 4" xfId="5398"/>
    <cellStyle name="Обычный 4 2 4 4 2 2 2 4 2" xfId="14361"/>
    <cellStyle name="Обычный 4 2 4 4 2 2 2 5" xfId="14362"/>
    <cellStyle name="Обычный 4 2 4 4 2 2 3" xfId="5399"/>
    <cellStyle name="Обычный 4 2 4 4 2 2 3 2" xfId="5400"/>
    <cellStyle name="Обычный 4 2 4 4 2 2 3 2 2" xfId="5401"/>
    <cellStyle name="Обычный 4 2 4 4 2 2 3 2 2 2" xfId="14363"/>
    <cellStyle name="Обычный 4 2 4 4 2 2 3 2 3" xfId="14364"/>
    <cellStyle name="Обычный 4 2 4 4 2 2 3 3" xfId="5402"/>
    <cellStyle name="Обычный 4 2 4 4 2 2 3 3 2" xfId="14365"/>
    <cellStyle name="Обычный 4 2 4 4 2 2 3 4" xfId="5403"/>
    <cellStyle name="Обычный 4 2 4 4 2 2 3 4 2" xfId="14366"/>
    <cellStyle name="Обычный 4 2 4 4 2 2 3 5" xfId="14367"/>
    <cellStyle name="Обычный 4 2 4 4 2 2 4" xfId="5404"/>
    <cellStyle name="Обычный 4 2 4 4 2 2 4 2" xfId="5405"/>
    <cellStyle name="Обычный 4 2 4 4 2 2 4 2 2" xfId="14368"/>
    <cellStyle name="Обычный 4 2 4 4 2 2 4 3" xfId="14369"/>
    <cellStyle name="Обычный 4 2 4 4 2 2 5" xfId="5406"/>
    <cellStyle name="Обычный 4 2 4 4 2 2 5 2" xfId="14370"/>
    <cellStyle name="Обычный 4 2 4 4 2 2 6" xfId="5407"/>
    <cellStyle name="Обычный 4 2 4 4 2 2 6 2" xfId="14371"/>
    <cellStyle name="Обычный 4 2 4 4 2 2 7" xfId="14372"/>
    <cellStyle name="Обычный 4 2 4 4 2 3" xfId="5408"/>
    <cellStyle name="Обычный 4 2 4 4 2 3 2" xfId="5409"/>
    <cellStyle name="Обычный 4 2 4 4 2 3 2 2" xfId="5410"/>
    <cellStyle name="Обычный 4 2 4 4 2 3 2 2 2" xfId="14373"/>
    <cellStyle name="Обычный 4 2 4 4 2 3 2 3" xfId="5411"/>
    <cellStyle name="Обычный 4 2 4 4 2 3 2 3 2" xfId="14374"/>
    <cellStyle name="Обычный 4 2 4 4 2 3 2 4" xfId="14375"/>
    <cellStyle name="Обычный 4 2 4 4 2 3 3" xfId="5412"/>
    <cellStyle name="Обычный 4 2 4 4 2 3 3 2" xfId="14376"/>
    <cellStyle name="Обычный 4 2 4 4 2 3 4" xfId="5413"/>
    <cellStyle name="Обычный 4 2 4 4 2 3 4 2" xfId="14377"/>
    <cellStyle name="Обычный 4 2 4 4 2 3 5" xfId="14378"/>
    <cellStyle name="Обычный 4 2 4 4 2 4" xfId="5414"/>
    <cellStyle name="Обычный 4 2 4 4 2 4 2" xfId="5415"/>
    <cellStyle name="Обычный 4 2 4 4 2 4 2 2" xfId="5416"/>
    <cellStyle name="Обычный 4 2 4 4 2 4 2 2 2" xfId="14379"/>
    <cellStyle name="Обычный 4 2 4 4 2 4 2 3" xfId="14380"/>
    <cellStyle name="Обычный 4 2 4 4 2 4 3" xfId="5417"/>
    <cellStyle name="Обычный 4 2 4 4 2 4 3 2" xfId="14381"/>
    <cellStyle name="Обычный 4 2 4 4 2 4 4" xfId="5418"/>
    <cellStyle name="Обычный 4 2 4 4 2 4 4 2" xfId="14382"/>
    <cellStyle name="Обычный 4 2 4 4 2 4 5" xfId="14383"/>
    <cellStyle name="Обычный 4 2 4 4 2 5" xfId="5419"/>
    <cellStyle name="Обычный 4 2 4 4 2 5 2" xfId="5420"/>
    <cellStyle name="Обычный 4 2 4 4 2 5 2 2" xfId="14384"/>
    <cellStyle name="Обычный 4 2 4 4 2 5 3" xfId="14385"/>
    <cellStyle name="Обычный 4 2 4 4 2 6" xfId="5421"/>
    <cellStyle name="Обычный 4 2 4 4 2 6 2" xfId="14386"/>
    <cellStyle name="Обычный 4 2 4 4 2 7" xfId="5422"/>
    <cellStyle name="Обычный 4 2 4 4 2 7 2" xfId="14387"/>
    <cellStyle name="Обычный 4 2 4 4 2 8" xfId="14388"/>
    <cellStyle name="Обычный 4 2 4 4 3" xfId="5423"/>
    <cellStyle name="Обычный 4 2 4 4 3 2" xfId="5424"/>
    <cellStyle name="Обычный 4 2 4 4 3 2 2" xfId="5425"/>
    <cellStyle name="Обычный 4 2 4 4 3 2 2 2" xfId="5426"/>
    <cellStyle name="Обычный 4 2 4 4 3 2 2 2 2" xfId="14389"/>
    <cellStyle name="Обычный 4 2 4 4 3 2 2 3" xfId="5427"/>
    <cellStyle name="Обычный 4 2 4 4 3 2 2 3 2" xfId="14390"/>
    <cellStyle name="Обычный 4 2 4 4 3 2 2 4" xfId="14391"/>
    <cellStyle name="Обычный 4 2 4 4 3 2 3" xfId="5428"/>
    <cellStyle name="Обычный 4 2 4 4 3 2 3 2" xfId="14392"/>
    <cellStyle name="Обычный 4 2 4 4 3 2 4" xfId="5429"/>
    <cellStyle name="Обычный 4 2 4 4 3 2 4 2" xfId="14393"/>
    <cellStyle name="Обычный 4 2 4 4 3 2 5" xfId="14394"/>
    <cellStyle name="Обычный 4 2 4 4 3 3" xfId="5430"/>
    <cellStyle name="Обычный 4 2 4 4 3 3 2" xfId="5431"/>
    <cellStyle name="Обычный 4 2 4 4 3 3 2 2" xfId="5432"/>
    <cellStyle name="Обычный 4 2 4 4 3 3 2 2 2" xfId="14395"/>
    <cellStyle name="Обычный 4 2 4 4 3 3 2 3" xfId="14396"/>
    <cellStyle name="Обычный 4 2 4 4 3 3 3" xfId="5433"/>
    <cellStyle name="Обычный 4 2 4 4 3 3 3 2" xfId="14397"/>
    <cellStyle name="Обычный 4 2 4 4 3 3 4" xfId="5434"/>
    <cellStyle name="Обычный 4 2 4 4 3 3 4 2" xfId="14398"/>
    <cellStyle name="Обычный 4 2 4 4 3 3 5" xfId="14399"/>
    <cellStyle name="Обычный 4 2 4 4 3 4" xfId="5435"/>
    <cellStyle name="Обычный 4 2 4 4 3 4 2" xfId="5436"/>
    <cellStyle name="Обычный 4 2 4 4 3 4 2 2" xfId="14400"/>
    <cellStyle name="Обычный 4 2 4 4 3 4 3" xfId="14401"/>
    <cellStyle name="Обычный 4 2 4 4 3 5" xfId="5437"/>
    <cellStyle name="Обычный 4 2 4 4 3 5 2" xfId="14402"/>
    <cellStyle name="Обычный 4 2 4 4 3 6" xfId="5438"/>
    <cellStyle name="Обычный 4 2 4 4 3 6 2" xfId="14403"/>
    <cellStyle name="Обычный 4 2 4 4 3 7" xfId="14404"/>
    <cellStyle name="Обычный 4 2 4 4 4" xfId="5439"/>
    <cellStyle name="Обычный 4 2 4 4 4 2" xfId="5440"/>
    <cellStyle name="Обычный 4 2 4 4 4 2 2" xfId="5441"/>
    <cellStyle name="Обычный 4 2 4 4 4 2 2 2" xfId="14405"/>
    <cellStyle name="Обычный 4 2 4 4 4 2 3" xfId="5442"/>
    <cellStyle name="Обычный 4 2 4 4 4 2 3 2" xfId="14406"/>
    <cellStyle name="Обычный 4 2 4 4 4 2 4" xfId="14407"/>
    <cellStyle name="Обычный 4 2 4 4 4 3" xfId="5443"/>
    <cellStyle name="Обычный 4 2 4 4 4 3 2" xfId="14408"/>
    <cellStyle name="Обычный 4 2 4 4 4 4" xfId="5444"/>
    <cellStyle name="Обычный 4 2 4 4 4 4 2" xfId="14409"/>
    <cellStyle name="Обычный 4 2 4 4 4 5" xfId="14410"/>
    <cellStyle name="Обычный 4 2 4 4 5" xfId="5445"/>
    <cellStyle name="Обычный 4 2 4 4 5 2" xfId="5446"/>
    <cellStyle name="Обычный 4 2 4 4 5 2 2" xfId="5447"/>
    <cellStyle name="Обычный 4 2 4 4 5 2 2 2" xfId="14411"/>
    <cellStyle name="Обычный 4 2 4 4 5 2 3" xfId="14412"/>
    <cellStyle name="Обычный 4 2 4 4 5 3" xfId="5448"/>
    <cellStyle name="Обычный 4 2 4 4 5 3 2" xfId="14413"/>
    <cellStyle name="Обычный 4 2 4 4 5 4" xfId="5449"/>
    <cellStyle name="Обычный 4 2 4 4 5 4 2" xfId="14414"/>
    <cellStyle name="Обычный 4 2 4 4 5 5" xfId="14415"/>
    <cellStyle name="Обычный 4 2 4 4 6" xfId="5450"/>
    <cellStyle name="Обычный 4 2 4 4 6 2" xfId="5451"/>
    <cellStyle name="Обычный 4 2 4 4 6 2 2" xfId="14416"/>
    <cellStyle name="Обычный 4 2 4 4 6 3" xfId="14417"/>
    <cellStyle name="Обычный 4 2 4 4 7" xfId="5452"/>
    <cellStyle name="Обычный 4 2 4 4 7 2" xfId="14418"/>
    <cellStyle name="Обычный 4 2 4 4 8" xfId="5453"/>
    <cellStyle name="Обычный 4 2 4 4 8 2" xfId="14419"/>
    <cellStyle name="Обычный 4 2 4 4 9" xfId="14420"/>
    <cellStyle name="Обычный 4 2 4 5" xfId="5454"/>
    <cellStyle name="Обычный 4 2 4 5 2" xfId="5455"/>
    <cellStyle name="Обычный 4 2 4 5 2 2" xfId="5456"/>
    <cellStyle name="Обычный 4 2 4 5 2 2 2" xfId="5457"/>
    <cellStyle name="Обычный 4 2 4 5 2 2 2 2" xfId="5458"/>
    <cellStyle name="Обычный 4 2 4 5 2 2 2 2 2" xfId="14421"/>
    <cellStyle name="Обычный 4 2 4 5 2 2 2 3" xfId="5459"/>
    <cellStyle name="Обычный 4 2 4 5 2 2 2 3 2" xfId="14422"/>
    <cellStyle name="Обычный 4 2 4 5 2 2 2 4" xfId="14423"/>
    <cellStyle name="Обычный 4 2 4 5 2 2 3" xfId="5460"/>
    <cellStyle name="Обычный 4 2 4 5 2 2 3 2" xfId="14424"/>
    <cellStyle name="Обычный 4 2 4 5 2 2 4" xfId="5461"/>
    <cellStyle name="Обычный 4 2 4 5 2 2 4 2" xfId="14425"/>
    <cellStyle name="Обычный 4 2 4 5 2 2 5" xfId="14426"/>
    <cellStyle name="Обычный 4 2 4 5 2 3" xfId="5462"/>
    <cellStyle name="Обычный 4 2 4 5 2 3 2" xfId="5463"/>
    <cellStyle name="Обычный 4 2 4 5 2 3 2 2" xfId="5464"/>
    <cellStyle name="Обычный 4 2 4 5 2 3 2 2 2" xfId="14427"/>
    <cellStyle name="Обычный 4 2 4 5 2 3 2 3" xfId="14428"/>
    <cellStyle name="Обычный 4 2 4 5 2 3 3" xfId="5465"/>
    <cellStyle name="Обычный 4 2 4 5 2 3 3 2" xfId="14429"/>
    <cellStyle name="Обычный 4 2 4 5 2 3 4" xfId="5466"/>
    <cellStyle name="Обычный 4 2 4 5 2 3 4 2" xfId="14430"/>
    <cellStyle name="Обычный 4 2 4 5 2 3 5" xfId="14431"/>
    <cellStyle name="Обычный 4 2 4 5 2 4" xfId="5467"/>
    <cellStyle name="Обычный 4 2 4 5 2 4 2" xfId="5468"/>
    <cellStyle name="Обычный 4 2 4 5 2 4 2 2" xfId="14432"/>
    <cellStyle name="Обычный 4 2 4 5 2 4 3" xfId="14433"/>
    <cellStyle name="Обычный 4 2 4 5 2 5" xfId="5469"/>
    <cellStyle name="Обычный 4 2 4 5 2 5 2" xfId="14434"/>
    <cellStyle name="Обычный 4 2 4 5 2 6" xfId="5470"/>
    <cellStyle name="Обычный 4 2 4 5 2 6 2" xfId="14435"/>
    <cellStyle name="Обычный 4 2 4 5 2 7" xfId="14436"/>
    <cellStyle name="Обычный 4 2 4 5 3" xfId="5471"/>
    <cellStyle name="Обычный 4 2 4 5 3 2" xfId="5472"/>
    <cellStyle name="Обычный 4 2 4 5 3 2 2" xfId="5473"/>
    <cellStyle name="Обычный 4 2 4 5 3 2 2 2" xfId="14437"/>
    <cellStyle name="Обычный 4 2 4 5 3 2 3" xfId="5474"/>
    <cellStyle name="Обычный 4 2 4 5 3 2 3 2" xfId="14438"/>
    <cellStyle name="Обычный 4 2 4 5 3 2 4" xfId="14439"/>
    <cellStyle name="Обычный 4 2 4 5 3 3" xfId="5475"/>
    <cellStyle name="Обычный 4 2 4 5 3 3 2" xfId="14440"/>
    <cellStyle name="Обычный 4 2 4 5 3 4" xfId="5476"/>
    <cellStyle name="Обычный 4 2 4 5 3 4 2" xfId="14441"/>
    <cellStyle name="Обычный 4 2 4 5 3 5" xfId="14442"/>
    <cellStyle name="Обычный 4 2 4 5 4" xfId="5477"/>
    <cellStyle name="Обычный 4 2 4 5 4 2" xfId="5478"/>
    <cellStyle name="Обычный 4 2 4 5 4 2 2" xfId="5479"/>
    <cellStyle name="Обычный 4 2 4 5 4 2 2 2" xfId="14443"/>
    <cellStyle name="Обычный 4 2 4 5 4 2 3" xfId="14444"/>
    <cellStyle name="Обычный 4 2 4 5 4 3" xfId="5480"/>
    <cellStyle name="Обычный 4 2 4 5 4 3 2" xfId="14445"/>
    <cellStyle name="Обычный 4 2 4 5 4 4" xfId="5481"/>
    <cellStyle name="Обычный 4 2 4 5 4 4 2" xfId="14446"/>
    <cellStyle name="Обычный 4 2 4 5 4 5" xfId="14447"/>
    <cellStyle name="Обычный 4 2 4 5 5" xfId="5482"/>
    <cellStyle name="Обычный 4 2 4 5 5 2" xfId="5483"/>
    <cellStyle name="Обычный 4 2 4 5 5 2 2" xfId="14448"/>
    <cellStyle name="Обычный 4 2 4 5 5 3" xfId="14449"/>
    <cellStyle name="Обычный 4 2 4 5 6" xfId="5484"/>
    <cellStyle name="Обычный 4 2 4 5 6 2" xfId="14450"/>
    <cellStyle name="Обычный 4 2 4 5 7" xfId="5485"/>
    <cellStyle name="Обычный 4 2 4 5 7 2" xfId="14451"/>
    <cellStyle name="Обычный 4 2 4 5 8" xfId="14452"/>
    <cellStyle name="Обычный 4 2 4 6" xfId="5486"/>
    <cellStyle name="Обычный 4 2 4 6 2" xfId="5487"/>
    <cellStyle name="Обычный 4 2 4 6 2 2" xfId="5488"/>
    <cellStyle name="Обычный 4 2 4 6 2 2 2" xfId="5489"/>
    <cellStyle name="Обычный 4 2 4 6 2 2 2 2" xfId="14453"/>
    <cellStyle name="Обычный 4 2 4 6 2 2 3" xfId="5490"/>
    <cellStyle name="Обычный 4 2 4 6 2 2 3 2" xfId="14454"/>
    <cellStyle name="Обычный 4 2 4 6 2 2 4" xfId="14455"/>
    <cellStyle name="Обычный 4 2 4 6 2 3" xfId="5491"/>
    <cellStyle name="Обычный 4 2 4 6 2 3 2" xfId="14456"/>
    <cellStyle name="Обычный 4 2 4 6 2 4" xfId="5492"/>
    <cellStyle name="Обычный 4 2 4 6 2 4 2" xfId="14457"/>
    <cellStyle name="Обычный 4 2 4 6 2 5" xfId="14458"/>
    <cellStyle name="Обычный 4 2 4 6 3" xfId="5493"/>
    <cellStyle name="Обычный 4 2 4 6 3 2" xfId="5494"/>
    <cellStyle name="Обычный 4 2 4 6 3 2 2" xfId="5495"/>
    <cellStyle name="Обычный 4 2 4 6 3 2 2 2" xfId="14459"/>
    <cellStyle name="Обычный 4 2 4 6 3 2 3" xfId="14460"/>
    <cellStyle name="Обычный 4 2 4 6 3 3" xfId="5496"/>
    <cellStyle name="Обычный 4 2 4 6 3 3 2" xfId="14461"/>
    <cellStyle name="Обычный 4 2 4 6 3 4" xfId="5497"/>
    <cellStyle name="Обычный 4 2 4 6 3 4 2" xfId="14462"/>
    <cellStyle name="Обычный 4 2 4 6 3 5" xfId="14463"/>
    <cellStyle name="Обычный 4 2 4 6 4" xfId="5498"/>
    <cellStyle name="Обычный 4 2 4 6 4 2" xfId="5499"/>
    <cellStyle name="Обычный 4 2 4 6 4 2 2" xfId="14464"/>
    <cellStyle name="Обычный 4 2 4 6 4 3" xfId="14465"/>
    <cellStyle name="Обычный 4 2 4 6 5" xfId="5500"/>
    <cellStyle name="Обычный 4 2 4 6 5 2" xfId="14466"/>
    <cellStyle name="Обычный 4 2 4 6 6" xfId="5501"/>
    <cellStyle name="Обычный 4 2 4 6 6 2" xfId="14467"/>
    <cellStyle name="Обычный 4 2 4 6 7" xfId="14468"/>
    <cellStyle name="Обычный 4 2 4 7" xfId="5502"/>
    <cellStyle name="Обычный 4 2 4 7 2" xfId="5503"/>
    <cellStyle name="Обычный 4 2 4 7 2 2" xfId="5504"/>
    <cellStyle name="Обычный 4 2 4 7 2 2 2" xfId="14469"/>
    <cellStyle name="Обычный 4 2 4 7 2 3" xfId="5505"/>
    <cellStyle name="Обычный 4 2 4 7 2 3 2" xfId="14470"/>
    <cellStyle name="Обычный 4 2 4 7 2 4" xfId="14471"/>
    <cellStyle name="Обычный 4 2 4 7 3" xfId="5506"/>
    <cellStyle name="Обычный 4 2 4 7 3 2" xfId="14472"/>
    <cellStyle name="Обычный 4 2 4 7 4" xfId="5507"/>
    <cellStyle name="Обычный 4 2 4 7 4 2" xfId="14473"/>
    <cellStyle name="Обычный 4 2 4 7 5" xfId="14474"/>
    <cellStyle name="Обычный 4 2 4 8" xfId="5508"/>
    <cellStyle name="Обычный 4 2 4 8 2" xfId="5509"/>
    <cellStyle name="Обычный 4 2 4 8 2 2" xfId="5510"/>
    <cellStyle name="Обычный 4 2 4 8 2 2 2" xfId="14475"/>
    <cellStyle name="Обычный 4 2 4 8 2 3" xfId="14476"/>
    <cellStyle name="Обычный 4 2 4 8 3" xfId="5511"/>
    <cellStyle name="Обычный 4 2 4 8 3 2" xfId="14477"/>
    <cellStyle name="Обычный 4 2 4 8 4" xfId="5512"/>
    <cellStyle name="Обычный 4 2 4 8 4 2" xfId="14478"/>
    <cellStyle name="Обычный 4 2 4 8 5" xfId="14479"/>
    <cellStyle name="Обычный 4 2 4 9" xfId="5513"/>
    <cellStyle name="Обычный 4 2 4 9 2" xfId="5514"/>
    <cellStyle name="Обычный 4 2 4 9 2 2" xfId="14480"/>
    <cellStyle name="Обычный 4 2 4 9 3" xfId="14481"/>
    <cellStyle name="Обычный 4 2 5" xfId="5515"/>
    <cellStyle name="Обычный 4 2 5 10" xfId="5516"/>
    <cellStyle name="Обычный 4 2 5 10 2" xfId="14482"/>
    <cellStyle name="Обычный 4 2 5 11" xfId="14483"/>
    <cellStyle name="Обычный 4 2 5 2" xfId="5517"/>
    <cellStyle name="Обычный 4 2 5 2 10" xfId="14484"/>
    <cellStyle name="Обычный 4 2 5 2 2" xfId="5518"/>
    <cellStyle name="Обычный 4 2 5 2 2 2" xfId="5519"/>
    <cellStyle name="Обычный 4 2 5 2 2 2 2" xfId="5520"/>
    <cellStyle name="Обычный 4 2 5 2 2 2 2 2" xfId="5521"/>
    <cellStyle name="Обычный 4 2 5 2 2 2 2 2 2" xfId="5522"/>
    <cellStyle name="Обычный 4 2 5 2 2 2 2 2 2 2" xfId="5523"/>
    <cellStyle name="Обычный 4 2 5 2 2 2 2 2 2 2 2" xfId="14485"/>
    <cellStyle name="Обычный 4 2 5 2 2 2 2 2 2 3" xfId="5524"/>
    <cellStyle name="Обычный 4 2 5 2 2 2 2 2 2 3 2" xfId="14486"/>
    <cellStyle name="Обычный 4 2 5 2 2 2 2 2 2 4" xfId="14487"/>
    <cellStyle name="Обычный 4 2 5 2 2 2 2 2 3" xfId="5525"/>
    <cellStyle name="Обычный 4 2 5 2 2 2 2 2 3 2" xfId="14488"/>
    <cellStyle name="Обычный 4 2 5 2 2 2 2 2 4" xfId="5526"/>
    <cellStyle name="Обычный 4 2 5 2 2 2 2 2 4 2" xfId="14489"/>
    <cellStyle name="Обычный 4 2 5 2 2 2 2 2 5" xfId="14490"/>
    <cellStyle name="Обычный 4 2 5 2 2 2 2 3" xfId="5527"/>
    <cellStyle name="Обычный 4 2 5 2 2 2 2 3 2" xfId="5528"/>
    <cellStyle name="Обычный 4 2 5 2 2 2 2 3 2 2" xfId="5529"/>
    <cellStyle name="Обычный 4 2 5 2 2 2 2 3 2 2 2" xfId="14491"/>
    <cellStyle name="Обычный 4 2 5 2 2 2 2 3 2 3" xfId="14492"/>
    <cellStyle name="Обычный 4 2 5 2 2 2 2 3 3" xfId="5530"/>
    <cellStyle name="Обычный 4 2 5 2 2 2 2 3 3 2" xfId="14493"/>
    <cellStyle name="Обычный 4 2 5 2 2 2 2 3 4" xfId="5531"/>
    <cellStyle name="Обычный 4 2 5 2 2 2 2 3 4 2" xfId="14494"/>
    <cellStyle name="Обычный 4 2 5 2 2 2 2 3 5" xfId="14495"/>
    <cellStyle name="Обычный 4 2 5 2 2 2 2 4" xfId="5532"/>
    <cellStyle name="Обычный 4 2 5 2 2 2 2 4 2" xfId="5533"/>
    <cellStyle name="Обычный 4 2 5 2 2 2 2 4 2 2" xfId="14496"/>
    <cellStyle name="Обычный 4 2 5 2 2 2 2 4 3" xfId="14497"/>
    <cellStyle name="Обычный 4 2 5 2 2 2 2 5" xfId="5534"/>
    <cellStyle name="Обычный 4 2 5 2 2 2 2 5 2" xfId="14498"/>
    <cellStyle name="Обычный 4 2 5 2 2 2 2 6" xfId="5535"/>
    <cellStyle name="Обычный 4 2 5 2 2 2 2 6 2" xfId="14499"/>
    <cellStyle name="Обычный 4 2 5 2 2 2 2 7" xfId="14500"/>
    <cellStyle name="Обычный 4 2 5 2 2 2 3" xfId="5536"/>
    <cellStyle name="Обычный 4 2 5 2 2 2 3 2" xfId="5537"/>
    <cellStyle name="Обычный 4 2 5 2 2 2 3 2 2" xfId="5538"/>
    <cellStyle name="Обычный 4 2 5 2 2 2 3 2 2 2" xfId="14501"/>
    <cellStyle name="Обычный 4 2 5 2 2 2 3 2 3" xfId="5539"/>
    <cellStyle name="Обычный 4 2 5 2 2 2 3 2 3 2" xfId="14502"/>
    <cellStyle name="Обычный 4 2 5 2 2 2 3 2 4" xfId="14503"/>
    <cellStyle name="Обычный 4 2 5 2 2 2 3 3" xfId="5540"/>
    <cellStyle name="Обычный 4 2 5 2 2 2 3 3 2" xfId="14504"/>
    <cellStyle name="Обычный 4 2 5 2 2 2 3 4" xfId="5541"/>
    <cellStyle name="Обычный 4 2 5 2 2 2 3 4 2" xfId="14505"/>
    <cellStyle name="Обычный 4 2 5 2 2 2 3 5" xfId="14506"/>
    <cellStyle name="Обычный 4 2 5 2 2 2 4" xfId="5542"/>
    <cellStyle name="Обычный 4 2 5 2 2 2 4 2" xfId="5543"/>
    <cellStyle name="Обычный 4 2 5 2 2 2 4 2 2" xfId="5544"/>
    <cellStyle name="Обычный 4 2 5 2 2 2 4 2 2 2" xfId="14507"/>
    <cellStyle name="Обычный 4 2 5 2 2 2 4 2 3" xfId="14508"/>
    <cellStyle name="Обычный 4 2 5 2 2 2 4 3" xfId="5545"/>
    <cellStyle name="Обычный 4 2 5 2 2 2 4 3 2" xfId="14509"/>
    <cellStyle name="Обычный 4 2 5 2 2 2 4 4" xfId="5546"/>
    <cellStyle name="Обычный 4 2 5 2 2 2 4 4 2" xfId="14510"/>
    <cellStyle name="Обычный 4 2 5 2 2 2 4 5" xfId="14511"/>
    <cellStyle name="Обычный 4 2 5 2 2 2 5" xfId="5547"/>
    <cellStyle name="Обычный 4 2 5 2 2 2 5 2" xfId="5548"/>
    <cellStyle name="Обычный 4 2 5 2 2 2 5 2 2" xfId="14512"/>
    <cellStyle name="Обычный 4 2 5 2 2 2 5 3" xfId="14513"/>
    <cellStyle name="Обычный 4 2 5 2 2 2 6" xfId="5549"/>
    <cellStyle name="Обычный 4 2 5 2 2 2 6 2" xfId="14514"/>
    <cellStyle name="Обычный 4 2 5 2 2 2 7" xfId="5550"/>
    <cellStyle name="Обычный 4 2 5 2 2 2 7 2" xfId="14515"/>
    <cellStyle name="Обычный 4 2 5 2 2 2 8" xfId="14516"/>
    <cellStyle name="Обычный 4 2 5 2 2 3" xfId="5551"/>
    <cellStyle name="Обычный 4 2 5 2 2 3 2" xfId="5552"/>
    <cellStyle name="Обычный 4 2 5 2 2 3 2 2" xfId="5553"/>
    <cellStyle name="Обычный 4 2 5 2 2 3 2 2 2" xfId="5554"/>
    <cellStyle name="Обычный 4 2 5 2 2 3 2 2 2 2" xfId="14517"/>
    <cellStyle name="Обычный 4 2 5 2 2 3 2 2 3" xfId="5555"/>
    <cellStyle name="Обычный 4 2 5 2 2 3 2 2 3 2" xfId="14518"/>
    <cellStyle name="Обычный 4 2 5 2 2 3 2 2 4" xfId="14519"/>
    <cellStyle name="Обычный 4 2 5 2 2 3 2 3" xfId="5556"/>
    <cellStyle name="Обычный 4 2 5 2 2 3 2 3 2" xfId="14520"/>
    <cellStyle name="Обычный 4 2 5 2 2 3 2 4" xfId="5557"/>
    <cellStyle name="Обычный 4 2 5 2 2 3 2 4 2" xfId="14521"/>
    <cellStyle name="Обычный 4 2 5 2 2 3 2 5" xfId="14522"/>
    <cellStyle name="Обычный 4 2 5 2 2 3 3" xfId="5558"/>
    <cellStyle name="Обычный 4 2 5 2 2 3 3 2" xfId="5559"/>
    <cellStyle name="Обычный 4 2 5 2 2 3 3 2 2" xfId="5560"/>
    <cellStyle name="Обычный 4 2 5 2 2 3 3 2 2 2" xfId="14523"/>
    <cellStyle name="Обычный 4 2 5 2 2 3 3 2 3" xfId="14524"/>
    <cellStyle name="Обычный 4 2 5 2 2 3 3 3" xfId="5561"/>
    <cellStyle name="Обычный 4 2 5 2 2 3 3 3 2" xfId="14525"/>
    <cellStyle name="Обычный 4 2 5 2 2 3 3 4" xfId="5562"/>
    <cellStyle name="Обычный 4 2 5 2 2 3 3 4 2" xfId="14526"/>
    <cellStyle name="Обычный 4 2 5 2 2 3 3 5" xfId="14527"/>
    <cellStyle name="Обычный 4 2 5 2 2 3 4" xfId="5563"/>
    <cellStyle name="Обычный 4 2 5 2 2 3 4 2" xfId="5564"/>
    <cellStyle name="Обычный 4 2 5 2 2 3 4 2 2" xfId="14528"/>
    <cellStyle name="Обычный 4 2 5 2 2 3 4 3" xfId="14529"/>
    <cellStyle name="Обычный 4 2 5 2 2 3 5" xfId="5565"/>
    <cellStyle name="Обычный 4 2 5 2 2 3 5 2" xfId="14530"/>
    <cellStyle name="Обычный 4 2 5 2 2 3 6" xfId="5566"/>
    <cellStyle name="Обычный 4 2 5 2 2 3 6 2" xfId="14531"/>
    <cellStyle name="Обычный 4 2 5 2 2 3 7" xfId="14532"/>
    <cellStyle name="Обычный 4 2 5 2 2 4" xfId="5567"/>
    <cellStyle name="Обычный 4 2 5 2 2 4 2" xfId="5568"/>
    <cellStyle name="Обычный 4 2 5 2 2 4 2 2" xfId="5569"/>
    <cellStyle name="Обычный 4 2 5 2 2 4 2 2 2" xfId="14533"/>
    <cellStyle name="Обычный 4 2 5 2 2 4 2 3" xfId="5570"/>
    <cellStyle name="Обычный 4 2 5 2 2 4 2 3 2" xfId="14534"/>
    <cellStyle name="Обычный 4 2 5 2 2 4 2 4" xfId="14535"/>
    <cellStyle name="Обычный 4 2 5 2 2 4 3" xfId="5571"/>
    <cellStyle name="Обычный 4 2 5 2 2 4 3 2" xfId="14536"/>
    <cellStyle name="Обычный 4 2 5 2 2 4 4" xfId="5572"/>
    <cellStyle name="Обычный 4 2 5 2 2 4 4 2" xfId="14537"/>
    <cellStyle name="Обычный 4 2 5 2 2 4 5" xfId="14538"/>
    <cellStyle name="Обычный 4 2 5 2 2 5" xfId="5573"/>
    <cellStyle name="Обычный 4 2 5 2 2 5 2" xfId="5574"/>
    <cellStyle name="Обычный 4 2 5 2 2 5 2 2" xfId="5575"/>
    <cellStyle name="Обычный 4 2 5 2 2 5 2 2 2" xfId="14539"/>
    <cellStyle name="Обычный 4 2 5 2 2 5 2 3" xfId="14540"/>
    <cellStyle name="Обычный 4 2 5 2 2 5 3" xfId="5576"/>
    <cellStyle name="Обычный 4 2 5 2 2 5 3 2" xfId="14541"/>
    <cellStyle name="Обычный 4 2 5 2 2 5 4" xfId="5577"/>
    <cellStyle name="Обычный 4 2 5 2 2 5 4 2" xfId="14542"/>
    <cellStyle name="Обычный 4 2 5 2 2 5 5" xfId="14543"/>
    <cellStyle name="Обычный 4 2 5 2 2 6" xfId="5578"/>
    <cellStyle name="Обычный 4 2 5 2 2 6 2" xfId="5579"/>
    <cellStyle name="Обычный 4 2 5 2 2 6 2 2" xfId="14544"/>
    <cellStyle name="Обычный 4 2 5 2 2 6 3" xfId="14545"/>
    <cellStyle name="Обычный 4 2 5 2 2 7" xfId="5580"/>
    <cellStyle name="Обычный 4 2 5 2 2 7 2" xfId="14546"/>
    <cellStyle name="Обычный 4 2 5 2 2 8" xfId="5581"/>
    <cellStyle name="Обычный 4 2 5 2 2 8 2" xfId="14547"/>
    <cellStyle name="Обычный 4 2 5 2 2 9" xfId="14548"/>
    <cellStyle name="Обычный 4 2 5 2 3" xfId="5582"/>
    <cellStyle name="Обычный 4 2 5 2 3 2" xfId="5583"/>
    <cellStyle name="Обычный 4 2 5 2 3 2 2" xfId="5584"/>
    <cellStyle name="Обычный 4 2 5 2 3 2 2 2" xfId="5585"/>
    <cellStyle name="Обычный 4 2 5 2 3 2 2 2 2" xfId="5586"/>
    <cellStyle name="Обычный 4 2 5 2 3 2 2 2 2 2" xfId="14549"/>
    <cellStyle name="Обычный 4 2 5 2 3 2 2 2 3" xfId="5587"/>
    <cellStyle name="Обычный 4 2 5 2 3 2 2 2 3 2" xfId="14550"/>
    <cellStyle name="Обычный 4 2 5 2 3 2 2 2 4" xfId="14551"/>
    <cellStyle name="Обычный 4 2 5 2 3 2 2 3" xfId="5588"/>
    <cellStyle name="Обычный 4 2 5 2 3 2 2 3 2" xfId="14552"/>
    <cellStyle name="Обычный 4 2 5 2 3 2 2 4" xfId="5589"/>
    <cellStyle name="Обычный 4 2 5 2 3 2 2 4 2" xfId="14553"/>
    <cellStyle name="Обычный 4 2 5 2 3 2 2 5" xfId="14554"/>
    <cellStyle name="Обычный 4 2 5 2 3 2 3" xfId="5590"/>
    <cellStyle name="Обычный 4 2 5 2 3 2 3 2" xfId="5591"/>
    <cellStyle name="Обычный 4 2 5 2 3 2 3 2 2" xfId="5592"/>
    <cellStyle name="Обычный 4 2 5 2 3 2 3 2 2 2" xfId="14555"/>
    <cellStyle name="Обычный 4 2 5 2 3 2 3 2 3" xfId="14556"/>
    <cellStyle name="Обычный 4 2 5 2 3 2 3 3" xfId="5593"/>
    <cellStyle name="Обычный 4 2 5 2 3 2 3 3 2" xfId="14557"/>
    <cellStyle name="Обычный 4 2 5 2 3 2 3 4" xfId="5594"/>
    <cellStyle name="Обычный 4 2 5 2 3 2 3 4 2" xfId="14558"/>
    <cellStyle name="Обычный 4 2 5 2 3 2 3 5" xfId="14559"/>
    <cellStyle name="Обычный 4 2 5 2 3 2 4" xfId="5595"/>
    <cellStyle name="Обычный 4 2 5 2 3 2 4 2" xfId="5596"/>
    <cellStyle name="Обычный 4 2 5 2 3 2 4 2 2" xfId="14560"/>
    <cellStyle name="Обычный 4 2 5 2 3 2 4 3" xfId="14561"/>
    <cellStyle name="Обычный 4 2 5 2 3 2 5" xfId="5597"/>
    <cellStyle name="Обычный 4 2 5 2 3 2 5 2" xfId="14562"/>
    <cellStyle name="Обычный 4 2 5 2 3 2 6" xfId="5598"/>
    <cellStyle name="Обычный 4 2 5 2 3 2 6 2" xfId="14563"/>
    <cellStyle name="Обычный 4 2 5 2 3 2 7" xfId="14564"/>
    <cellStyle name="Обычный 4 2 5 2 3 3" xfId="5599"/>
    <cellStyle name="Обычный 4 2 5 2 3 3 2" xfId="5600"/>
    <cellStyle name="Обычный 4 2 5 2 3 3 2 2" xfId="5601"/>
    <cellStyle name="Обычный 4 2 5 2 3 3 2 2 2" xfId="14565"/>
    <cellStyle name="Обычный 4 2 5 2 3 3 2 3" xfId="5602"/>
    <cellStyle name="Обычный 4 2 5 2 3 3 2 3 2" xfId="14566"/>
    <cellStyle name="Обычный 4 2 5 2 3 3 2 4" xfId="14567"/>
    <cellStyle name="Обычный 4 2 5 2 3 3 3" xfId="5603"/>
    <cellStyle name="Обычный 4 2 5 2 3 3 3 2" xfId="14568"/>
    <cellStyle name="Обычный 4 2 5 2 3 3 4" xfId="5604"/>
    <cellStyle name="Обычный 4 2 5 2 3 3 4 2" xfId="14569"/>
    <cellStyle name="Обычный 4 2 5 2 3 3 5" xfId="14570"/>
    <cellStyle name="Обычный 4 2 5 2 3 4" xfId="5605"/>
    <cellStyle name="Обычный 4 2 5 2 3 4 2" xfId="5606"/>
    <cellStyle name="Обычный 4 2 5 2 3 4 2 2" xfId="5607"/>
    <cellStyle name="Обычный 4 2 5 2 3 4 2 2 2" xfId="14571"/>
    <cellStyle name="Обычный 4 2 5 2 3 4 2 3" xfId="14572"/>
    <cellStyle name="Обычный 4 2 5 2 3 4 3" xfId="5608"/>
    <cellStyle name="Обычный 4 2 5 2 3 4 3 2" xfId="14573"/>
    <cellStyle name="Обычный 4 2 5 2 3 4 4" xfId="5609"/>
    <cellStyle name="Обычный 4 2 5 2 3 4 4 2" xfId="14574"/>
    <cellStyle name="Обычный 4 2 5 2 3 4 5" xfId="14575"/>
    <cellStyle name="Обычный 4 2 5 2 3 5" xfId="5610"/>
    <cellStyle name="Обычный 4 2 5 2 3 5 2" xfId="5611"/>
    <cellStyle name="Обычный 4 2 5 2 3 5 2 2" xfId="14576"/>
    <cellStyle name="Обычный 4 2 5 2 3 5 3" xfId="14577"/>
    <cellStyle name="Обычный 4 2 5 2 3 6" xfId="5612"/>
    <cellStyle name="Обычный 4 2 5 2 3 6 2" xfId="14578"/>
    <cellStyle name="Обычный 4 2 5 2 3 7" xfId="5613"/>
    <cellStyle name="Обычный 4 2 5 2 3 7 2" xfId="14579"/>
    <cellStyle name="Обычный 4 2 5 2 3 8" xfId="14580"/>
    <cellStyle name="Обычный 4 2 5 2 4" xfId="5614"/>
    <cellStyle name="Обычный 4 2 5 2 4 2" xfId="5615"/>
    <cellStyle name="Обычный 4 2 5 2 4 2 2" xfId="5616"/>
    <cellStyle name="Обычный 4 2 5 2 4 2 2 2" xfId="5617"/>
    <cellStyle name="Обычный 4 2 5 2 4 2 2 2 2" xfId="14581"/>
    <cellStyle name="Обычный 4 2 5 2 4 2 2 3" xfId="5618"/>
    <cellStyle name="Обычный 4 2 5 2 4 2 2 3 2" xfId="14582"/>
    <cellStyle name="Обычный 4 2 5 2 4 2 2 4" xfId="14583"/>
    <cellStyle name="Обычный 4 2 5 2 4 2 3" xfId="5619"/>
    <cellStyle name="Обычный 4 2 5 2 4 2 3 2" xfId="14584"/>
    <cellStyle name="Обычный 4 2 5 2 4 2 4" xfId="5620"/>
    <cellStyle name="Обычный 4 2 5 2 4 2 4 2" xfId="14585"/>
    <cellStyle name="Обычный 4 2 5 2 4 2 5" xfId="14586"/>
    <cellStyle name="Обычный 4 2 5 2 4 3" xfId="5621"/>
    <cellStyle name="Обычный 4 2 5 2 4 3 2" xfId="5622"/>
    <cellStyle name="Обычный 4 2 5 2 4 3 2 2" xfId="5623"/>
    <cellStyle name="Обычный 4 2 5 2 4 3 2 2 2" xfId="14587"/>
    <cellStyle name="Обычный 4 2 5 2 4 3 2 3" xfId="14588"/>
    <cellStyle name="Обычный 4 2 5 2 4 3 3" xfId="5624"/>
    <cellStyle name="Обычный 4 2 5 2 4 3 3 2" xfId="14589"/>
    <cellStyle name="Обычный 4 2 5 2 4 3 4" xfId="5625"/>
    <cellStyle name="Обычный 4 2 5 2 4 3 4 2" xfId="14590"/>
    <cellStyle name="Обычный 4 2 5 2 4 3 5" xfId="14591"/>
    <cellStyle name="Обычный 4 2 5 2 4 4" xfId="5626"/>
    <cellStyle name="Обычный 4 2 5 2 4 4 2" xfId="5627"/>
    <cellStyle name="Обычный 4 2 5 2 4 4 2 2" xfId="14592"/>
    <cellStyle name="Обычный 4 2 5 2 4 4 3" xfId="14593"/>
    <cellStyle name="Обычный 4 2 5 2 4 5" xfId="5628"/>
    <cellStyle name="Обычный 4 2 5 2 4 5 2" xfId="14594"/>
    <cellStyle name="Обычный 4 2 5 2 4 6" xfId="5629"/>
    <cellStyle name="Обычный 4 2 5 2 4 6 2" xfId="14595"/>
    <cellStyle name="Обычный 4 2 5 2 4 7" xfId="14596"/>
    <cellStyle name="Обычный 4 2 5 2 5" xfId="5630"/>
    <cellStyle name="Обычный 4 2 5 2 5 2" xfId="5631"/>
    <cellStyle name="Обычный 4 2 5 2 5 2 2" xfId="5632"/>
    <cellStyle name="Обычный 4 2 5 2 5 2 2 2" xfId="14597"/>
    <cellStyle name="Обычный 4 2 5 2 5 2 3" xfId="5633"/>
    <cellStyle name="Обычный 4 2 5 2 5 2 3 2" xfId="14598"/>
    <cellStyle name="Обычный 4 2 5 2 5 2 4" xfId="14599"/>
    <cellStyle name="Обычный 4 2 5 2 5 3" xfId="5634"/>
    <cellStyle name="Обычный 4 2 5 2 5 3 2" xfId="14600"/>
    <cellStyle name="Обычный 4 2 5 2 5 4" xfId="5635"/>
    <cellStyle name="Обычный 4 2 5 2 5 4 2" xfId="14601"/>
    <cellStyle name="Обычный 4 2 5 2 5 5" xfId="14602"/>
    <cellStyle name="Обычный 4 2 5 2 6" xfId="5636"/>
    <cellStyle name="Обычный 4 2 5 2 6 2" xfId="5637"/>
    <cellStyle name="Обычный 4 2 5 2 6 2 2" xfId="5638"/>
    <cellStyle name="Обычный 4 2 5 2 6 2 2 2" xfId="14603"/>
    <cellStyle name="Обычный 4 2 5 2 6 2 3" xfId="14604"/>
    <cellStyle name="Обычный 4 2 5 2 6 3" xfId="5639"/>
    <cellStyle name="Обычный 4 2 5 2 6 3 2" xfId="14605"/>
    <cellStyle name="Обычный 4 2 5 2 6 4" xfId="5640"/>
    <cellStyle name="Обычный 4 2 5 2 6 4 2" xfId="14606"/>
    <cellStyle name="Обычный 4 2 5 2 6 5" xfId="14607"/>
    <cellStyle name="Обычный 4 2 5 2 7" xfId="5641"/>
    <cellStyle name="Обычный 4 2 5 2 7 2" xfId="5642"/>
    <cellStyle name="Обычный 4 2 5 2 7 2 2" xfId="14608"/>
    <cellStyle name="Обычный 4 2 5 2 7 3" xfId="14609"/>
    <cellStyle name="Обычный 4 2 5 2 8" xfId="5643"/>
    <cellStyle name="Обычный 4 2 5 2 8 2" xfId="14610"/>
    <cellStyle name="Обычный 4 2 5 2 9" xfId="5644"/>
    <cellStyle name="Обычный 4 2 5 2 9 2" xfId="14611"/>
    <cellStyle name="Обычный 4 2 5 3" xfId="5645"/>
    <cellStyle name="Обычный 4 2 5 3 2" xfId="5646"/>
    <cellStyle name="Обычный 4 2 5 3 2 2" xfId="5647"/>
    <cellStyle name="Обычный 4 2 5 3 2 2 2" xfId="5648"/>
    <cellStyle name="Обычный 4 2 5 3 2 2 2 2" xfId="5649"/>
    <cellStyle name="Обычный 4 2 5 3 2 2 2 2 2" xfId="5650"/>
    <cellStyle name="Обычный 4 2 5 3 2 2 2 2 2 2" xfId="14612"/>
    <cellStyle name="Обычный 4 2 5 3 2 2 2 2 3" xfId="5651"/>
    <cellStyle name="Обычный 4 2 5 3 2 2 2 2 3 2" xfId="14613"/>
    <cellStyle name="Обычный 4 2 5 3 2 2 2 2 4" xfId="14614"/>
    <cellStyle name="Обычный 4 2 5 3 2 2 2 3" xfId="5652"/>
    <cellStyle name="Обычный 4 2 5 3 2 2 2 3 2" xfId="14615"/>
    <cellStyle name="Обычный 4 2 5 3 2 2 2 4" xfId="5653"/>
    <cellStyle name="Обычный 4 2 5 3 2 2 2 4 2" xfId="14616"/>
    <cellStyle name="Обычный 4 2 5 3 2 2 2 5" xfId="14617"/>
    <cellStyle name="Обычный 4 2 5 3 2 2 3" xfId="5654"/>
    <cellStyle name="Обычный 4 2 5 3 2 2 3 2" xfId="5655"/>
    <cellStyle name="Обычный 4 2 5 3 2 2 3 2 2" xfId="5656"/>
    <cellStyle name="Обычный 4 2 5 3 2 2 3 2 2 2" xfId="14618"/>
    <cellStyle name="Обычный 4 2 5 3 2 2 3 2 3" xfId="14619"/>
    <cellStyle name="Обычный 4 2 5 3 2 2 3 3" xfId="5657"/>
    <cellStyle name="Обычный 4 2 5 3 2 2 3 3 2" xfId="14620"/>
    <cellStyle name="Обычный 4 2 5 3 2 2 3 4" xfId="5658"/>
    <cellStyle name="Обычный 4 2 5 3 2 2 3 4 2" xfId="14621"/>
    <cellStyle name="Обычный 4 2 5 3 2 2 3 5" xfId="14622"/>
    <cellStyle name="Обычный 4 2 5 3 2 2 4" xfId="5659"/>
    <cellStyle name="Обычный 4 2 5 3 2 2 4 2" xfId="5660"/>
    <cellStyle name="Обычный 4 2 5 3 2 2 4 2 2" xfId="14623"/>
    <cellStyle name="Обычный 4 2 5 3 2 2 4 3" xfId="14624"/>
    <cellStyle name="Обычный 4 2 5 3 2 2 5" xfId="5661"/>
    <cellStyle name="Обычный 4 2 5 3 2 2 5 2" xfId="14625"/>
    <cellStyle name="Обычный 4 2 5 3 2 2 6" xfId="5662"/>
    <cellStyle name="Обычный 4 2 5 3 2 2 6 2" xfId="14626"/>
    <cellStyle name="Обычный 4 2 5 3 2 2 7" xfId="14627"/>
    <cellStyle name="Обычный 4 2 5 3 2 3" xfId="5663"/>
    <cellStyle name="Обычный 4 2 5 3 2 3 2" xfId="5664"/>
    <cellStyle name="Обычный 4 2 5 3 2 3 2 2" xfId="5665"/>
    <cellStyle name="Обычный 4 2 5 3 2 3 2 2 2" xfId="14628"/>
    <cellStyle name="Обычный 4 2 5 3 2 3 2 3" xfId="5666"/>
    <cellStyle name="Обычный 4 2 5 3 2 3 2 3 2" xfId="14629"/>
    <cellStyle name="Обычный 4 2 5 3 2 3 2 4" xfId="14630"/>
    <cellStyle name="Обычный 4 2 5 3 2 3 3" xfId="5667"/>
    <cellStyle name="Обычный 4 2 5 3 2 3 3 2" xfId="14631"/>
    <cellStyle name="Обычный 4 2 5 3 2 3 4" xfId="5668"/>
    <cellStyle name="Обычный 4 2 5 3 2 3 4 2" xfId="14632"/>
    <cellStyle name="Обычный 4 2 5 3 2 3 5" xfId="14633"/>
    <cellStyle name="Обычный 4 2 5 3 2 4" xfId="5669"/>
    <cellStyle name="Обычный 4 2 5 3 2 4 2" xfId="5670"/>
    <cellStyle name="Обычный 4 2 5 3 2 4 2 2" xfId="5671"/>
    <cellStyle name="Обычный 4 2 5 3 2 4 2 2 2" xfId="14634"/>
    <cellStyle name="Обычный 4 2 5 3 2 4 2 3" xfId="14635"/>
    <cellStyle name="Обычный 4 2 5 3 2 4 3" xfId="5672"/>
    <cellStyle name="Обычный 4 2 5 3 2 4 3 2" xfId="14636"/>
    <cellStyle name="Обычный 4 2 5 3 2 4 4" xfId="5673"/>
    <cellStyle name="Обычный 4 2 5 3 2 4 4 2" xfId="14637"/>
    <cellStyle name="Обычный 4 2 5 3 2 4 5" xfId="14638"/>
    <cellStyle name="Обычный 4 2 5 3 2 5" xfId="5674"/>
    <cellStyle name="Обычный 4 2 5 3 2 5 2" xfId="5675"/>
    <cellStyle name="Обычный 4 2 5 3 2 5 2 2" xfId="14639"/>
    <cellStyle name="Обычный 4 2 5 3 2 5 3" xfId="14640"/>
    <cellStyle name="Обычный 4 2 5 3 2 6" xfId="5676"/>
    <cellStyle name="Обычный 4 2 5 3 2 6 2" xfId="14641"/>
    <cellStyle name="Обычный 4 2 5 3 2 7" xfId="5677"/>
    <cellStyle name="Обычный 4 2 5 3 2 7 2" xfId="14642"/>
    <cellStyle name="Обычный 4 2 5 3 2 8" xfId="14643"/>
    <cellStyle name="Обычный 4 2 5 3 3" xfId="5678"/>
    <cellStyle name="Обычный 4 2 5 3 3 2" xfId="5679"/>
    <cellStyle name="Обычный 4 2 5 3 3 2 2" xfId="5680"/>
    <cellStyle name="Обычный 4 2 5 3 3 2 2 2" xfId="5681"/>
    <cellStyle name="Обычный 4 2 5 3 3 2 2 2 2" xfId="14644"/>
    <cellStyle name="Обычный 4 2 5 3 3 2 2 3" xfId="5682"/>
    <cellStyle name="Обычный 4 2 5 3 3 2 2 3 2" xfId="14645"/>
    <cellStyle name="Обычный 4 2 5 3 3 2 2 4" xfId="14646"/>
    <cellStyle name="Обычный 4 2 5 3 3 2 3" xfId="5683"/>
    <cellStyle name="Обычный 4 2 5 3 3 2 3 2" xfId="14647"/>
    <cellStyle name="Обычный 4 2 5 3 3 2 4" xfId="5684"/>
    <cellStyle name="Обычный 4 2 5 3 3 2 4 2" xfId="14648"/>
    <cellStyle name="Обычный 4 2 5 3 3 2 5" xfId="14649"/>
    <cellStyle name="Обычный 4 2 5 3 3 3" xfId="5685"/>
    <cellStyle name="Обычный 4 2 5 3 3 3 2" xfId="5686"/>
    <cellStyle name="Обычный 4 2 5 3 3 3 2 2" xfId="5687"/>
    <cellStyle name="Обычный 4 2 5 3 3 3 2 2 2" xfId="14650"/>
    <cellStyle name="Обычный 4 2 5 3 3 3 2 3" xfId="14651"/>
    <cellStyle name="Обычный 4 2 5 3 3 3 3" xfId="5688"/>
    <cellStyle name="Обычный 4 2 5 3 3 3 3 2" xfId="14652"/>
    <cellStyle name="Обычный 4 2 5 3 3 3 4" xfId="5689"/>
    <cellStyle name="Обычный 4 2 5 3 3 3 4 2" xfId="14653"/>
    <cellStyle name="Обычный 4 2 5 3 3 3 5" xfId="14654"/>
    <cellStyle name="Обычный 4 2 5 3 3 4" xfId="5690"/>
    <cellStyle name="Обычный 4 2 5 3 3 4 2" xfId="5691"/>
    <cellStyle name="Обычный 4 2 5 3 3 4 2 2" xfId="14655"/>
    <cellStyle name="Обычный 4 2 5 3 3 4 3" xfId="14656"/>
    <cellStyle name="Обычный 4 2 5 3 3 5" xfId="5692"/>
    <cellStyle name="Обычный 4 2 5 3 3 5 2" xfId="14657"/>
    <cellStyle name="Обычный 4 2 5 3 3 6" xfId="5693"/>
    <cellStyle name="Обычный 4 2 5 3 3 6 2" xfId="14658"/>
    <cellStyle name="Обычный 4 2 5 3 3 7" xfId="14659"/>
    <cellStyle name="Обычный 4 2 5 3 4" xfId="5694"/>
    <cellStyle name="Обычный 4 2 5 3 4 2" xfId="5695"/>
    <cellStyle name="Обычный 4 2 5 3 4 2 2" xfId="5696"/>
    <cellStyle name="Обычный 4 2 5 3 4 2 2 2" xfId="14660"/>
    <cellStyle name="Обычный 4 2 5 3 4 2 3" xfId="5697"/>
    <cellStyle name="Обычный 4 2 5 3 4 2 3 2" xfId="14661"/>
    <cellStyle name="Обычный 4 2 5 3 4 2 4" xfId="14662"/>
    <cellStyle name="Обычный 4 2 5 3 4 3" xfId="5698"/>
    <cellStyle name="Обычный 4 2 5 3 4 3 2" xfId="14663"/>
    <cellStyle name="Обычный 4 2 5 3 4 4" xfId="5699"/>
    <cellStyle name="Обычный 4 2 5 3 4 4 2" xfId="14664"/>
    <cellStyle name="Обычный 4 2 5 3 4 5" xfId="14665"/>
    <cellStyle name="Обычный 4 2 5 3 5" xfId="5700"/>
    <cellStyle name="Обычный 4 2 5 3 5 2" xfId="5701"/>
    <cellStyle name="Обычный 4 2 5 3 5 2 2" xfId="5702"/>
    <cellStyle name="Обычный 4 2 5 3 5 2 2 2" xfId="14666"/>
    <cellStyle name="Обычный 4 2 5 3 5 2 3" xfId="14667"/>
    <cellStyle name="Обычный 4 2 5 3 5 3" xfId="5703"/>
    <cellStyle name="Обычный 4 2 5 3 5 3 2" xfId="14668"/>
    <cellStyle name="Обычный 4 2 5 3 5 4" xfId="5704"/>
    <cellStyle name="Обычный 4 2 5 3 5 4 2" xfId="14669"/>
    <cellStyle name="Обычный 4 2 5 3 5 5" xfId="14670"/>
    <cellStyle name="Обычный 4 2 5 3 6" xfId="5705"/>
    <cellStyle name="Обычный 4 2 5 3 6 2" xfId="5706"/>
    <cellStyle name="Обычный 4 2 5 3 6 2 2" xfId="14671"/>
    <cellStyle name="Обычный 4 2 5 3 6 3" xfId="14672"/>
    <cellStyle name="Обычный 4 2 5 3 7" xfId="5707"/>
    <cellStyle name="Обычный 4 2 5 3 7 2" xfId="14673"/>
    <cellStyle name="Обычный 4 2 5 3 8" xfId="5708"/>
    <cellStyle name="Обычный 4 2 5 3 8 2" xfId="14674"/>
    <cellStyle name="Обычный 4 2 5 3 9" xfId="14675"/>
    <cellStyle name="Обычный 4 2 5 4" xfId="5709"/>
    <cellStyle name="Обычный 4 2 5 4 2" xfId="5710"/>
    <cellStyle name="Обычный 4 2 5 4 2 2" xfId="5711"/>
    <cellStyle name="Обычный 4 2 5 4 2 2 2" xfId="5712"/>
    <cellStyle name="Обычный 4 2 5 4 2 2 2 2" xfId="5713"/>
    <cellStyle name="Обычный 4 2 5 4 2 2 2 2 2" xfId="14676"/>
    <cellStyle name="Обычный 4 2 5 4 2 2 2 3" xfId="5714"/>
    <cellStyle name="Обычный 4 2 5 4 2 2 2 3 2" xfId="14677"/>
    <cellStyle name="Обычный 4 2 5 4 2 2 2 4" xfId="14678"/>
    <cellStyle name="Обычный 4 2 5 4 2 2 3" xfId="5715"/>
    <cellStyle name="Обычный 4 2 5 4 2 2 3 2" xfId="14679"/>
    <cellStyle name="Обычный 4 2 5 4 2 2 4" xfId="5716"/>
    <cellStyle name="Обычный 4 2 5 4 2 2 4 2" xfId="14680"/>
    <cellStyle name="Обычный 4 2 5 4 2 2 5" xfId="14681"/>
    <cellStyle name="Обычный 4 2 5 4 2 3" xfId="5717"/>
    <cellStyle name="Обычный 4 2 5 4 2 3 2" xfId="5718"/>
    <cellStyle name="Обычный 4 2 5 4 2 3 2 2" xfId="5719"/>
    <cellStyle name="Обычный 4 2 5 4 2 3 2 2 2" xfId="14682"/>
    <cellStyle name="Обычный 4 2 5 4 2 3 2 3" xfId="14683"/>
    <cellStyle name="Обычный 4 2 5 4 2 3 3" xfId="5720"/>
    <cellStyle name="Обычный 4 2 5 4 2 3 3 2" xfId="14684"/>
    <cellStyle name="Обычный 4 2 5 4 2 3 4" xfId="5721"/>
    <cellStyle name="Обычный 4 2 5 4 2 3 4 2" xfId="14685"/>
    <cellStyle name="Обычный 4 2 5 4 2 3 5" xfId="14686"/>
    <cellStyle name="Обычный 4 2 5 4 2 4" xfId="5722"/>
    <cellStyle name="Обычный 4 2 5 4 2 4 2" xfId="5723"/>
    <cellStyle name="Обычный 4 2 5 4 2 4 2 2" xfId="14687"/>
    <cellStyle name="Обычный 4 2 5 4 2 4 3" xfId="14688"/>
    <cellStyle name="Обычный 4 2 5 4 2 5" xfId="5724"/>
    <cellStyle name="Обычный 4 2 5 4 2 5 2" xfId="14689"/>
    <cellStyle name="Обычный 4 2 5 4 2 6" xfId="5725"/>
    <cellStyle name="Обычный 4 2 5 4 2 6 2" xfId="14690"/>
    <cellStyle name="Обычный 4 2 5 4 2 7" xfId="14691"/>
    <cellStyle name="Обычный 4 2 5 4 3" xfId="5726"/>
    <cellStyle name="Обычный 4 2 5 4 3 2" xfId="5727"/>
    <cellStyle name="Обычный 4 2 5 4 3 2 2" xfId="5728"/>
    <cellStyle name="Обычный 4 2 5 4 3 2 2 2" xfId="14692"/>
    <cellStyle name="Обычный 4 2 5 4 3 2 3" xfId="5729"/>
    <cellStyle name="Обычный 4 2 5 4 3 2 3 2" xfId="14693"/>
    <cellStyle name="Обычный 4 2 5 4 3 2 4" xfId="14694"/>
    <cellStyle name="Обычный 4 2 5 4 3 3" xfId="5730"/>
    <cellStyle name="Обычный 4 2 5 4 3 3 2" xfId="14695"/>
    <cellStyle name="Обычный 4 2 5 4 3 4" xfId="5731"/>
    <cellStyle name="Обычный 4 2 5 4 3 4 2" xfId="14696"/>
    <cellStyle name="Обычный 4 2 5 4 3 5" xfId="14697"/>
    <cellStyle name="Обычный 4 2 5 4 4" xfId="5732"/>
    <cellStyle name="Обычный 4 2 5 4 4 2" xfId="5733"/>
    <cellStyle name="Обычный 4 2 5 4 4 2 2" xfId="5734"/>
    <cellStyle name="Обычный 4 2 5 4 4 2 2 2" xfId="14698"/>
    <cellStyle name="Обычный 4 2 5 4 4 2 3" xfId="14699"/>
    <cellStyle name="Обычный 4 2 5 4 4 3" xfId="5735"/>
    <cellStyle name="Обычный 4 2 5 4 4 3 2" xfId="14700"/>
    <cellStyle name="Обычный 4 2 5 4 4 4" xfId="5736"/>
    <cellStyle name="Обычный 4 2 5 4 4 4 2" xfId="14701"/>
    <cellStyle name="Обычный 4 2 5 4 4 5" xfId="14702"/>
    <cellStyle name="Обычный 4 2 5 4 5" xfId="5737"/>
    <cellStyle name="Обычный 4 2 5 4 5 2" xfId="5738"/>
    <cellStyle name="Обычный 4 2 5 4 5 2 2" xfId="14703"/>
    <cellStyle name="Обычный 4 2 5 4 5 3" xfId="14704"/>
    <cellStyle name="Обычный 4 2 5 4 6" xfId="5739"/>
    <cellStyle name="Обычный 4 2 5 4 6 2" xfId="14705"/>
    <cellStyle name="Обычный 4 2 5 4 7" xfId="5740"/>
    <cellStyle name="Обычный 4 2 5 4 7 2" xfId="14706"/>
    <cellStyle name="Обычный 4 2 5 4 8" xfId="14707"/>
    <cellStyle name="Обычный 4 2 5 5" xfId="5741"/>
    <cellStyle name="Обычный 4 2 5 5 2" xfId="5742"/>
    <cellStyle name="Обычный 4 2 5 5 2 2" xfId="5743"/>
    <cellStyle name="Обычный 4 2 5 5 2 2 2" xfId="5744"/>
    <cellStyle name="Обычный 4 2 5 5 2 2 2 2" xfId="14708"/>
    <cellStyle name="Обычный 4 2 5 5 2 2 3" xfId="5745"/>
    <cellStyle name="Обычный 4 2 5 5 2 2 3 2" xfId="14709"/>
    <cellStyle name="Обычный 4 2 5 5 2 2 4" xfId="14710"/>
    <cellStyle name="Обычный 4 2 5 5 2 3" xfId="5746"/>
    <cellStyle name="Обычный 4 2 5 5 2 3 2" xfId="14711"/>
    <cellStyle name="Обычный 4 2 5 5 2 4" xfId="5747"/>
    <cellStyle name="Обычный 4 2 5 5 2 4 2" xfId="14712"/>
    <cellStyle name="Обычный 4 2 5 5 2 5" xfId="14713"/>
    <cellStyle name="Обычный 4 2 5 5 3" xfId="5748"/>
    <cellStyle name="Обычный 4 2 5 5 3 2" xfId="5749"/>
    <cellStyle name="Обычный 4 2 5 5 3 2 2" xfId="5750"/>
    <cellStyle name="Обычный 4 2 5 5 3 2 2 2" xfId="14714"/>
    <cellStyle name="Обычный 4 2 5 5 3 2 3" xfId="14715"/>
    <cellStyle name="Обычный 4 2 5 5 3 3" xfId="5751"/>
    <cellStyle name="Обычный 4 2 5 5 3 3 2" xfId="14716"/>
    <cellStyle name="Обычный 4 2 5 5 3 4" xfId="5752"/>
    <cellStyle name="Обычный 4 2 5 5 3 4 2" xfId="14717"/>
    <cellStyle name="Обычный 4 2 5 5 3 5" xfId="14718"/>
    <cellStyle name="Обычный 4 2 5 5 4" xfId="5753"/>
    <cellStyle name="Обычный 4 2 5 5 4 2" xfId="5754"/>
    <cellStyle name="Обычный 4 2 5 5 4 2 2" xfId="14719"/>
    <cellStyle name="Обычный 4 2 5 5 4 3" xfId="14720"/>
    <cellStyle name="Обычный 4 2 5 5 5" xfId="5755"/>
    <cellStyle name="Обычный 4 2 5 5 5 2" xfId="14721"/>
    <cellStyle name="Обычный 4 2 5 5 6" xfId="5756"/>
    <cellStyle name="Обычный 4 2 5 5 6 2" xfId="14722"/>
    <cellStyle name="Обычный 4 2 5 5 7" xfId="14723"/>
    <cellStyle name="Обычный 4 2 5 6" xfId="5757"/>
    <cellStyle name="Обычный 4 2 5 6 2" xfId="5758"/>
    <cellStyle name="Обычный 4 2 5 6 2 2" xfId="5759"/>
    <cellStyle name="Обычный 4 2 5 6 2 2 2" xfId="14724"/>
    <cellStyle name="Обычный 4 2 5 6 2 3" xfId="5760"/>
    <cellStyle name="Обычный 4 2 5 6 2 3 2" xfId="14725"/>
    <cellStyle name="Обычный 4 2 5 6 2 4" xfId="14726"/>
    <cellStyle name="Обычный 4 2 5 6 3" xfId="5761"/>
    <cellStyle name="Обычный 4 2 5 6 3 2" xfId="14727"/>
    <cellStyle name="Обычный 4 2 5 6 4" xfId="5762"/>
    <cellStyle name="Обычный 4 2 5 6 4 2" xfId="14728"/>
    <cellStyle name="Обычный 4 2 5 6 5" xfId="14729"/>
    <cellStyle name="Обычный 4 2 5 7" xfId="5763"/>
    <cellStyle name="Обычный 4 2 5 7 2" xfId="5764"/>
    <cellStyle name="Обычный 4 2 5 7 2 2" xfId="5765"/>
    <cellStyle name="Обычный 4 2 5 7 2 2 2" xfId="14730"/>
    <cellStyle name="Обычный 4 2 5 7 2 3" xfId="14731"/>
    <cellStyle name="Обычный 4 2 5 7 3" xfId="5766"/>
    <cellStyle name="Обычный 4 2 5 7 3 2" xfId="14732"/>
    <cellStyle name="Обычный 4 2 5 7 4" xfId="5767"/>
    <cellStyle name="Обычный 4 2 5 7 4 2" xfId="14733"/>
    <cellStyle name="Обычный 4 2 5 7 5" xfId="14734"/>
    <cellStyle name="Обычный 4 2 5 8" xfId="5768"/>
    <cellStyle name="Обычный 4 2 5 8 2" xfId="5769"/>
    <cellStyle name="Обычный 4 2 5 8 2 2" xfId="14735"/>
    <cellStyle name="Обычный 4 2 5 8 3" xfId="14736"/>
    <cellStyle name="Обычный 4 2 5 9" xfId="5770"/>
    <cellStyle name="Обычный 4 2 5 9 2" xfId="14737"/>
    <cellStyle name="Обычный 4 2 6" xfId="5771"/>
    <cellStyle name="Обычный 4 2 6 10" xfId="14738"/>
    <cellStyle name="Обычный 4 2 6 2" xfId="5772"/>
    <cellStyle name="Обычный 4 2 6 2 2" xfId="5773"/>
    <cellStyle name="Обычный 4 2 6 2 2 2" xfId="5774"/>
    <cellStyle name="Обычный 4 2 6 2 2 2 2" xfId="5775"/>
    <cellStyle name="Обычный 4 2 6 2 2 2 2 2" xfId="5776"/>
    <cellStyle name="Обычный 4 2 6 2 2 2 2 2 2" xfId="5777"/>
    <cellStyle name="Обычный 4 2 6 2 2 2 2 2 2 2" xfId="14739"/>
    <cellStyle name="Обычный 4 2 6 2 2 2 2 2 3" xfId="5778"/>
    <cellStyle name="Обычный 4 2 6 2 2 2 2 2 3 2" xfId="14740"/>
    <cellStyle name="Обычный 4 2 6 2 2 2 2 2 4" xfId="14741"/>
    <cellStyle name="Обычный 4 2 6 2 2 2 2 3" xfId="5779"/>
    <cellStyle name="Обычный 4 2 6 2 2 2 2 3 2" xfId="14742"/>
    <cellStyle name="Обычный 4 2 6 2 2 2 2 4" xfId="5780"/>
    <cellStyle name="Обычный 4 2 6 2 2 2 2 4 2" xfId="14743"/>
    <cellStyle name="Обычный 4 2 6 2 2 2 2 5" xfId="14744"/>
    <cellStyle name="Обычный 4 2 6 2 2 2 3" xfId="5781"/>
    <cellStyle name="Обычный 4 2 6 2 2 2 3 2" xfId="5782"/>
    <cellStyle name="Обычный 4 2 6 2 2 2 3 2 2" xfId="5783"/>
    <cellStyle name="Обычный 4 2 6 2 2 2 3 2 2 2" xfId="14745"/>
    <cellStyle name="Обычный 4 2 6 2 2 2 3 2 3" xfId="14746"/>
    <cellStyle name="Обычный 4 2 6 2 2 2 3 3" xfId="5784"/>
    <cellStyle name="Обычный 4 2 6 2 2 2 3 3 2" xfId="14747"/>
    <cellStyle name="Обычный 4 2 6 2 2 2 3 4" xfId="5785"/>
    <cellStyle name="Обычный 4 2 6 2 2 2 3 4 2" xfId="14748"/>
    <cellStyle name="Обычный 4 2 6 2 2 2 3 5" xfId="14749"/>
    <cellStyle name="Обычный 4 2 6 2 2 2 4" xfId="5786"/>
    <cellStyle name="Обычный 4 2 6 2 2 2 4 2" xfId="5787"/>
    <cellStyle name="Обычный 4 2 6 2 2 2 4 2 2" xfId="14750"/>
    <cellStyle name="Обычный 4 2 6 2 2 2 4 3" xfId="14751"/>
    <cellStyle name="Обычный 4 2 6 2 2 2 5" xfId="5788"/>
    <cellStyle name="Обычный 4 2 6 2 2 2 5 2" xfId="14752"/>
    <cellStyle name="Обычный 4 2 6 2 2 2 6" xfId="5789"/>
    <cellStyle name="Обычный 4 2 6 2 2 2 6 2" xfId="14753"/>
    <cellStyle name="Обычный 4 2 6 2 2 2 7" xfId="14754"/>
    <cellStyle name="Обычный 4 2 6 2 2 3" xfId="5790"/>
    <cellStyle name="Обычный 4 2 6 2 2 3 2" xfId="5791"/>
    <cellStyle name="Обычный 4 2 6 2 2 3 2 2" xfId="5792"/>
    <cellStyle name="Обычный 4 2 6 2 2 3 2 2 2" xfId="14755"/>
    <cellStyle name="Обычный 4 2 6 2 2 3 2 3" xfId="5793"/>
    <cellStyle name="Обычный 4 2 6 2 2 3 2 3 2" xfId="14756"/>
    <cellStyle name="Обычный 4 2 6 2 2 3 2 4" xfId="14757"/>
    <cellStyle name="Обычный 4 2 6 2 2 3 3" xfId="5794"/>
    <cellStyle name="Обычный 4 2 6 2 2 3 3 2" xfId="14758"/>
    <cellStyle name="Обычный 4 2 6 2 2 3 4" xfId="5795"/>
    <cellStyle name="Обычный 4 2 6 2 2 3 4 2" xfId="14759"/>
    <cellStyle name="Обычный 4 2 6 2 2 3 5" xfId="14760"/>
    <cellStyle name="Обычный 4 2 6 2 2 4" xfId="5796"/>
    <cellStyle name="Обычный 4 2 6 2 2 4 2" xfId="5797"/>
    <cellStyle name="Обычный 4 2 6 2 2 4 2 2" xfId="5798"/>
    <cellStyle name="Обычный 4 2 6 2 2 4 2 2 2" xfId="14761"/>
    <cellStyle name="Обычный 4 2 6 2 2 4 2 3" xfId="14762"/>
    <cellStyle name="Обычный 4 2 6 2 2 4 3" xfId="5799"/>
    <cellStyle name="Обычный 4 2 6 2 2 4 3 2" xfId="14763"/>
    <cellStyle name="Обычный 4 2 6 2 2 4 4" xfId="5800"/>
    <cellStyle name="Обычный 4 2 6 2 2 4 4 2" xfId="14764"/>
    <cellStyle name="Обычный 4 2 6 2 2 4 5" xfId="14765"/>
    <cellStyle name="Обычный 4 2 6 2 2 5" xfId="5801"/>
    <cellStyle name="Обычный 4 2 6 2 2 5 2" xfId="5802"/>
    <cellStyle name="Обычный 4 2 6 2 2 5 2 2" xfId="14766"/>
    <cellStyle name="Обычный 4 2 6 2 2 5 3" xfId="14767"/>
    <cellStyle name="Обычный 4 2 6 2 2 6" xfId="5803"/>
    <cellStyle name="Обычный 4 2 6 2 2 6 2" xfId="14768"/>
    <cellStyle name="Обычный 4 2 6 2 2 7" xfId="5804"/>
    <cellStyle name="Обычный 4 2 6 2 2 7 2" xfId="14769"/>
    <cellStyle name="Обычный 4 2 6 2 2 8" xfId="14770"/>
    <cellStyle name="Обычный 4 2 6 2 3" xfId="5805"/>
    <cellStyle name="Обычный 4 2 6 2 3 2" xfId="5806"/>
    <cellStyle name="Обычный 4 2 6 2 3 2 2" xfId="5807"/>
    <cellStyle name="Обычный 4 2 6 2 3 2 2 2" xfId="5808"/>
    <cellStyle name="Обычный 4 2 6 2 3 2 2 2 2" xfId="14771"/>
    <cellStyle name="Обычный 4 2 6 2 3 2 2 3" xfId="5809"/>
    <cellStyle name="Обычный 4 2 6 2 3 2 2 3 2" xfId="14772"/>
    <cellStyle name="Обычный 4 2 6 2 3 2 2 4" xfId="14773"/>
    <cellStyle name="Обычный 4 2 6 2 3 2 3" xfId="5810"/>
    <cellStyle name="Обычный 4 2 6 2 3 2 3 2" xfId="14774"/>
    <cellStyle name="Обычный 4 2 6 2 3 2 4" xfId="5811"/>
    <cellStyle name="Обычный 4 2 6 2 3 2 4 2" xfId="14775"/>
    <cellStyle name="Обычный 4 2 6 2 3 2 5" xfId="14776"/>
    <cellStyle name="Обычный 4 2 6 2 3 3" xfId="5812"/>
    <cellStyle name="Обычный 4 2 6 2 3 3 2" xfId="5813"/>
    <cellStyle name="Обычный 4 2 6 2 3 3 2 2" xfId="5814"/>
    <cellStyle name="Обычный 4 2 6 2 3 3 2 2 2" xfId="14777"/>
    <cellStyle name="Обычный 4 2 6 2 3 3 2 3" xfId="14778"/>
    <cellStyle name="Обычный 4 2 6 2 3 3 3" xfId="5815"/>
    <cellStyle name="Обычный 4 2 6 2 3 3 3 2" xfId="14779"/>
    <cellStyle name="Обычный 4 2 6 2 3 3 4" xfId="5816"/>
    <cellStyle name="Обычный 4 2 6 2 3 3 4 2" xfId="14780"/>
    <cellStyle name="Обычный 4 2 6 2 3 3 5" xfId="14781"/>
    <cellStyle name="Обычный 4 2 6 2 3 4" xfId="5817"/>
    <cellStyle name="Обычный 4 2 6 2 3 4 2" xfId="5818"/>
    <cellStyle name="Обычный 4 2 6 2 3 4 2 2" xfId="14782"/>
    <cellStyle name="Обычный 4 2 6 2 3 4 3" xfId="14783"/>
    <cellStyle name="Обычный 4 2 6 2 3 5" xfId="5819"/>
    <cellStyle name="Обычный 4 2 6 2 3 5 2" xfId="14784"/>
    <cellStyle name="Обычный 4 2 6 2 3 6" xfId="5820"/>
    <cellStyle name="Обычный 4 2 6 2 3 6 2" xfId="14785"/>
    <cellStyle name="Обычный 4 2 6 2 3 7" xfId="14786"/>
    <cellStyle name="Обычный 4 2 6 2 4" xfId="5821"/>
    <cellStyle name="Обычный 4 2 6 2 4 2" xfId="5822"/>
    <cellStyle name="Обычный 4 2 6 2 4 2 2" xfId="5823"/>
    <cellStyle name="Обычный 4 2 6 2 4 2 2 2" xfId="14787"/>
    <cellStyle name="Обычный 4 2 6 2 4 2 3" xfId="5824"/>
    <cellStyle name="Обычный 4 2 6 2 4 2 3 2" xfId="14788"/>
    <cellStyle name="Обычный 4 2 6 2 4 2 4" xfId="14789"/>
    <cellStyle name="Обычный 4 2 6 2 4 3" xfId="5825"/>
    <cellStyle name="Обычный 4 2 6 2 4 3 2" xfId="14790"/>
    <cellStyle name="Обычный 4 2 6 2 4 4" xfId="5826"/>
    <cellStyle name="Обычный 4 2 6 2 4 4 2" xfId="14791"/>
    <cellStyle name="Обычный 4 2 6 2 4 5" xfId="14792"/>
    <cellStyle name="Обычный 4 2 6 2 5" xfId="5827"/>
    <cellStyle name="Обычный 4 2 6 2 5 2" xfId="5828"/>
    <cellStyle name="Обычный 4 2 6 2 5 2 2" xfId="5829"/>
    <cellStyle name="Обычный 4 2 6 2 5 2 2 2" xfId="14793"/>
    <cellStyle name="Обычный 4 2 6 2 5 2 3" xfId="14794"/>
    <cellStyle name="Обычный 4 2 6 2 5 3" xfId="5830"/>
    <cellStyle name="Обычный 4 2 6 2 5 3 2" xfId="14795"/>
    <cellStyle name="Обычный 4 2 6 2 5 4" xfId="5831"/>
    <cellStyle name="Обычный 4 2 6 2 5 4 2" xfId="14796"/>
    <cellStyle name="Обычный 4 2 6 2 5 5" xfId="14797"/>
    <cellStyle name="Обычный 4 2 6 2 6" xfId="5832"/>
    <cellStyle name="Обычный 4 2 6 2 6 2" xfId="5833"/>
    <cellStyle name="Обычный 4 2 6 2 6 2 2" xfId="14798"/>
    <cellStyle name="Обычный 4 2 6 2 6 3" xfId="14799"/>
    <cellStyle name="Обычный 4 2 6 2 7" xfId="5834"/>
    <cellStyle name="Обычный 4 2 6 2 7 2" xfId="14800"/>
    <cellStyle name="Обычный 4 2 6 2 8" xfId="5835"/>
    <cellStyle name="Обычный 4 2 6 2 8 2" xfId="14801"/>
    <cellStyle name="Обычный 4 2 6 2 9" xfId="14802"/>
    <cellStyle name="Обычный 4 2 6 3" xfId="5836"/>
    <cellStyle name="Обычный 4 2 6 3 2" xfId="5837"/>
    <cellStyle name="Обычный 4 2 6 3 2 2" xfId="5838"/>
    <cellStyle name="Обычный 4 2 6 3 2 2 2" xfId="5839"/>
    <cellStyle name="Обычный 4 2 6 3 2 2 2 2" xfId="5840"/>
    <cellStyle name="Обычный 4 2 6 3 2 2 2 2 2" xfId="14803"/>
    <cellStyle name="Обычный 4 2 6 3 2 2 2 3" xfId="5841"/>
    <cellStyle name="Обычный 4 2 6 3 2 2 2 3 2" xfId="14804"/>
    <cellStyle name="Обычный 4 2 6 3 2 2 2 4" xfId="14805"/>
    <cellStyle name="Обычный 4 2 6 3 2 2 3" xfId="5842"/>
    <cellStyle name="Обычный 4 2 6 3 2 2 3 2" xfId="14806"/>
    <cellStyle name="Обычный 4 2 6 3 2 2 4" xfId="5843"/>
    <cellStyle name="Обычный 4 2 6 3 2 2 4 2" xfId="14807"/>
    <cellStyle name="Обычный 4 2 6 3 2 2 5" xfId="14808"/>
    <cellStyle name="Обычный 4 2 6 3 2 3" xfId="5844"/>
    <cellStyle name="Обычный 4 2 6 3 2 3 2" xfId="5845"/>
    <cellStyle name="Обычный 4 2 6 3 2 3 2 2" xfId="5846"/>
    <cellStyle name="Обычный 4 2 6 3 2 3 2 2 2" xfId="14809"/>
    <cellStyle name="Обычный 4 2 6 3 2 3 2 3" xfId="14810"/>
    <cellStyle name="Обычный 4 2 6 3 2 3 3" xfId="5847"/>
    <cellStyle name="Обычный 4 2 6 3 2 3 3 2" xfId="14811"/>
    <cellStyle name="Обычный 4 2 6 3 2 3 4" xfId="5848"/>
    <cellStyle name="Обычный 4 2 6 3 2 3 4 2" xfId="14812"/>
    <cellStyle name="Обычный 4 2 6 3 2 3 5" xfId="14813"/>
    <cellStyle name="Обычный 4 2 6 3 2 4" xfId="5849"/>
    <cellStyle name="Обычный 4 2 6 3 2 4 2" xfId="5850"/>
    <cellStyle name="Обычный 4 2 6 3 2 4 2 2" xfId="14814"/>
    <cellStyle name="Обычный 4 2 6 3 2 4 3" xfId="14815"/>
    <cellStyle name="Обычный 4 2 6 3 2 5" xfId="5851"/>
    <cellStyle name="Обычный 4 2 6 3 2 5 2" xfId="14816"/>
    <cellStyle name="Обычный 4 2 6 3 2 6" xfId="5852"/>
    <cellStyle name="Обычный 4 2 6 3 2 6 2" xfId="14817"/>
    <cellStyle name="Обычный 4 2 6 3 2 7" xfId="14818"/>
    <cellStyle name="Обычный 4 2 6 3 3" xfId="5853"/>
    <cellStyle name="Обычный 4 2 6 3 3 2" xfId="5854"/>
    <cellStyle name="Обычный 4 2 6 3 3 2 2" xfId="5855"/>
    <cellStyle name="Обычный 4 2 6 3 3 2 2 2" xfId="14819"/>
    <cellStyle name="Обычный 4 2 6 3 3 2 3" xfId="5856"/>
    <cellStyle name="Обычный 4 2 6 3 3 2 3 2" xfId="14820"/>
    <cellStyle name="Обычный 4 2 6 3 3 2 4" xfId="14821"/>
    <cellStyle name="Обычный 4 2 6 3 3 3" xfId="5857"/>
    <cellStyle name="Обычный 4 2 6 3 3 3 2" xfId="14822"/>
    <cellStyle name="Обычный 4 2 6 3 3 4" xfId="5858"/>
    <cellStyle name="Обычный 4 2 6 3 3 4 2" xfId="14823"/>
    <cellStyle name="Обычный 4 2 6 3 3 5" xfId="14824"/>
    <cellStyle name="Обычный 4 2 6 3 4" xfId="5859"/>
    <cellStyle name="Обычный 4 2 6 3 4 2" xfId="5860"/>
    <cellStyle name="Обычный 4 2 6 3 4 2 2" xfId="5861"/>
    <cellStyle name="Обычный 4 2 6 3 4 2 2 2" xfId="14825"/>
    <cellStyle name="Обычный 4 2 6 3 4 2 3" xfId="14826"/>
    <cellStyle name="Обычный 4 2 6 3 4 3" xfId="5862"/>
    <cellStyle name="Обычный 4 2 6 3 4 3 2" xfId="14827"/>
    <cellStyle name="Обычный 4 2 6 3 4 4" xfId="5863"/>
    <cellStyle name="Обычный 4 2 6 3 4 4 2" xfId="14828"/>
    <cellStyle name="Обычный 4 2 6 3 4 5" xfId="14829"/>
    <cellStyle name="Обычный 4 2 6 3 5" xfId="5864"/>
    <cellStyle name="Обычный 4 2 6 3 5 2" xfId="5865"/>
    <cellStyle name="Обычный 4 2 6 3 5 2 2" xfId="14830"/>
    <cellStyle name="Обычный 4 2 6 3 5 3" xfId="14831"/>
    <cellStyle name="Обычный 4 2 6 3 6" xfId="5866"/>
    <cellStyle name="Обычный 4 2 6 3 6 2" xfId="14832"/>
    <cellStyle name="Обычный 4 2 6 3 7" xfId="5867"/>
    <cellStyle name="Обычный 4 2 6 3 7 2" xfId="14833"/>
    <cellStyle name="Обычный 4 2 6 3 8" xfId="14834"/>
    <cellStyle name="Обычный 4 2 6 4" xfId="5868"/>
    <cellStyle name="Обычный 4 2 6 4 2" xfId="5869"/>
    <cellStyle name="Обычный 4 2 6 4 2 2" xfId="5870"/>
    <cellStyle name="Обычный 4 2 6 4 2 2 2" xfId="5871"/>
    <cellStyle name="Обычный 4 2 6 4 2 2 2 2" xfId="14835"/>
    <cellStyle name="Обычный 4 2 6 4 2 2 3" xfId="5872"/>
    <cellStyle name="Обычный 4 2 6 4 2 2 3 2" xfId="14836"/>
    <cellStyle name="Обычный 4 2 6 4 2 2 4" xfId="14837"/>
    <cellStyle name="Обычный 4 2 6 4 2 3" xfId="5873"/>
    <cellStyle name="Обычный 4 2 6 4 2 3 2" xfId="14838"/>
    <cellStyle name="Обычный 4 2 6 4 2 4" xfId="5874"/>
    <cellStyle name="Обычный 4 2 6 4 2 4 2" xfId="14839"/>
    <cellStyle name="Обычный 4 2 6 4 2 5" xfId="14840"/>
    <cellStyle name="Обычный 4 2 6 4 3" xfId="5875"/>
    <cellStyle name="Обычный 4 2 6 4 3 2" xfId="5876"/>
    <cellStyle name="Обычный 4 2 6 4 3 2 2" xfId="5877"/>
    <cellStyle name="Обычный 4 2 6 4 3 2 2 2" xfId="14841"/>
    <cellStyle name="Обычный 4 2 6 4 3 2 3" xfId="14842"/>
    <cellStyle name="Обычный 4 2 6 4 3 3" xfId="5878"/>
    <cellStyle name="Обычный 4 2 6 4 3 3 2" xfId="14843"/>
    <cellStyle name="Обычный 4 2 6 4 3 4" xfId="5879"/>
    <cellStyle name="Обычный 4 2 6 4 3 4 2" xfId="14844"/>
    <cellStyle name="Обычный 4 2 6 4 3 5" xfId="14845"/>
    <cellStyle name="Обычный 4 2 6 4 4" xfId="5880"/>
    <cellStyle name="Обычный 4 2 6 4 4 2" xfId="5881"/>
    <cellStyle name="Обычный 4 2 6 4 4 2 2" xfId="14846"/>
    <cellStyle name="Обычный 4 2 6 4 4 3" xfId="14847"/>
    <cellStyle name="Обычный 4 2 6 4 5" xfId="5882"/>
    <cellStyle name="Обычный 4 2 6 4 5 2" xfId="14848"/>
    <cellStyle name="Обычный 4 2 6 4 6" xfId="5883"/>
    <cellStyle name="Обычный 4 2 6 4 6 2" xfId="14849"/>
    <cellStyle name="Обычный 4 2 6 4 7" xfId="14850"/>
    <cellStyle name="Обычный 4 2 6 5" xfId="5884"/>
    <cellStyle name="Обычный 4 2 6 5 2" xfId="5885"/>
    <cellStyle name="Обычный 4 2 6 5 2 2" xfId="5886"/>
    <cellStyle name="Обычный 4 2 6 5 2 2 2" xfId="14851"/>
    <cellStyle name="Обычный 4 2 6 5 2 3" xfId="5887"/>
    <cellStyle name="Обычный 4 2 6 5 2 3 2" xfId="14852"/>
    <cellStyle name="Обычный 4 2 6 5 2 4" xfId="14853"/>
    <cellStyle name="Обычный 4 2 6 5 3" xfId="5888"/>
    <cellStyle name="Обычный 4 2 6 5 3 2" xfId="14854"/>
    <cellStyle name="Обычный 4 2 6 5 4" xfId="5889"/>
    <cellStyle name="Обычный 4 2 6 5 4 2" xfId="14855"/>
    <cellStyle name="Обычный 4 2 6 5 5" xfId="14856"/>
    <cellStyle name="Обычный 4 2 6 6" xfId="5890"/>
    <cellStyle name="Обычный 4 2 6 6 2" xfId="5891"/>
    <cellStyle name="Обычный 4 2 6 6 2 2" xfId="5892"/>
    <cellStyle name="Обычный 4 2 6 6 2 2 2" xfId="14857"/>
    <cellStyle name="Обычный 4 2 6 6 2 3" xfId="14858"/>
    <cellStyle name="Обычный 4 2 6 6 3" xfId="5893"/>
    <cellStyle name="Обычный 4 2 6 6 3 2" xfId="14859"/>
    <cellStyle name="Обычный 4 2 6 6 4" xfId="5894"/>
    <cellStyle name="Обычный 4 2 6 6 4 2" xfId="14860"/>
    <cellStyle name="Обычный 4 2 6 6 5" xfId="14861"/>
    <cellStyle name="Обычный 4 2 6 7" xfId="5895"/>
    <cellStyle name="Обычный 4 2 6 7 2" xfId="5896"/>
    <cellStyle name="Обычный 4 2 6 7 2 2" xfId="14862"/>
    <cellStyle name="Обычный 4 2 6 7 3" xfId="14863"/>
    <cellStyle name="Обычный 4 2 6 8" xfId="5897"/>
    <cellStyle name="Обычный 4 2 6 8 2" xfId="14864"/>
    <cellStyle name="Обычный 4 2 6 9" xfId="5898"/>
    <cellStyle name="Обычный 4 2 6 9 2" xfId="14865"/>
    <cellStyle name="Обычный 4 2 7" xfId="5899"/>
    <cellStyle name="Обычный 4 2 7 2" xfId="5900"/>
    <cellStyle name="Обычный 4 2 7 2 2" xfId="5901"/>
    <cellStyle name="Обычный 4 2 7 2 2 2" xfId="5902"/>
    <cellStyle name="Обычный 4 2 7 2 2 2 2" xfId="5903"/>
    <cellStyle name="Обычный 4 2 7 2 2 2 2 2" xfId="5904"/>
    <cellStyle name="Обычный 4 2 7 2 2 2 2 2 2" xfId="14866"/>
    <cellStyle name="Обычный 4 2 7 2 2 2 2 3" xfId="5905"/>
    <cellStyle name="Обычный 4 2 7 2 2 2 2 3 2" xfId="14867"/>
    <cellStyle name="Обычный 4 2 7 2 2 2 2 4" xfId="14868"/>
    <cellStyle name="Обычный 4 2 7 2 2 2 3" xfId="5906"/>
    <cellStyle name="Обычный 4 2 7 2 2 2 3 2" xfId="14869"/>
    <cellStyle name="Обычный 4 2 7 2 2 2 4" xfId="5907"/>
    <cellStyle name="Обычный 4 2 7 2 2 2 4 2" xfId="14870"/>
    <cellStyle name="Обычный 4 2 7 2 2 2 5" xfId="14871"/>
    <cellStyle name="Обычный 4 2 7 2 2 3" xfId="5908"/>
    <cellStyle name="Обычный 4 2 7 2 2 3 2" xfId="5909"/>
    <cellStyle name="Обычный 4 2 7 2 2 3 2 2" xfId="5910"/>
    <cellStyle name="Обычный 4 2 7 2 2 3 2 2 2" xfId="14872"/>
    <cellStyle name="Обычный 4 2 7 2 2 3 2 3" xfId="14873"/>
    <cellStyle name="Обычный 4 2 7 2 2 3 3" xfId="5911"/>
    <cellStyle name="Обычный 4 2 7 2 2 3 3 2" xfId="14874"/>
    <cellStyle name="Обычный 4 2 7 2 2 3 4" xfId="5912"/>
    <cellStyle name="Обычный 4 2 7 2 2 3 4 2" xfId="14875"/>
    <cellStyle name="Обычный 4 2 7 2 2 3 5" xfId="14876"/>
    <cellStyle name="Обычный 4 2 7 2 2 4" xfId="5913"/>
    <cellStyle name="Обычный 4 2 7 2 2 4 2" xfId="5914"/>
    <cellStyle name="Обычный 4 2 7 2 2 4 2 2" xfId="14877"/>
    <cellStyle name="Обычный 4 2 7 2 2 4 3" xfId="14878"/>
    <cellStyle name="Обычный 4 2 7 2 2 5" xfId="5915"/>
    <cellStyle name="Обычный 4 2 7 2 2 5 2" xfId="14879"/>
    <cellStyle name="Обычный 4 2 7 2 2 6" xfId="5916"/>
    <cellStyle name="Обычный 4 2 7 2 2 6 2" xfId="14880"/>
    <cellStyle name="Обычный 4 2 7 2 2 7" xfId="14881"/>
    <cellStyle name="Обычный 4 2 7 2 3" xfId="5917"/>
    <cellStyle name="Обычный 4 2 7 2 3 2" xfId="5918"/>
    <cellStyle name="Обычный 4 2 7 2 3 2 2" xfId="5919"/>
    <cellStyle name="Обычный 4 2 7 2 3 2 2 2" xfId="14882"/>
    <cellStyle name="Обычный 4 2 7 2 3 2 3" xfId="5920"/>
    <cellStyle name="Обычный 4 2 7 2 3 2 3 2" xfId="14883"/>
    <cellStyle name="Обычный 4 2 7 2 3 2 4" xfId="14884"/>
    <cellStyle name="Обычный 4 2 7 2 3 3" xfId="5921"/>
    <cellStyle name="Обычный 4 2 7 2 3 3 2" xfId="14885"/>
    <cellStyle name="Обычный 4 2 7 2 3 4" xfId="5922"/>
    <cellStyle name="Обычный 4 2 7 2 3 4 2" xfId="14886"/>
    <cellStyle name="Обычный 4 2 7 2 3 5" xfId="14887"/>
    <cellStyle name="Обычный 4 2 7 2 4" xfId="5923"/>
    <cellStyle name="Обычный 4 2 7 2 4 2" xfId="5924"/>
    <cellStyle name="Обычный 4 2 7 2 4 2 2" xfId="5925"/>
    <cellStyle name="Обычный 4 2 7 2 4 2 2 2" xfId="14888"/>
    <cellStyle name="Обычный 4 2 7 2 4 2 3" xfId="14889"/>
    <cellStyle name="Обычный 4 2 7 2 4 3" xfId="5926"/>
    <cellStyle name="Обычный 4 2 7 2 4 3 2" xfId="14890"/>
    <cellStyle name="Обычный 4 2 7 2 4 4" xfId="5927"/>
    <cellStyle name="Обычный 4 2 7 2 4 4 2" xfId="14891"/>
    <cellStyle name="Обычный 4 2 7 2 4 5" xfId="14892"/>
    <cellStyle name="Обычный 4 2 7 2 5" xfId="5928"/>
    <cellStyle name="Обычный 4 2 7 2 5 2" xfId="5929"/>
    <cellStyle name="Обычный 4 2 7 2 5 2 2" xfId="14893"/>
    <cellStyle name="Обычный 4 2 7 2 5 3" xfId="14894"/>
    <cellStyle name="Обычный 4 2 7 2 6" xfId="5930"/>
    <cellStyle name="Обычный 4 2 7 2 6 2" xfId="14895"/>
    <cellStyle name="Обычный 4 2 7 2 7" xfId="5931"/>
    <cellStyle name="Обычный 4 2 7 2 7 2" xfId="14896"/>
    <cellStyle name="Обычный 4 2 7 2 8" xfId="14897"/>
    <cellStyle name="Обычный 4 2 7 3" xfId="5932"/>
    <cellStyle name="Обычный 4 2 7 3 2" xfId="5933"/>
    <cellStyle name="Обычный 4 2 7 3 2 2" xfId="5934"/>
    <cellStyle name="Обычный 4 2 7 3 2 2 2" xfId="5935"/>
    <cellStyle name="Обычный 4 2 7 3 2 2 2 2" xfId="14898"/>
    <cellStyle name="Обычный 4 2 7 3 2 2 3" xfId="5936"/>
    <cellStyle name="Обычный 4 2 7 3 2 2 3 2" xfId="14899"/>
    <cellStyle name="Обычный 4 2 7 3 2 2 4" xfId="14900"/>
    <cellStyle name="Обычный 4 2 7 3 2 3" xfId="5937"/>
    <cellStyle name="Обычный 4 2 7 3 2 3 2" xfId="14901"/>
    <cellStyle name="Обычный 4 2 7 3 2 4" xfId="5938"/>
    <cellStyle name="Обычный 4 2 7 3 2 4 2" xfId="14902"/>
    <cellStyle name="Обычный 4 2 7 3 2 5" xfId="14903"/>
    <cellStyle name="Обычный 4 2 7 3 3" xfId="5939"/>
    <cellStyle name="Обычный 4 2 7 3 3 2" xfId="5940"/>
    <cellStyle name="Обычный 4 2 7 3 3 2 2" xfId="5941"/>
    <cellStyle name="Обычный 4 2 7 3 3 2 2 2" xfId="14904"/>
    <cellStyle name="Обычный 4 2 7 3 3 2 3" xfId="14905"/>
    <cellStyle name="Обычный 4 2 7 3 3 3" xfId="5942"/>
    <cellStyle name="Обычный 4 2 7 3 3 3 2" xfId="14906"/>
    <cellStyle name="Обычный 4 2 7 3 3 4" xfId="5943"/>
    <cellStyle name="Обычный 4 2 7 3 3 4 2" xfId="14907"/>
    <cellStyle name="Обычный 4 2 7 3 3 5" xfId="14908"/>
    <cellStyle name="Обычный 4 2 7 3 4" xfId="5944"/>
    <cellStyle name="Обычный 4 2 7 3 4 2" xfId="5945"/>
    <cellStyle name="Обычный 4 2 7 3 4 2 2" xfId="14909"/>
    <cellStyle name="Обычный 4 2 7 3 4 3" xfId="14910"/>
    <cellStyle name="Обычный 4 2 7 3 5" xfId="5946"/>
    <cellStyle name="Обычный 4 2 7 3 5 2" xfId="14911"/>
    <cellStyle name="Обычный 4 2 7 3 6" xfId="5947"/>
    <cellStyle name="Обычный 4 2 7 3 6 2" xfId="14912"/>
    <cellStyle name="Обычный 4 2 7 3 7" xfId="14913"/>
    <cellStyle name="Обычный 4 2 7 4" xfId="5948"/>
    <cellStyle name="Обычный 4 2 7 4 2" xfId="5949"/>
    <cellStyle name="Обычный 4 2 7 4 2 2" xfId="5950"/>
    <cellStyle name="Обычный 4 2 7 4 2 2 2" xfId="14914"/>
    <cellStyle name="Обычный 4 2 7 4 2 3" xfId="5951"/>
    <cellStyle name="Обычный 4 2 7 4 2 3 2" xfId="14915"/>
    <cellStyle name="Обычный 4 2 7 4 2 4" xfId="14916"/>
    <cellStyle name="Обычный 4 2 7 4 3" xfId="5952"/>
    <cellStyle name="Обычный 4 2 7 4 3 2" xfId="14917"/>
    <cellStyle name="Обычный 4 2 7 4 4" xfId="5953"/>
    <cellStyle name="Обычный 4 2 7 4 4 2" xfId="14918"/>
    <cellStyle name="Обычный 4 2 7 4 5" xfId="14919"/>
    <cellStyle name="Обычный 4 2 7 5" xfId="5954"/>
    <cellStyle name="Обычный 4 2 7 5 2" xfId="5955"/>
    <cellStyle name="Обычный 4 2 7 5 2 2" xfId="5956"/>
    <cellStyle name="Обычный 4 2 7 5 2 2 2" xfId="14920"/>
    <cellStyle name="Обычный 4 2 7 5 2 3" xfId="14921"/>
    <cellStyle name="Обычный 4 2 7 5 3" xfId="5957"/>
    <cellStyle name="Обычный 4 2 7 5 3 2" xfId="14922"/>
    <cellStyle name="Обычный 4 2 7 5 4" xfId="5958"/>
    <cellStyle name="Обычный 4 2 7 5 4 2" xfId="14923"/>
    <cellStyle name="Обычный 4 2 7 5 5" xfId="14924"/>
    <cellStyle name="Обычный 4 2 7 6" xfId="5959"/>
    <cellStyle name="Обычный 4 2 7 6 2" xfId="5960"/>
    <cellStyle name="Обычный 4 2 7 6 2 2" xfId="14925"/>
    <cellStyle name="Обычный 4 2 7 6 3" xfId="14926"/>
    <cellStyle name="Обычный 4 2 7 7" xfId="5961"/>
    <cellStyle name="Обычный 4 2 7 7 2" xfId="14927"/>
    <cellStyle name="Обычный 4 2 7 8" xfId="5962"/>
    <cellStyle name="Обычный 4 2 7 8 2" xfId="14928"/>
    <cellStyle name="Обычный 4 2 7 9" xfId="14929"/>
    <cellStyle name="Обычный 4 2 8" xfId="5963"/>
    <cellStyle name="Обычный 4 2 8 2" xfId="5964"/>
    <cellStyle name="Обычный 4 2 8 2 2" xfId="5965"/>
    <cellStyle name="Обычный 4 2 8 2 2 2" xfId="5966"/>
    <cellStyle name="Обычный 4 2 8 2 2 2 2" xfId="5967"/>
    <cellStyle name="Обычный 4 2 8 2 2 2 2 2" xfId="14930"/>
    <cellStyle name="Обычный 4 2 8 2 2 2 3" xfId="5968"/>
    <cellStyle name="Обычный 4 2 8 2 2 2 3 2" xfId="14931"/>
    <cellStyle name="Обычный 4 2 8 2 2 2 4" xfId="14932"/>
    <cellStyle name="Обычный 4 2 8 2 2 3" xfId="5969"/>
    <cellStyle name="Обычный 4 2 8 2 2 3 2" xfId="14933"/>
    <cellStyle name="Обычный 4 2 8 2 2 4" xfId="5970"/>
    <cellStyle name="Обычный 4 2 8 2 2 4 2" xfId="14934"/>
    <cellStyle name="Обычный 4 2 8 2 2 5" xfId="14935"/>
    <cellStyle name="Обычный 4 2 8 2 3" xfId="5971"/>
    <cellStyle name="Обычный 4 2 8 2 3 2" xfId="5972"/>
    <cellStyle name="Обычный 4 2 8 2 3 2 2" xfId="5973"/>
    <cellStyle name="Обычный 4 2 8 2 3 2 2 2" xfId="14936"/>
    <cellStyle name="Обычный 4 2 8 2 3 2 3" xfId="14937"/>
    <cellStyle name="Обычный 4 2 8 2 3 3" xfId="5974"/>
    <cellStyle name="Обычный 4 2 8 2 3 3 2" xfId="14938"/>
    <cellStyle name="Обычный 4 2 8 2 3 4" xfId="5975"/>
    <cellStyle name="Обычный 4 2 8 2 3 4 2" xfId="14939"/>
    <cellStyle name="Обычный 4 2 8 2 3 5" xfId="14940"/>
    <cellStyle name="Обычный 4 2 8 2 4" xfId="5976"/>
    <cellStyle name="Обычный 4 2 8 2 4 2" xfId="5977"/>
    <cellStyle name="Обычный 4 2 8 2 4 2 2" xfId="14941"/>
    <cellStyle name="Обычный 4 2 8 2 4 3" xfId="14942"/>
    <cellStyle name="Обычный 4 2 8 2 5" xfId="5978"/>
    <cellStyle name="Обычный 4 2 8 2 5 2" xfId="14943"/>
    <cellStyle name="Обычный 4 2 8 2 6" xfId="5979"/>
    <cellStyle name="Обычный 4 2 8 2 6 2" xfId="14944"/>
    <cellStyle name="Обычный 4 2 8 2 7" xfId="14945"/>
    <cellStyle name="Обычный 4 2 8 3" xfId="5980"/>
    <cellStyle name="Обычный 4 2 8 3 2" xfId="5981"/>
    <cellStyle name="Обычный 4 2 8 3 2 2" xfId="5982"/>
    <cellStyle name="Обычный 4 2 8 3 2 2 2" xfId="14946"/>
    <cellStyle name="Обычный 4 2 8 3 2 3" xfId="5983"/>
    <cellStyle name="Обычный 4 2 8 3 2 3 2" xfId="14947"/>
    <cellStyle name="Обычный 4 2 8 3 2 4" xfId="14948"/>
    <cellStyle name="Обычный 4 2 8 3 3" xfId="5984"/>
    <cellStyle name="Обычный 4 2 8 3 3 2" xfId="14949"/>
    <cellStyle name="Обычный 4 2 8 3 4" xfId="5985"/>
    <cellStyle name="Обычный 4 2 8 3 4 2" xfId="14950"/>
    <cellStyle name="Обычный 4 2 8 3 5" xfId="14951"/>
    <cellStyle name="Обычный 4 2 8 4" xfId="5986"/>
    <cellStyle name="Обычный 4 2 8 4 2" xfId="5987"/>
    <cellStyle name="Обычный 4 2 8 4 2 2" xfId="5988"/>
    <cellStyle name="Обычный 4 2 8 4 2 2 2" xfId="14952"/>
    <cellStyle name="Обычный 4 2 8 4 2 3" xfId="14953"/>
    <cellStyle name="Обычный 4 2 8 4 3" xfId="5989"/>
    <cellStyle name="Обычный 4 2 8 4 3 2" xfId="14954"/>
    <cellStyle name="Обычный 4 2 8 4 4" xfId="5990"/>
    <cellStyle name="Обычный 4 2 8 4 4 2" xfId="14955"/>
    <cellStyle name="Обычный 4 2 8 4 5" xfId="14956"/>
    <cellStyle name="Обычный 4 2 8 5" xfId="5991"/>
    <cellStyle name="Обычный 4 2 8 5 2" xfId="5992"/>
    <cellStyle name="Обычный 4 2 8 5 2 2" xfId="14957"/>
    <cellStyle name="Обычный 4 2 8 5 3" xfId="14958"/>
    <cellStyle name="Обычный 4 2 8 6" xfId="5993"/>
    <cellStyle name="Обычный 4 2 8 6 2" xfId="14959"/>
    <cellStyle name="Обычный 4 2 8 7" xfId="5994"/>
    <cellStyle name="Обычный 4 2 8 7 2" xfId="14960"/>
    <cellStyle name="Обычный 4 2 8 8" xfId="14961"/>
    <cellStyle name="Обычный 4 2 9" xfId="5995"/>
    <cellStyle name="Обычный 4 2 9 2" xfId="5996"/>
    <cellStyle name="Обычный 4 2 9 2 2" xfId="5997"/>
    <cellStyle name="Обычный 4 2 9 2 2 2" xfId="5998"/>
    <cellStyle name="Обычный 4 2 9 2 2 2 2" xfId="14962"/>
    <cellStyle name="Обычный 4 2 9 2 2 3" xfId="5999"/>
    <cellStyle name="Обычный 4 2 9 2 2 3 2" xfId="14963"/>
    <cellStyle name="Обычный 4 2 9 2 2 4" xfId="14964"/>
    <cellStyle name="Обычный 4 2 9 2 3" xfId="6000"/>
    <cellStyle name="Обычный 4 2 9 2 3 2" xfId="14965"/>
    <cellStyle name="Обычный 4 2 9 2 4" xfId="6001"/>
    <cellStyle name="Обычный 4 2 9 2 4 2" xfId="14966"/>
    <cellStyle name="Обычный 4 2 9 2 5" xfId="14967"/>
    <cellStyle name="Обычный 4 2 9 3" xfId="6002"/>
    <cellStyle name="Обычный 4 2 9 3 2" xfId="6003"/>
    <cellStyle name="Обычный 4 2 9 3 2 2" xfId="6004"/>
    <cellStyle name="Обычный 4 2 9 3 2 2 2" xfId="14968"/>
    <cellStyle name="Обычный 4 2 9 3 2 3" xfId="14969"/>
    <cellStyle name="Обычный 4 2 9 3 3" xfId="6005"/>
    <cellStyle name="Обычный 4 2 9 3 3 2" xfId="14970"/>
    <cellStyle name="Обычный 4 2 9 3 4" xfId="6006"/>
    <cellStyle name="Обычный 4 2 9 3 4 2" xfId="14971"/>
    <cellStyle name="Обычный 4 2 9 3 5" xfId="14972"/>
    <cellStyle name="Обычный 4 2 9 4" xfId="6007"/>
    <cellStyle name="Обычный 4 2 9 4 2" xfId="6008"/>
    <cellStyle name="Обычный 4 2 9 4 2 2" xfId="14973"/>
    <cellStyle name="Обычный 4 2 9 4 3" xfId="14974"/>
    <cellStyle name="Обычный 4 2 9 5" xfId="6009"/>
    <cellStyle name="Обычный 4 2 9 5 2" xfId="14975"/>
    <cellStyle name="Обычный 4 2 9 6" xfId="6010"/>
    <cellStyle name="Обычный 4 2 9 6 2" xfId="14976"/>
    <cellStyle name="Обычный 4 2 9 7" xfId="14977"/>
    <cellStyle name="Обычный 4 2_Т-НахВТО-газ-28.09.12" xfId="6011"/>
    <cellStyle name="Обычный 4 3" xfId="6012"/>
    <cellStyle name="Обычный 4 3 10" xfId="6013"/>
    <cellStyle name="Обычный 4 3 11" xfId="6014"/>
    <cellStyle name="Обычный 4 3 11 2" xfId="6015"/>
    <cellStyle name="Обычный 4 3 11 2 2" xfId="6016"/>
    <cellStyle name="Обычный 4 3 11 2 2 2" xfId="14978"/>
    <cellStyle name="Обычный 4 3 11 2 3" xfId="6017"/>
    <cellStyle name="Обычный 4 3 11 2 3 2" xfId="14979"/>
    <cellStyle name="Обычный 4 3 11 2 4" xfId="14980"/>
    <cellStyle name="Обычный 4 3 11 3" xfId="6018"/>
    <cellStyle name="Обычный 4 3 11 3 2" xfId="14981"/>
    <cellStyle name="Обычный 4 3 11 4" xfId="6019"/>
    <cellStyle name="Обычный 4 3 11 4 2" xfId="14982"/>
    <cellStyle name="Обычный 4 3 11 5" xfId="14983"/>
    <cellStyle name="Обычный 4 3 12" xfId="6020"/>
    <cellStyle name="Обычный 4 3 12 2" xfId="6021"/>
    <cellStyle name="Обычный 4 3 12 2 2" xfId="6022"/>
    <cellStyle name="Обычный 4 3 12 2 2 2" xfId="14984"/>
    <cellStyle name="Обычный 4 3 12 2 3" xfId="14985"/>
    <cellStyle name="Обычный 4 3 12 3" xfId="6023"/>
    <cellStyle name="Обычный 4 3 12 3 2" xfId="14986"/>
    <cellStyle name="Обычный 4 3 12 4" xfId="6024"/>
    <cellStyle name="Обычный 4 3 12 4 2" xfId="14987"/>
    <cellStyle name="Обычный 4 3 12 5" xfId="14988"/>
    <cellStyle name="Обычный 4 3 13" xfId="6025"/>
    <cellStyle name="Обычный 4 3 13 2" xfId="6026"/>
    <cellStyle name="Обычный 4 3 13 2 2" xfId="14989"/>
    <cellStyle name="Обычный 4 3 13 3" xfId="14990"/>
    <cellStyle name="Обычный 4 3 14" xfId="6027"/>
    <cellStyle name="Обычный 4 3 14 2" xfId="14991"/>
    <cellStyle name="Обычный 4 3 15" xfId="6028"/>
    <cellStyle name="Обычный 4 3 15 2" xfId="14992"/>
    <cellStyle name="Обычный 4 3 16" xfId="14993"/>
    <cellStyle name="Обычный 4 3 2" xfId="6029"/>
    <cellStyle name="Обычный 4 3 2 2" xfId="6030"/>
    <cellStyle name="Обычный 4 3 2 2 10" xfId="6031"/>
    <cellStyle name="Обычный 4 3 2 2 10 2" xfId="14994"/>
    <cellStyle name="Обычный 4 3 2 2 11" xfId="14995"/>
    <cellStyle name="Обычный 4 3 2 2 2" xfId="6032"/>
    <cellStyle name="Обычный 4 3 2 2 2 10" xfId="14996"/>
    <cellStyle name="Обычный 4 3 2 2 2 2" xfId="6033"/>
    <cellStyle name="Обычный 4 3 2 2 2 2 2" xfId="6034"/>
    <cellStyle name="Обычный 4 3 2 2 2 2 2 2" xfId="6035"/>
    <cellStyle name="Обычный 4 3 2 2 2 2 2 2 2" xfId="6036"/>
    <cellStyle name="Обычный 4 3 2 2 2 2 2 2 2 2" xfId="6037"/>
    <cellStyle name="Обычный 4 3 2 2 2 2 2 2 2 2 2" xfId="6038"/>
    <cellStyle name="Обычный 4 3 2 2 2 2 2 2 2 2 2 2" xfId="14997"/>
    <cellStyle name="Обычный 4 3 2 2 2 2 2 2 2 2 3" xfId="6039"/>
    <cellStyle name="Обычный 4 3 2 2 2 2 2 2 2 2 3 2" xfId="14998"/>
    <cellStyle name="Обычный 4 3 2 2 2 2 2 2 2 2 4" xfId="14999"/>
    <cellStyle name="Обычный 4 3 2 2 2 2 2 2 2 3" xfId="6040"/>
    <cellStyle name="Обычный 4 3 2 2 2 2 2 2 2 3 2" xfId="15000"/>
    <cellStyle name="Обычный 4 3 2 2 2 2 2 2 2 4" xfId="6041"/>
    <cellStyle name="Обычный 4 3 2 2 2 2 2 2 2 4 2" xfId="15001"/>
    <cellStyle name="Обычный 4 3 2 2 2 2 2 2 2 5" xfId="15002"/>
    <cellStyle name="Обычный 4 3 2 2 2 2 2 2 3" xfId="6042"/>
    <cellStyle name="Обычный 4 3 2 2 2 2 2 2 3 2" xfId="6043"/>
    <cellStyle name="Обычный 4 3 2 2 2 2 2 2 3 2 2" xfId="6044"/>
    <cellStyle name="Обычный 4 3 2 2 2 2 2 2 3 2 2 2" xfId="15003"/>
    <cellStyle name="Обычный 4 3 2 2 2 2 2 2 3 2 3" xfId="15004"/>
    <cellStyle name="Обычный 4 3 2 2 2 2 2 2 3 3" xfId="6045"/>
    <cellStyle name="Обычный 4 3 2 2 2 2 2 2 3 3 2" xfId="15005"/>
    <cellStyle name="Обычный 4 3 2 2 2 2 2 2 3 4" xfId="6046"/>
    <cellStyle name="Обычный 4 3 2 2 2 2 2 2 3 4 2" xfId="15006"/>
    <cellStyle name="Обычный 4 3 2 2 2 2 2 2 3 5" xfId="15007"/>
    <cellStyle name="Обычный 4 3 2 2 2 2 2 2 4" xfId="6047"/>
    <cellStyle name="Обычный 4 3 2 2 2 2 2 2 4 2" xfId="6048"/>
    <cellStyle name="Обычный 4 3 2 2 2 2 2 2 4 2 2" xfId="15008"/>
    <cellStyle name="Обычный 4 3 2 2 2 2 2 2 4 3" xfId="15009"/>
    <cellStyle name="Обычный 4 3 2 2 2 2 2 2 5" xfId="6049"/>
    <cellStyle name="Обычный 4 3 2 2 2 2 2 2 5 2" xfId="15010"/>
    <cellStyle name="Обычный 4 3 2 2 2 2 2 2 6" xfId="6050"/>
    <cellStyle name="Обычный 4 3 2 2 2 2 2 2 6 2" xfId="15011"/>
    <cellStyle name="Обычный 4 3 2 2 2 2 2 2 7" xfId="15012"/>
    <cellStyle name="Обычный 4 3 2 2 2 2 2 3" xfId="6051"/>
    <cellStyle name="Обычный 4 3 2 2 2 2 2 3 2" xfId="6052"/>
    <cellStyle name="Обычный 4 3 2 2 2 2 2 3 2 2" xfId="6053"/>
    <cellStyle name="Обычный 4 3 2 2 2 2 2 3 2 2 2" xfId="15013"/>
    <cellStyle name="Обычный 4 3 2 2 2 2 2 3 2 3" xfId="6054"/>
    <cellStyle name="Обычный 4 3 2 2 2 2 2 3 2 3 2" xfId="15014"/>
    <cellStyle name="Обычный 4 3 2 2 2 2 2 3 2 4" xfId="15015"/>
    <cellStyle name="Обычный 4 3 2 2 2 2 2 3 3" xfId="6055"/>
    <cellStyle name="Обычный 4 3 2 2 2 2 2 3 3 2" xfId="15016"/>
    <cellStyle name="Обычный 4 3 2 2 2 2 2 3 4" xfId="6056"/>
    <cellStyle name="Обычный 4 3 2 2 2 2 2 3 4 2" xfId="15017"/>
    <cellStyle name="Обычный 4 3 2 2 2 2 2 3 5" xfId="15018"/>
    <cellStyle name="Обычный 4 3 2 2 2 2 2 4" xfId="6057"/>
    <cellStyle name="Обычный 4 3 2 2 2 2 2 4 2" xfId="6058"/>
    <cellStyle name="Обычный 4 3 2 2 2 2 2 4 2 2" xfId="6059"/>
    <cellStyle name="Обычный 4 3 2 2 2 2 2 4 2 2 2" xfId="15019"/>
    <cellStyle name="Обычный 4 3 2 2 2 2 2 4 2 3" xfId="15020"/>
    <cellStyle name="Обычный 4 3 2 2 2 2 2 4 3" xfId="6060"/>
    <cellStyle name="Обычный 4 3 2 2 2 2 2 4 3 2" xfId="15021"/>
    <cellStyle name="Обычный 4 3 2 2 2 2 2 4 4" xfId="6061"/>
    <cellStyle name="Обычный 4 3 2 2 2 2 2 4 4 2" xfId="15022"/>
    <cellStyle name="Обычный 4 3 2 2 2 2 2 4 5" xfId="15023"/>
    <cellStyle name="Обычный 4 3 2 2 2 2 2 5" xfId="6062"/>
    <cellStyle name="Обычный 4 3 2 2 2 2 2 5 2" xfId="6063"/>
    <cellStyle name="Обычный 4 3 2 2 2 2 2 5 2 2" xfId="15024"/>
    <cellStyle name="Обычный 4 3 2 2 2 2 2 5 3" xfId="15025"/>
    <cellStyle name="Обычный 4 3 2 2 2 2 2 6" xfId="6064"/>
    <cellStyle name="Обычный 4 3 2 2 2 2 2 6 2" xfId="15026"/>
    <cellStyle name="Обычный 4 3 2 2 2 2 2 7" xfId="6065"/>
    <cellStyle name="Обычный 4 3 2 2 2 2 2 7 2" xfId="15027"/>
    <cellStyle name="Обычный 4 3 2 2 2 2 2 8" xfId="15028"/>
    <cellStyle name="Обычный 4 3 2 2 2 2 3" xfId="6066"/>
    <cellStyle name="Обычный 4 3 2 2 2 2 3 2" xfId="6067"/>
    <cellStyle name="Обычный 4 3 2 2 2 2 3 2 2" xfId="6068"/>
    <cellStyle name="Обычный 4 3 2 2 2 2 3 2 2 2" xfId="6069"/>
    <cellStyle name="Обычный 4 3 2 2 2 2 3 2 2 2 2" xfId="15029"/>
    <cellStyle name="Обычный 4 3 2 2 2 2 3 2 2 3" xfId="6070"/>
    <cellStyle name="Обычный 4 3 2 2 2 2 3 2 2 3 2" xfId="15030"/>
    <cellStyle name="Обычный 4 3 2 2 2 2 3 2 2 4" xfId="15031"/>
    <cellStyle name="Обычный 4 3 2 2 2 2 3 2 3" xfId="6071"/>
    <cellStyle name="Обычный 4 3 2 2 2 2 3 2 3 2" xfId="15032"/>
    <cellStyle name="Обычный 4 3 2 2 2 2 3 2 4" xfId="6072"/>
    <cellStyle name="Обычный 4 3 2 2 2 2 3 2 4 2" xfId="15033"/>
    <cellStyle name="Обычный 4 3 2 2 2 2 3 2 5" xfId="15034"/>
    <cellStyle name="Обычный 4 3 2 2 2 2 3 3" xfId="6073"/>
    <cellStyle name="Обычный 4 3 2 2 2 2 3 3 2" xfId="6074"/>
    <cellStyle name="Обычный 4 3 2 2 2 2 3 3 2 2" xfId="6075"/>
    <cellStyle name="Обычный 4 3 2 2 2 2 3 3 2 2 2" xfId="15035"/>
    <cellStyle name="Обычный 4 3 2 2 2 2 3 3 2 3" xfId="15036"/>
    <cellStyle name="Обычный 4 3 2 2 2 2 3 3 3" xfId="6076"/>
    <cellStyle name="Обычный 4 3 2 2 2 2 3 3 3 2" xfId="15037"/>
    <cellStyle name="Обычный 4 3 2 2 2 2 3 3 4" xfId="6077"/>
    <cellStyle name="Обычный 4 3 2 2 2 2 3 3 4 2" xfId="15038"/>
    <cellStyle name="Обычный 4 3 2 2 2 2 3 3 5" xfId="15039"/>
    <cellStyle name="Обычный 4 3 2 2 2 2 3 4" xfId="6078"/>
    <cellStyle name="Обычный 4 3 2 2 2 2 3 4 2" xfId="6079"/>
    <cellStyle name="Обычный 4 3 2 2 2 2 3 4 2 2" xfId="15040"/>
    <cellStyle name="Обычный 4 3 2 2 2 2 3 4 3" xfId="15041"/>
    <cellStyle name="Обычный 4 3 2 2 2 2 3 5" xfId="6080"/>
    <cellStyle name="Обычный 4 3 2 2 2 2 3 5 2" xfId="15042"/>
    <cellStyle name="Обычный 4 3 2 2 2 2 3 6" xfId="6081"/>
    <cellStyle name="Обычный 4 3 2 2 2 2 3 6 2" xfId="15043"/>
    <cellStyle name="Обычный 4 3 2 2 2 2 3 7" xfId="15044"/>
    <cellStyle name="Обычный 4 3 2 2 2 2 4" xfId="6082"/>
    <cellStyle name="Обычный 4 3 2 2 2 2 4 2" xfId="6083"/>
    <cellStyle name="Обычный 4 3 2 2 2 2 4 2 2" xfId="6084"/>
    <cellStyle name="Обычный 4 3 2 2 2 2 4 2 2 2" xfId="15045"/>
    <cellStyle name="Обычный 4 3 2 2 2 2 4 2 3" xfId="6085"/>
    <cellStyle name="Обычный 4 3 2 2 2 2 4 2 3 2" xfId="15046"/>
    <cellStyle name="Обычный 4 3 2 2 2 2 4 2 4" xfId="15047"/>
    <cellStyle name="Обычный 4 3 2 2 2 2 4 3" xfId="6086"/>
    <cellStyle name="Обычный 4 3 2 2 2 2 4 3 2" xfId="15048"/>
    <cellStyle name="Обычный 4 3 2 2 2 2 4 4" xfId="6087"/>
    <cellStyle name="Обычный 4 3 2 2 2 2 4 4 2" xfId="15049"/>
    <cellStyle name="Обычный 4 3 2 2 2 2 4 5" xfId="15050"/>
    <cellStyle name="Обычный 4 3 2 2 2 2 5" xfId="6088"/>
    <cellStyle name="Обычный 4 3 2 2 2 2 5 2" xfId="6089"/>
    <cellStyle name="Обычный 4 3 2 2 2 2 5 2 2" xfId="6090"/>
    <cellStyle name="Обычный 4 3 2 2 2 2 5 2 2 2" xfId="15051"/>
    <cellStyle name="Обычный 4 3 2 2 2 2 5 2 3" xfId="15052"/>
    <cellStyle name="Обычный 4 3 2 2 2 2 5 3" xfId="6091"/>
    <cellStyle name="Обычный 4 3 2 2 2 2 5 3 2" xfId="15053"/>
    <cellStyle name="Обычный 4 3 2 2 2 2 5 4" xfId="6092"/>
    <cellStyle name="Обычный 4 3 2 2 2 2 5 4 2" xfId="15054"/>
    <cellStyle name="Обычный 4 3 2 2 2 2 5 5" xfId="15055"/>
    <cellStyle name="Обычный 4 3 2 2 2 2 6" xfId="6093"/>
    <cellStyle name="Обычный 4 3 2 2 2 2 6 2" xfId="6094"/>
    <cellStyle name="Обычный 4 3 2 2 2 2 6 2 2" xfId="15056"/>
    <cellStyle name="Обычный 4 3 2 2 2 2 6 3" xfId="15057"/>
    <cellStyle name="Обычный 4 3 2 2 2 2 7" xfId="6095"/>
    <cellStyle name="Обычный 4 3 2 2 2 2 7 2" xfId="15058"/>
    <cellStyle name="Обычный 4 3 2 2 2 2 8" xfId="6096"/>
    <cellStyle name="Обычный 4 3 2 2 2 2 8 2" xfId="15059"/>
    <cellStyle name="Обычный 4 3 2 2 2 2 9" xfId="15060"/>
    <cellStyle name="Обычный 4 3 2 2 2 3" xfId="6097"/>
    <cellStyle name="Обычный 4 3 2 2 2 3 2" xfId="6098"/>
    <cellStyle name="Обычный 4 3 2 2 2 3 2 2" xfId="6099"/>
    <cellStyle name="Обычный 4 3 2 2 2 3 2 2 2" xfId="6100"/>
    <cellStyle name="Обычный 4 3 2 2 2 3 2 2 2 2" xfId="6101"/>
    <cellStyle name="Обычный 4 3 2 2 2 3 2 2 2 2 2" xfId="15061"/>
    <cellStyle name="Обычный 4 3 2 2 2 3 2 2 2 3" xfId="6102"/>
    <cellStyle name="Обычный 4 3 2 2 2 3 2 2 2 3 2" xfId="15062"/>
    <cellStyle name="Обычный 4 3 2 2 2 3 2 2 2 4" xfId="15063"/>
    <cellStyle name="Обычный 4 3 2 2 2 3 2 2 3" xfId="6103"/>
    <cellStyle name="Обычный 4 3 2 2 2 3 2 2 3 2" xfId="15064"/>
    <cellStyle name="Обычный 4 3 2 2 2 3 2 2 4" xfId="6104"/>
    <cellStyle name="Обычный 4 3 2 2 2 3 2 2 4 2" xfId="15065"/>
    <cellStyle name="Обычный 4 3 2 2 2 3 2 2 5" xfId="15066"/>
    <cellStyle name="Обычный 4 3 2 2 2 3 2 3" xfId="6105"/>
    <cellStyle name="Обычный 4 3 2 2 2 3 2 3 2" xfId="6106"/>
    <cellStyle name="Обычный 4 3 2 2 2 3 2 3 2 2" xfId="6107"/>
    <cellStyle name="Обычный 4 3 2 2 2 3 2 3 2 2 2" xfId="15067"/>
    <cellStyle name="Обычный 4 3 2 2 2 3 2 3 2 3" xfId="15068"/>
    <cellStyle name="Обычный 4 3 2 2 2 3 2 3 3" xfId="6108"/>
    <cellStyle name="Обычный 4 3 2 2 2 3 2 3 3 2" xfId="15069"/>
    <cellStyle name="Обычный 4 3 2 2 2 3 2 3 4" xfId="6109"/>
    <cellStyle name="Обычный 4 3 2 2 2 3 2 3 4 2" xfId="15070"/>
    <cellStyle name="Обычный 4 3 2 2 2 3 2 3 5" xfId="15071"/>
    <cellStyle name="Обычный 4 3 2 2 2 3 2 4" xfId="6110"/>
    <cellStyle name="Обычный 4 3 2 2 2 3 2 4 2" xfId="6111"/>
    <cellStyle name="Обычный 4 3 2 2 2 3 2 4 2 2" xfId="15072"/>
    <cellStyle name="Обычный 4 3 2 2 2 3 2 4 3" xfId="15073"/>
    <cellStyle name="Обычный 4 3 2 2 2 3 2 5" xfId="6112"/>
    <cellStyle name="Обычный 4 3 2 2 2 3 2 5 2" xfId="15074"/>
    <cellStyle name="Обычный 4 3 2 2 2 3 2 6" xfId="6113"/>
    <cellStyle name="Обычный 4 3 2 2 2 3 2 6 2" xfId="15075"/>
    <cellStyle name="Обычный 4 3 2 2 2 3 2 7" xfId="15076"/>
    <cellStyle name="Обычный 4 3 2 2 2 3 3" xfId="6114"/>
    <cellStyle name="Обычный 4 3 2 2 2 3 3 2" xfId="6115"/>
    <cellStyle name="Обычный 4 3 2 2 2 3 3 2 2" xfId="6116"/>
    <cellStyle name="Обычный 4 3 2 2 2 3 3 2 2 2" xfId="15077"/>
    <cellStyle name="Обычный 4 3 2 2 2 3 3 2 3" xfId="6117"/>
    <cellStyle name="Обычный 4 3 2 2 2 3 3 2 3 2" xfId="15078"/>
    <cellStyle name="Обычный 4 3 2 2 2 3 3 2 4" xfId="15079"/>
    <cellStyle name="Обычный 4 3 2 2 2 3 3 3" xfId="6118"/>
    <cellStyle name="Обычный 4 3 2 2 2 3 3 3 2" xfId="15080"/>
    <cellStyle name="Обычный 4 3 2 2 2 3 3 4" xfId="6119"/>
    <cellStyle name="Обычный 4 3 2 2 2 3 3 4 2" xfId="15081"/>
    <cellStyle name="Обычный 4 3 2 2 2 3 3 5" xfId="15082"/>
    <cellStyle name="Обычный 4 3 2 2 2 3 4" xfId="6120"/>
    <cellStyle name="Обычный 4 3 2 2 2 3 4 2" xfId="6121"/>
    <cellStyle name="Обычный 4 3 2 2 2 3 4 2 2" xfId="6122"/>
    <cellStyle name="Обычный 4 3 2 2 2 3 4 2 2 2" xfId="15083"/>
    <cellStyle name="Обычный 4 3 2 2 2 3 4 2 3" xfId="15084"/>
    <cellStyle name="Обычный 4 3 2 2 2 3 4 3" xfId="6123"/>
    <cellStyle name="Обычный 4 3 2 2 2 3 4 3 2" xfId="15085"/>
    <cellStyle name="Обычный 4 3 2 2 2 3 4 4" xfId="6124"/>
    <cellStyle name="Обычный 4 3 2 2 2 3 4 4 2" xfId="15086"/>
    <cellStyle name="Обычный 4 3 2 2 2 3 4 5" xfId="15087"/>
    <cellStyle name="Обычный 4 3 2 2 2 3 5" xfId="6125"/>
    <cellStyle name="Обычный 4 3 2 2 2 3 5 2" xfId="6126"/>
    <cellStyle name="Обычный 4 3 2 2 2 3 5 2 2" xfId="15088"/>
    <cellStyle name="Обычный 4 3 2 2 2 3 5 3" xfId="15089"/>
    <cellStyle name="Обычный 4 3 2 2 2 3 6" xfId="6127"/>
    <cellStyle name="Обычный 4 3 2 2 2 3 6 2" xfId="15090"/>
    <cellStyle name="Обычный 4 3 2 2 2 3 7" xfId="6128"/>
    <cellStyle name="Обычный 4 3 2 2 2 3 7 2" xfId="15091"/>
    <cellStyle name="Обычный 4 3 2 2 2 3 8" xfId="15092"/>
    <cellStyle name="Обычный 4 3 2 2 2 4" xfId="6129"/>
    <cellStyle name="Обычный 4 3 2 2 2 4 2" xfId="6130"/>
    <cellStyle name="Обычный 4 3 2 2 2 4 2 2" xfId="6131"/>
    <cellStyle name="Обычный 4 3 2 2 2 4 2 2 2" xfId="6132"/>
    <cellStyle name="Обычный 4 3 2 2 2 4 2 2 2 2" xfId="15093"/>
    <cellStyle name="Обычный 4 3 2 2 2 4 2 2 3" xfId="6133"/>
    <cellStyle name="Обычный 4 3 2 2 2 4 2 2 3 2" xfId="15094"/>
    <cellStyle name="Обычный 4 3 2 2 2 4 2 2 4" xfId="15095"/>
    <cellStyle name="Обычный 4 3 2 2 2 4 2 3" xfId="6134"/>
    <cellStyle name="Обычный 4 3 2 2 2 4 2 3 2" xfId="15096"/>
    <cellStyle name="Обычный 4 3 2 2 2 4 2 4" xfId="6135"/>
    <cellStyle name="Обычный 4 3 2 2 2 4 2 4 2" xfId="15097"/>
    <cellStyle name="Обычный 4 3 2 2 2 4 2 5" xfId="15098"/>
    <cellStyle name="Обычный 4 3 2 2 2 4 3" xfId="6136"/>
    <cellStyle name="Обычный 4 3 2 2 2 4 3 2" xfId="6137"/>
    <cellStyle name="Обычный 4 3 2 2 2 4 3 2 2" xfId="6138"/>
    <cellStyle name="Обычный 4 3 2 2 2 4 3 2 2 2" xfId="15099"/>
    <cellStyle name="Обычный 4 3 2 2 2 4 3 2 3" xfId="15100"/>
    <cellStyle name="Обычный 4 3 2 2 2 4 3 3" xfId="6139"/>
    <cellStyle name="Обычный 4 3 2 2 2 4 3 3 2" xfId="15101"/>
    <cellStyle name="Обычный 4 3 2 2 2 4 3 4" xfId="6140"/>
    <cellStyle name="Обычный 4 3 2 2 2 4 3 4 2" xfId="15102"/>
    <cellStyle name="Обычный 4 3 2 2 2 4 3 5" xfId="15103"/>
    <cellStyle name="Обычный 4 3 2 2 2 4 4" xfId="6141"/>
    <cellStyle name="Обычный 4 3 2 2 2 4 4 2" xfId="6142"/>
    <cellStyle name="Обычный 4 3 2 2 2 4 4 2 2" xfId="15104"/>
    <cellStyle name="Обычный 4 3 2 2 2 4 4 3" xfId="15105"/>
    <cellStyle name="Обычный 4 3 2 2 2 4 5" xfId="6143"/>
    <cellStyle name="Обычный 4 3 2 2 2 4 5 2" xfId="15106"/>
    <cellStyle name="Обычный 4 3 2 2 2 4 6" xfId="6144"/>
    <cellStyle name="Обычный 4 3 2 2 2 4 6 2" xfId="15107"/>
    <cellStyle name="Обычный 4 3 2 2 2 4 7" xfId="15108"/>
    <cellStyle name="Обычный 4 3 2 2 2 5" xfId="6145"/>
    <cellStyle name="Обычный 4 3 2 2 2 5 2" xfId="6146"/>
    <cellStyle name="Обычный 4 3 2 2 2 5 2 2" xfId="6147"/>
    <cellStyle name="Обычный 4 3 2 2 2 5 2 2 2" xfId="15109"/>
    <cellStyle name="Обычный 4 3 2 2 2 5 2 3" xfId="6148"/>
    <cellStyle name="Обычный 4 3 2 2 2 5 2 3 2" xfId="15110"/>
    <cellStyle name="Обычный 4 3 2 2 2 5 2 4" xfId="15111"/>
    <cellStyle name="Обычный 4 3 2 2 2 5 3" xfId="6149"/>
    <cellStyle name="Обычный 4 3 2 2 2 5 3 2" xfId="15112"/>
    <cellStyle name="Обычный 4 3 2 2 2 5 4" xfId="6150"/>
    <cellStyle name="Обычный 4 3 2 2 2 5 4 2" xfId="15113"/>
    <cellStyle name="Обычный 4 3 2 2 2 5 5" xfId="15114"/>
    <cellStyle name="Обычный 4 3 2 2 2 6" xfId="6151"/>
    <cellStyle name="Обычный 4 3 2 2 2 6 2" xfId="6152"/>
    <cellStyle name="Обычный 4 3 2 2 2 6 2 2" xfId="6153"/>
    <cellStyle name="Обычный 4 3 2 2 2 6 2 2 2" xfId="15115"/>
    <cellStyle name="Обычный 4 3 2 2 2 6 2 3" xfId="15116"/>
    <cellStyle name="Обычный 4 3 2 2 2 6 3" xfId="6154"/>
    <cellStyle name="Обычный 4 3 2 2 2 6 3 2" xfId="15117"/>
    <cellStyle name="Обычный 4 3 2 2 2 6 4" xfId="6155"/>
    <cellStyle name="Обычный 4 3 2 2 2 6 4 2" xfId="15118"/>
    <cellStyle name="Обычный 4 3 2 2 2 6 5" xfId="15119"/>
    <cellStyle name="Обычный 4 3 2 2 2 7" xfId="6156"/>
    <cellStyle name="Обычный 4 3 2 2 2 7 2" xfId="6157"/>
    <cellStyle name="Обычный 4 3 2 2 2 7 2 2" xfId="15120"/>
    <cellStyle name="Обычный 4 3 2 2 2 7 3" xfId="15121"/>
    <cellStyle name="Обычный 4 3 2 2 2 8" xfId="6158"/>
    <cellStyle name="Обычный 4 3 2 2 2 8 2" xfId="15122"/>
    <cellStyle name="Обычный 4 3 2 2 2 9" xfId="6159"/>
    <cellStyle name="Обычный 4 3 2 2 2 9 2" xfId="15123"/>
    <cellStyle name="Обычный 4 3 2 2 3" xfId="6160"/>
    <cellStyle name="Обычный 4 3 2 2 3 2" xfId="6161"/>
    <cellStyle name="Обычный 4 3 2 2 3 2 2" xfId="6162"/>
    <cellStyle name="Обычный 4 3 2 2 3 2 2 2" xfId="6163"/>
    <cellStyle name="Обычный 4 3 2 2 3 2 2 2 2" xfId="6164"/>
    <cellStyle name="Обычный 4 3 2 2 3 2 2 2 2 2" xfId="6165"/>
    <cellStyle name="Обычный 4 3 2 2 3 2 2 2 2 2 2" xfId="15124"/>
    <cellStyle name="Обычный 4 3 2 2 3 2 2 2 2 3" xfId="6166"/>
    <cellStyle name="Обычный 4 3 2 2 3 2 2 2 2 3 2" xfId="15125"/>
    <cellStyle name="Обычный 4 3 2 2 3 2 2 2 2 4" xfId="15126"/>
    <cellStyle name="Обычный 4 3 2 2 3 2 2 2 3" xfId="6167"/>
    <cellStyle name="Обычный 4 3 2 2 3 2 2 2 3 2" xfId="15127"/>
    <cellStyle name="Обычный 4 3 2 2 3 2 2 2 4" xfId="6168"/>
    <cellStyle name="Обычный 4 3 2 2 3 2 2 2 4 2" xfId="15128"/>
    <cellStyle name="Обычный 4 3 2 2 3 2 2 2 5" xfId="15129"/>
    <cellStyle name="Обычный 4 3 2 2 3 2 2 3" xfId="6169"/>
    <cellStyle name="Обычный 4 3 2 2 3 2 2 3 2" xfId="6170"/>
    <cellStyle name="Обычный 4 3 2 2 3 2 2 3 2 2" xfId="6171"/>
    <cellStyle name="Обычный 4 3 2 2 3 2 2 3 2 2 2" xfId="15130"/>
    <cellStyle name="Обычный 4 3 2 2 3 2 2 3 2 3" xfId="15131"/>
    <cellStyle name="Обычный 4 3 2 2 3 2 2 3 3" xfId="6172"/>
    <cellStyle name="Обычный 4 3 2 2 3 2 2 3 3 2" xfId="15132"/>
    <cellStyle name="Обычный 4 3 2 2 3 2 2 3 4" xfId="6173"/>
    <cellStyle name="Обычный 4 3 2 2 3 2 2 3 4 2" xfId="15133"/>
    <cellStyle name="Обычный 4 3 2 2 3 2 2 3 5" xfId="15134"/>
    <cellStyle name="Обычный 4 3 2 2 3 2 2 4" xfId="6174"/>
    <cellStyle name="Обычный 4 3 2 2 3 2 2 4 2" xfId="6175"/>
    <cellStyle name="Обычный 4 3 2 2 3 2 2 4 2 2" xfId="15135"/>
    <cellStyle name="Обычный 4 3 2 2 3 2 2 4 3" xfId="15136"/>
    <cellStyle name="Обычный 4 3 2 2 3 2 2 5" xfId="6176"/>
    <cellStyle name="Обычный 4 3 2 2 3 2 2 5 2" xfId="15137"/>
    <cellStyle name="Обычный 4 3 2 2 3 2 2 6" xfId="6177"/>
    <cellStyle name="Обычный 4 3 2 2 3 2 2 6 2" xfId="15138"/>
    <cellStyle name="Обычный 4 3 2 2 3 2 2 7" xfId="15139"/>
    <cellStyle name="Обычный 4 3 2 2 3 2 3" xfId="6178"/>
    <cellStyle name="Обычный 4 3 2 2 3 2 3 2" xfId="6179"/>
    <cellStyle name="Обычный 4 3 2 2 3 2 3 2 2" xfId="6180"/>
    <cellStyle name="Обычный 4 3 2 2 3 2 3 2 2 2" xfId="15140"/>
    <cellStyle name="Обычный 4 3 2 2 3 2 3 2 3" xfId="6181"/>
    <cellStyle name="Обычный 4 3 2 2 3 2 3 2 3 2" xfId="15141"/>
    <cellStyle name="Обычный 4 3 2 2 3 2 3 2 4" xfId="15142"/>
    <cellStyle name="Обычный 4 3 2 2 3 2 3 3" xfId="6182"/>
    <cellStyle name="Обычный 4 3 2 2 3 2 3 3 2" xfId="15143"/>
    <cellStyle name="Обычный 4 3 2 2 3 2 3 4" xfId="6183"/>
    <cellStyle name="Обычный 4 3 2 2 3 2 3 4 2" xfId="15144"/>
    <cellStyle name="Обычный 4 3 2 2 3 2 3 5" xfId="15145"/>
    <cellStyle name="Обычный 4 3 2 2 3 2 4" xfId="6184"/>
    <cellStyle name="Обычный 4 3 2 2 3 2 4 2" xfId="6185"/>
    <cellStyle name="Обычный 4 3 2 2 3 2 4 2 2" xfId="6186"/>
    <cellStyle name="Обычный 4 3 2 2 3 2 4 2 2 2" xfId="15146"/>
    <cellStyle name="Обычный 4 3 2 2 3 2 4 2 3" xfId="15147"/>
    <cellStyle name="Обычный 4 3 2 2 3 2 4 3" xfId="6187"/>
    <cellStyle name="Обычный 4 3 2 2 3 2 4 3 2" xfId="15148"/>
    <cellStyle name="Обычный 4 3 2 2 3 2 4 4" xfId="6188"/>
    <cellStyle name="Обычный 4 3 2 2 3 2 4 4 2" xfId="15149"/>
    <cellStyle name="Обычный 4 3 2 2 3 2 4 5" xfId="15150"/>
    <cellStyle name="Обычный 4 3 2 2 3 2 5" xfId="6189"/>
    <cellStyle name="Обычный 4 3 2 2 3 2 5 2" xfId="6190"/>
    <cellStyle name="Обычный 4 3 2 2 3 2 5 2 2" xfId="15151"/>
    <cellStyle name="Обычный 4 3 2 2 3 2 5 3" xfId="15152"/>
    <cellStyle name="Обычный 4 3 2 2 3 2 6" xfId="6191"/>
    <cellStyle name="Обычный 4 3 2 2 3 2 6 2" xfId="15153"/>
    <cellStyle name="Обычный 4 3 2 2 3 2 7" xfId="6192"/>
    <cellStyle name="Обычный 4 3 2 2 3 2 7 2" xfId="15154"/>
    <cellStyle name="Обычный 4 3 2 2 3 2 8" xfId="15155"/>
    <cellStyle name="Обычный 4 3 2 2 3 3" xfId="6193"/>
    <cellStyle name="Обычный 4 3 2 2 3 3 2" xfId="6194"/>
    <cellStyle name="Обычный 4 3 2 2 3 3 2 2" xfId="6195"/>
    <cellStyle name="Обычный 4 3 2 2 3 3 2 2 2" xfId="6196"/>
    <cellStyle name="Обычный 4 3 2 2 3 3 2 2 2 2" xfId="15156"/>
    <cellStyle name="Обычный 4 3 2 2 3 3 2 2 3" xfId="6197"/>
    <cellStyle name="Обычный 4 3 2 2 3 3 2 2 3 2" xfId="15157"/>
    <cellStyle name="Обычный 4 3 2 2 3 3 2 2 4" xfId="15158"/>
    <cellStyle name="Обычный 4 3 2 2 3 3 2 3" xfId="6198"/>
    <cellStyle name="Обычный 4 3 2 2 3 3 2 3 2" xfId="15159"/>
    <cellStyle name="Обычный 4 3 2 2 3 3 2 4" xfId="6199"/>
    <cellStyle name="Обычный 4 3 2 2 3 3 2 4 2" xfId="15160"/>
    <cellStyle name="Обычный 4 3 2 2 3 3 2 5" xfId="15161"/>
    <cellStyle name="Обычный 4 3 2 2 3 3 3" xfId="6200"/>
    <cellStyle name="Обычный 4 3 2 2 3 3 3 2" xfId="6201"/>
    <cellStyle name="Обычный 4 3 2 2 3 3 3 2 2" xfId="6202"/>
    <cellStyle name="Обычный 4 3 2 2 3 3 3 2 2 2" xfId="15162"/>
    <cellStyle name="Обычный 4 3 2 2 3 3 3 2 3" xfId="15163"/>
    <cellStyle name="Обычный 4 3 2 2 3 3 3 3" xfId="6203"/>
    <cellStyle name="Обычный 4 3 2 2 3 3 3 3 2" xfId="15164"/>
    <cellStyle name="Обычный 4 3 2 2 3 3 3 4" xfId="6204"/>
    <cellStyle name="Обычный 4 3 2 2 3 3 3 4 2" xfId="15165"/>
    <cellStyle name="Обычный 4 3 2 2 3 3 3 5" xfId="15166"/>
    <cellStyle name="Обычный 4 3 2 2 3 3 4" xfId="6205"/>
    <cellStyle name="Обычный 4 3 2 2 3 3 4 2" xfId="6206"/>
    <cellStyle name="Обычный 4 3 2 2 3 3 4 2 2" xfId="15167"/>
    <cellStyle name="Обычный 4 3 2 2 3 3 4 3" xfId="15168"/>
    <cellStyle name="Обычный 4 3 2 2 3 3 5" xfId="6207"/>
    <cellStyle name="Обычный 4 3 2 2 3 3 5 2" xfId="15169"/>
    <cellStyle name="Обычный 4 3 2 2 3 3 6" xfId="6208"/>
    <cellStyle name="Обычный 4 3 2 2 3 3 6 2" xfId="15170"/>
    <cellStyle name="Обычный 4 3 2 2 3 3 7" xfId="15171"/>
    <cellStyle name="Обычный 4 3 2 2 3 4" xfId="6209"/>
    <cellStyle name="Обычный 4 3 2 2 3 4 2" xfId="6210"/>
    <cellStyle name="Обычный 4 3 2 2 3 4 2 2" xfId="6211"/>
    <cellStyle name="Обычный 4 3 2 2 3 4 2 2 2" xfId="15172"/>
    <cellStyle name="Обычный 4 3 2 2 3 4 2 3" xfId="6212"/>
    <cellStyle name="Обычный 4 3 2 2 3 4 2 3 2" xfId="15173"/>
    <cellStyle name="Обычный 4 3 2 2 3 4 2 4" xfId="15174"/>
    <cellStyle name="Обычный 4 3 2 2 3 4 3" xfId="6213"/>
    <cellStyle name="Обычный 4 3 2 2 3 4 3 2" xfId="15175"/>
    <cellStyle name="Обычный 4 3 2 2 3 4 4" xfId="6214"/>
    <cellStyle name="Обычный 4 3 2 2 3 4 4 2" xfId="15176"/>
    <cellStyle name="Обычный 4 3 2 2 3 4 5" xfId="15177"/>
    <cellStyle name="Обычный 4 3 2 2 3 5" xfId="6215"/>
    <cellStyle name="Обычный 4 3 2 2 3 5 2" xfId="6216"/>
    <cellStyle name="Обычный 4 3 2 2 3 5 2 2" xfId="6217"/>
    <cellStyle name="Обычный 4 3 2 2 3 5 2 2 2" xfId="15178"/>
    <cellStyle name="Обычный 4 3 2 2 3 5 2 3" xfId="15179"/>
    <cellStyle name="Обычный 4 3 2 2 3 5 3" xfId="6218"/>
    <cellStyle name="Обычный 4 3 2 2 3 5 3 2" xfId="15180"/>
    <cellStyle name="Обычный 4 3 2 2 3 5 4" xfId="6219"/>
    <cellStyle name="Обычный 4 3 2 2 3 5 4 2" xfId="15181"/>
    <cellStyle name="Обычный 4 3 2 2 3 5 5" xfId="15182"/>
    <cellStyle name="Обычный 4 3 2 2 3 6" xfId="6220"/>
    <cellStyle name="Обычный 4 3 2 2 3 6 2" xfId="6221"/>
    <cellStyle name="Обычный 4 3 2 2 3 6 2 2" xfId="15183"/>
    <cellStyle name="Обычный 4 3 2 2 3 6 3" xfId="15184"/>
    <cellStyle name="Обычный 4 3 2 2 3 7" xfId="6222"/>
    <cellStyle name="Обычный 4 3 2 2 3 7 2" xfId="15185"/>
    <cellStyle name="Обычный 4 3 2 2 3 8" xfId="6223"/>
    <cellStyle name="Обычный 4 3 2 2 3 8 2" xfId="15186"/>
    <cellStyle name="Обычный 4 3 2 2 3 9" xfId="15187"/>
    <cellStyle name="Обычный 4 3 2 2 4" xfId="6224"/>
    <cellStyle name="Обычный 4 3 2 2 4 2" xfId="6225"/>
    <cellStyle name="Обычный 4 3 2 2 4 2 2" xfId="6226"/>
    <cellStyle name="Обычный 4 3 2 2 4 2 2 2" xfId="6227"/>
    <cellStyle name="Обычный 4 3 2 2 4 2 2 2 2" xfId="6228"/>
    <cellStyle name="Обычный 4 3 2 2 4 2 2 2 2 2" xfId="15188"/>
    <cellStyle name="Обычный 4 3 2 2 4 2 2 2 3" xfId="6229"/>
    <cellStyle name="Обычный 4 3 2 2 4 2 2 2 3 2" xfId="15189"/>
    <cellStyle name="Обычный 4 3 2 2 4 2 2 2 4" xfId="15190"/>
    <cellStyle name="Обычный 4 3 2 2 4 2 2 3" xfId="6230"/>
    <cellStyle name="Обычный 4 3 2 2 4 2 2 3 2" xfId="15191"/>
    <cellStyle name="Обычный 4 3 2 2 4 2 2 4" xfId="6231"/>
    <cellStyle name="Обычный 4 3 2 2 4 2 2 4 2" xfId="15192"/>
    <cellStyle name="Обычный 4 3 2 2 4 2 2 5" xfId="15193"/>
    <cellStyle name="Обычный 4 3 2 2 4 2 3" xfId="6232"/>
    <cellStyle name="Обычный 4 3 2 2 4 2 3 2" xfId="6233"/>
    <cellStyle name="Обычный 4 3 2 2 4 2 3 2 2" xfId="6234"/>
    <cellStyle name="Обычный 4 3 2 2 4 2 3 2 2 2" xfId="15194"/>
    <cellStyle name="Обычный 4 3 2 2 4 2 3 2 3" xfId="15195"/>
    <cellStyle name="Обычный 4 3 2 2 4 2 3 3" xfId="6235"/>
    <cellStyle name="Обычный 4 3 2 2 4 2 3 3 2" xfId="15196"/>
    <cellStyle name="Обычный 4 3 2 2 4 2 3 4" xfId="6236"/>
    <cellStyle name="Обычный 4 3 2 2 4 2 3 4 2" xfId="15197"/>
    <cellStyle name="Обычный 4 3 2 2 4 2 3 5" xfId="15198"/>
    <cellStyle name="Обычный 4 3 2 2 4 2 4" xfId="6237"/>
    <cellStyle name="Обычный 4 3 2 2 4 2 4 2" xfId="6238"/>
    <cellStyle name="Обычный 4 3 2 2 4 2 4 2 2" xfId="15199"/>
    <cellStyle name="Обычный 4 3 2 2 4 2 4 3" xfId="15200"/>
    <cellStyle name="Обычный 4 3 2 2 4 2 5" xfId="6239"/>
    <cellStyle name="Обычный 4 3 2 2 4 2 5 2" xfId="15201"/>
    <cellStyle name="Обычный 4 3 2 2 4 2 6" xfId="6240"/>
    <cellStyle name="Обычный 4 3 2 2 4 2 6 2" xfId="15202"/>
    <cellStyle name="Обычный 4 3 2 2 4 2 7" xfId="15203"/>
    <cellStyle name="Обычный 4 3 2 2 4 3" xfId="6241"/>
    <cellStyle name="Обычный 4 3 2 2 4 3 2" xfId="6242"/>
    <cellStyle name="Обычный 4 3 2 2 4 3 2 2" xfId="6243"/>
    <cellStyle name="Обычный 4 3 2 2 4 3 2 2 2" xfId="15204"/>
    <cellStyle name="Обычный 4 3 2 2 4 3 2 3" xfId="6244"/>
    <cellStyle name="Обычный 4 3 2 2 4 3 2 3 2" xfId="15205"/>
    <cellStyle name="Обычный 4 3 2 2 4 3 2 4" xfId="15206"/>
    <cellStyle name="Обычный 4 3 2 2 4 3 3" xfId="6245"/>
    <cellStyle name="Обычный 4 3 2 2 4 3 3 2" xfId="15207"/>
    <cellStyle name="Обычный 4 3 2 2 4 3 4" xfId="6246"/>
    <cellStyle name="Обычный 4 3 2 2 4 3 4 2" xfId="15208"/>
    <cellStyle name="Обычный 4 3 2 2 4 3 5" xfId="15209"/>
    <cellStyle name="Обычный 4 3 2 2 4 4" xfId="6247"/>
    <cellStyle name="Обычный 4 3 2 2 4 4 2" xfId="6248"/>
    <cellStyle name="Обычный 4 3 2 2 4 4 2 2" xfId="6249"/>
    <cellStyle name="Обычный 4 3 2 2 4 4 2 2 2" xfId="15210"/>
    <cellStyle name="Обычный 4 3 2 2 4 4 2 3" xfId="15211"/>
    <cellStyle name="Обычный 4 3 2 2 4 4 3" xfId="6250"/>
    <cellStyle name="Обычный 4 3 2 2 4 4 3 2" xfId="15212"/>
    <cellStyle name="Обычный 4 3 2 2 4 4 4" xfId="6251"/>
    <cellStyle name="Обычный 4 3 2 2 4 4 4 2" xfId="15213"/>
    <cellStyle name="Обычный 4 3 2 2 4 4 5" xfId="15214"/>
    <cellStyle name="Обычный 4 3 2 2 4 5" xfId="6252"/>
    <cellStyle name="Обычный 4 3 2 2 4 5 2" xfId="6253"/>
    <cellStyle name="Обычный 4 3 2 2 4 5 2 2" xfId="15215"/>
    <cellStyle name="Обычный 4 3 2 2 4 5 3" xfId="15216"/>
    <cellStyle name="Обычный 4 3 2 2 4 6" xfId="6254"/>
    <cellStyle name="Обычный 4 3 2 2 4 6 2" xfId="15217"/>
    <cellStyle name="Обычный 4 3 2 2 4 7" xfId="6255"/>
    <cellStyle name="Обычный 4 3 2 2 4 7 2" xfId="15218"/>
    <cellStyle name="Обычный 4 3 2 2 4 8" xfId="15219"/>
    <cellStyle name="Обычный 4 3 2 2 5" xfId="6256"/>
    <cellStyle name="Обычный 4 3 2 2 5 2" xfId="6257"/>
    <cellStyle name="Обычный 4 3 2 2 5 2 2" xfId="6258"/>
    <cellStyle name="Обычный 4 3 2 2 5 2 2 2" xfId="6259"/>
    <cellStyle name="Обычный 4 3 2 2 5 2 2 2 2" xfId="15220"/>
    <cellStyle name="Обычный 4 3 2 2 5 2 2 3" xfId="6260"/>
    <cellStyle name="Обычный 4 3 2 2 5 2 2 3 2" xfId="15221"/>
    <cellStyle name="Обычный 4 3 2 2 5 2 2 4" xfId="15222"/>
    <cellStyle name="Обычный 4 3 2 2 5 2 3" xfId="6261"/>
    <cellStyle name="Обычный 4 3 2 2 5 2 3 2" xfId="15223"/>
    <cellStyle name="Обычный 4 3 2 2 5 2 4" xfId="6262"/>
    <cellStyle name="Обычный 4 3 2 2 5 2 4 2" xfId="15224"/>
    <cellStyle name="Обычный 4 3 2 2 5 2 5" xfId="15225"/>
    <cellStyle name="Обычный 4 3 2 2 5 3" xfId="6263"/>
    <cellStyle name="Обычный 4 3 2 2 5 3 2" xfId="6264"/>
    <cellStyle name="Обычный 4 3 2 2 5 3 2 2" xfId="6265"/>
    <cellStyle name="Обычный 4 3 2 2 5 3 2 2 2" xfId="15226"/>
    <cellStyle name="Обычный 4 3 2 2 5 3 2 3" xfId="15227"/>
    <cellStyle name="Обычный 4 3 2 2 5 3 3" xfId="6266"/>
    <cellStyle name="Обычный 4 3 2 2 5 3 3 2" xfId="15228"/>
    <cellStyle name="Обычный 4 3 2 2 5 3 4" xfId="6267"/>
    <cellStyle name="Обычный 4 3 2 2 5 3 4 2" xfId="15229"/>
    <cellStyle name="Обычный 4 3 2 2 5 3 5" xfId="15230"/>
    <cellStyle name="Обычный 4 3 2 2 5 4" xfId="6268"/>
    <cellStyle name="Обычный 4 3 2 2 5 4 2" xfId="6269"/>
    <cellStyle name="Обычный 4 3 2 2 5 4 2 2" xfId="15231"/>
    <cellStyle name="Обычный 4 3 2 2 5 4 3" xfId="15232"/>
    <cellStyle name="Обычный 4 3 2 2 5 5" xfId="6270"/>
    <cellStyle name="Обычный 4 3 2 2 5 5 2" xfId="15233"/>
    <cellStyle name="Обычный 4 3 2 2 5 6" xfId="6271"/>
    <cellStyle name="Обычный 4 3 2 2 5 6 2" xfId="15234"/>
    <cellStyle name="Обычный 4 3 2 2 5 7" xfId="15235"/>
    <cellStyle name="Обычный 4 3 2 2 6" xfId="6272"/>
    <cellStyle name="Обычный 4 3 2 2 6 2" xfId="6273"/>
    <cellStyle name="Обычный 4 3 2 2 6 2 2" xfId="6274"/>
    <cellStyle name="Обычный 4 3 2 2 6 2 2 2" xfId="15236"/>
    <cellStyle name="Обычный 4 3 2 2 6 2 3" xfId="6275"/>
    <cellStyle name="Обычный 4 3 2 2 6 2 3 2" xfId="15237"/>
    <cellStyle name="Обычный 4 3 2 2 6 2 4" xfId="15238"/>
    <cellStyle name="Обычный 4 3 2 2 6 3" xfId="6276"/>
    <cellStyle name="Обычный 4 3 2 2 6 3 2" xfId="15239"/>
    <cellStyle name="Обычный 4 3 2 2 6 4" xfId="6277"/>
    <cellStyle name="Обычный 4 3 2 2 6 4 2" xfId="15240"/>
    <cellStyle name="Обычный 4 3 2 2 6 5" xfId="15241"/>
    <cellStyle name="Обычный 4 3 2 2 7" xfId="6278"/>
    <cellStyle name="Обычный 4 3 2 2 7 2" xfId="6279"/>
    <cellStyle name="Обычный 4 3 2 2 7 2 2" xfId="6280"/>
    <cellStyle name="Обычный 4 3 2 2 7 2 2 2" xfId="15242"/>
    <cellStyle name="Обычный 4 3 2 2 7 2 3" xfId="15243"/>
    <cellStyle name="Обычный 4 3 2 2 7 3" xfId="6281"/>
    <cellStyle name="Обычный 4 3 2 2 7 3 2" xfId="15244"/>
    <cellStyle name="Обычный 4 3 2 2 7 4" xfId="6282"/>
    <cellStyle name="Обычный 4 3 2 2 7 4 2" xfId="15245"/>
    <cellStyle name="Обычный 4 3 2 2 7 5" xfId="15246"/>
    <cellStyle name="Обычный 4 3 2 2 8" xfId="6283"/>
    <cellStyle name="Обычный 4 3 2 2 8 2" xfId="6284"/>
    <cellStyle name="Обычный 4 3 2 2 8 2 2" xfId="15247"/>
    <cellStyle name="Обычный 4 3 2 2 8 3" xfId="15248"/>
    <cellStyle name="Обычный 4 3 2 2 9" xfId="6285"/>
    <cellStyle name="Обычный 4 3 2 2 9 2" xfId="15249"/>
    <cellStyle name="Обычный 4 3 2 3" xfId="6286"/>
    <cellStyle name="Обычный 4 3 2 3 10" xfId="15250"/>
    <cellStyle name="Обычный 4 3 2 3 2" xfId="6287"/>
    <cellStyle name="Обычный 4 3 2 3 2 2" xfId="6288"/>
    <cellStyle name="Обычный 4 3 2 3 2 2 2" xfId="6289"/>
    <cellStyle name="Обычный 4 3 2 3 2 2 2 2" xfId="6290"/>
    <cellStyle name="Обычный 4 3 2 3 2 2 2 2 2" xfId="6291"/>
    <cellStyle name="Обычный 4 3 2 3 2 2 2 2 2 2" xfId="6292"/>
    <cellStyle name="Обычный 4 3 2 3 2 2 2 2 2 2 2" xfId="15251"/>
    <cellStyle name="Обычный 4 3 2 3 2 2 2 2 2 3" xfId="6293"/>
    <cellStyle name="Обычный 4 3 2 3 2 2 2 2 2 3 2" xfId="15252"/>
    <cellStyle name="Обычный 4 3 2 3 2 2 2 2 2 4" xfId="15253"/>
    <cellStyle name="Обычный 4 3 2 3 2 2 2 2 3" xfId="6294"/>
    <cellStyle name="Обычный 4 3 2 3 2 2 2 2 3 2" xfId="15254"/>
    <cellStyle name="Обычный 4 3 2 3 2 2 2 2 4" xfId="6295"/>
    <cellStyle name="Обычный 4 3 2 3 2 2 2 2 4 2" xfId="15255"/>
    <cellStyle name="Обычный 4 3 2 3 2 2 2 2 5" xfId="15256"/>
    <cellStyle name="Обычный 4 3 2 3 2 2 2 3" xfId="6296"/>
    <cellStyle name="Обычный 4 3 2 3 2 2 2 3 2" xfId="6297"/>
    <cellStyle name="Обычный 4 3 2 3 2 2 2 3 2 2" xfId="6298"/>
    <cellStyle name="Обычный 4 3 2 3 2 2 2 3 2 2 2" xfId="15257"/>
    <cellStyle name="Обычный 4 3 2 3 2 2 2 3 2 3" xfId="15258"/>
    <cellStyle name="Обычный 4 3 2 3 2 2 2 3 3" xfId="6299"/>
    <cellStyle name="Обычный 4 3 2 3 2 2 2 3 3 2" xfId="15259"/>
    <cellStyle name="Обычный 4 3 2 3 2 2 2 3 4" xfId="6300"/>
    <cellStyle name="Обычный 4 3 2 3 2 2 2 3 4 2" xfId="15260"/>
    <cellStyle name="Обычный 4 3 2 3 2 2 2 3 5" xfId="15261"/>
    <cellStyle name="Обычный 4 3 2 3 2 2 2 4" xfId="6301"/>
    <cellStyle name="Обычный 4 3 2 3 2 2 2 4 2" xfId="6302"/>
    <cellStyle name="Обычный 4 3 2 3 2 2 2 4 2 2" xfId="15262"/>
    <cellStyle name="Обычный 4 3 2 3 2 2 2 4 3" xfId="15263"/>
    <cellStyle name="Обычный 4 3 2 3 2 2 2 5" xfId="6303"/>
    <cellStyle name="Обычный 4 3 2 3 2 2 2 5 2" xfId="15264"/>
    <cellStyle name="Обычный 4 3 2 3 2 2 2 6" xfId="6304"/>
    <cellStyle name="Обычный 4 3 2 3 2 2 2 6 2" xfId="15265"/>
    <cellStyle name="Обычный 4 3 2 3 2 2 2 7" xfId="15266"/>
    <cellStyle name="Обычный 4 3 2 3 2 2 3" xfId="6305"/>
    <cellStyle name="Обычный 4 3 2 3 2 2 3 2" xfId="6306"/>
    <cellStyle name="Обычный 4 3 2 3 2 2 3 2 2" xfId="6307"/>
    <cellStyle name="Обычный 4 3 2 3 2 2 3 2 2 2" xfId="15267"/>
    <cellStyle name="Обычный 4 3 2 3 2 2 3 2 3" xfId="6308"/>
    <cellStyle name="Обычный 4 3 2 3 2 2 3 2 3 2" xfId="15268"/>
    <cellStyle name="Обычный 4 3 2 3 2 2 3 2 4" xfId="15269"/>
    <cellStyle name="Обычный 4 3 2 3 2 2 3 3" xfId="6309"/>
    <cellStyle name="Обычный 4 3 2 3 2 2 3 3 2" xfId="15270"/>
    <cellStyle name="Обычный 4 3 2 3 2 2 3 4" xfId="6310"/>
    <cellStyle name="Обычный 4 3 2 3 2 2 3 4 2" xfId="15271"/>
    <cellStyle name="Обычный 4 3 2 3 2 2 3 5" xfId="15272"/>
    <cellStyle name="Обычный 4 3 2 3 2 2 4" xfId="6311"/>
    <cellStyle name="Обычный 4 3 2 3 2 2 4 2" xfId="6312"/>
    <cellStyle name="Обычный 4 3 2 3 2 2 4 2 2" xfId="6313"/>
    <cellStyle name="Обычный 4 3 2 3 2 2 4 2 2 2" xfId="15273"/>
    <cellStyle name="Обычный 4 3 2 3 2 2 4 2 3" xfId="15274"/>
    <cellStyle name="Обычный 4 3 2 3 2 2 4 3" xfId="6314"/>
    <cellStyle name="Обычный 4 3 2 3 2 2 4 3 2" xfId="15275"/>
    <cellStyle name="Обычный 4 3 2 3 2 2 4 4" xfId="6315"/>
    <cellStyle name="Обычный 4 3 2 3 2 2 4 4 2" xfId="15276"/>
    <cellStyle name="Обычный 4 3 2 3 2 2 4 5" xfId="15277"/>
    <cellStyle name="Обычный 4 3 2 3 2 2 5" xfId="6316"/>
    <cellStyle name="Обычный 4 3 2 3 2 2 5 2" xfId="6317"/>
    <cellStyle name="Обычный 4 3 2 3 2 2 5 2 2" xfId="15278"/>
    <cellStyle name="Обычный 4 3 2 3 2 2 5 3" xfId="15279"/>
    <cellStyle name="Обычный 4 3 2 3 2 2 6" xfId="6318"/>
    <cellStyle name="Обычный 4 3 2 3 2 2 6 2" xfId="15280"/>
    <cellStyle name="Обычный 4 3 2 3 2 2 7" xfId="6319"/>
    <cellStyle name="Обычный 4 3 2 3 2 2 7 2" xfId="15281"/>
    <cellStyle name="Обычный 4 3 2 3 2 2 8" xfId="15282"/>
    <cellStyle name="Обычный 4 3 2 3 2 3" xfId="6320"/>
    <cellStyle name="Обычный 4 3 2 3 2 3 2" xfId="6321"/>
    <cellStyle name="Обычный 4 3 2 3 2 3 2 2" xfId="6322"/>
    <cellStyle name="Обычный 4 3 2 3 2 3 2 2 2" xfId="6323"/>
    <cellStyle name="Обычный 4 3 2 3 2 3 2 2 2 2" xfId="15283"/>
    <cellStyle name="Обычный 4 3 2 3 2 3 2 2 3" xfId="6324"/>
    <cellStyle name="Обычный 4 3 2 3 2 3 2 2 3 2" xfId="15284"/>
    <cellStyle name="Обычный 4 3 2 3 2 3 2 2 4" xfId="15285"/>
    <cellStyle name="Обычный 4 3 2 3 2 3 2 3" xfId="6325"/>
    <cellStyle name="Обычный 4 3 2 3 2 3 2 3 2" xfId="15286"/>
    <cellStyle name="Обычный 4 3 2 3 2 3 2 4" xfId="6326"/>
    <cellStyle name="Обычный 4 3 2 3 2 3 2 4 2" xfId="15287"/>
    <cellStyle name="Обычный 4 3 2 3 2 3 2 5" xfId="15288"/>
    <cellStyle name="Обычный 4 3 2 3 2 3 3" xfId="6327"/>
    <cellStyle name="Обычный 4 3 2 3 2 3 3 2" xfId="6328"/>
    <cellStyle name="Обычный 4 3 2 3 2 3 3 2 2" xfId="6329"/>
    <cellStyle name="Обычный 4 3 2 3 2 3 3 2 2 2" xfId="15289"/>
    <cellStyle name="Обычный 4 3 2 3 2 3 3 2 3" xfId="15290"/>
    <cellStyle name="Обычный 4 3 2 3 2 3 3 3" xfId="6330"/>
    <cellStyle name="Обычный 4 3 2 3 2 3 3 3 2" xfId="15291"/>
    <cellStyle name="Обычный 4 3 2 3 2 3 3 4" xfId="6331"/>
    <cellStyle name="Обычный 4 3 2 3 2 3 3 4 2" xfId="15292"/>
    <cellStyle name="Обычный 4 3 2 3 2 3 3 5" xfId="15293"/>
    <cellStyle name="Обычный 4 3 2 3 2 3 4" xfId="6332"/>
    <cellStyle name="Обычный 4 3 2 3 2 3 4 2" xfId="6333"/>
    <cellStyle name="Обычный 4 3 2 3 2 3 4 2 2" xfId="15294"/>
    <cellStyle name="Обычный 4 3 2 3 2 3 4 3" xfId="15295"/>
    <cellStyle name="Обычный 4 3 2 3 2 3 5" xfId="6334"/>
    <cellStyle name="Обычный 4 3 2 3 2 3 5 2" xfId="15296"/>
    <cellStyle name="Обычный 4 3 2 3 2 3 6" xfId="6335"/>
    <cellStyle name="Обычный 4 3 2 3 2 3 6 2" xfId="15297"/>
    <cellStyle name="Обычный 4 3 2 3 2 3 7" xfId="15298"/>
    <cellStyle name="Обычный 4 3 2 3 2 4" xfId="6336"/>
    <cellStyle name="Обычный 4 3 2 3 2 4 2" xfId="6337"/>
    <cellStyle name="Обычный 4 3 2 3 2 4 2 2" xfId="6338"/>
    <cellStyle name="Обычный 4 3 2 3 2 4 2 2 2" xfId="15299"/>
    <cellStyle name="Обычный 4 3 2 3 2 4 2 3" xfId="6339"/>
    <cellStyle name="Обычный 4 3 2 3 2 4 2 3 2" xfId="15300"/>
    <cellStyle name="Обычный 4 3 2 3 2 4 2 4" xfId="15301"/>
    <cellStyle name="Обычный 4 3 2 3 2 4 3" xfId="6340"/>
    <cellStyle name="Обычный 4 3 2 3 2 4 3 2" xfId="15302"/>
    <cellStyle name="Обычный 4 3 2 3 2 4 4" xfId="6341"/>
    <cellStyle name="Обычный 4 3 2 3 2 4 4 2" xfId="15303"/>
    <cellStyle name="Обычный 4 3 2 3 2 4 5" xfId="15304"/>
    <cellStyle name="Обычный 4 3 2 3 2 5" xfId="6342"/>
    <cellStyle name="Обычный 4 3 2 3 2 5 2" xfId="6343"/>
    <cellStyle name="Обычный 4 3 2 3 2 5 2 2" xfId="6344"/>
    <cellStyle name="Обычный 4 3 2 3 2 5 2 2 2" xfId="15305"/>
    <cellStyle name="Обычный 4 3 2 3 2 5 2 3" xfId="15306"/>
    <cellStyle name="Обычный 4 3 2 3 2 5 3" xfId="6345"/>
    <cellStyle name="Обычный 4 3 2 3 2 5 3 2" xfId="15307"/>
    <cellStyle name="Обычный 4 3 2 3 2 5 4" xfId="6346"/>
    <cellStyle name="Обычный 4 3 2 3 2 5 4 2" xfId="15308"/>
    <cellStyle name="Обычный 4 3 2 3 2 5 5" xfId="15309"/>
    <cellStyle name="Обычный 4 3 2 3 2 6" xfId="6347"/>
    <cellStyle name="Обычный 4 3 2 3 2 6 2" xfId="6348"/>
    <cellStyle name="Обычный 4 3 2 3 2 6 2 2" xfId="15310"/>
    <cellStyle name="Обычный 4 3 2 3 2 6 3" xfId="15311"/>
    <cellStyle name="Обычный 4 3 2 3 2 7" xfId="6349"/>
    <cellStyle name="Обычный 4 3 2 3 2 7 2" xfId="15312"/>
    <cellStyle name="Обычный 4 3 2 3 2 8" xfId="6350"/>
    <cellStyle name="Обычный 4 3 2 3 2 8 2" xfId="15313"/>
    <cellStyle name="Обычный 4 3 2 3 2 9" xfId="15314"/>
    <cellStyle name="Обычный 4 3 2 3 3" xfId="6351"/>
    <cellStyle name="Обычный 4 3 2 3 3 2" xfId="6352"/>
    <cellStyle name="Обычный 4 3 2 3 3 2 2" xfId="6353"/>
    <cellStyle name="Обычный 4 3 2 3 3 2 2 2" xfId="6354"/>
    <cellStyle name="Обычный 4 3 2 3 3 2 2 2 2" xfId="6355"/>
    <cellStyle name="Обычный 4 3 2 3 3 2 2 2 2 2" xfId="15315"/>
    <cellStyle name="Обычный 4 3 2 3 3 2 2 2 3" xfId="6356"/>
    <cellStyle name="Обычный 4 3 2 3 3 2 2 2 3 2" xfId="15316"/>
    <cellStyle name="Обычный 4 3 2 3 3 2 2 2 4" xfId="15317"/>
    <cellStyle name="Обычный 4 3 2 3 3 2 2 3" xfId="6357"/>
    <cellStyle name="Обычный 4 3 2 3 3 2 2 3 2" xfId="15318"/>
    <cellStyle name="Обычный 4 3 2 3 3 2 2 4" xfId="6358"/>
    <cellStyle name="Обычный 4 3 2 3 3 2 2 4 2" xfId="15319"/>
    <cellStyle name="Обычный 4 3 2 3 3 2 2 5" xfId="15320"/>
    <cellStyle name="Обычный 4 3 2 3 3 2 3" xfId="6359"/>
    <cellStyle name="Обычный 4 3 2 3 3 2 3 2" xfId="6360"/>
    <cellStyle name="Обычный 4 3 2 3 3 2 3 2 2" xfId="6361"/>
    <cellStyle name="Обычный 4 3 2 3 3 2 3 2 2 2" xfId="15321"/>
    <cellStyle name="Обычный 4 3 2 3 3 2 3 2 3" xfId="15322"/>
    <cellStyle name="Обычный 4 3 2 3 3 2 3 3" xfId="6362"/>
    <cellStyle name="Обычный 4 3 2 3 3 2 3 3 2" xfId="15323"/>
    <cellStyle name="Обычный 4 3 2 3 3 2 3 4" xfId="6363"/>
    <cellStyle name="Обычный 4 3 2 3 3 2 3 4 2" xfId="15324"/>
    <cellStyle name="Обычный 4 3 2 3 3 2 3 5" xfId="15325"/>
    <cellStyle name="Обычный 4 3 2 3 3 2 4" xfId="6364"/>
    <cellStyle name="Обычный 4 3 2 3 3 2 4 2" xfId="6365"/>
    <cellStyle name="Обычный 4 3 2 3 3 2 4 2 2" xfId="15326"/>
    <cellStyle name="Обычный 4 3 2 3 3 2 4 3" xfId="15327"/>
    <cellStyle name="Обычный 4 3 2 3 3 2 5" xfId="6366"/>
    <cellStyle name="Обычный 4 3 2 3 3 2 5 2" xfId="15328"/>
    <cellStyle name="Обычный 4 3 2 3 3 2 6" xfId="6367"/>
    <cellStyle name="Обычный 4 3 2 3 3 2 6 2" xfId="15329"/>
    <cellStyle name="Обычный 4 3 2 3 3 2 7" xfId="15330"/>
    <cellStyle name="Обычный 4 3 2 3 3 3" xfId="6368"/>
    <cellStyle name="Обычный 4 3 2 3 3 3 2" xfId="6369"/>
    <cellStyle name="Обычный 4 3 2 3 3 3 2 2" xfId="6370"/>
    <cellStyle name="Обычный 4 3 2 3 3 3 2 2 2" xfId="15331"/>
    <cellStyle name="Обычный 4 3 2 3 3 3 2 3" xfId="6371"/>
    <cellStyle name="Обычный 4 3 2 3 3 3 2 3 2" xfId="15332"/>
    <cellStyle name="Обычный 4 3 2 3 3 3 2 4" xfId="15333"/>
    <cellStyle name="Обычный 4 3 2 3 3 3 3" xfId="6372"/>
    <cellStyle name="Обычный 4 3 2 3 3 3 3 2" xfId="15334"/>
    <cellStyle name="Обычный 4 3 2 3 3 3 4" xfId="6373"/>
    <cellStyle name="Обычный 4 3 2 3 3 3 4 2" xfId="15335"/>
    <cellStyle name="Обычный 4 3 2 3 3 3 5" xfId="15336"/>
    <cellStyle name="Обычный 4 3 2 3 3 4" xfId="6374"/>
    <cellStyle name="Обычный 4 3 2 3 3 4 2" xfId="6375"/>
    <cellStyle name="Обычный 4 3 2 3 3 4 2 2" xfId="6376"/>
    <cellStyle name="Обычный 4 3 2 3 3 4 2 2 2" xfId="15337"/>
    <cellStyle name="Обычный 4 3 2 3 3 4 2 3" xfId="15338"/>
    <cellStyle name="Обычный 4 3 2 3 3 4 3" xfId="6377"/>
    <cellStyle name="Обычный 4 3 2 3 3 4 3 2" xfId="15339"/>
    <cellStyle name="Обычный 4 3 2 3 3 4 4" xfId="6378"/>
    <cellStyle name="Обычный 4 3 2 3 3 4 4 2" xfId="15340"/>
    <cellStyle name="Обычный 4 3 2 3 3 4 5" xfId="15341"/>
    <cellStyle name="Обычный 4 3 2 3 3 5" xfId="6379"/>
    <cellStyle name="Обычный 4 3 2 3 3 5 2" xfId="6380"/>
    <cellStyle name="Обычный 4 3 2 3 3 5 2 2" xfId="15342"/>
    <cellStyle name="Обычный 4 3 2 3 3 5 3" xfId="15343"/>
    <cellStyle name="Обычный 4 3 2 3 3 6" xfId="6381"/>
    <cellStyle name="Обычный 4 3 2 3 3 6 2" xfId="15344"/>
    <cellStyle name="Обычный 4 3 2 3 3 7" xfId="6382"/>
    <cellStyle name="Обычный 4 3 2 3 3 7 2" xfId="15345"/>
    <cellStyle name="Обычный 4 3 2 3 3 8" xfId="15346"/>
    <cellStyle name="Обычный 4 3 2 3 4" xfId="6383"/>
    <cellStyle name="Обычный 4 3 2 3 4 2" xfId="6384"/>
    <cellStyle name="Обычный 4 3 2 3 4 2 2" xfId="6385"/>
    <cellStyle name="Обычный 4 3 2 3 4 2 2 2" xfId="6386"/>
    <cellStyle name="Обычный 4 3 2 3 4 2 2 2 2" xfId="15347"/>
    <cellStyle name="Обычный 4 3 2 3 4 2 2 3" xfId="6387"/>
    <cellStyle name="Обычный 4 3 2 3 4 2 2 3 2" xfId="15348"/>
    <cellStyle name="Обычный 4 3 2 3 4 2 2 4" xfId="15349"/>
    <cellStyle name="Обычный 4 3 2 3 4 2 3" xfId="6388"/>
    <cellStyle name="Обычный 4 3 2 3 4 2 3 2" xfId="15350"/>
    <cellStyle name="Обычный 4 3 2 3 4 2 4" xfId="6389"/>
    <cellStyle name="Обычный 4 3 2 3 4 2 4 2" xfId="15351"/>
    <cellStyle name="Обычный 4 3 2 3 4 2 5" xfId="15352"/>
    <cellStyle name="Обычный 4 3 2 3 4 3" xfId="6390"/>
    <cellStyle name="Обычный 4 3 2 3 4 3 2" xfId="6391"/>
    <cellStyle name="Обычный 4 3 2 3 4 3 2 2" xfId="6392"/>
    <cellStyle name="Обычный 4 3 2 3 4 3 2 2 2" xfId="15353"/>
    <cellStyle name="Обычный 4 3 2 3 4 3 2 3" xfId="15354"/>
    <cellStyle name="Обычный 4 3 2 3 4 3 3" xfId="6393"/>
    <cellStyle name="Обычный 4 3 2 3 4 3 3 2" xfId="15355"/>
    <cellStyle name="Обычный 4 3 2 3 4 3 4" xfId="6394"/>
    <cellStyle name="Обычный 4 3 2 3 4 3 4 2" xfId="15356"/>
    <cellStyle name="Обычный 4 3 2 3 4 3 5" xfId="15357"/>
    <cellStyle name="Обычный 4 3 2 3 4 4" xfId="6395"/>
    <cellStyle name="Обычный 4 3 2 3 4 4 2" xfId="6396"/>
    <cellStyle name="Обычный 4 3 2 3 4 4 2 2" xfId="15358"/>
    <cellStyle name="Обычный 4 3 2 3 4 4 3" xfId="15359"/>
    <cellStyle name="Обычный 4 3 2 3 4 5" xfId="6397"/>
    <cellStyle name="Обычный 4 3 2 3 4 5 2" xfId="15360"/>
    <cellStyle name="Обычный 4 3 2 3 4 6" xfId="6398"/>
    <cellStyle name="Обычный 4 3 2 3 4 6 2" xfId="15361"/>
    <cellStyle name="Обычный 4 3 2 3 4 7" xfId="15362"/>
    <cellStyle name="Обычный 4 3 2 3 5" xfId="6399"/>
    <cellStyle name="Обычный 4 3 2 3 5 2" xfId="6400"/>
    <cellStyle name="Обычный 4 3 2 3 5 2 2" xfId="6401"/>
    <cellStyle name="Обычный 4 3 2 3 5 2 2 2" xfId="15363"/>
    <cellStyle name="Обычный 4 3 2 3 5 2 3" xfId="6402"/>
    <cellStyle name="Обычный 4 3 2 3 5 2 3 2" xfId="15364"/>
    <cellStyle name="Обычный 4 3 2 3 5 2 4" xfId="15365"/>
    <cellStyle name="Обычный 4 3 2 3 5 3" xfId="6403"/>
    <cellStyle name="Обычный 4 3 2 3 5 3 2" xfId="15366"/>
    <cellStyle name="Обычный 4 3 2 3 5 4" xfId="6404"/>
    <cellStyle name="Обычный 4 3 2 3 5 4 2" xfId="15367"/>
    <cellStyle name="Обычный 4 3 2 3 5 5" xfId="15368"/>
    <cellStyle name="Обычный 4 3 2 3 6" xfId="6405"/>
    <cellStyle name="Обычный 4 3 2 3 6 2" xfId="6406"/>
    <cellStyle name="Обычный 4 3 2 3 6 2 2" xfId="6407"/>
    <cellStyle name="Обычный 4 3 2 3 6 2 2 2" xfId="15369"/>
    <cellStyle name="Обычный 4 3 2 3 6 2 3" xfId="15370"/>
    <cellStyle name="Обычный 4 3 2 3 6 3" xfId="6408"/>
    <cellStyle name="Обычный 4 3 2 3 6 3 2" xfId="15371"/>
    <cellStyle name="Обычный 4 3 2 3 6 4" xfId="6409"/>
    <cellStyle name="Обычный 4 3 2 3 6 4 2" xfId="15372"/>
    <cellStyle name="Обычный 4 3 2 3 6 5" xfId="15373"/>
    <cellStyle name="Обычный 4 3 2 3 7" xfId="6410"/>
    <cellStyle name="Обычный 4 3 2 3 7 2" xfId="6411"/>
    <cellStyle name="Обычный 4 3 2 3 7 2 2" xfId="15374"/>
    <cellStyle name="Обычный 4 3 2 3 7 3" xfId="15375"/>
    <cellStyle name="Обычный 4 3 2 3 8" xfId="6412"/>
    <cellStyle name="Обычный 4 3 2 3 8 2" xfId="15376"/>
    <cellStyle name="Обычный 4 3 2 3 9" xfId="6413"/>
    <cellStyle name="Обычный 4 3 2 3 9 2" xfId="15377"/>
    <cellStyle name="Обычный 4 3 2 4" xfId="6414"/>
    <cellStyle name="Обычный 4 3 2 4 2" xfId="6415"/>
    <cellStyle name="Обычный 4 3 2 4 2 2" xfId="6416"/>
    <cellStyle name="Обычный 4 3 2 4 2 2 2" xfId="6417"/>
    <cellStyle name="Обычный 4 3 2 4 2 2 2 2" xfId="6418"/>
    <cellStyle name="Обычный 4 3 2 4 2 2 2 2 2" xfId="6419"/>
    <cellStyle name="Обычный 4 3 2 4 2 2 2 2 2 2" xfId="15378"/>
    <cellStyle name="Обычный 4 3 2 4 2 2 2 2 3" xfId="6420"/>
    <cellStyle name="Обычный 4 3 2 4 2 2 2 2 3 2" xfId="15379"/>
    <cellStyle name="Обычный 4 3 2 4 2 2 2 2 4" xfId="15380"/>
    <cellStyle name="Обычный 4 3 2 4 2 2 2 3" xfId="6421"/>
    <cellStyle name="Обычный 4 3 2 4 2 2 2 3 2" xfId="15381"/>
    <cellStyle name="Обычный 4 3 2 4 2 2 2 4" xfId="6422"/>
    <cellStyle name="Обычный 4 3 2 4 2 2 2 4 2" xfId="15382"/>
    <cellStyle name="Обычный 4 3 2 4 2 2 2 5" xfId="15383"/>
    <cellStyle name="Обычный 4 3 2 4 2 2 3" xfId="6423"/>
    <cellStyle name="Обычный 4 3 2 4 2 2 3 2" xfId="6424"/>
    <cellStyle name="Обычный 4 3 2 4 2 2 3 2 2" xfId="6425"/>
    <cellStyle name="Обычный 4 3 2 4 2 2 3 2 2 2" xfId="15384"/>
    <cellStyle name="Обычный 4 3 2 4 2 2 3 2 3" xfId="15385"/>
    <cellStyle name="Обычный 4 3 2 4 2 2 3 3" xfId="6426"/>
    <cellStyle name="Обычный 4 3 2 4 2 2 3 3 2" xfId="15386"/>
    <cellStyle name="Обычный 4 3 2 4 2 2 3 4" xfId="6427"/>
    <cellStyle name="Обычный 4 3 2 4 2 2 3 4 2" xfId="15387"/>
    <cellStyle name="Обычный 4 3 2 4 2 2 3 5" xfId="15388"/>
    <cellStyle name="Обычный 4 3 2 4 2 2 4" xfId="6428"/>
    <cellStyle name="Обычный 4 3 2 4 2 2 4 2" xfId="6429"/>
    <cellStyle name="Обычный 4 3 2 4 2 2 4 2 2" xfId="15389"/>
    <cellStyle name="Обычный 4 3 2 4 2 2 4 3" xfId="15390"/>
    <cellStyle name="Обычный 4 3 2 4 2 2 5" xfId="6430"/>
    <cellStyle name="Обычный 4 3 2 4 2 2 5 2" xfId="15391"/>
    <cellStyle name="Обычный 4 3 2 4 2 2 6" xfId="6431"/>
    <cellStyle name="Обычный 4 3 2 4 2 2 6 2" xfId="15392"/>
    <cellStyle name="Обычный 4 3 2 4 2 2 7" xfId="15393"/>
    <cellStyle name="Обычный 4 3 2 4 2 3" xfId="6432"/>
    <cellStyle name="Обычный 4 3 2 4 2 3 2" xfId="6433"/>
    <cellStyle name="Обычный 4 3 2 4 2 3 2 2" xfId="6434"/>
    <cellStyle name="Обычный 4 3 2 4 2 3 2 2 2" xfId="15394"/>
    <cellStyle name="Обычный 4 3 2 4 2 3 2 3" xfId="6435"/>
    <cellStyle name="Обычный 4 3 2 4 2 3 2 3 2" xfId="15395"/>
    <cellStyle name="Обычный 4 3 2 4 2 3 2 4" xfId="15396"/>
    <cellStyle name="Обычный 4 3 2 4 2 3 3" xfId="6436"/>
    <cellStyle name="Обычный 4 3 2 4 2 3 3 2" xfId="15397"/>
    <cellStyle name="Обычный 4 3 2 4 2 3 4" xfId="6437"/>
    <cellStyle name="Обычный 4 3 2 4 2 3 4 2" xfId="15398"/>
    <cellStyle name="Обычный 4 3 2 4 2 3 5" xfId="15399"/>
    <cellStyle name="Обычный 4 3 2 4 2 4" xfId="6438"/>
    <cellStyle name="Обычный 4 3 2 4 2 4 2" xfId="6439"/>
    <cellStyle name="Обычный 4 3 2 4 2 4 2 2" xfId="6440"/>
    <cellStyle name="Обычный 4 3 2 4 2 4 2 2 2" xfId="15400"/>
    <cellStyle name="Обычный 4 3 2 4 2 4 2 3" xfId="15401"/>
    <cellStyle name="Обычный 4 3 2 4 2 4 3" xfId="6441"/>
    <cellStyle name="Обычный 4 3 2 4 2 4 3 2" xfId="15402"/>
    <cellStyle name="Обычный 4 3 2 4 2 4 4" xfId="6442"/>
    <cellStyle name="Обычный 4 3 2 4 2 4 4 2" xfId="15403"/>
    <cellStyle name="Обычный 4 3 2 4 2 4 5" xfId="15404"/>
    <cellStyle name="Обычный 4 3 2 4 2 5" xfId="6443"/>
    <cellStyle name="Обычный 4 3 2 4 2 5 2" xfId="6444"/>
    <cellStyle name="Обычный 4 3 2 4 2 5 2 2" xfId="15405"/>
    <cellStyle name="Обычный 4 3 2 4 2 5 3" xfId="15406"/>
    <cellStyle name="Обычный 4 3 2 4 2 6" xfId="6445"/>
    <cellStyle name="Обычный 4 3 2 4 2 6 2" xfId="15407"/>
    <cellStyle name="Обычный 4 3 2 4 2 7" xfId="6446"/>
    <cellStyle name="Обычный 4 3 2 4 2 7 2" xfId="15408"/>
    <cellStyle name="Обычный 4 3 2 4 2 8" xfId="15409"/>
    <cellStyle name="Обычный 4 3 2 4 3" xfId="6447"/>
    <cellStyle name="Обычный 4 3 2 4 3 2" xfId="6448"/>
    <cellStyle name="Обычный 4 3 2 4 3 2 2" xfId="6449"/>
    <cellStyle name="Обычный 4 3 2 4 3 2 2 2" xfId="6450"/>
    <cellStyle name="Обычный 4 3 2 4 3 2 2 2 2" xfId="15410"/>
    <cellStyle name="Обычный 4 3 2 4 3 2 2 3" xfId="6451"/>
    <cellStyle name="Обычный 4 3 2 4 3 2 2 3 2" xfId="15411"/>
    <cellStyle name="Обычный 4 3 2 4 3 2 2 4" xfId="15412"/>
    <cellStyle name="Обычный 4 3 2 4 3 2 3" xfId="6452"/>
    <cellStyle name="Обычный 4 3 2 4 3 2 3 2" xfId="15413"/>
    <cellStyle name="Обычный 4 3 2 4 3 2 4" xfId="6453"/>
    <cellStyle name="Обычный 4 3 2 4 3 2 4 2" xfId="15414"/>
    <cellStyle name="Обычный 4 3 2 4 3 2 5" xfId="15415"/>
    <cellStyle name="Обычный 4 3 2 4 3 3" xfId="6454"/>
    <cellStyle name="Обычный 4 3 2 4 3 3 2" xfId="6455"/>
    <cellStyle name="Обычный 4 3 2 4 3 3 2 2" xfId="6456"/>
    <cellStyle name="Обычный 4 3 2 4 3 3 2 2 2" xfId="15416"/>
    <cellStyle name="Обычный 4 3 2 4 3 3 2 3" xfId="15417"/>
    <cellStyle name="Обычный 4 3 2 4 3 3 3" xfId="6457"/>
    <cellStyle name="Обычный 4 3 2 4 3 3 3 2" xfId="15418"/>
    <cellStyle name="Обычный 4 3 2 4 3 3 4" xfId="6458"/>
    <cellStyle name="Обычный 4 3 2 4 3 3 4 2" xfId="15419"/>
    <cellStyle name="Обычный 4 3 2 4 3 3 5" xfId="15420"/>
    <cellStyle name="Обычный 4 3 2 4 3 4" xfId="6459"/>
    <cellStyle name="Обычный 4 3 2 4 3 4 2" xfId="6460"/>
    <cellStyle name="Обычный 4 3 2 4 3 4 2 2" xfId="15421"/>
    <cellStyle name="Обычный 4 3 2 4 3 4 3" xfId="15422"/>
    <cellStyle name="Обычный 4 3 2 4 3 5" xfId="6461"/>
    <cellStyle name="Обычный 4 3 2 4 3 5 2" xfId="15423"/>
    <cellStyle name="Обычный 4 3 2 4 3 6" xfId="6462"/>
    <cellStyle name="Обычный 4 3 2 4 3 6 2" xfId="15424"/>
    <cellStyle name="Обычный 4 3 2 4 3 7" xfId="15425"/>
    <cellStyle name="Обычный 4 3 2 4 4" xfId="6463"/>
    <cellStyle name="Обычный 4 3 2 4 4 2" xfId="6464"/>
    <cellStyle name="Обычный 4 3 2 4 4 2 2" xfId="6465"/>
    <cellStyle name="Обычный 4 3 2 4 4 2 2 2" xfId="15426"/>
    <cellStyle name="Обычный 4 3 2 4 4 2 3" xfId="6466"/>
    <cellStyle name="Обычный 4 3 2 4 4 2 3 2" xfId="15427"/>
    <cellStyle name="Обычный 4 3 2 4 4 2 4" xfId="15428"/>
    <cellStyle name="Обычный 4 3 2 4 4 3" xfId="6467"/>
    <cellStyle name="Обычный 4 3 2 4 4 3 2" xfId="15429"/>
    <cellStyle name="Обычный 4 3 2 4 4 4" xfId="6468"/>
    <cellStyle name="Обычный 4 3 2 4 4 4 2" xfId="15430"/>
    <cellStyle name="Обычный 4 3 2 4 4 5" xfId="15431"/>
    <cellStyle name="Обычный 4 3 2 4 5" xfId="6469"/>
    <cellStyle name="Обычный 4 3 2 4 5 2" xfId="6470"/>
    <cellStyle name="Обычный 4 3 2 4 5 2 2" xfId="6471"/>
    <cellStyle name="Обычный 4 3 2 4 5 2 2 2" xfId="15432"/>
    <cellStyle name="Обычный 4 3 2 4 5 2 3" xfId="15433"/>
    <cellStyle name="Обычный 4 3 2 4 5 3" xfId="6472"/>
    <cellStyle name="Обычный 4 3 2 4 5 3 2" xfId="15434"/>
    <cellStyle name="Обычный 4 3 2 4 5 4" xfId="6473"/>
    <cellStyle name="Обычный 4 3 2 4 5 4 2" xfId="15435"/>
    <cellStyle name="Обычный 4 3 2 4 5 5" xfId="15436"/>
    <cellStyle name="Обычный 4 3 2 4 6" xfId="6474"/>
    <cellStyle name="Обычный 4 3 2 4 6 2" xfId="6475"/>
    <cellStyle name="Обычный 4 3 2 4 6 2 2" xfId="15437"/>
    <cellStyle name="Обычный 4 3 2 4 6 3" xfId="15438"/>
    <cellStyle name="Обычный 4 3 2 4 7" xfId="6476"/>
    <cellStyle name="Обычный 4 3 2 4 7 2" xfId="15439"/>
    <cellStyle name="Обычный 4 3 2 4 8" xfId="6477"/>
    <cellStyle name="Обычный 4 3 2 4 8 2" xfId="15440"/>
    <cellStyle name="Обычный 4 3 2 4 9" xfId="15441"/>
    <cellStyle name="Обычный 4 3 2 5" xfId="6478"/>
    <cellStyle name="Обычный 4 3 2 5 2" xfId="6479"/>
    <cellStyle name="Обычный 4 3 2 5 2 2" xfId="6480"/>
    <cellStyle name="Обычный 4 3 2 5 2 2 2" xfId="6481"/>
    <cellStyle name="Обычный 4 3 2 5 2 2 2 2" xfId="6482"/>
    <cellStyle name="Обычный 4 3 2 5 2 2 2 2 2" xfId="15442"/>
    <cellStyle name="Обычный 4 3 2 5 2 2 2 3" xfId="6483"/>
    <cellStyle name="Обычный 4 3 2 5 2 2 2 3 2" xfId="15443"/>
    <cellStyle name="Обычный 4 3 2 5 2 2 2 4" xfId="15444"/>
    <cellStyle name="Обычный 4 3 2 5 2 2 3" xfId="6484"/>
    <cellStyle name="Обычный 4 3 2 5 2 2 3 2" xfId="15445"/>
    <cellStyle name="Обычный 4 3 2 5 2 2 4" xfId="6485"/>
    <cellStyle name="Обычный 4 3 2 5 2 2 4 2" xfId="15446"/>
    <cellStyle name="Обычный 4 3 2 5 2 2 5" xfId="15447"/>
    <cellStyle name="Обычный 4 3 2 5 2 3" xfId="6486"/>
    <cellStyle name="Обычный 4 3 2 5 2 3 2" xfId="6487"/>
    <cellStyle name="Обычный 4 3 2 5 2 3 2 2" xfId="6488"/>
    <cellStyle name="Обычный 4 3 2 5 2 3 2 2 2" xfId="15448"/>
    <cellStyle name="Обычный 4 3 2 5 2 3 2 3" xfId="15449"/>
    <cellStyle name="Обычный 4 3 2 5 2 3 3" xfId="6489"/>
    <cellStyle name="Обычный 4 3 2 5 2 3 3 2" xfId="15450"/>
    <cellStyle name="Обычный 4 3 2 5 2 3 4" xfId="6490"/>
    <cellStyle name="Обычный 4 3 2 5 2 3 4 2" xfId="15451"/>
    <cellStyle name="Обычный 4 3 2 5 2 3 5" xfId="15452"/>
    <cellStyle name="Обычный 4 3 2 5 2 4" xfId="6491"/>
    <cellStyle name="Обычный 4 3 2 5 2 4 2" xfId="6492"/>
    <cellStyle name="Обычный 4 3 2 5 2 4 2 2" xfId="15453"/>
    <cellStyle name="Обычный 4 3 2 5 2 4 3" xfId="15454"/>
    <cellStyle name="Обычный 4 3 2 5 2 5" xfId="6493"/>
    <cellStyle name="Обычный 4 3 2 5 2 5 2" xfId="15455"/>
    <cellStyle name="Обычный 4 3 2 5 2 6" xfId="6494"/>
    <cellStyle name="Обычный 4 3 2 5 2 6 2" xfId="15456"/>
    <cellStyle name="Обычный 4 3 2 5 2 7" xfId="15457"/>
    <cellStyle name="Обычный 4 3 2 5 3" xfId="6495"/>
    <cellStyle name="Обычный 4 3 2 5 3 2" xfId="6496"/>
    <cellStyle name="Обычный 4 3 2 5 3 2 2" xfId="6497"/>
    <cellStyle name="Обычный 4 3 2 5 3 2 2 2" xfId="15458"/>
    <cellStyle name="Обычный 4 3 2 5 3 2 3" xfId="6498"/>
    <cellStyle name="Обычный 4 3 2 5 3 2 3 2" xfId="15459"/>
    <cellStyle name="Обычный 4 3 2 5 3 2 4" xfId="15460"/>
    <cellStyle name="Обычный 4 3 2 5 3 3" xfId="6499"/>
    <cellStyle name="Обычный 4 3 2 5 3 3 2" xfId="15461"/>
    <cellStyle name="Обычный 4 3 2 5 3 4" xfId="6500"/>
    <cellStyle name="Обычный 4 3 2 5 3 4 2" xfId="15462"/>
    <cellStyle name="Обычный 4 3 2 5 3 5" xfId="15463"/>
    <cellStyle name="Обычный 4 3 2 5 4" xfId="6501"/>
    <cellStyle name="Обычный 4 3 2 5 4 2" xfId="6502"/>
    <cellStyle name="Обычный 4 3 2 5 4 2 2" xfId="6503"/>
    <cellStyle name="Обычный 4 3 2 5 4 2 2 2" xfId="15464"/>
    <cellStyle name="Обычный 4 3 2 5 4 2 3" xfId="15465"/>
    <cellStyle name="Обычный 4 3 2 5 4 3" xfId="6504"/>
    <cellStyle name="Обычный 4 3 2 5 4 3 2" xfId="15466"/>
    <cellStyle name="Обычный 4 3 2 5 4 4" xfId="6505"/>
    <cellStyle name="Обычный 4 3 2 5 4 4 2" xfId="15467"/>
    <cellStyle name="Обычный 4 3 2 5 4 5" xfId="15468"/>
    <cellStyle name="Обычный 4 3 2 5 5" xfId="6506"/>
    <cellStyle name="Обычный 4 3 2 5 5 2" xfId="6507"/>
    <cellStyle name="Обычный 4 3 2 5 5 2 2" xfId="15469"/>
    <cellStyle name="Обычный 4 3 2 5 5 3" xfId="15470"/>
    <cellStyle name="Обычный 4 3 2 5 6" xfId="6508"/>
    <cellStyle name="Обычный 4 3 2 5 6 2" xfId="15471"/>
    <cellStyle name="Обычный 4 3 2 5 7" xfId="6509"/>
    <cellStyle name="Обычный 4 3 2 5 7 2" xfId="15472"/>
    <cellStyle name="Обычный 4 3 2 5 8" xfId="15473"/>
    <cellStyle name="Обычный 4 3 2 6" xfId="6510"/>
    <cellStyle name="Обычный 4 3 2 7" xfId="15474"/>
    <cellStyle name="Обычный 4 3 3" xfId="6511"/>
    <cellStyle name="Обычный 4 3 3 10" xfId="6512"/>
    <cellStyle name="Обычный 4 3 3 10 2" xfId="15475"/>
    <cellStyle name="Обычный 4 3 3 11" xfId="6513"/>
    <cellStyle name="Обычный 4 3 3 11 2" xfId="15476"/>
    <cellStyle name="Обычный 4 3 3 12" xfId="15477"/>
    <cellStyle name="Обычный 4 3 3 2" xfId="6514"/>
    <cellStyle name="Обычный 4 3 3 2 10" xfId="6515"/>
    <cellStyle name="Обычный 4 3 3 2 10 2" xfId="15478"/>
    <cellStyle name="Обычный 4 3 3 2 11" xfId="15479"/>
    <cellStyle name="Обычный 4 3 3 2 2" xfId="6516"/>
    <cellStyle name="Обычный 4 3 3 2 2 10" xfId="15480"/>
    <cellStyle name="Обычный 4 3 3 2 2 2" xfId="6517"/>
    <cellStyle name="Обычный 4 3 3 2 2 2 2" xfId="6518"/>
    <cellStyle name="Обычный 4 3 3 2 2 2 2 2" xfId="6519"/>
    <cellStyle name="Обычный 4 3 3 2 2 2 2 2 2" xfId="6520"/>
    <cellStyle name="Обычный 4 3 3 2 2 2 2 2 2 2" xfId="6521"/>
    <cellStyle name="Обычный 4 3 3 2 2 2 2 2 2 2 2" xfId="6522"/>
    <cellStyle name="Обычный 4 3 3 2 2 2 2 2 2 2 2 2" xfId="15481"/>
    <cellStyle name="Обычный 4 3 3 2 2 2 2 2 2 2 3" xfId="6523"/>
    <cellStyle name="Обычный 4 3 3 2 2 2 2 2 2 2 3 2" xfId="15482"/>
    <cellStyle name="Обычный 4 3 3 2 2 2 2 2 2 2 4" xfId="15483"/>
    <cellStyle name="Обычный 4 3 3 2 2 2 2 2 2 3" xfId="6524"/>
    <cellStyle name="Обычный 4 3 3 2 2 2 2 2 2 3 2" xfId="15484"/>
    <cellStyle name="Обычный 4 3 3 2 2 2 2 2 2 4" xfId="6525"/>
    <cellStyle name="Обычный 4 3 3 2 2 2 2 2 2 4 2" xfId="15485"/>
    <cellStyle name="Обычный 4 3 3 2 2 2 2 2 2 5" xfId="15486"/>
    <cellStyle name="Обычный 4 3 3 2 2 2 2 2 3" xfId="6526"/>
    <cellStyle name="Обычный 4 3 3 2 2 2 2 2 3 2" xfId="6527"/>
    <cellStyle name="Обычный 4 3 3 2 2 2 2 2 3 2 2" xfId="6528"/>
    <cellStyle name="Обычный 4 3 3 2 2 2 2 2 3 2 2 2" xfId="15487"/>
    <cellStyle name="Обычный 4 3 3 2 2 2 2 2 3 2 3" xfId="15488"/>
    <cellStyle name="Обычный 4 3 3 2 2 2 2 2 3 3" xfId="6529"/>
    <cellStyle name="Обычный 4 3 3 2 2 2 2 2 3 3 2" xfId="15489"/>
    <cellStyle name="Обычный 4 3 3 2 2 2 2 2 3 4" xfId="6530"/>
    <cellStyle name="Обычный 4 3 3 2 2 2 2 2 3 4 2" xfId="15490"/>
    <cellStyle name="Обычный 4 3 3 2 2 2 2 2 3 5" xfId="15491"/>
    <cellStyle name="Обычный 4 3 3 2 2 2 2 2 4" xfId="6531"/>
    <cellStyle name="Обычный 4 3 3 2 2 2 2 2 4 2" xfId="6532"/>
    <cellStyle name="Обычный 4 3 3 2 2 2 2 2 4 2 2" xfId="15492"/>
    <cellStyle name="Обычный 4 3 3 2 2 2 2 2 4 3" xfId="15493"/>
    <cellStyle name="Обычный 4 3 3 2 2 2 2 2 5" xfId="6533"/>
    <cellStyle name="Обычный 4 3 3 2 2 2 2 2 5 2" xfId="15494"/>
    <cellStyle name="Обычный 4 3 3 2 2 2 2 2 6" xfId="6534"/>
    <cellStyle name="Обычный 4 3 3 2 2 2 2 2 6 2" xfId="15495"/>
    <cellStyle name="Обычный 4 3 3 2 2 2 2 2 7" xfId="15496"/>
    <cellStyle name="Обычный 4 3 3 2 2 2 2 3" xfId="6535"/>
    <cellStyle name="Обычный 4 3 3 2 2 2 2 3 2" xfId="6536"/>
    <cellStyle name="Обычный 4 3 3 2 2 2 2 3 2 2" xfId="6537"/>
    <cellStyle name="Обычный 4 3 3 2 2 2 2 3 2 2 2" xfId="15497"/>
    <cellStyle name="Обычный 4 3 3 2 2 2 2 3 2 3" xfId="6538"/>
    <cellStyle name="Обычный 4 3 3 2 2 2 2 3 2 3 2" xfId="15498"/>
    <cellStyle name="Обычный 4 3 3 2 2 2 2 3 2 4" xfId="15499"/>
    <cellStyle name="Обычный 4 3 3 2 2 2 2 3 3" xfId="6539"/>
    <cellStyle name="Обычный 4 3 3 2 2 2 2 3 3 2" xfId="15500"/>
    <cellStyle name="Обычный 4 3 3 2 2 2 2 3 4" xfId="6540"/>
    <cellStyle name="Обычный 4 3 3 2 2 2 2 3 4 2" xfId="15501"/>
    <cellStyle name="Обычный 4 3 3 2 2 2 2 3 5" xfId="15502"/>
    <cellStyle name="Обычный 4 3 3 2 2 2 2 4" xfId="6541"/>
    <cellStyle name="Обычный 4 3 3 2 2 2 2 4 2" xfId="6542"/>
    <cellStyle name="Обычный 4 3 3 2 2 2 2 4 2 2" xfId="6543"/>
    <cellStyle name="Обычный 4 3 3 2 2 2 2 4 2 2 2" xfId="15503"/>
    <cellStyle name="Обычный 4 3 3 2 2 2 2 4 2 3" xfId="15504"/>
    <cellStyle name="Обычный 4 3 3 2 2 2 2 4 3" xfId="6544"/>
    <cellStyle name="Обычный 4 3 3 2 2 2 2 4 3 2" xfId="15505"/>
    <cellStyle name="Обычный 4 3 3 2 2 2 2 4 4" xfId="6545"/>
    <cellStyle name="Обычный 4 3 3 2 2 2 2 4 4 2" xfId="15506"/>
    <cellStyle name="Обычный 4 3 3 2 2 2 2 4 5" xfId="15507"/>
    <cellStyle name="Обычный 4 3 3 2 2 2 2 5" xfId="6546"/>
    <cellStyle name="Обычный 4 3 3 2 2 2 2 5 2" xfId="6547"/>
    <cellStyle name="Обычный 4 3 3 2 2 2 2 5 2 2" xfId="15508"/>
    <cellStyle name="Обычный 4 3 3 2 2 2 2 5 3" xfId="15509"/>
    <cellStyle name="Обычный 4 3 3 2 2 2 2 6" xfId="6548"/>
    <cellStyle name="Обычный 4 3 3 2 2 2 2 6 2" xfId="15510"/>
    <cellStyle name="Обычный 4 3 3 2 2 2 2 7" xfId="6549"/>
    <cellStyle name="Обычный 4 3 3 2 2 2 2 7 2" xfId="15511"/>
    <cellStyle name="Обычный 4 3 3 2 2 2 2 8" xfId="15512"/>
    <cellStyle name="Обычный 4 3 3 2 2 2 3" xfId="6550"/>
    <cellStyle name="Обычный 4 3 3 2 2 2 3 2" xfId="6551"/>
    <cellStyle name="Обычный 4 3 3 2 2 2 3 2 2" xfId="6552"/>
    <cellStyle name="Обычный 4 3 3 2 2 2 3 2 2 2" xfId="6553"/>
    <cellStyle name="Обычный 4 3 3 2 2 2 3 2 2 2 2" xfId="15513"/>
    <cellStyle name="Обычный 4 3 3 2 2 2 3 2 2 3" xfId="6554"/>
    <cellStyle name="Обычный 4 3 3 2 2 2 3 2 2 3 2" xfId="15514"/>
    <cellStyle name="Обычный 4 3 3 2 2 2 3 2 2 4" xfId="15515"/>
    <cellStyle name="Обычный 4 3 3 2 2 2 3 2 3" xfId="6555"/>
    <cellStyle name="Обычный 4 3 3 2 2 2 3 2 3 2" xfId="15516"/>
    <cellStyle name="Обычный 4 3 3 2 2 2 3 2 4" xfId="6556"/>
    <cellStyle name="Обычный 4 3 3 2 2 2 3 2 4 2" xfId="15517"/>
    <cellStyle name="Обычный 4 3 3 2 2 2 3 2 5" xfId="15518"/>
    <cellStyle name="Обычный 4 3 3 2 2 2 3 3" xfId="6557"/>
    <cellStyle name="Обычный 4 3 3 2 2 2 3 3 2" xfId="6558"/>
    <cellStyle name="Обычный 4 3 3 2 2 2 3 3 2 2" xfId="6559"/>
    <cellStyle name="Обычный 4 3 3 2 2 2 3 3 2 2 2" xfId="15519"/>
    <cellStyle name="Обычный 4 3 3 2 2 2 3 3 2 3" xfId="15520"/>
    <cellStyle name="Обычный 4 3 3 2 2 2 3 3 3" xfId="6560"/>
    <cellStyle name="Обычный 4 3 3 2 2 2 3 3 3 2" xfId="15521"/>
    <cellStyle name="Обычный 4 3 3 2 2 2 3 3 4" xfId="6561"/>
    <cellStyle name="Обычный 4 3 3 2 2 2 3 3 4 2" xfId="15522"/>
    <cellStyle name="Обычный 4 3 3 2 2 2 3 3 5" xfId="15523"/>
    <cellStyle name="Обычный 4 3 3 2 2 2 3 4" xfId="6562"/>
    <cellStyle name="Обычный 4 3 3 2 2 2 3 4 2" xfId="6563"/>
    <cellStyle name="Обычный 4 3 3 2 2 2 3 4 2 2" xfId="15524"/>
    <cellStyle name="Обычный 4 3 3 2 2 2 3 4 3" xfId="15525"/>
    <cellStyle name="Обычный 4 3 3 2 2 2 3 5" xfId="6564"/>
    <cellStyle name="Обычный 4 3 3 2 2 2 3 5 2" xfId="15526"/>
    <cellStyle name="Обычный 4 3 3 2 2 2 3 6" xfId="6565"/>
    <cellStyle name="Обычный 4 3 3 2 2 2 3 6 2" xfId="15527"/>
    <cellStyle name="Обычный 4 3 3 2 2 2 3 7" xfId="15528"/>
    <cellStyle name="Обычный 4 3 3 2 2 2 4" xfId="6566"/>
    <cellStyle name="Обычный 4 3 3 2 2 2 4 2" xfId="6567"/>
    <cellStyle name="Обычный 4 3 3 2 2 2 4 2 2" xfId="6568"/>
    <cellStyle name="Обычный 4 3 3 2 2 2 4 2 2 2" xfId="15529"/>
    <cellStyle name="Обычный 4 3 3 2 2 2 4 2 3" xfId="6569"/>
    <cellStyle name="Обычный 4 3 3 2 2 2 4 2 3 2" xfId="15530"/>
    <cellStyle name="Обычный 4 3 3 2 2 2 4 2 4" xfId="15531"/>
    <cellStyle name="Обычный 4 3 3 2 2 2 4 3" xfId="6570"/>
    <cellStyle name="Обычный 4 3 3 2 2 2 4 3 2" xfId="15532"/>
    <cellStyle name="Обычный 4 3 3 2 2 2 4 4" xfId="6571"/>
    <cellStyle name="Обычный 4 3 3 2 2 2 4 4 2" xfId="15533"/>
    <cellStyle name="Обычный 4 3 3 2 2 2 4 5" xfId="15534"/>
    <cellStyle name="Обычный 4 3 3 2 2 2 5" xfId="6572"/>
    <cellStyle name="Обычный 4 3 3 2 2 2 5 2" xfId="6573"/>
    <cellStyle name="Обычный 4 3 3 2 2 2 5 2 2" xfId="6574"/>
    <cellStyle name="Обычный 4 3 3 2 2 2 5 2 2 2" xfId="15535"/>
    <cellStyle name="Обычный 4 3 3 2 2 2 5 2 3" xfId="15536"/>
    <cellStyle name="Обычный 4 3 3 2 2 2 5 3" xfId="6575"/>
    <cellStyle name="Обычный 4 3 3 2 2 2 5 3 2" xfId="15537"/>
    <cellStyle name="Обычный 4 3 3 2 2 2 5 4" xfId="6576"/>
    <cellStyle name="Обычный 4 3 3 2 2 2 5 4 2" xfId="15538"/>
    <cellStyle name="Обычный 4 3 3 2 2 2 5 5" xfId="15539"/>
    <cellStyle name="Обычный 4 3 3 2 2 2 6" xfId="6577"/>
    <cellStyle name="Обычный 4 3 3 2 2 2 6 2" xfId="6578"/>
    <cellStyle name="Обычный 4 3 3 2 2 2 6 2 2" xfId="15540"/>
    <cellStyle name="Обычный 4 3 3 2 2 2 6 3" xfId="15541"/>
    <cellStyle name="Обычный 4 3 3 2 2 2 7" xfId="6579"/>
    <cellStyle name="Обычный 4 3 3 2 2 2 7 2" xfId="15542"/>
    <cellStyle name="Обычный 4 3 3 2 2 2 8" xfId="6580"/>
    <cellStyle name="Обычный 4 3 3 2 2 2 8 2" xfId="15543"/>
    <cellStyle name="Обычный 4 3 3 2 2 2 9" xfId="15544"/>
    <cellStyle name="Обычный 4 3 3 2 2 3" xfId="6581"/>
    <cellStyle name="Обычный 4 3 3 2 2 3 2" xfId="6582"/>
    <cellStyle name="Обычный 4 3 3 2 2 3 2 2" xfId="6583"/>
    <cellStyle name="Обычный 4 3 3 2 2 3 2 2 2" xfId="6584"/>
    <cellStyle name="Обычный 4 3 3 2 2 3 2 2 2 2" xfId="6585"/>
    <cellStyle name="Обычный 4 3 3 2 2 3 2 2 2 2 2" xfId="15545"/>
    <cellStyle name="Обычный 4 3 3 2 2 3 2 2 2 3" xfId="6586"/>
    <cellStyle name="Обычный 4 3 3 2 2 3 2 2 2 3 2" xfId="15546"/>
    <cellStyle name="Обычный 4 3 3 2 2 3 2 2 2 4" xfId="15547"/>
    <cellStyle name="Обычный 4 3 3 2 2 3 2 2 3" xfId="6587"/>
    <cellStyle name="Обычный 4 3 3 2 2 3 2 2 3 2" xfId="15548"/>
    <cellStyle name="Обычный 4 3 3 2 2 3 2 2 4" xfId="6588"/>
    <cellStyle name="Обычный 4 3 3 2 2 3 2 2 4 2" xfId="15549"/>
    <cellStyle name="Обычный 4 3 3 2 2 3 2 2 5" xfId="15550"/>
    <cellStyle name="Обычный 4 3 3 2 2 3 2 3" xfId="6589"/>
    <cellStyle name="Обычный 4 3 3 2 2 3 2 3 2" xfId="6590"/>
    <cellStyle name="Обычный 4 3 3 2 2 3 2 3 2 2" xfId="6591"/>
    <cellStyle name="Обычный 4 3 3 2 2 3 2 3 2 2 2" xfId="15551"/>
    <cellStyle name="Обычный 4 3 3 2 2 3 2 3 2 3" xfId="15552"/>
    <cellStyle name="Обычный 4 3 3 2 2 3 2 3 3" xfId="6592"/>
    <cellStyle name="Обычный 4 3 3 2 2 3 2 3 3 2" xfId="15553"/>
    <cellStyle name="Обычный 4 3 3 2 2 3 2 3 4" xfId="6593"/>
    <cellStyle name="Обычный 4 3 3 2 2 3 2 3 4 2" xfId="15554"/>
    <cellStyle name="Обычный 4 3 3 2 2 3 2 3 5" xfId="15555"/>
    <cellStyle name="Обычный 4 3 3 2 2 3 2 4" xfId="6594"/>
    <cellStyle name="Обычный 4 3 3 2 2 3 2 4 2" xfId="6595"/>
    <cellStyle name="Обычный 4 3 3 2 2 3 2 4 2 2" xfId="15556"/>
    <cellStyle name="Обычный 4 3 3 2 2 3 2 4 3" xfId="15557"/>
    <cellStyle name="Обычный 4 3 3 2 2 3 2 5" xfId="6596"/>
    <cellStyle name="Обычный 4 3 3 2 2 3 2 5 2" xfId="15558"/>
    <cellStyle name="Обычный 4 3 3 2 2 3 2 6" xfId="6597"/>
    <cellStyle name="Обычный 4 3 3 2 2 3 2 6 2" xfId="15559"/>
    <cellStyle name="Обычный 4 3 3 2 2 3 2 7" xfId="15560"/>
    <cellStyle name="Обычный 4 3 3 2 2 3 3" xfId="6598"/>
    <cellStyle name="Обычный 4 3 3 2 2 3 3 2" xfId="6599"/>
    <cellStyle name="Обычный 4 3 3 2 2 3 3 2 2" xfId="6600"/>
    <cellStyle name="Обычный 4 3 3 2 2 3 3 2 2 2" xfId="15561"/>
    <cellStyle name="Обычный 4 3 3 2 2 3 3 2 3" xfId="6601"/>
    <cellStyle name="Обычный 4 3 3 2 2 3 3 2 3 2" xfId="15562"/>
    <cellStyle name="Обычный 4 3 3 2 2 3 3 2 4" xfId="15563"/>
    <cellStyle name="Обычный 4 3 3 2 2 3 3 3" xfId="6602"/>
    <cellStyle name="Обычный 4 3 3 2 2 3 3 3 2" xfId="15564"/>
    <cellStyle name="Обычный 4 3 3 2 2 3 3 4" xfId="6603"/>
    <cellStyle name="Обычный 4 3 3 2 2 3 3 4 2" xfId="15565"/>
    <cellStyle name="Обычный 4 3 3 2 2 3 3 5" xfId="15566"/>
    <cellStyle name="Обычный 4 3 3 2 2 3 4" xfId="6604"/>
    <cellStyle name="Обычный 4 3 3 2 2 3 4 2" xfId="6605"/>
    <cellStyle name="Обычный 4 3 3 2 2 3 4 2 2" xfId="6606"/>
    <cellStyle name="Обычный 4 3 3 2 2 3 4 2 2 2" xfId="15567"/>
    <cellStyle name="Обычный 4 3 3 2 2 3 4 2 3" xfId="15568"/>
    <cellStyle name="Обычный 4 3 3 2 2 3 4 3" xfId="6607"/>
    <cellStyle name="Обычный 4 3 3 2 2 3 4 3 2" xfId="15569"/>
    <cellStyle name="Обычный 4 3 3 2 2 3 4 4" xfId="6608"/>
    <cellStyle name="Обычный 4 3 3 2 2 3 4 4 2" xfId="15570"/>
    <cellStyle name="Обычный 4 3 3 2 2 3 4 5" xfId="15571"/>
    <cellStyle name="Обычный 4 3 3 2 2 3 5" xfId="6609"/>
    <cellStyle name="Обычный 4 3 3 2 2 3 5 2" xfId="6610"/>
    <cellStyle name="Обычный 4 3 3 2 2 3 5 2 2" xfId="15572"/>
    <cellStyle name="Обычный 4 3 3 2 2 3 5 3" xfId="15573"/>
    <cellStyle name="Обычный 4 3 3 2 2 3 6" xfId="6611"/>
    <cellStyle name="Обычный 4 3 3 2 2 3 6 2" xfId="15574"/>
    <cellStyle name="Обычный 4 3 3 2 2 3 7" xfId="6612"/>
    <cellStyle name="Обычный 4 3 3 2 2 3 7 2" xfId="15575"/>
    <cellStyle name="Обычный 4 3 3 2 2 3 8" xfId="15576"/>
    <cellStyle name="Обычный 4 3 3 2 2 4" xfId="6613"/>
    <cellStyle name="Обычный 4 3 3 2 2 4 2" xfId="6614"/>
    <cellStyle name="Обычный 4 3 3 2 2 4 2 2" xfId="6615"/>
    <cellStyle name="Обычный 4 3 3 2 2 4 2 2 2" xfId="6616"/>
    <cellStyle name="Обычный 4 3 3 2 2 4 2 2 2 2" xfId="15577"/>
    <cellStyle name="Обычный 4 3 3 2 2 4 2 2 3" xfId="6617"/>
    <cellStyle name="Обычный 4 3 3 2 2 4 2 2 3 2" xfId="15578"/>
    <cellStyle name="Обычный 4 3 3 2 2 4 2 2 4" xfId="15579"/>
    <cellStyle name="Обычный 4 3 3 2 2 4 2 3" xfId="6618"/>
    <cellStyle name="Обычный 4 3 3 2 2 4 2 3 2" xfId="15580"/>
    <cellStyle name="Обычный 4 3 3 2 2 4 2 4" xfId="6619"/>
    <cellStyle name="Обычный 4 3 3 2 2 4 2 4 2" xfId="15581"/>
    <cellStyle name="Обычный 4 3 3 2 2 4 2 5" xfId="15582"/>
    <cellStyle name="Обычный 4 3 3 2 2 4 3" xfId="6620"/>
    <cellStyle name="Обычный 4 3 3 2 2 4 3 2" xfId="6621"/>
    <cellStyle name="Обычный 4 3 3 2 2 4 3 2 2" xfId="6622"/>
    <cellStyle name="Обычный 4 3 3 2 2 4 3 2 2 2" xfId="15583"/>
    <cellStyle name="Обычный 4 3 3 2 2 4 3 2 3" xfId="15584"/>
    <cellStyle name="Обычный 4 3 3 2 2 4 3 3" xfId="6623"/>
    <cellStyle name="Обычный 4 3 3 2 2 4 3 3 2" xfId="15585"/>
    <cellStyle name="Обычный 4 3 3 2 2 4 3 4" xfId="6624"/>
    <cellStyle name="Обычный 4 3 3 2 2 4 3 4 2" xfId="15586"/>
    <cellStyle name="Обычный 4 3 3 2 2 4 3 5" xfId="15587"/>
    <cellStyle name="Обычный 4 3 3 2 2 4 4" xfId="6625"/>
    <cellStyle name="Обычный 4 3 3 2 2 4 4 2" xfId="6626"/>
    <cellStyle name="Обычный 4 3 3 2 2 4 4 2 2" xfId="15588"/>
    <cellStyle name="Обычный 4 3 3 2 2 4 4 3" xfId="15589"/>
    <cellStyle name="Обычный 4 3 3 2 2 4 5" xfId="6627"/>
    <cellStyle name="Обычный 4 3 3 2 2 4 5 2" xfId="15590"/>
    <cellStyle name="Обычный 4 3 3 2 2 4 6" xfId="6628"/>
    <cellStyle name="Обычный 4 3 3 2 2 4 6 2" xfId="15591"/>
    <cellStyle name="Обычный 4 3 3 2 2 4 7" xfId="15592"/>
    <cellStyle name="Обычный 4 3 3 2 2 5" xfId="6629"/>
    <cellStyle name="Обычный 4 3 3 2 2 5 2" xfId="6630"/>
    <cellStyle name="Обычный 4 3 3 2 2 5 2 2" xfId="6631"/>
    <cellStyle name="Обычный 4 3 3 2 2 5 2 2 2" xfId="15593"/>
    <cellStyle name="Обычный 4 3 3 2 2 5 2 3" xfId="6632"/>
    <cellStyle name="Обычный 4 3 3 2 2 5 2 3 2" xfId="15594"/>
    <cellStyle name="Обычный 4 3 3 2 2 5 2 4" xfId="15595"/>
    <cellStyle name="Обычный 4 3 3 2 2 5 3" xfId="6633"/>
    <cellStyle name="Обычный 4 3 3 2 2 5 3 2" xfId="15596"/>
    <cellStyle name="Обычный 4 3 3 2 2 5 4" xfId="6634"/>
    <cellStyle name="Обычный 4 3 3 2 2 5 4 2" xfId="15597"/>
    <cellStyle name="Обычный 4 3 3 2 2 5 5" xfId="15598"/>
    <cellStyle name="Обычный 4 3 3 2 2 6" xfId="6635"/>
    <cellStyle name="Обычный 4 3 3 2 2 6 2" xfId="6636"/>
    <cellStyle name="Обычный 4 3 3 2 2 6 2 2" xfId="6637"/>
    <cellStyle name="Обычный 4 3 3 2 2 6 2 2 2" xfId="15599"/>
    <cellStyle name="Обычный 4 3 3 2 2 6 2 3" xfId="15600"/>
    <cellStyle name="Обычный 4 3 3 2 2 6 3" xfId="6638"/>
    <cellStyle name="Обычный 4 3 3 2 2 6 3 2" xfId="15601"/>
    <cellStyle name="Обычный 4 3 3 2 2 6 4" xfId="6639"/>
    <cellStyle name="Обычный 4 3 3 2 2 6 4 2" xfId="15602"/>
    <cellStyle name="Обычный 4 3 3 2 2 6 5" xfId="15603"/>
    <cellStyle name="Обычный 4 3 3 2 2 7" xfId="6640"/>
    <cellStyle name="Обычный 4 3 3 2 2 7 2" xfId="6641"/>
    <cellStyle name="Обычный 4 3 3 2 2 7 2 2" xfId="15604"/>
    <cellStyle name="Обычный 4 3 3 2 2 7 3" xfId="15605"/>
    <cellStyle name="Обычный 4 3 3 2 2 8" xfId="6642"/>
    <cellStyle name="Обычный 4 3 3 2 2 8 2" xfId="15606"/>
    <cellStyle name="Обычный 4 3 3 2 2 9" xfId="6643"/>
    <cellStyle name="Обычный 4 3 3 2 2 9 2" xfId="15607"/>
    <cellStyle name="Обычный 4 3 3 2 3" xfId="6644"/>
    <cellStyle name="Обычный 4 3 3 2 3 2" xfId="6645"/>
    <cellStyle name="Обычный 4 3 3 2 3 2 2" xfId="6646"/>
    <cellStyle name="Обычный 4 3 3 2 3 2 2 2" xfId="6647"/>
    <cellStyle name="Обычный 4 3 3 2 3 2 2 2 2" xfId="6648"/>
    <cellStyle name="Обычный 4 3 3 2 3 2 2 2 2 2" xfId="6649"/>
    <cellStyle name="Обычный 4 3 3 2 3 2 2 2 2 2 2" xfId="15608"/>
    <cellStyle name="Обычный 4 3 3 2 3 2 2 2 2 3" xfId="6650"/>
    <cellStyle name="Обычный 4 3 3 2 3 2 2 2 2 3 2" xfId="15609"/>
    <cellStyle name="Обычный 4 3 3 2 3 2 2 2 2 4" xfId="15610"/>
    <cellStyle name="Обычный 4 3 3 2 3 2 2 2 3" xfId="6651"/>
    <cellStyle name="Обычный 4 3 3 2 3 2 2 2 3 2" xfId="15611"/>
    <cellStyle name="Обычный 4 3 3 2 3 2 2 2 4" xfId="6652"/>
    <cellStyle name="Обычный 4 3 3 2 3 2 2 2 4 2" xfId="15612"/>
    <cellStyle name="Обычный 4 3 3 2 3 2 2 2 5" xfId="15613"/>
    <cellStyle name="Обычный 4 3 3 2 3 2 2 3" xfId="6653"/>
    <cellStyle name="Обычный 4 3 3 2 3 2 2 3 2" xfId="6654"/>
    <cellStyle name="Обычный 4 3 3 2 3 2 2 3 2 2" xfId="6655"/>
    <cellStyle name="Обычный 4 3 3 2 3 2 2 3 2 2 2" xfId="15614"/>
    <cellStyle name="Обычный 4 3 3 2 3 2 2 3 2 3" xfId="15615"/>
    <cellStyle name="Обычный 4 3 3 2 3 2 2 3 3" xfId="6656"/>
    <cellStyle name="Обычный 4 3 3 2 3 2 2 3 3 2" xfId="15616"/>
    <cellStyle name="Обычный 4 3 3 2 3 2 2 3 4" xfId="6657"/>
    <cellStyle name="Обычный 4 3 3 2 3 2 2 3 4 2" xfId="15617"/>
    <cellStyle name="Обычный 4 3 3 2 3 2 2 3 5" xfId="15618"/>
    <cellStyle name="Обычный 4 3 3 2 3 2 2 4" xfId="6658"/>
    <cellStyle name="Обычный 4 3 3 2 3 2 2 4 2" xfId="6659"/>
    <cellStyle name="Обычный 4 3 3 2 3 2 2 4 2 2" xfId="15619"/>
    <cellStyle name="Обычный 4 3 3 2 3 2 2 4 3" xfId="15620"/>
    <cellStyle name="Обычный 4 3 3 2 3 2 2 5" xfId="6660"/>
    <cellStyle name="Обычный 4 3 3 2 3 2 2 5 2" xfId="15621"/>
    <cellStyle name="Обычный 4 3 3 2 3 2 2 6" xfId="6661"/>
    <cellStyle name="Обычный 4 3 3 2 3 2 2 6 2" xfId="15622"/>
    <cellStyle name="Обычный 4 3 3 2 3 2 2 7" xfId="15623"/>
    <cellStyle name="Обычный 4 3 3 2 3 2 3" xfId="6662"/>
    <cellStyle name="Обычный 4 3 3 2 3 2 3 2" xfId="6663"/>
    <cellStyle name="Обычный 4 3 3 2 3 2 3 2 2" xfId="6664"/>
    <cellStyle name="Обычный 4 3 3 2 3 2 3 2 2 2" xfId="15624"/>
    <cellStyle name="Обычный 4 3 3 2 3 2 3 2 3" xfId="6665"/>
    <cellStyle name="Обычный 4 3 3 2 3 2 3 2 3 2" xfId="15625"/>
    <cellStyle name="Обычный 4 3 3 2 3 2 3 2 4" xfId="15626"/>
    <cellStyle name="Обычный 4 3 3 2 3 2 3 3" xfId="6666"/>
    <cellStyle name="Обычный 4 3 3 2 3 2 3 3 2" xfId="15627"/>
    <cellStyle name="Обычный 4 3 3 2 3 2 3 4" xfId="6667"/>
    <cellStyle name="Обычный 4 3 3 2 3 2 3 4 2" xfId="15628"/>
    <cellStyle name="Обычный 4 3 3 2 3 2 3 5" xfId="15629"/>
    <cellStyle name="Обычный 4 3 3 2 3 2 4" xfId="6668"/>
    <cellStyle name="Обычный 4 3 3 2 3 2 4 2" xfId="6669"/>
    <cellStyle name="Обычный 4 3 3 2 3 2 4 2 2" xfId="6670"/>
    <cellStyle name="Обычный 4 3 3 2 3 2 4 2 2 2" xfId="15630"/>
    <cellStyle name="Обычный 4 3 3 2 3 2 4 2 3" xfId="15631"/>
    <cellStyle name="Обычный 4 3 3 2 3 2 4 3" xfId="6671"/>
    <cellStyle name="Обычный 4 3 3 2 3 2 4 3 2" xfId="15632"/>
    <cellStyle name="Обычный 4 3 3 2 3 2 4 4" xfId="6672"/>
    <cellStyle name="Обычный 4 3 3 2 3 2 4 4 2" xfId="15633"/>
    <cellStyle name="Обычный 4 3 3 2 3 2 4 5" xfId="15634"/>
    <cellStyle name="Обычный 4 3 3 2 3 2 5" xfId="6673"/>
    <cellStyle name="Обычный 4 3 3 2 3 2 5 2" xfId="6674"/>
    <cellStyle name="Обычный 4 3 3 2 3 2 5 2 2" xfId="15635"/>
    <cellStyle name="Обычный 4 3 3 2 3 2 5 3" xfId="15636"/>
    <cellStyle name="Обычный 4 3 3 2 3 2 6" xfId="6675"/>
    <cellStyle name="Обычный 4 3 3 2 3 2 6 2" xfId="15637"/>
    <cellStyle name="Обычный 4 3 3 2 3 2 7" xfId="6676"/>
    <cellStyle name="Обычный 4 3 3 2 3 2 7 2" xfId="15638"/>
    <cellStyle name="Обычный 4 3 3 2 3 2 8" xfId="15639"/>
    <cellStyle name="Обычный 4 3 3 2 3 3" xfId="6677"/>
    <cellStyle name="Обычный 4 3 3 2 3 3 2" xfId="6678"/>
    <cellStyle name="Обычный 4 3 3 2 3 3 2 2" xfId="6679"/>
    <cellStyle name="Обычный 4 3 3 2 3 3 2 2 2" xfId="6680"/>
    <cellStyle name="Обычный 4 3 3 2 3 3 2 2 2 2" xfId="15640"/>
    <cellStyle name="Обычный 4 3 3 2 3 3 2 2 3" xfId="6681"/>
    <cellStyle name="Обычный 4 3 3 2 3 3 2 2 3 2" xfId="15641"/>
    <cellStyle name="Обычный 4 3 3 2 3 3 2 2 4" xfId="15642"/>
    <cellStyle name="Обычный 4 3 3 2 3 3 2 3" xfId="6682"/>
    <cellStyle name="Обычный 4 3 3 2 3 3 2 3 2" xfId="15643"/>
    <cellStyle name="Обычный 4 3 3 2 3 3 2 4" xfId="6683"/>
    <cellStyle name="Обычный 4 3 3 2 3 3 2 4 2" xfId="15644"/>
    <cellStyle name="Обычный 4 3 3 2 3 3 2 5" xfId="15645"/>
    <cellStyle name="Обычный 4 3 3 2 3 3 3" xfId="6684"/>
    <cellStyle name="Обычный 4 3 3 2 3 3 3 2" xfId="6685"/>
    <cellStyle name="Обычный 4 3 3 2 3 3 3 2 2" xfId="6686"/>
    <cellStyle name="Обычный 4 3 3 2 3 3 3 2 2 2" xfId="15646"/>
    <cellStyle name="Обычный 4 3 3 2 3 3 3 2 3" xfId="15647"/>
    <cellStyle name="Обычный 4 3 3 2 3 3 3 3" xfId="6687"/>
    <cellStyle name="Обычный 4 3 3 2 3 3 3 3 2" xfId="15648"/>
    <cellStyle name="Обычный 4 3 3 2 3 3 3 4" xfId="6688"/>
    <cellStyle name="Обычный 4 3 3 2 3 3 3 4 2" xfId="15649"/>
    <cellStyle name="Обычный 4 3 3 2 3 3 3 5" xfId="15650"/>
    <cellStyle name="Обычный 4 3 3 2 3 3 4" xfId="6689"/>
    <cellStyle name="Обычный 4 3 3 2 3 3 4 2" xfId="6690"/>
    <cellStyle name="Обычный 4 3 3 2 3 3 4 2 2" xfId="15651"/>
    <cellStyle name="Обычный 4 3 3 2 3 3 4 3" xfId="15652"/>
    <cellStyle name="Обычный 4 3 3 2 3 3 5" xfId="6691"/>
    <cellStyle name="Обычный 4 3 3 2 3 3 5 2" xfId="15653"/>
    <cellStyle name="Обычный 4 3 3 2 3 3 6" xfId="6692"/>
    <cellStyle name="Обычный 4 3 3 2 3 3 6 2" xfId="15654"/>
    <cellStyle name="Обычный 4 3 3 2 3 3 7" xfId="15655"/>
    <cellStyle name="Обычный 4 3 3 2 3 4" xfId="6693"/>
    <cellStyle name="Обычный 4 3 3 2 3 4 2" xfId="6694"/>
    <cellStyle name="Обычный 4 3 3 2 3 4 2 2" xfId="6695"/>
    <cellStyle name="Обычный 4 3 3 2 3 4 2 2 2" xfId="15656"/>
    <cellStyle name="Обычный 4 3 3 2 3 4 2 3" xfId="6696"/>
    <cellStyle name="Обычный 4 3 3 2 3 4 2 3 2" xfId="15657"/>
    <cellStyle name="Обычный 4 3 3 2 3 4 2 4" xfId="15658"/>
    <cellStyle name="Обычный 4 3 3 2 3 4 3" xfId="6697"/>
    <cellStyle name="Обычный 4 3 3 2 3 4 3 2" xfId="15659"/>
    <cellStyle name="Обычный 4 3 3 2 3 4 4" xfId="6698"/>
    <cellStyle name="Обычный 4 3 3 2 3 4 4 2" xfId="15660"/>
    <cellStyle name="Обычный 4 3 3 2 3 4 5" xfId="15661"/>
    <cellStyle name="Обычный 4 3 3 2 3 5" xfId="6699"/>
    <cellStyle name="Обычный 4 3 3 2 3 5 2" xfId="6700"/>
    <cellStyle name="Обычный 4 3 3 2 3 5 2 2" xfId="6701"/>
    <cellStyle name="Обычный 4 3 3 2 3 5 2 2 2" xfId="15662"/>
    <cellStyle name="Обычный 4 3 3 2 3 5 2 3" xfId="15663"/>
    <cellStyle name="Обычный 4 3 3 2 3 5 3" xfId="6702"/>
    <cellStyle name="Обычный 4 3 3 2 3 5 3 2" xfId="15664"/>
    <cellStyle name="Обычный 4 3 3 2 3 5 4" xfId="6703"/>
    <cellStyle name="Обычный 4 3 3 2 3 5 4 2" xfId="15665"/>
    <cellStyle name="Обычный 4 3 3 2 3 5 5" xfId="15666"/>
    <cellStyle name="Обычный 4 3 3 2 3 6" xfId="6704"/>
    <cellStyle name="Обычный 4 3 3 2 3 6 2" xfId="6705"/>
    <cellStyle name="Обычный 4 3 3 2 3 6 2 2" xfId="15667"/>
    <cellStyle name="Обычный 4 3 3 2 3 6 3" xfId="15668"/>
    <cellStyle name="Обычный 4 3 3 2 3 7" xfId="6706"/>
    <cellStyle name="Обычный 4 3 3 2 3 7 2" xfId="15669"/>
    <cellStyle name="Обычный 4 3 3 2 3 8" xfId="6707"/>
    <cellStyle name="Обычный 4 3 3 2 3 8 2" xfId="15670"/>
    <cellStyle name="Обычный 4 3 3 2 3 9" xfId="15671"/>
    <cellStyle name="Обычный 4 3 3 2 4" xfId="6708"/>
    <cellStyle name="Обычный 4 3 3 2 4 2" xfId="6709"/>
    <cellStyle name="Обычный 4 3 3 2 4 2 2" xfId="6710"/>
    <cellStyle name="Обычный 4 3 3 2 4 2 2 2" xfId="6711"/>
    <cellStyle name="Обычный 4 3 3 2 4 2 2 2 2" xfId="6712"/>
    <cellStyle name="Обычный 4 3 3 2 4 2 2 2 2 2" xfId="15672"/>
    <cellStyle name="Обычный 4 3 3 2 4 2 2 2 3" xfId="6713"/>
    <cellStyle name="Обычный 4 3 3 2 4 2 2 2 3 2" xfId="15673"/>
    <cellStyle name="Обычный 4 3 3 2 4 2 2 2 4" xfId="15674"/>
    <cellStyle name="Обычный 4 3 3 2 4 2 2 3" xfId="6714"/>
    <cellStyle name="Обычный 4 3 3 2 4 2 2 3 2" xfId="15675"/>
    <cellStyle name="Обычный 4 3 3 2 4 2 2 4" xfId="6715"/>
    <cellStyle name="Обычный 4 3 3 2 4 2 2 4 2" xfId="15676"/>
    <cellStyle name="Обычный 4 3 3 2 4 2 2 5" xfId="15677"/>
    <cellStyle name="Обычный 4 3 3 2 4 2 3" xfId="6716"/>
    <cellStyle name="Обычный 4 3 3 2 4 2 3 2" xfId="6717"/>
    <cellStyle name="Обычный 4 3 3 2 4 2 3 2 2" xfId="6718"/>
    <cellStyle name="Обычный 4 3 3 2 4 2 3 2 2 2" xfId="15678"/>
    <cellStyle name="Обычный 4 3 3 2 4 2 3 2 3" xfId="15679"/>
    <cellStyle name="Обычный 4 3 3 2 4 2 3 3" xfId="6719"/>
    <cellStyle name="Обычный 4 3 3 2 4 2 3 3 2" xfId="15680"/>
    <cellStyle name="Обычный 4 3 3 2 4 2 3 4" xfId="6720"/>
    <cellStyle name="Обычный 4 3 3 2 4 2 3 4 2" xfId="15681"/>
    <cellStyle name="Обычный 4 3 3 2 4 2 3 5" xfId="15682"/>
    <cellStyle name="Обычный 4 3 3 2 4 2 4" xfId="6721"/>
    <cellStyle name="Обычный 4 3 3 2 4 2 4 2" xfId="6722"/>
    <cellStyle name="Обычный 4 3 3 2 4 2 4 2 2" xfId="15683"/>
    <cellStyle name="Обычный 4 3 3 2 4 2 4 3" xfId="15684"/>
    <cellStyle name="Обычный 4 3 3 2 4 2 5" xfId="6723"/>
    <cellStyle name="Обычный 4 3 3 2 4 2 5 2" xfId="15685"/>
    <cellStyle name="Обычный 4 3 3 2 4 2 6" xfId="6724"/>
    <cellStyle name="Обычный 4 3 3 2 4 2 6 2" xfId="15686"/>
    <cellStyle name="Обычный 4 3 3 2 4 2 7" xfId="15687"/>
    <cellStyle name="Обычный 4 3 3 2 4 3" xfId="6725"/>
    <cellStyle name="Обычный 4 3 3 2 4 3 2" xfId="6726"/>
    <cellStyle name="Обычный 4 3 3 2 4 3 2 2" xfId="6727"/>
    <cellStyle name="Обычный 4 3 3 2 4 3 2 2 2" xfId="15688"/>
    <cellStyle name="Обычный 4 3 3 2 4 3 2 3" xfId="6728"/>
    <cellStyle name="Обычный 4 3 3 2 4 3 2 3 2" xfId="15689"/>
    <cellStyle name="Обычный 4 3 3 2 4 3 2 4" xfId="15690"/>
    <cellStyle name="Обычный 4 3 3 2 4 3 3" xfId="6729"/>
    <cellStyle name="Обычный 4 3 3 2 4 3 3 2" xfId="15691"/>
    <cellStyle name="Обычный 4 3 3 2 4 3 4" xfId="6730"/>
    <cellStyle name="Обычный 4 3 3 2 4 3 4 2" xfId="15692"/>
    <cellStyle name="Обычный 4 3 3 2 4 3 5" xfId="15693"/>
    <cellStyle name="Обычный 4 3 3 2 4 4" xfId="6731"/>
    <cellStyle name="Обычный 4 3 3 2 4 4 2" xfId="6732"/>
    <cellStyle name="Обычный 4 3 3 2 4 4 2 2" xfId="6733"/>
    <cellStyle name="Обычный 4 3 3 2 4 4 2 2 2" xfId="15694"/>
    <cellStyle name="Обычный 4 3 3 2 4 4 2 3" xfId="15695"/>
    <cellStyle name="Обычный 4 3 3 2 4 4 3" xfId="6734"/>
    <cellStyle name="Обычный 4 3 3 2 4 4 3 2" xfId="15696"/>
    <cellStyle name="Обычный 4 3 3 2 4 4 4" xfId="6735"/>
    <cellStyle name="Обычный 4 3 3 2 4 4 4 2" xfId="15697"/>
    <cellStyle name="Обычный 4 3 3 2 4 4 5" xfId="15698"/>
    <cellStyle name="Обычный 4 3 3 2 4 5" xfId="6736"/>
    <cellStyle name="Обычный 4 3 3 2 4 5 2" xfId="6737"/>
    <cellStyle name="Обычный 4 3 3 2 4 5 2 2" xfId="15699"/>
    <cellStyle name="Обычный 4 3 3 2 4 5 3" xfId="15700"/>
    <cellStyle name="Обычный 4 3 3 2 4 6" xfId="6738"/>
    <cellStyle name="Обычный 4 3 3 2 4 6 2" xfId="15701"/>
    <cellStyle name="Обычный 4 3 3 2 4 7" xfId="6739"/>
    <cellStyle name="Обычный 4 3 3 2 4 7 2" xfId="15702"/>
    <cellStyle name="Обычный 4 3 3 2 4 8" xfId="15703"/>
    <cellStyle name="Обычный 4 3 3 2 5" xfId="6740"/>
    <cellStyle name="Обычный 4 3 3 2 5 2" xfId="6741"/>
    <cellStyle name="Обычный 4 3 3 2 5 2 2" xfId="6742"/>
    <cellStyle name="Обычный 4 3 3 2 5 2 2 2" xfId="6743"/>
    <cellStyle name="Обычный 4 3 3 2 5 2 2 2 2" xfId="15704"/>
    <cellStyle name="Обычный 4 3 3 2 5 2 2 3" xfId="6744"/>
    <cellStyle name="Обычный 4 3 3 2 5 2 2 3 2" xfId="15705"/>
    <cellStyle name="Обычный 4 3 3 2 5 2 2 4" xfId="15706"/>
    <cellStyle name="Обычный 4 3 3 2 5 2 3" xfId="6745"/>
    <cellStyle name="Обычный 4 3 3 2 5 2 3 2" xfId="15707"/>
    <cellStyle name="Обычный 4 3 3 2 5 2 4" xfId="6746"/>
    <cellStyle name="Обычный 4 3 3 2 5 2 4 2" xfId="15708"/>
    <cellStyle name="Обычный 4 3 3 2 5 2 5" xfId="15709"/>
    <cellStyle name="Обычный 4 3 3 2 5 3" xfId="6747"/>
    <cellStyle name="Обычный 4 3 3 2 5 3 2" xfId="6748"/>
    <cellStyle name="Обычный 4 3 3 2 5 3 2 2" xfId="6749"/>
    <cellStyle name="Обычный 4 3 3 2 5 3 2 2 2" xfId="15710"/>
    <cellStyle name="Обычный 4 3 3 2 5 3 2 3" xfId="15711"/>
    <cellStyle name="Обычный 4 3 3 2 5 3 3" xfId="6750"/>
    <cellStyle name="Обычный 4 3 3 2 5 3 3 2" xfId="15712"/>
    <cellStyle name="Обычный 4 3 3 2 5 3 4" xfId="6751"/>
    <cellStyle name="Обычный 4 3 3 2 5 3 4 2" xfId="15713"/>
    <cellStyle name="Обычный 4 3 3 2 5 3 5" xfId="15714"/>
    <cellStyle name="Обычный 4 3 3 2 5 4" xfId="6752"/>
    <cellStyle name="Обычный 4 3 3 2 5 4 2" xfId="6753"/>
    <cellStyle name="Обычный 4 3 3 2 5 4 2 2" xfId="15715"/>
    <cellStyle name="Обычный 4 3 3 2 5 4 3" xfId="15716"/>
    <cellStyle name="Обычный 4 3 3 2 5 5" xfId="6754"/>
    <cellStyle name="Обычный 4 3 3 2 5 5 2" xfId="15717"/>
    <cellStyle name="Обычный 4 3 3 2 5 6" xfId="6755"/>
    <cellStyle name="Обычный 4 3 3 2 5 6 2" xfId="15718"/>
    <cellStyle name="Обычный 4 3 3 2 5 7" xfId="15719"/>
    <cellStyle name="Обычный 4 3 3 2 6" xfId="6756"/>
    <cellStyle name="Обычный 4 3 3 2 6 2" xfId="6757"/>
    <cellStyle name="Обычный 4 3 3 2 6 2 2" xfId="6758"/>
    <cellStyle name="Обычный 4 3 3 2 6 2 2 2" xfId="15720"/>
    <cellStyle name="Обычный 4 3 3 2 6 2 3" xfId="6759"/>
    <cellStyle name="Обычный 4 3 3 2 6 2 3 2" xfId="15721"/>
    <cellStyle name="Обычный 4 3 3 2 6 2 4" xfId="15722"/>
    <cellStyle name="Обычный 4 3 3 2 6 3" xfId="6760"/>
    <cellStyle name="Обычный 4 3 3 2 6 3 2" xfId="15723"/>
    <cellStyle name="Обычный 4 3 3 2 6 4" xfId="6761"/>
    <cellStyle name="Обычный 4 3 3 2 6 4 2" xfId="15724"/>
    <cellStyle name="Обычный 4 3 3 2 6 5" xfId="15725"/>
    <cellStyle name="Обычный 4 3 3 2 7" xfId="6762"/>
    <cellStyle name="Обычный 4 3 3 2 7 2" xfId="6763"/>
    <cellStyle name="Обычный 4 3 3 2 7 2 2" xfId="6764"/>
    <cellStyle name="Обычный 4 3 3 2 7 2 2 2" xfId="15726"/>
    <cellStyle name="Обычный 4 3 3 2 7 2 3" xfId="15727"/>
    <cellStyle name="Обычный 4 3 3 2 7 3" xfId="6765"/>
    <cellStyle name="Обычный 4 3 3 2 7 3 2" xfId="15728"/>
    <cellStyle name="Обычный 4 3 3 2 7 4" xfId="6766"/>
    <cellStyle name="Обычный 4 3 3 2 7 4 2" xfId="15729"/>
    <cellStyle name="Обычный 4 3 3 2 7 5" xfId="15730"/>
    <cellStyle name="Обычный 4 3 3 2 8" xfId="6767"/>
    <cellStyle name="Обычный 4 3 3 2 8 2" xfId="6768"/>
    <cellStyle name="Обычный 4 3 3 2 8 2 2" xfId="15731"/>
    <cellStyle name="Обычный 4 3 3 2 8 3" xfId="15732"/>
    <cellStyle name="Обычный 4 3 3 2 9" xfId="6769"/>
    <cellStyle name="Обычный 4 3 3 2 9 2" xfId="15733"/>
    <cellStyle name="Обычный 4 3 3 3" xfId="6770"/>
    <cellStyle name="Обычный 4 3 3 3 10" xfId="15734"/>
    <cellStyle name="Обычный 4 3 3 3 2" xfId="6771"/>
    <cellStyle name="Обычный 4 3 3 3 2 2" xfId="6772"/>
    <cellStyle name="Обычный 4 3 3 3 2 2 2" xfId="6773"/>
    <cellStyle name="Обычный 4 3 3 3 2 2 2 2" xfId="6774"/>
    <cellStyle name="Обычный 4 3 3 3 2 2 2 2 2" xfId="6775"/>
    <cellStyle name="Обычный 4 3 3 3 2 2 2 2 2 2" xfId="6776"/>
    <cellStyle name="Обычный 4 3 3 3 2 2 2 2 2 2 2" xfId="15735"/>
    <cellStyle name="Обычный 4 3 3 3 2 2 2 2 2 3" xfId="6777"/>
    <cellStyle name="Обычный 4 3 3 3 2 2 2 2 2 3 2" xfId="15736"/>
    <cellStyle name="Обычный 4 3 3 3 2 2 2 2 2 4" xfId="15737"/>
    <cellStyle name="Обычный 4 3 3 3 2 2 2 2 3" xfId="6778"/>
    <cellStyle name="Обычный 4 3 3 3 2 2 2 2 3 2" xfId="15738"/>
    <cellStyle name="Обычный 4 3 3 3 2 2 2 2 4" xfId="6779"/>
    <cellStyle name="Обычный 4 3 3 3 2 2 2 2 4 2" xfId="15739"/>
    <cellStyle name="Обычный 4 3 3 3 2 2 2 2 5" xfId="15740"/>
    <cellStyle name="Обычный 4 3 3 3 2 2 2 3" xfId="6780"/>
    <cellStyle name="Обычный 4 3 3 3 2 2 2 3 2" xfId="6781"/>
    <cellStyle name="Обычный 4 3 3 3 2 2 2 3 2 2" xfId="6782"/>
    <cellStyle name="Обычный 4 3 3 3 2 2 2 3 2 2 2" xfId="15741"/>
    <cellStyle name="Обычный 4 3 3 3 2 2 2 3 2 3" xfId="15742"/>
    <cellStyle name="Обычный 4 3 3 3 2 2 2 3 3" xfId="6783"/>
    <cellStyle name="Обычный 4 3 3 3 2 2 2 3 3 2" xfId="15743"/>
    <cellStyle name="Обычный 4 3 3 3 2 2 2 3 4" xfId="6784"/>
    <cellStyle name="Обычный 4 3 3 3 2 2 2 3 4 2" xfId="15744"/>
    <cellStyle name="Обычный 4 3 3 3 2 2 2 3 5" xfId="15745"/>
    <cellStyle name="Обычный 4 3 3 3 2 2 2 4" xfId="6785"/>
    <cellStyle name="Обычный 4 3 3 3 2 2 2 4 2" xfId="6786"/>
    <cellStyle name="Обычный 4 3 3 3 2 2 2 4 2 2" xfId="15746"/>
    <cellStyle name="Обычный 4 3 3 3 2 2 2 4 3" xfId="15747"/>
    <cellStyle name="Обычный 4 3 3 3 2 2 2 5" xfId="6787"/>
    <cellStyle name="Обычный 4 3 3 3 2 2 2 5 2" xfId="15748"/>
    <cellStyle name="Обычный 4 3 3 3 2 2 2 6" xfId="6788"/>
    <cellStyle name="Обычный 4 3 3 3 2 2 2 6 2" xfId="15749"/>
    <cellStyle name="Обычный 4 3 3 3 2 2 2 7" xfId="15750"/>
    <cellStyle name="Обычный 4 3 3 3 2 2 3" xfId="6789"/>
    <cellStyle name="Обычный 4 3 3 3 2 2 3 2" xfId="6790"/>
    <cellStyle name="Обычный 4 3 3 3 2 2 3 2 2" xfId="6791"/>
    <cellStyle name="Обычный 4 3 3 3 2 2 3 2 2 2" xfId="15751"/>
    <cellStyle name="Обычный 4 3 3 3 2 2 3 2 3" xfId="6792"/>
    <cellStyle name="Обычный 4 3 3 3 2 2 3 2 3 2" xfId="15752"/>
    <cellStyle name="Обычный 4 3 3 3 2 2 3 2 4" xfId="15753"/>
    <cellStyle name="Обычный 4 3 3 3 2 2 3 3" xfId="6793"/>
    <cellStyle name="Обычный 4 3 3 3 2 2 3 3 2" xfId="15754"/>
    <cellStyle name="Обычный 4 3 3 3 2 2 3 4" xfId="6794"/>
    <cellStyle name="Обычный 4 3 3 3 2 2 3 4 2" xfId="15755"/>
    <cellStyle name="Обычный 4 3 3 3 2 2 3 5" xfId="15756"/>
    <cellStyle name="Обычный 4 3 3 3 2 2 4" xfId="6795"/>
    <cellStyle name="Обычный 4 3 3 3 2 2 4 2" xfId="6796"/>
    <cellStyle name="Обычный 4 3 3 3 2 2 4 2 2" xfId="6797"/>
    <cellStyle name="Обычный 4 3 3 3 2 2 4 2 2 2" xfId="15757"/>
    <cellStyle name="Обычный 4 3 3 3 2 2 4 2 3" xfId="15758"/>
    <cellStyle name="Обычный 4 3 3 3 2 2 4 3" xfId="6798"/>
    <cellStyle name="Обычный 4 3 3 3 2 2 4 3 2" xfId="15759"/>
    <cellStyle name="Обычный 4 3 3 3 2 2 4 4" xfId="6799"/>
    <cellStyle name="Обычный 4 3 3 3 2 2 4 4 2" xfId="15760"/>
    <cellStyle name="Обычный 4 3 3 3 2 2 4 5" xfId="15761"/>
    <cellStyle name="Обычный 4 3 3 3 2 2 5" xfId="6800"/>
    <cellStyle name="Обычный 4 3 3 3 2 2 5 2" xfId="6801"/>
    <cellStyle name="Обычный 4 3 3 3 2 2 5 2 2" xfId="15762"/>
    <cellStyle name="Обычный 4 3 3 3 2 2 5 3" xfId="15763"/>
    <cellStyle name="Обычный 4 3 3 3 2 2 6" xfId="6802"/>
    <cellStyle name="Обычный 4 3 3 3 2 2 6 2" xfId="15764"/>
    <cellStyle name="Обычный 4 3 3 3 2 2 7" xfId="6803"/>
    <cellStyle name="Обычный 4 3 3 3 2 2 7 2" xfId="15765"/>
    <cellStyle name="Обычный 4 3 3 3 2 2 8" xfId="15766"/>
    <cellStyle name="Обычный 4 3 3 3 2 3" xfId="6804"/>
    <cellStyle name="Обычный 4 3 3 3 2 3 2" xfId="6805"/>
    <cellStyle name="Обычный 4 3 3 3 2 3 2 2" xfId="6806"/>
    <cellStyle name="Обычный 4 3 3 3 2 3 2 2 2" xfId="6807"/>
    <cellStyle name="Обычный 4 3 3 3 2 3 2 2 2 2" xfId="15767"/>
    <cellStyle name="Обычный 4 3 3 3 2 3 2 2 3" xfId="6808"/>
    <cellStyle name="Обычный 4 3 3 3 2 3 2 2 3 2" xfId="15768"/>
    <cellStyle name="Обычный 4 3 3 3 2 3 2 2 4" xfId="15769"/>
    <cellStyle name="Обычный 4 3 3 3 2 3 2 3" xfId="6809"/>
    <cellStyle name="Обычный 4 3 3 3 2 3 2 3 2" xfId="15770"/>
    <cellStyle name="Обычный 4 3 3 3 2 3 2 4" xfId="6810"/>
    <cellStyle name="Обычный 4 3 3 3 2 3 2 4 2" xfId="15771"/>
    <cellStyle name="Обычный 4 3 3 3 2 3 2 5" xfId="15772"/>
    <cellStyle name="Обычный 4 3 3 3 2 3 3" xfId="6811"/>
    <cellStyle name="Обычный 4 3 3 3 2 3 3 2" xfId="6812"/>
    <cellStyle name="Обычный 4 3 3 3 2 3 3 2 2" xfId="6813"/>
    <cellStyle name="Обычный 4 3 3 3 2 3 3 2 2 2" xfId="15773"/>
    <cellStyle name="Обычный 4 3 3 3 2 3 3 2 3" xfId="15774"/>
    <cellStyle name="Обычный 4 3 3 3 2 3 3 3" xfId="6814"/>
    <cellStyle name="Обычный 4 3 3 3 2 3 3 3 2" xfId="15775"/>
    <cellStyle name="Обычный 4 3 3 3 2 3 3 4" xfId="6815"/>
    <cellStyle name="Обычный 4 3 3 3 2 3 3 4 2" xfId="15776"/>
    <cellStyle name="Обычный 4 3 3 3 2 3 3 5" xfId="15777"/>
    <cellStyle name="Обычный 4 3 3 3 2 3 4" xfId="6816"/>
    <cellStyle name="Обычный 4 3 3 3 2 3 4 2" xfId="6817"/>
    <cellStyle name="Обычный 4 3 3 3 2 3 4 2 2" xfId="15778"/>
    <cellStyle name="Обычный 4 3 3 3 2 3 4 3" xfId="15779"/>
    <cellStyle name="Обычный 4 3 3 3 2 3 5" xfId="6818"/>
    <cellStyle name="Обычный 4 3 3 3 2 3 5 2" xfId="15780"/>
    <cellStyle name="Обычный 4 3 3 3 2 3 6" xfId="6819"/>
    <cellStyle name="Обычный 4 3 3 3 2 3 6 2" xfId="15781"/>
    <cellStyle name="Обычный 4 3 3 3 2 3 7" xfId="15782"/>
    <cellStyle name="Обычный 4 3 3 3 2 4" xfId="6820"/>
    <cellStyle name="Обычный 4 3 3 3 2 4 2" xfId="6821"/>
    <cellStyle name="Обычный 4 3 3 3 2 4 2 2" xfId="6822"/>
    <cellStyle name="Обычный 4 3 3 3 2 4 2 2 2" xfId="15783"/>
    <cellStyle name="Обычный 4 3 3 3 2 4 2 3" xfId="6823"/>
    <cellStyle name="Обычный 4 3 3 3 2 4 2 3 2" xfId="15784"/>
    <cellStyle name="Обычный 4 3 3 3 2 4 2 4" xfId="15785"/>
    <cellStyle name="Обычный 4 3 3 3 2 4 3" xfId="6824"/>
    <cellStyle name="Обычный 4 3 3 3 2 4 3 2" xfId="15786"/>
    <cellStyle name="Обычный 4 3 3 3 2 4 4" xfId="6825"/>
    <cellStyle name="Обычный 4 3 3 3 2 4 4 2" xfId="15787"/>
    <cellStyle name="Обычный 4 3 3 3 2 4 5" xfId="15788"/>
    <cellStyle name="Обычный 4 3 3 3 2 5" xfId="6826"/>
    <cellStyle name="Обычный 4 3 3 3 2 5 2" xfId="6827"/>
    <cellStyle name="Обычный 4 3 3 3 2 5 2 2" xfId="6828"/>
    <cellStyle name="Обычный 4 3 3 3 2 5 2 2 2" xfId="15789"/>
    <cellStyle name="Обычный 4 3 3 3 2 5 2 3" xfId="15790"/>
    <cellStyle name="Обычный 4 3 3 3 2 5 3" xfId="6829"/>
    <cellStyle name="Обычный 4 3 3 3 2 5 3 2" xfId="15791"/>
    <cellStyle name="Обычный 4 3 3 3 2 5 4" xfId="6830"/>
    <cellStyle name="Обычный 4 3 3 3 2 5 4 2" xfId="15792"/>
    <cellStyle name="Обычный 4 3 3 3 2 5 5" xfId="15793"/>
    <cellStyle name="Обычный 4 3 3 3 2 6" xfId="6831"/>
    <cellStyle name="Обычный 4 3 3 3 2 6 2" xfId="6832"/>
    <cellStyle name="Обычный 4 3 3 3 2 6 2 2" xfId="15794"/>
    <cellStyle name="Обычный 4 3 3 3 2 6 3" xfId="15795"/>
    <cellStyle name="Обычный 4 3 3 3 2 7" xfId="6833"/>
    <cellStyle name="Обычный 4 3 3 3 2 7 2" xfId="15796"/>
    <cellStyle name="Обычный 4 3 3 3 2 8" xfId="6834"/>
    <cellStyle name="Обычный 4 3 3 3 2 8 2" xfId="15797"/>
    <cellStyle name="Обычный 4 3 3 3 2 9" xfId="15798"/>
    <cellStyle name="Обычный 4 3 3 3 3" xfId="6835"/>
    <cellStyle name="Обычный 4 3 3 3 3 2" xfId="6836"/>
    <cellStyle name="Обычный 4 3 3 3 3 2 2" xfId="6837"/>
    <cellStyle name="Обычный 4 3 3 3 3 2 2 2" xfId="6838"/>
    <cellStyle name="Обычный 4 3 3 3 3 2 2 2 2" xfId="6839"/>
    <cellStyle name="Обычный 4 3 3 3 3 2 2 2 2 2" xfId="15799"/>
    <cellStyle name="Обычный 4 3 3 3 3 2 2 2 3" xfId="6840"/>
    <cellStyle name="Обычный 4 3 3 3 3 2 2 2 3 2" xfId="15800"/>
    <cellStyle name="Обычный 4 3 3 3 3 2 2 2 4" xfId="15801"/>
    <cellStyle name="Обычный 4 3 3 3 3 2 2 3" xfId="6841"/>
    <cellStyle name="Обычный 4 3 3 3 3 2 2 3 2" xfId="15802"/>
    <cellStyle name="Обычный 4 3 3 3 3 2 2 4" xfId="6842"/>
    <cellStyle name="Обычный 4 3 3 3 3 2 2 4 2" xfId="15803"/>
    <cellStyle name="Обычный 4 3 3 3 3 2 2 5" xfId="15804"/>
    <cellStyle name="Обычный 4 3 3 3 3 2 3" xfId="6843"/>
    <cellStyle name="Обычный 4 3 3 3 3 2 3 2" xfId="6844"/>
    <cellStyle name="Обычный 4 3 3 3 3 2 3 2 2" xfId="6845"/>
    <cellStyle name="Обычный 4 3 3 3 3 2 3 2 2 2" xfId="15805"/>
    <cellStyle name="Обычный 4 3 3 3 3 2 3 2 3" xfId="15806"/>
    <cellStyle name="Обычный 4 3 3 3 3 2 3 3" xfId="6846"/>
    <cellStyle name="Обычный 4 3 3 3 3 2 3 3 2" xfId="15807"/>
    <cellStyle name="Обычный 4 3 3 3 3 2 3 4" xfId="6847"/>
    <cellStyle name="Обычный 4 3 3 3 3 2 3 4 2" xfId="15808"/>
    <cellStyle name="Обычный 4 3 3 3 3 2 3 5" xfId="15809"/>
    <cellStyle name="Обычный 4 3 3 3 3 2 4" xfId="6848"/>
    <cellStyle name="Обычный 4 3 3 3 3 2 4 2" xfId="6849"/>
    <cellStyle name="Обычный 4 3 3 3 3 2 4 2 2" xfId="15810"/>
    <cellStyle name="Обычный 4 3 3 3 3 2 4 3" xfId="15811"/>
    <cellStyle name="Обычный 4 3 3 3 3 2 5" xfId="6850"/>
    <cellStyle name="Обычный 4 3 3 3 3 2 5 2" xfId="15812"/>
    <cellStyle name="Обычный 4 3 3 3 3 2 6" xfId="6851"/>
    <cellStyle name="Обычный 4 3 3 3 3 2 6 2" xfId="15813"/>
    <cellStyle name="Обычный 4 3 3 3 3 2 7" xfId="15814"/>
    <cellStyle name="Обычный 4 3 3 3 3 3" xfId="6852"/>
    <cellStyle name="Обычный 4 3 3 3 3 3 2" xfId="6853"/>
    <cellStyle name="Обычный 4 3 3 3 3 3 2 2" xfId="6854"/>
    <cellStyle name="Обычный 4 3 3 3 3 3 2 2 2" xfId="15815"/>
    <cellStyle name="Обычный 4 3 3 3 3 3 2 3" xfId="6855"/>
    <cellStyle name="Обычный 4 3 3 3 3 3 2 3 2" xfId="15816"/>
    <cellStyle name="Обычный 4 3 3 3 3 3 2 4" xfId="15817"/>
    <cellStyle name="Обычный 4 3 3 3 3 3 3" xfId="6856"/>
    <cellStyle name="Обычный 4 3 3 3 3 3 3 2" xfId="15818"/>
    <cellStyle name="Обычный 4 3 3 3 3 3 4" xfId="6857"/>
    <cellStyle name="Обычный 4 3 3 3 3 3 4 2" xfId="15819"/>
    <cellStyle name="Обычный 4 3 3 3 3 3 5" xfId="15820"/>
    <cellStyle name="Обычный 4 3 3 3 3 4" xfId="6858"/>
    <cellStyle name="Обычный 4 3 3 3 3 4 2" xfId="6859"/>
    <cellStyle name="Обычный 4 3 3 3 3 4 2 2" xfId="6860"/>
    <cellStyle name="Обычный 4 3 3 3 3 4 2 2 2" xfId="15821"/>
    <cellStyle name="Обычный 4 3 3 3 3 4 2 3" xfId="15822"/>
    <cellStyle name="Обычный 4 3 3 3 3 4 3" xfId="6861"/>
    <cellStyle name="Обычный 4 3 3 3 3 4 3 2" xfId="15823"/>
    <cellStyle name="Обычный 4 3 3 3 3 4 4" xfId="6862"/>
    <cellStyle name="Обычный 4 3 3 3 3 4 4 2" xfId="15824"/>
    <cellStyle name="Обычный 4 3 3 3 3 4 5" xfId="15825"/>
    <cellStyle name="Обычный 4 3 3 3 3 5" xfId="6863"/>
    <cellStyle name="Обычный 4 3 3 3 3 5 2" xfId="6864"/>
    <cellStyle name="Обычный 4 3 3 3 3 5 2 2" xfId="15826"/>
    <cellStyle name="Обычный 4 3 3 3 3 5 3" xfId="15827"/>
    <cellStyle name="Обычный 4 3 3 3 3 6" xfId="6865"/>
    <cellStyle name="Обычный 4 3 3 3 3 6 2" xfId="15828"/>
    <cellStyle name="Обычный 4 3 3 3 3 7" xfId="6866"/>
    <cellStyle name="Обычный 4 3 3 3 3 7 2" xfId="15829"/>
    <cellStyle name="Обычный 4 3 3 3 3 8" xfId="15830"/>
    <cellStyle name="Обычный 4 3 3 3 4" xfId="6867"/>
    <cellStyle name="Обычный 4 3 3 3 4 2" xfId="6868"/>
    <cellStyle name="Обычный 4 3 3 3 4 2 2" xfId="6869"/>
    <cellStyle name="Обычный 4 3 3 3 4 2 2 2" xfId="6870"/>
    <cellStyle name="Обычный 4 3 3 3 4 2 2 2 2" xfId="15831"/>
    <cellStyle name="Обычный 4 3 3 3 4 2 2 3" xfId="6871"/>
    <cellStyle name="Обычный 4 3 3 3 4 2 2 3 2" xfId="15832"/>
    <cellStyle name="Обычный 4 3 3 3 4 2 2 4" xfId="15833"/>
    <cellStyle name="Обычный 4 3 3 3 4 2 3" xfId="6872"/>
    <cellStyle name="Обычный 4 3 3 3 4 2 3 2" xfId="15834"/>
    <cellStyle name="Обычный 4 3 3 3 4 2 4" xfId="6873"/>
    <cellStyle name="Обычный 4 3 3 3 4 2 4 2" xfId="15835"/>
    <cellStyle name="Обычный 4 3 3 3 4 2 5" xfId="15836"/>
    <cellStyle name="Обычный 4 3 3 3 4 3" xfId="6874"/>
    <cellStyle name="Обычный 4 3 3 3 4 3 2" xfId="6875"/>
    <cellStyle name="Обычный 4 3 3 3 4 3 2 2" xfId="6876"/>
    <cellStyle name="Обычный 4 3 3 3 4 3 2 2 2" xfId="15837"/>
    <cellStyle name="Обычный 4 3 3 3 4 3 2 3" xfId="15838"/>
    <cellStyle name="Обычный 4 3 3 3 4 3 3" xfId="6877"/>
    <cellStyle name="Обычный 4 3 3 3 4 3 3 2" xfId="15839"/>
    <cellStyle name="Обычный 4 3 3 3 4 3 4" xfId="6878"/>
    <cellStyle name="Обычный 4 3 3 3 4 3 4 2" xfId="15840"/>
    <cellStyle name="Обычный 4 3 3 3 4 3 5" xfId="15841"/>
    <cellStyle name="Обычный 4 3 3 3 4 4" xfId="6879"/>
    <cellStyle name="Обычный 4 3 3 3 4 4 2" xfId="6880"/>
    <cellStyle name="Обычный 4 3 3 3 4 4 2 2" xfId="15842"/>
    <cellStyle name="Обычный 4 3 3 3 4 4 3" xfId="15843"/>
    <cellStyle name="Обычный 4 3 3 3 4 5" xfId="6881"/>
    <cellStyle name="Обычный 4 3 3 3 4 5 2" xfId="15844"/>
    <cellStyle name="Обычный 4 3 3 3 4 6" xfId="6882"/>
    <cellStyle name="Обычный 4 3 3 3 4 6 2" xfId="15845"/>
    <cellStyle name="Обычный 4 3 3 3 4 7" xfId="15846"/>
    <cellStyle name="Обычный 4 3 3 3 5" xfId="6883"/>
    <cellStyle name="Обычный 4 3 3 3 5 2" xfId="6884"/>
    <cellStyle name="Обычный 4 3 3 3 5 2 2" xfId="6885"/>
    <cellStyle name="Обычный 4 3 3 3 5 2 2 2" xfId="15847"/>
    <cellStyle name="Обычный 4 3 3 3 5 2 3" xfId="6886"/>
    <cellStyle name="Обычный 4 3 3 3 5 2 3 2" xfId="15848"/>
    <cellStyle name="Обычный 4 3 3 3 5 2 4" xfId="15849"/>
    <cellStyle name="Обычный 4 3 3 3 5 3" xfId="6887"/>
    <cellStyle name="Обычный 4 3 3 3 5 3 2" xfId="15850"/>
    <cellStyle name="Обычный 4 3 3 3 5 4" xfId="6888"/>
    <cellStyle name="Обычный 4 3 3 3 5 4 2" xfId="15851"/>
    <cellStyle name="Обычный 4 3 3 3 5 5" xfId="15852"/>
    <cellStyle name="Обычный 4 3 3 3 6" xfId="6889"/>
    <cellStyle name="Обычный 4 3 3 3 6 2" xfId="6890"/>
    <cellStyle name="Обычный 4 3 3 3 6 2 2" xfId="6891"/>
    <cellStyle name="Обычный 4 3 3 3 6 2 2 2" xfId="15853"/>
    <cellStyle name="Обычный 4 3 3 3 6 2 3" xfId="15854"/>
    <cellStyle name="Обычный 4 3 3 3 6 3" xfId="6892"/>
    <cellStyle name="Обычный 4 3 3 3 6 3 2" xfId="15855"/>
    <cellStyle name="Обычный 4 3 3 3 6 4" xfId="6893"/>
    <cellStyle name="Обычный 4 3 3 3 6 4 2" xfId="15856"/>
    <cellStyle name="Обычный 4 3 3 3 6 5" xfId="15857"/>
    <cellStyle name="Обычный 4 3 3 3 7" xfId="6894"/>
    <cellStyle name="Обычный 4 3 3 3 7 2" xfId="6895"/>
    <cellStyle name="Обычный 4 3 3 3 7 2 2" xfId="15858"/>
    <cellStyle name="Обычный 4 3 3 3 7 3" xfId="15859"/>
    <cellStyle name="Обычный 4 3 3 3 8" xfId="6896"/>
    <cellStyle name="Обычный 4 3 3 3 8 2" xfId="15860"/>
    <cellStyle name="Обычный 4 3 3 3 9" xfId="6897"/>
    <cellStyle name="Обычный 4 3 3 3 9 2" xfId="15861"/>
    <cellStyle name="Обычный 4 3 3 4" xfId="6898"/>
    <cellStyle name="Обычный 4 3 3 4 2" xfId="6899"/>
    <cellStyle name="Обычный 4 3 3 4 2 2" xfId="6900"/>
    <cellStyle name="Обычный 4 3 3 4 2 2 2" xfId="6901"/>
    <cellStyle name="Обычный 4 3 3 4 2 2 2 2" xfId="6902"/>
    <cellStyle name="Обычный 4 3 3 4 2 2 2 2 2" xfId="6903"/>
    <cellStyle name="Обычный 4 3 3 4 2 2 2 2 2 2" xfId="15862"/>
    <cellStyle name="Обычный 4 3 3 4 2 2 2 2 3" xfId="6904"/>
    <cellStyle name="Обычный 4 3 3 4 2 2 2 2 3 2" xfId="15863"/>
    <cellStyle name="Обычный 4 3 3 4 2 2 2 2 4" xfId="15864"/>
    <cellStyle name="Обычный 4 3 3 4 2 2 2 3" xfId="6905"/>
    <cellStyle name="Обычный 4 3 3 4 2 2 2 3 2" xfId="15865"/>
    <cellStyle name="Обычный 4 3 3 4 2 2 2 4" xfId="6906"/>
    <cellStyle name="Обычный 4 3 3 4 2 2 2 4 2" xfId="15866"/>
    <cellStyle name="Обычный 4 3 3 4 2 2 2 5" xfId="15867"/>
    <cellStyle name="Обычный 4 3 3 4 2 2 3" xfId="6907"/>
    <cellStyle name="Обычный 4 3 3 4 2 2 3 2" xfId="6908"/>
    <cellStyle name="Обычный 4 3 3 4 2 2 3 2 2" xfId="6909"/>
    <cellStyle name="Обычный 4 3 3 4 2 2 3 2 2 2" xfId="15868"/>
    <cellStyle name="Обычный 4 3 3 4 2 2 3 2 3" xfId="15869"/>
    <cellStyle name="Обычный 4 3 3 4 2 2 3 3" xfId="6910"/>
    <cellStyle name="Обычный 4 3 3 4 2 2 3 3 2" xfId="15870"/>
    <cellStyle name="Обычный 4 3 3 4 2 2 3 4" xfId="6911"/>
    <cellStyle name="Обычный 4 3 3 4 2 2 3 4 2" xfId="15871"/>
    <cellStyle name="Обычный 4 3 3 4 2 2 3 5" xfId="15872"/>
    <cellStyle name="Обычный 4 3 3 4 2 2 4" xfId="6912"/>
    <cellStyle name="Обычный 4 3 3 4 2 2 4 2" xfId="6913"/>
    <cellStyle name="Обычный 4 3 3 4 2 2 4 2 2" xfId="15873"/>
    <cellStyle name="Обычный 4 3 3 4 2 2 4 3" xfId="15874"/>
    <cellStyle name="Обычный 4 3 3 4 2 2 5" xfId="6914"/>
    <cellStyle name="Обычный 4 3 3 4 2 2 5 2" xfId="15875"/>
    <cellStyle name="Обычный 4 3 3 4 2 2 6" xfId="6915"/>
    <cellStyle name="Обычный 4 3 3 4 2 2 6 2" xfId="15876"/>
    <cellStyle name="Обычный 4 3 3 4 2 2 7" xfId="15877"/>
    <cellStyle name="Обычный 4 3 3 4 2 3" xfId="6916"/>
    <cellStyle name="Обычный 4 3 3 4 2 3 2" xfId="6917"/>
    <cellStyle name="Обычный 4 3 3 4 2 3 2 2" xfId="6918"/>
    <cellStyle name="Обычный 4 3 3 4 2 3 2 2 2" xfId="15878"/>
    <cellStyle name="Обычный 4 3 3 4 2 3 2 3" xfId="6919"/>
    <cellStyle name="Обычный 4 3 3 4 2 3 2 3 2" xfId="15879"/>
    <cellStyle name="Обычный 4 3 3 4 2 3 2 4" xfId="15880"/>
    <cellStyle name="Обычный 4 3 3 4 2 3 3" xfId="6920"/>
    <cellStyle name="Обычный 4 3 3 4 2 3 3 2" xfId="15881"/>
    <cellStyle name="Обычный 4 3 3 4 2 3 4" xfId="6921"/>
    <cellStyle name="Обычный 4 3 3 4 2 3 4 2" xfId="15882"/>
    <cellStyle name="Обычный 4 3 3 4 2 3 5" xfId="15883"/>
    <cellStyle name="Обычный 4 3 3 4 2 4" xfId="6922"/>
    <cellStyle name="Обычный 4 3 3 4 2 4 2" xfId="6923"/>
    <cellStyle name="Обычный 4 3 3 4 2 4 2 2" xfId="6924"/>
    <cellStyle name="Обычный 4 3 3 4 2 4 2 2 2" xfId="15884"/>
    <cellStyle name="Обычный 4 3 3 4 2 4 2 3" xfId="15885"/>
    <cellStyle name="Обычный 4 3 3 4 2 4 3" xfId="6925"/>
    <cellStyle name="Обычный 4 3 3 4 2 4 3 2" xfId="15886"/>
    <cellStyle name="Обычный 4 3 3 4 2 4 4" xfId="6926"/>
    <cellStyle name="Обычный 4 3 3 4 2 4 4 2" xfId="15887"/>
    <cellStyle name="Обычный 4 3 3 4 2 4 5" xfId="15888"/>
    <cellStyle name="Обычный 4 3 3 4 2 5" xfId="6927"/>
    <cellStyle name="Обычный 4 3 3 4 2 5 2" xfId="6928"/>
    <cellStyle name="Обычный 4 3 3 4 2 5 2 2" xfId="15889"/>
    <cellStyle name="Обычный 4 3 3 4 2 5 3" xfId="15890"/>
    <cellStyle name="Обычный 4 3 3 4 2 6" xfId="6929"/>
    <cellStyle name="Обычный 4 3 3 4 2 6 2" xfId="15891"/>
    <cellStyle name="Обычный 4 3 3 4 2 7" xfId="6930"/>
    <cellStyle name="Обычный 4 3 3 4 2 7 2" xfId="15892"/>
    <cellStyle name="Обычный 4 3 3 4 2 8" xfId="15893"/>
    <cellStyle name="Обычный 4 3 3 4 3" xfId="6931"/>
    <cellStyle name="Обычный 4 3 3 4 3 2" xfId="6932"/>
    <cellStyle name="Обычный 4 3 3 4 3 2 2" xfId="6933"/>
    <cellStyle name="Обычный 4 3 3 4 3 2 2 2" xfId="6934"/>
    <cellStyle name="Обычный 4 3 3 4 3 2 2 2 2" xfId="15894"/>
    <cellStyle name="Обычный 4 3 3 4 3 2 2 3" xfId="6935"/>
    <cellStyle name="Обычный 4 3 3 4 3 2 2 3 2" xfId="15895"/>
    <cellStyle name="Обычный 4 3 3 4 3 2 2 4" xfId="15896"/>
    <cellStyle name="Обычный 4 3 3 4 3 2 3" xfId="6936"/>
    <cellStyle name="Обычный 4 3 3 4 3 2 3 2" xfId="15897"/>
    <cellStyle name="Обычный 4 3 3 4 3 2 4" xfId="6937"/>
    <cellStyle name="Обычный 4 3 3 4 3 2 4 2" xfId="15898"/>
    <cellStyle name="Обычный 4 3 3 4 3 2 5" xfId="15899"/>
    <cellStyle name="Обычный 4 3 3 4 3 3" xfId="6938"/>
    <cellStyle name="Обычный 4 3 3 4 3 3 2" xfId="6939"/>
    <cellStyle name="Обычный 4 3 3 4 3 3 2 2" xfId="6940"/>
    <cellStyle name="Обычный 4 3 3 4 3 3 2 2 2" xfId="15900"/>
    <cellStyle name="Обычный 4 3 3 4 3 3 2 3" xfId="15901"/>
    <cellStyle name="Обычный 4 3 3 4 3 3 3" xfId="6941"/>
    <cellStyle name="Обычный 4 3 3 4 3 3 3 2" xfId="15902"/>
    <cellStyle name="Обычный 4 3 3 4 3 3 4" xfId="6942"/>
    <cellStyle name="Обычный 4 3 3 4 3 3 4 2" xfId="15903"/>
    <cellStyle name="Обычный 4 3 3 4 3 3 5" xfId="15904"/>
    <cellStyle name="Обычный 4 3 3 4 3 4" xfId="6943"/>
    <cellStyle name="Обычный 4 3 3 4 3 4 2" xfId="6944"/>
    <cellStyle name="Обычный 4 3 3 4 3 4 2 2" xfId="15905"/>
    <cellStyle name="Обычный 4 3 3 4 3 4 3" xfId="15906"/>
    <cellStyle name="Обычный 4 3 3 4 3 5" xfId="6945"/>
    <cellStyle name="Обычный 4 3 3 4 3 5 2" xfId="15907"/>
    <cellStyle name="Обычный 4 3 3 4 3 6" xfId="6946"/>
    <cellStyle name="Обычный 4 3 3 4 3 6 2" xfId="15908"/>
    <cellStyle name="Обычный 4 3 3 4 3 7" xfId="15909"/>
    <cellStyle name="Обычный 4 3 3 4 4" xfId="6947"/>
    <cellStyle name="Обычный 4 3 3 4 4 2" xfId="6948"/>
    <cellStyle name="Обычный 4 3 3 4 4 2 2" xfId="6949"/>
    <cellStyle name="Обычный 4 3 3 4 4 2 2 2" xfId="15910"/>
    <cellStyle name="Обычный 4 3 3 4 4 2 3" xfId="6950"/>
    <cellStyle name="Обычный 4 3 3 4 4 2 3 2" xfId="15911"/>
    <cellStyle name="Обычный 4 3 3 4 4 2 4" xfId="15912"/>
    <cellStyle name="Обычный 4 3 3 4 4 3" xfId="6951"/>
    <cellStyle name="Обычный 4 3 3 4 4 3 2" xfId="15913"/>
    <cellStyle name="Обычный 4 3 3 4 4 4" xfId="6952"/>
    <cellStyle name="Обычный 4 3 3 4 4 4 2" xfId="15914"/>
    <cellStyle name="Обычный 4 3 3 4 4 5" xfId="15915"/>
    <cellStyle name="Обычный 4 3 3 4 5" xfId="6953"/>
    <cellStyle name="Обычный 4 3 3 4 5 2" xfId="6954"/>
    <cellStyle name="Обычный 4 3 3 4 5 2 2" xfId="6955"/>
    <cellStyle name="Обычный 4 3 3 4 5 2 2 2" xfId="15916"/>
    <cellStyle name="Обычный 4 3 3 4 5 2 3" xfId="15917"/>
    <cellStyle name="Обычный 4 3 3 4 5 3" xfId="6956"/>
    <cellStyle name="Обычный 4 3 3 4 5 3 2" xfId="15918"/>
    <cellStyle name="Обычный 4 3 3 4 5 4" xfId="6957"/>
    <cellStyle name="Обычный 4 3 3 4 5 4 2" xfId="15919"/>
    <cellStyle name="Обычный 4 3 3 4 5 5" xfId="15920"/>
    <cellStyle name="Обычный 4 3 3 4 6" xfId="6958"/>
    <cellStyle name="Обычный 4 3 3 4 6 2" xfId="6959"/>
    <cellStyle name="Обычный 4 3 3 4 6 2 2" xfId="15921"/>
    <cellStyle name="Обычный 4 3 3 4 6 3" xfId="15922"/>
    <cellStyle name="Обычный 4 3 3 4 7" xfId="6960"/>
    <cellStyle name="Обычный 4 3 3 4 7 2" xfId="15923"/>
    <cellStyle name="Обычный 4 3 3 4 8" xfId="6961"/>
    <cellStyle name="Обычный 4 3 3 4 8 2" xfId="15924"/>
    <cellStyle name="Обычный 4 3 3 4 9" xfId="15925"/>
    <cellStyle name="Обычный 4 3 3 5" xfId="6962"/>
    <cellStyle name="Обычный 4 3 3 5 2" xfId="6963"/>
    <cellStyle name="Обычный 4 3 3 5 2 2" xfId="6964"/>
    <cellStyle name="Обычный 4 3 3 5 2 2 2" xfId="6965"/>
    <cellStyle name="Обычный 4 3 3 5 2 2 2 2" xfId="6966"/>
    <cellStyle name="Обычный 4 3 3 5 2 2 2 2 2" xfId="15926"/>
    <cellStyle name="Обычный 4 3 3 5 2 2 2 3" xfId="6967"/>
    <cellStyle name="Обычный 4 3 3 5 2 2 2 3 2" xfId="15927"/>
    <cellStyle name="Обычный 4 3 3 5 2 2 2 4" xfId="15928"/>
    <cellStyle name="Обычный 4 3 3 5 2 2 3" xfId="6968"/>
    <cellStyle name="Обычный 4 3 3 5 2 2 3 2" xfId="15929"/>
    <cellStyle name="Обычный 4 3 3 5 2 2 4" xfId="6969"/>
    <cellStyle name="Обычный 4 3 3 5 2 2 4 2" xfId="15930"/>
    <cellStyle name="Обычный 4 3 3 5 2 2 5" xfId="15931"/>
    <cellStyle name="Обычный 4 3 3 5 2 3" xfId="6970"/>
    <cellStyle name="Обычный 4 3 3 5 2 3 2" xfId="6971"/>
    <cellStyle name="Обычный 4 3 3 5 2 3 2 2" xfId="6972"/>
    <cellStyle name="Обычный 4 3 3 5 2 3 2 2 2" xfId="15932"/>
    <cellStyle name="Обычный 4 3 3 5 2 3 2 3" xfId="15933"/>
    <cellStyle name="Обычный 4 3 3 5 2 3 3" xfId="6973"/>
    <cellStyle name="Обычный 4 3 3 5 2 3 3 2" xfId="15934"/>
    <cellStyle name="Обычный 4 3 3 5 2 3 4" xfId="6974"/>
    <cellStyle name="Обычный 4 3 3 5 2 3 4 2" xfId="15935"/>
    <cellStyle name="Обычный 4 3 3 5 2 3 5" xfId="15936"/>
    <cellStyle name="Обычный 4 3 3 5 2 4" xfId="6975"/>
    <cellStyle name="Обычный 4 3 3 5 2 4 2" xfId="6976"/>
    <cellStyle name="Обычный 4 3 3 5 2 4 2 2" xfId="15937"/>
    <cellStyle name="Обычный 4 3 3 5 2 4 3" xfId="15938"/>
    <cellStyle name="Обычный 4 3 3 5 2 5" xfId="6977"/>
    <cellStyle name="Обычный 4 3 3 5 2 5 2" xfId="15939"/>
    <cellStyle name="Обычный 4 3 3 5 2 6" xfId="6978"/>
    <cellStyle name="Обычный 4 3 3 5 2 6 2" xfId="15940"/>
    <cellStyle name="Обычный 4 3 3 5 2 7" xfId="15941"/>
    <cellStyle name="Обычный 4 3 3 5 3" xfId="6979"/>
    <cellStyle name="Обычный 4 3 3 5 3 2" xfId="6980"/>
    <cellStyle name="Обычный 4 3 3 5 3 2 2" xfId="6981"/>
    <cellStyle name="Обычный 4 3 3 5 3 2 2 2" xfId="15942"/>
    <cellStyle name="Обычный 4 3 3 5 3 2 3" xfId="6982"/>
    <cellStyle name="Обычный 4 3 3 5 3 2 3 2" xfId="15943"/>
    <cellStyle name="Обычный 4 3 3 5 3 2 4" xfId="15944"/>
    <cellStyle name="Обычный 4 3 3 5 3 3" xfId="6983"/>
    <cellStyle name="Обычный 4 3 3 5 3 3 2" xfId="15945"/>
    <cellStyle name="Обычный 4 3 3 5 3 4" xfId="6984"/>
    <cellStyle name="Обычный 4 3 3 5 3 4 2" xfId="15946"/>
    <cellStyle name="Обычный 4 3 3 5 3 5" xfId="15947"/>
    <cellStyle name="Обычный 4 3 3 5 4" xfId="6985"/>
    <cellStyle name="Обычный 4 3 3 5 4 2" xfId="6986"/>
    <cellStyle name="Обычный 4 3 3 5 4 2 2" xfId="6987"/>
    <cellStyle name="Обычный 4 3 3 5 4 2 2 2" xfId="15948"/>
    <cellStyle name="Обычный 4 3 3 5 4 2 3" xfId="15949"/>
    <cellStyle name="Обычный 4 3 3 5 4 3" xfId="6988"/>
    <cellStyle name="Обычный 4 3 3 5 4 3 2" xfId="15950"/>
    <cellStyle name="Обычный 4 3 3 5 4 4" xfId="6989"/>
    <cellStyle name="Обычный 4 3 3 5 4 4 2" xfId="15951"/>
    <cellStyle name="Обычный 4 3 3 5 4 5" xfId="15952"/>
    <cellStyle name="Обычный 4 3 3 5 5" xfId="6990"/>
    <cellStyle name="Обычный 4 3 3 5 5 2" xfId="6991"/>
    <cellStyle name="Обычный 4 3 3 5 5 2 2" xfId="15953"/>
    <cellStyle name="Обычный 4 3 3 5 5 3" xfId="15954"/>
    <cellStyle name="Обычный 4 3 3 5 6" xfId="6992"/>
    <cellStyle name="Обычный 4 3 3 5 6 2" xfId="15955"/>
    <cellStyle name="Обычный 4 3 3 5 7" xfId="6993"/>
    <cellStyle name="Обычный 4 3 3 5 7 2" xfId="15956"/>
    <cellStyle name="Обычный 4 3 3 5 8" xfId="15957"/>
    <cellStyle name="Обычный 4 3 3 6" xfId="6994"/>
    <cellStyle name="Обычный 4 3 3 6 2" xfId="6995"/>
    <cellStyle name="Обычный 4 3 3 6 2 2" xfId="6996"/>
    <cellStyle name="Обычный 4 3 3 6 2 2 2" xfId="6997"/>
    <cellStyle name="Обычный 4 3 3 6 2 2 2 2" xfId="15958"/>
    <cellStyle name="Обычный 4 3 3 6 2 2 3" xfId="6998"/>
    <cellStyle name="Обычный 4 3 3 6 2 2 3 2" xfId="15959"/>
    <cellStyle name="Обычный 4 3 3 6 2 2 4" xfId="15960"/>
    <cellStyle name="Обычный 4 3 3 6 2 3" xfId="6999"/>
    <cellStyle name="Обычный 4 3 3 6 2 3 2" xfId="15961"/>
    <cellStyle name="Обычный 4 3 3 6 2 4" xfId="7000"/>
    <cellStyle name="Обычный 4 3 3 6 2 4 2" xfId="15962"/>
    <cellStyle name="Обычный 4 3 3 6 2 5" xfId="15963"/>
    <cellStyle name="Обычный 4 3 3 6 3" xfId="7001"/>
    <cellStyle name="Обычный 4 3 3 6 3 2" xfId="7002"/>
    <cellStyle name="Обычный 4 3 3 6 3 2 2" xfId="7003"/>
    <cellStyle name="Обычный 4 3 3 6 3 2 2 2" xfId="15964"/>
    <cellStyle name="Обычный 4 3 3 6 3 2 3" xfId="15965"/>
    <cellStyle name="Обычный 4 3 3 6 3 3" xfId="7004"/>
    <cellStyle name="Обычный 4 3 3 6 3 3 2" xfId="15966"/>
    <cellStyle name="Обычный 4 3 3 6 3 4" xfId="7005"/>
    <cellStyle name="Обычный 4 3 3 6 3 4 2" xfId="15967"/>
    <cellStyle name="Обычный 4 3 3 6 3 5" xfId="15968"/>
    <cellStyle name="Обычный 4 3 3 6 4" xfId="7006"/>
    <cellStyle name="Обычный 4 3 3 6 4 2" xfId="7007"/>
    <cellStyle name="Обычный 4 3 3 6 4 2 2" xfId="15969"/>
    <cellStyle name="Обычный 4 3 3 6 4 3" xfId="15970"/>
    <cellStyle name="Обычный 4 3 3 6 5" xfId="7008"/>
    <cellStyle name="Обычный 4 3 3 6 5 2" xfId="15971"/>
    <cellStyle name="Обычный 4 3 3 6 6" xfId="7009"/>
    <cellStyle name="Обычный 4 3 3 6 6 2" xfId="15972"/>
    <cellStyle name="Обычный 4 3 3 6 7" xfId="15973"/>
    <cellStyle name="Обычный 4 3 3 7" xfId="7010"/>
    <cellStyle name="Обычный 4 3 3 7 2" xfId="7011"/>
    <cellStyle name="Обычный 4 3 3 7 2 2" xfId="7012"/>
    <cellStyle name="Обычный 4 3 3 7 2 2 2" xfId="15974"/>
    <cellStyle name="Обычный 4 3 3 7 2 3" xfId="7013"/>
    <cellStyle name="Обычный 4 3 3 7 2 3 2" xfId="15975"/>
    <cellStyle name="Обычный 4 3 3 7 2 4" xfId="15976"/>
    <cellStyle name="Обычный 4 3 3 7 3" xfId="7014"/>
    <cellStyle name="Обычный 4 3 3 7 3 2" xfId="15977"/>
    <cellStyle name="Обычный 4 3 3 7 4" xfId="7015"/>
    <cellStyle name="Обычный 4 3 3 7 4 2" xfId="15978"/>
    <cellStyle name="Обычный 4 3 3 7 5" xfId="15979"/>
    <cellStyle name="Обычный 4 3 3 8" xfId="7016"/>
    <cellStyle name="Обычный 4 3 3 8 2" xfId="7017"/>
    <cellStyle name="Обычный 4 3 3 8 2 2" xfId="7018"/>
    <cellStyle name="Обычный 4 3 3 8 2 2 2" xfId="15980"/>
    <cellStyle name="Обычный 4 3 3 8 2 3" xfId="15981"/>
    <cellStyle name="Обычный 4 3 3 8 3" xfId="7019"/>
    <cellStyle name="Обычный 4 3 3 8 3 2" xfId="15982"/>
    <cellStyle name="Обычный 4 3 3 8 4" xfId="7020"/>
    <cellStyle name="Обычный 4 3 3 8 4 2" xfId="15983"/>
    <cellStyle name="Обычный 4 3 3 8 5" xfId="15984"/>
    <cellStyle name="Обычный 4 3 3 9" xfId="7021"/>
    <cellStyle name="Обычный 4 3 3 9 2" xfId="7022"/>
    <cellStyle name="Обычный 4 3 3 9 2 2" xfId="15985"/>
    <cellStyle name="Обычный 4 3 3 9 3" xfId="15986"/>
    <cellStyle name="Обычный 4 3 4" xfId="7023"/>
    <cellStyle name="Обычный 4 3 4 10" xfId="7024"/>
    <cellStyle name="Обычный 4 3 4 10 2" xfId="15987"/>
    <cellStyle name="Обычный 4 3 4 11" xfId="7025"/>
    <cellStyle name="Обычный 4 3 4 11 2" xfId="15988"/>
    <cellStyle name="Обычный 4 3 4 12" xfId="15989"/>
    <cellStyle name="Обычный 4 3 4 2" xfId="7026"/>
    <cellStyle name="Обычный 4 3 4 2 10" xfId="7027"/>
    <cellStyle name="Обычный 4 3 4 2 10 2" xfId="15990"/>
    <cellStyle name="Обычный 4 3 4 2 11" xfId="15991"/>
    <cellStyle name="Обычный 4 3 4 2 2" xfId="7028"/>
    <cellStyle name="Обычный 4 3 4 2 2 10" xfId="15992"/>
    <cellStyle name="Обычный 4 3 4 2 2 2" xfId="7029"/>
    <cellStyle name="Обычный 4 3 4 2 2 2 2" xfId="7030"/>
    <cellStyle name="Обычный 4 3 4 2 2 2 2 2" xfId="7031"/>
    <cellStyle name="Обычный 4 3 4 2 2 2 2 2 2" xfId="7032"/>
    <cellStyle name="Обычный 4 3 4 2 2 2 2 2 2 2" xfId="7033"/>
    <cellStyle name="Обычный 4 3 4 2 2 2 2 2 2 2 2" xfId="7034"/>
    <cellStyle name="Обычный 4 3 4 2 2 2 2 2 2 2 2 2" xfId="15993"/>
    <cellStyle name="Обычный 4 3 4 2 2 2 2 2 2 2 3" xfId="7035"/>
    <cellStyle name="Обычный 4 3 4 2 2 2 2 2 2 2 3 2" xfId="15994"/>
    <cellStyle name="Обычный 4 3 4 2 2 2 2 2 2 2 4" xfId="15995"/>
    <cellStyle name="Обычный 4 3 4 2 2 2 2 2 2 3" xfId="7036"/>
    <cellStyle name="Обычный 4 3 4 2 2 2 2 2 2 3 2" xfId="15996"/>
    <cellStyle name="Обычный 4 3 4 2 2 2 2 2 2 4" xfId="7037"/>
    <cellStyle name="Обычный 4 3 4 2 2 2 2 2 2 4 2" xfId="15997"/>
    <cellStyle name="Обычный 4 3 4 2 2 2 2 2 2 5" xfId="15998"/>
    <cellStyle name="Обычный 4 3 4 2 2 2 2 2 3" xfId="7038"/>
    <cellStyle name="Обычный 4 3 4 2 2 2 2 2 3 2" xfId="7039"/>
    <cellStyle name="Обычный 4 3 4 2 2 2 2 2 3 2 2" xfId="7040"/>
    <cellStyle name="Обычный 4 3 4 2 2 2 2 2 3 2 2 2" xfId="15999"/>
    <cellStyle name="Обычный 4 3 4 2 2 2 2 2 3 2 3" xfId="16000"/>
    <cellStyle name="Обычный 4 3 4 2 2 2 2 2 3 3" xfId="7041"/>
    <cellStyle name="Обычный 4 3 4 2 2 2 2 2 3 3 2" xfId="16001"/>
    <cellStyle name="Обычный 4 3 4 2 2 2 2 2 3 4" xfId="7042"/>
    <cellStyle name="Обычный 4 3 4 2 2 2 2 2 3 4 2" xfId="16002"/>
    <cellStyle name="Обычный 4 3 4 2 2 2 2 2 3 5" xfId="16003"/>
    <cellStyle name="Обычный 4 3 4 2 2 2 2 2 4" xfId="7043"/>
    <cellStyle name="Обычный 4 3 4 2 2 2 2 2 4 2" xfId="7044"/>
    <cellStyle name="Обычный 4 3 4 2 2 2 2 2 4 2 2" xfId="16004"/>
    <cellStyle name="Обычный 4 3 4 2 2 2 2 2 4 3" xfId="16005"/>
    <cellStyle name="Обычный 4 3 4 2 2 2 2 2 5" xfId="7045"/>
    <cellStyle name="Обычный 4 3 4 2 2 2 2 2 5 2" xfId="16006"/>
    <cellStyle name="Обычный 4 3 4 2 2 2 2 2 6" xfId="7046"/>
    <cellStyle name="Обычный 4 3 4 2 2 2 2 2 6 2" xfId="16007"/>
    <cellStyle name="Обычный 4 3 4 2 2 2 2 2 7" xfId="16008"/>
    <cellStyle name="Обычный 4 3 4 2 2 2 2 3" xfId="7047"/>
    <cellStyle name="Обычный 4 3 4 2 2 2 2 3 2" xfId="7048"/>
    <cellStyle name="Обычный 4 3 4 2 2 2 2 3 2 2" xfId="7049"/>
    <cellStyle name="Обычный 4 3 4 2 2 2 2 3 2 2 2" xfId="16009"/>
    <cellStyle name="Обычный 4 3 4 2 2 2 2 3 2 3" xfId="7050"/>
    <cellStyle name="Обычный 4 3 4 2 2 2 2 3 2 3 2" xfId="16010"/>
    <cellStyle name="Обычный 4 3 4 2 2 2 2 3 2 4" xfId="16011"/>
    <cellStyle name="Обычный 4 3 4 2 2 2 2 3 3" xfId="7051"/>
    <cellStyle name="Обычный 4 3 4 2 2 2 2 3 3 2" xfId="16012"/>
    <cellStyle name="Обычный 4 3 4 2 2 2 2 3 4" xfId="7052"/>
    <cellStyle name="Обычный 4 3 4 2 2 2 2 3 4 2" xfId="16013"/>
    <cellStyle name="Обычный 4 3 4 2 2 2 2 3 5" xfId="16014"/>
    <cellStyle name="Обычный 4 3 4 2 2 2 2 4" xfId="7053"/>
    <cellStyle name="Обычный 4 3 4 2 2 2 2 4 2" xfId="7054"/>
    <cellStyle name="Обычный 4 3 4 2 2 2 2 4 2 2" xfId="7055"/>
    <cellStyle name="Обычный 4 3 4 2 2 2 2 4 2 2 2" xfId="16015"/>
    <cellStyle name="Обычный 4 3 4 2 2 2 2 4 2 3" xfId="16016"/>
    <cellStyle name="Обычный 4 3 4 2 2 2 2 4 3" xfId="7056"/>
    <cellStyle name="Обычный 4 3 4 2 2 2 2 4 3 2" xfId="16017"/>
    <cellStyle name="Обычный 4 3 4 2 2 2 2 4 4" xfId="7057"/>
    <cellStyle name="Обычный 4 3 4 2 2 2 2 4 4 2" xfId="16018"/>
    <cellStyle name="Обычный 4 3 4 2 2 2 2 4 5" xfId="16019"/>
    <cellStyle name="Обычный 4 3 4 2 2 2 2 5" xfId="7058"/>
    <cellStyle name="Обычный 4 3 4 2 2 2 2 5 2" xfId="7059"/>
    <cellStyle name="Обычный 4 3 4 2 2 2 2 5 2 2" xfId="16020"/>
    <cellStyle name="Обычный 4 3 4 2 2 2 2 5 3" xfId="16021"/>
    <cellStyle name="Обычный 4 3 4 2 2 2 2 6" xfId="7060"/>
    <cellStyle name="Обычный 4 3 4 2 2 2 2 6 2" xfId="16022"/>
    <cellStyle name="Обычный 4 3 4 2 2 2 2 7" xfId="7061"/>
    <cellStyle name="Обычный 4 3 4 2 2 2 2 7 2" xfId="16023"/>
    <cellStyle name="Обычный 4 3 4 2 2 2 2 8" xfId="16024"/>
    <cellStyle name="Обычный 4 3 4 2 2 2 3" xfId="7062"/>
    <cellStyle name="Обычный 4 3 4 2 2 2 3 2" xfId="7063"/>
    <cellStyle name="Обычный 4 3 4 2 2 2 3 2 2" xfId="7064"/>
    <cellStyle name="Обычный 4 3 4 2 2 2 3 2 2 2" xfId="7065"/>
    <cellStyle name="Обычный 4 3 4 2 2 2 3 2 2 2 2" xfId="16025"/>
    <cellStyle name="Обычный 4 3 4 2 2 2 3 2 2 3" xfId="7066"/>
    <cellStyle name="Обычный 4 3 4 2 2 2 3 2 2 3 2" xfId="16026"/>
    <cellStyle name="Обычный 4 3 4 2 2 2 3 2 2 4" xfId="16027"/>
    <cellStyle name="Обычный 4 3 4 2 2 2 3 2 3" xfId="7067"/>
    <cellStyle name="Обычный 4 3 4 2 2 2 3 2 3 2" xfId="16028"/>
    <cellStyle name="Обычный 4 3 4 2 2 2 3 2 4" xfId="7068"/>
    <cellStyle name="Обычный 4 3 4 2 2 2 3 2 4 2" xfId="16029"/>
    <cellStyle name="Обычный 4 3 4 2 2 2 3 2 5" xfId="16030"/>
    <cellStyle name="Обычный 4 3 4 2 2 2 3 3" xfId="7069"/>
    <cellStyle name="Обычный 4 3 4 2 2 2 3 3 2" xfId="7070"/>
    <cellStyle name="Обычный 4 3 4 2 2 2 3 3 2 2" xfId="7071"/>
    <cellStyle name="Обычный 4 3 4 2 2 2 3 3 2 2 2" xfId="16031"/>
    <cellStyle name="Обычный 4 3 4 2 2 2 3 3 2 3" xfId="16032"/>
    <cellStyle name="Обычный 4 3 4 2 2 2 3 3 3" xfId="7072"/>
    <cellStyle name="Обычный 4 3 4 2 2 2 3 3 3 2" xfId="16033"/>
    <cellStyle name="Обычный 4 3 4 2 2 2 3 3 4" xfId="7073"/>
    <cellStyle name="Обычный 4 3 4 2 2 2 3 3 4 2" xfId="16034"/>
    <cellStyle name="Обычный 4 3 4 2 2 2 3 3 5" xfId="16035"/>
    <cellStyle name="Обычный 4 3 4 2 2 2 3 4" xfId="7074"/>
    <cellStyle name="Обычный 4 3 4 2 2 2 3 4 2" xfId="7075"/>
    <cellStyle name="Обычный 4 3 4 2 2 2 3 4 2 2" xfId="16036"/>
    <cellStyle name="Обычный 4 3 4 2 2 2 3 4 3" xfId="16037"/>
    <cellStyle name="Обычный 4 3 4 2 2 2 3 5" xfId="7076"/>
    <cellStyle name="Обычный 4 3 4 2 2 2 3 5 2" xfId="16038"/>
    <cellStyle name="Обычный 4 3 4 2 2 2 3 6" xfId="7077"/>
    <cellStyle name="Обычный 4 3 4 2 2 2 3 6 2" xfId="16039"/>
    <cellStyle name="Обычный 4 3 4 2 2 2 3 7" xfId="16040"/>
    <cellStyle name="Обычный 4 3 4 2 2 2 4" xfId="7078"/>
    <cellStyle name="Обычный 4 3 4 2 2 2 4 2" xfId="7079"/>
    <cellStyle name="Обычный 4 3 4 2 2 2 4 2 2" xfId="7080"/>
    <cellStyle name="Обычный 4 3 4 2 2 2 4 2 2 2" xfId="16041"/>
    <cellStyle name="Обычный 4 3 4 2 2 2 4 2 3" xfId="7081"/>
    <cellStyle name="Обычный 4 3 4 2 2 2 4 2 3 2" xfId="16042"/>
    <cellStyle name="Обычный 4 3 4 2 2 2 4 2 4" xfId="16043"/>
    <cellStyle name="Обычный 4 3 4 2 2 2 4 3" xfId="7082"/>
    <cellStyle name="Обычный 4 3 4 2 2 2 4 3 2" xfId="16044"/>
    <cellStyle name="Обычный 4 3 4 2 2 2 4 4" xfId="7083"/>
    <cellStyle name="Обычный 4 3 4 2 2 2 4 4 2" xfId="16045"/>
    <cellStyle name="Обычный 4 3 4 2 2 2 4 5" xfId="16046"/>
    <cellStyle name="Обычный 4 3 4 2 2 2 5" xfId="7084"/>
    <cellStyle name="Обычный 4 3 4 2 2 2 5 2" xfId="7085"/>
    <cellStyle name="Обычный 4 3 4 2 2 2 5 2 2" xfId="7086"/>
    <cellStyle name="Обычный 4 3 4 2 2 2 5 2 2 2" xfId="16047"/>
    <cellStyle name="Обычный 4 3 4 2 2 2 5 2 3" xfId="16048"/>
    <cellStyle name="Обычный 4 3 4 2 2 2 5 3" xfId="7087"/>
    <cellStyle name="Обычный 4 3 4 2 2 2 5 3 2" xfId="16049"/>
    <cellStyle name="Обычный 4 3 4 2 2 2 5 4" xfId="7088"/>
    <cellStyle name="Обычный 4 3 4 2 2 2 5 4 2" xfId="16050"/>
    <cellStyle name="Обычный 4 3 4 2 2 2 5 5" xfId="16051"/>
    <cellStyle name="Обычный 4 3 4 2 2 2 6" xfId="7089"/>
    <cellStyle name="Обычный 4 3 4 2 2 2 6 2" xfId="7090"/>
    <cellStyle name="Обычный 4 3 4 2 2 2 6 2 2" xfId="16052"/>
    <cellStyle name="Обычный 4 3 4 2 2 2 6 3" xfId="16053"/>
    <cellStyle name="Обычный 4 3 4 2 2 2 7" xfId="7091"/>
    <cellStyle name="Обычный 4 3 4 2 2 2 7 2" xfId="16054"/>
    <cellStyle name="Обычный 4 3 4 2 2 2 8" xfId="7092"/>
    <cellStyle name="Обычный 4 3 4 2 2 2 8 2" xfId="16055"/>
    <cellStyle name="Обычный 4 3 4 2 2 2 9" xfId="16056"/>
    <cellStyle name="Обычный 4 3 4 2 2 3" xfId="7093"/>
    <cellStyle name="Обычный 4 3 4 2 2 3 2" xfId="7094"/>
    <cellStyle name="Обычный 4 3 4 2 2 3 2 2" xfId="7095"/>
    <cellStyle name="Обычный 4 3 4 2 2 3 2 2 2" xfId="7096"/>
    <cellStyle name="Обычный 4 3 4 2 2 3 2 2 2 2" xfId="7097"/>
    <cellStyle name="Обычный 4 3 4 2 2 3 2 2 2 2 2" xfId="16057"/>
    <cellStyle name="Обычный 4 3 4 2 2 3 2 2 2 3" xfId="7098"/>
    <cellStyle name="Обычный 4 3 4 2 2 3 2 2 2 3 2" xfId="16058"/>
    <cellStyle name="Обычный 4 3 4 2 2 3 2 2 2 4" xfId="16059"/>
    <cellStyle name="Обычный 4 3 4 2 2 3 2 2 3" xfId="7099"/>
    <cellStyle name="Обычный 4 3 4 2 2 3 2 2 3 2" xfId="16060"/>
    <cellStyle name="Обычный 4 3 4 2 2 3 2 2 4" xfId="7100"/>
    <cellStyle name="Обычный 4 3 4 2 2 3 2 2 4 2" xfId="16061"/>
    <cellStyle name="Обычный 4 3 4 2 2 3 2 2 5" xfId="16062"/>
    <cellStyle name="Обычный 4 3 4 2 2 3 2 3" xfId="7101"/>
    <cellStyle name="Обычный 4 3 4 2 2 3 2 3 2" xfId="7102"/>
    <cellStyle name="Обычный 4 3 4 2 2 3 2 3 2 2" xfId="7103"/>
    <cellStyle name="Обычный 4 3 4 2 2 3 2 3 2 2 2" xfId="16063"/>
    <cellStyle name="Обычный 4 3 4 2 2 3 2 3 2 3" xfId="16064"/>
    <cellStyle name="Обычный 4 3 4 2 2 3 2 3 3" xfId="7104"/>
    <cellStyle name="Обычный 4 3 4 2 2 3 2 3 3 2" xfId="16065"/>
    <cellStyle name="Обычный 4 3 4 2 2 3 2 3 4" xfId="7105"/>
    <cellStyle name="Обычный 4 3 4 2 2 3 2 3 4 2" xfId="16066"/>
    <cellStyle name="Обычный 4 3 4 2 2 3 2 3 5" xfId="16067"/>
    <cellStyle name="Обычный 4 3 4 2 2 3 2 4" xfId="7106"/>
    <cellStyle name="Обычный 4 3 4 2 2 3 2 4 2" xfId="7107"/>
    <cellStyle name="Обычный 4 3 4 2 2 3 2 4 2 2" xfId="16068"/>
    <cellStyle name="Обычный 4 3 4 2 2 3 2 4 3" xfId="16069"/>
    <cellStyle name="Обычный 4 3 4 2 2 3 2 5" xfId="7108"/>
    <cellStyle name="Обычный 4 3 4 2 2 3 2 5 2" xfId="16070"/>
    <cellStyle name="Обычный 4 3 4 2 2 3 2 6" xfId="7109"/>
    <cellStyle name="Обычный 4 3 4 2 2 3 2 6 2" xfId="16071"/>
    <cellStyle name="Обычный 4 3 4 2 2 3 2 7" xfId="16072"/>
    <cellStyle name="Обычный 4 3 4 2 2 3 3" xfId="7110"/>
    <cellStyle name="Обычный 4 3 4 2 2 3 3 2" xfId="7111"/>
    <cellStyle name="Обычный 4 3 4 2 2 3 3 2 2" xfId="7112"/>
    <cellStyle name="Обычный 4 3 4 2 2 3 3 2 2 2" xfId="16073"/>
    <cellStyle name="Обычный 4 3 4 2 2 3 3 2 3" xfId="7113"/>
    <cellStyle name="Обычный 4 3 4 2 2 3 3 2 3 2" xfId="16074"/>
    <cellStyle name="Обычный 4 3 4 2 2 3 3 2 4" xfId="16075"/>
    <cellStyle name="Обычный 4 3 4 2 2 3 3 3" xfId="7114"/>
    <cellStyle name="Обычный 4 3 4 2 2 3 3 3 2" xfId="16076"/>
    <cellStyle name="Обычный 4 3 4 2 2 3 3 4" xfId="7115"/>
    <cellStyle name="Обычный 4 3 4 2 2 3 3 4 2" xfId="16077"/>
    <cellStyle name="Обычный 4 3 4 2 2 3 3 5" xfId="16078"/>
    <cellStyle name="Обычный 4 3 4 2 2 3 4" xfId="7116"/>
    <cellStyle name="Обычный 4 3 4 2 2 3 4 2" xfId="7117"/>
    <cellStyle name="Обычный 4 3 4 2 2 3 4 2 2" xfId="7118"/>
    <cellStyle name="Обычный 4 3 4 2 2 3 4 2 2 2" xfId="16079"/>
    <cellStyle name="Обычный 4 3 4 2 2 3 4 2 3" xfId="16080"/>
    <cellStyle name="Обычный 4 3 4 2 2 3 4 3" xfId="7119"/>
    <cellStyle name="Обычный 4 3 4 2 2 3 4 3 2" xfId="16081"/>
    <cellStyle name="Обычный 4 3 4 2 2 3 4 4" xfId="7120"/>
    <cellStyle name="Обычный 4 3 4 2 2 3 4 4 2" xfId="16082"/>
    <cellStyle name="Обычный 4 3 4 2 2 3 4 5" xfId="16083"/>
    <cellStyle name="Обычный 4 3 4 2 2 3 5" xfId="7121"/>
    <cellStyle name="Обычный 4 3 4 2 2 3 5 2" xfId="7122"/>
    <cellStyle name="Обычный 4 3 4 2 2 3 5 2 2" xfId="16084"/>
    <cellStyle name="Обычный 4 3 4 2 2 3 5 3" xfId="16085"/>
    <cellStyle name="Обычный 4 3 4 2 2 3 6" xfId="7123"/>
    <cellStyle name="Обычный 4 3 4 2 2 3 6 2" xfId="16086"/>
    <cellStyle name="Обычный 4 3 4 2 2 3 7" xfId="7124"/>
    <cellStyle name="Обычный 4 3 4 2 2 3 7 2" xfId="16087"/>
    <cellStyle name="Обычный 4 3 4 2 2 3 8" xfId="16088"/>
    <cellStyle name="Обычный 4 3 4 2 2 4" xfId="7125"/>
    <cellStyle name="Обычный 4 3 4 2 2 4 2" xfId="7126"/>
    <cellStyle name="Обычный 4 3 4 2 2 4 2 2" xfId="7127"/>
    <cellStyle name="Обычный 4 3 4 2 2 4 2 2 2" xfId="7128"/>
    <cellStyle name="Обычный 4 3 4 2 2 4 2 2 2 2" xfId="16089"/>
    <cellStyle name="Обычный 4 3 4 2 2 4 2 2 3" xfId="7129"/>
    <cellStyle name="Обычный 4 3 4 2 2 4 2 2 3 2" xfId="16090"/>
    <cellStyle name="Обычный 4 3 4 2 2 4 2 2 4" xfId="16091"/>
    <cellStyle name="Обычный 4 3 4 2 2 4 2 3" xfId="7130"/>
    <cellStyle name="Обычный 4 3 4 2 2 4 2 3 2" xfId="16092"/>
    <cellStyle name="Обычный 4 3 4 2 2 4 2 4" xfId="7131"/>
    <cellStyle name="Обычный 4 3 4 2 2 4 2 4 2" xfId="16093"/>
    <cellStyle name="Обычный 4 3 4 2 2 4 2 5" xfId="16094"/>
    <cellStyle name="Обычный 4 3 4 2 2 4 3" xfId="7132"/>
    <cellStyle name="Обычный 4 3 4 2 2 4 3 2" xfId="7133"/>
    <cellStyle name="Обычный 4 3 4 2 2 4 3 2 2" xfId="7134"/>
    <cellStyle name="Обычный 4 3 4 2 2 4 3 2 2 2" xfId="16095"/>
    <cellStyle name="Обычный 4 3 4 2 2 4 3 2 3" xfId="16096"/>
    <cellStyle name="Обычный 4 3 4 2 2 4 3 3" xfId="7135"/>
    <cellStyle name="Обычный 4 3 4 2 2 4 3 3 2" xfId="16097"/>
    <cellStyle name="Обычный 4 3 4 2 2 4 3 4" xfId="7136"/>
    <cellStyle name="Обычный 4 3 4 2 2 4 3 4 2" xfId="16098"/>
    <cellStyle name="Обычный 4 3 4 2 2 4 3 5" xfId="16099"/>
    <cellStyle name="Обычный 4 3 4 2 2 4 4" xfId="7137"/>
    <cellStyle name="Обычный 4 3 4 2 2 4 4 2" xfId="7138"/>
    <cellStyle name="Обычный 4 3 4 2 2 4 4 2 2" xfId="16100"/>
    <cellStyle name="Обычный 4 3 4 2 2 4 4 3" xfId="16101"/>
    <cellStyle name="Обычный 4 3 4 2 2 4 5" xfId="7139"/>
    <cellStyle name="Обычный 4 3 4 2 2 4 5 2" xfId="16102"/>
    <cellStyle name="Обычный 4 3 4 2 2 4 6" xfId="7140"/>
    <cellStyle name="Обычный 4 3 4 2 2 4 6 2" xfId="16103"/>
    <cellStyle name="Обычный 4 3 4 2 2 4 7" xfId="16104"/>
    <cellStyle name="Обычный 4 3 4 2 2 5" xfId="7141"/>
    <cellStyle name="Обычный 4 3 4 2 2 5 2" xfId="7142"/>
    <cellStyle name="Обычный 4 3 4 2 2 5 2 2" xfId="7143"/>
    <cellStyle name="Обычный 4 3 4 2 2 5 2 2 2" xfId="16105"/>
    <cellStyle name="Обычный 4 3 4 2 2 5 2 3" xfId="7144"/>
    <cellStyle name="Обычный 4 3 4 2 2 5 2 3 2" xfId="16106"/>
    <cellStyle name="Обычный 4 3 4 2 2 5 2 4" xfId="16107"/>
    <cellStyle name="Обычный 4 3 4 2 2 5 3" xfId="7145"/>
    <cellStyle name="Обычный 4 3 4 2 2 5 3 2" xfId="16108"/>
    <cellStyle name="Обычный 4 3 4 2 2 5 4" xfId="7146"/>
    <cellStyle name="Обычный 4 3 4 2 2 5 4 2" xfId="16109"/>
    <cellStyle name="Обычный 4 3 4 2 2 5 5" xfId="16110"/>
    <cellStyle name="Обычный 4 3 4 2 2 6" xfId="7147"/>
    <cellStyle name="Обычный 4 3 4 2 2 6 2" xfId="7148"/>
    <cellStyle name="Обычный 4 3 4 2 2 6 2 2" xfId="7149"/>
    <cellStyle name="Обычный 4 3 4 2 2 6 2 2 2" xfId="16111"/>
    <cellStyle name="Обычный 4 3 4 2 2 6 2 3" xfId="16112"/>
    <cellStyle name="Обычный 4 3 4 2 2 6 3" xfId="7150"/>
    <cellStyle name="Обычный 4 3 4 2 2 6 3 2" xfId="16113"/>
    <cellStyle name="Обычный 4 3 4 2 2 6 4" xfId="7151"/>
    <cellStyle name="Обычный 4 3 4 2 2 6 4 2" xfId="16114"/>
    <cellStyle name="Обычный 4 3 4 2 2 6 5" xfId="16115"/>
    <cellStyle name="Обычный 4 3 4 2 2 7" xfId="7152"/>
    <cellStyle name="Обычный 4 3 4 2 2 7 2" xfId="7153"/>
    <cellStyle name="Обычный 4 3 4 2 2 7 2 2" xfId="16116"/>
    <cellStyle name="Обычный 4 3 4 2 2 7 3" xfId="16117"/>
    <cellStyle name="Обычный 4 3 4 2 2 8" xfId="7154"/>
    <cellStyle name="Обычный 4 3 4 2 2 8 2" xfId="16118"/>
    <cellStyle name="Обычный 4 3 4 2 2 9" xfId="7155"/>
    <cellStyle name="Обычный 4 3 4 2 2 9 2" xfId="16119"/>
    <cellStyle name="Обычный 4 3 4 2 3" xfId="7156"/>
    <cellStyle name="Обычный 4 3 4 2 3 2" xfId="7157"/>
    <cellStyle name="Обычный 4 3 4 2 3 2 2" xfId="7158"/>
    <cellStyle name="Обычный 4 3 4 2 3 2 2 2" xfId="7159"/>
    <cellStyle name="Обычный 4 3 4 2 3 2 2 2 2" xfId="7160"/>
    <cellStyle name="Обычный 4 3 4 2 3 2 2 2 2 2" xfId="7161"/>
    <cellStyle name="Обычный 4 3 4 2 3 2 2 2 2 2 2" xfId="16120"/>
    <cellStyle name="Обычный 4 3 4 2 3 2 2 2 2 3" xfId="7162"/>
    <cellStyle name="Обычный 4 3 4 2 3 2 2 2 2 3 2" xfId="16121"/>
    <cellStyle name="Обычный 4 3 4 2 3 2 2 2 2 4" xfId="16122"/>
    <cellStyle name="Обычный 4 3 4 2 3 2 2 2 3" xfId="7163"/>
    <cellStyle name="Обычный 4 3 4 2 3 2 2 2 3 2" xfId="16123"/>
    <cellStyle name="Обычный 4 3 4 2 3 2 2 2 4" xfId="7164"/>
    <cellStyle name="Обычный 4 3 4 2 3 2 2 2 4 2" xfId="16124"/>
    <cellStyle name="Обычный 4 3 4 2 3 2 2 2 5" xfId="16125"/>
    <cellStyle name="Обычный 4 3 4 2 3 2 2 3" xfId="7165"/>
    <cellStyle name="Обычный 4 3 4 2 3 2 2 3 2" xfId="7166"/>
    <cellStyle name="Обычный 4 3 4 2 3 2 2 3 2 2" xfId="7167"/>
    <cellStyle name="Обычный 4 3 4 2 3 2 2 3 2 2 2" xfId="16126"/>
    <cellStyle name="Обычный 4 3 4 2 3 2 2 3 2 3" xfId="16127"/>
    <cellStyle name="Обычный 4 3 4 2 3 2 2 3 3" xfId="7168"/>
    <cellStyle name="Обычный 4 3 4 2 3 2 2 3 3 2" xfId="16128"/>
    <cellStyle name="Обычный 4 3 4 2 3 2 2 3 4" xfId="7169"/>
    <cellStyle name="Обычный 4 3 4 2 3 2 2 3 4 2" xfId="16129"/>
    <cellStyle name="Обычный 4 3 4 2 3 2 2 3 5" xfId="16130"/>
    <cellStyle name="Обычный 4 3 4 2 3 2 2 4" xfId="7170"/>
    <cellStyle name="Обычный 4 3 4 2 3 2 2 4 2" xfId="7171"/>
    <cellStyle name="Обычный 4 3 4 2 3 2 2 4 2 2" xfId="16131"/>
    <cellStyle name="Обычный 4 3 4 2 3 2 2 4 3" xfId="16132"/>
    <cellStyle name="Обычный 4 3 4 2 3 2 2 5" xfId="7172"/>
    <cellStyle name="Обычный 4 3 4 2 3 2 2 5 2" xfId="16133"/>
    <cellStyle name="Обычный 4 3 4 2 3 2 2 6" xfId="7173"/>
    <cellStyle name="Обычный 4 3 4 2 3 2 2 6 2" xfId="16134"/>
    <cellStyle name="Обычный 4 3 4 2 3 2 2 7" xfId="16135"/>
    <cellStyle name="Обычный 4 3 4 2 3 2 3" xfId="7174"/>
    <cellStyle name="Обычный 4 3 4 2 3 2 3 2" xfId="7175"/>
    <cellStyle name="Обычный 4 3 4 2 3 2 3 2 2" xfId="7176"/>
    <cellStyle name="Обычный 4 3 4 2 3 2 3 2 2 2" xfId="16136"/>
    <cellStyle name="Обычный 4 3 4 2 3 2 3 2 3" xfId="7177"/>
    <cellStyle name="Обычный 4 3 4 2 3 2 3 2 3 2" xfId="16137"/>
    <cellStyle name="Обычный 4 3 4 2 3 2 3 2 4" xfId="16138"/>
    <cellStyle name="Обычный 4 3 4 2 3 2 3 3" xfId="7178"/>
    <cellStyle name="Обычный 4 3 4 2 3 2 3 3 2" xfId="16139"/>
    <cellStyle name="Обычный 4 3 4 2 3 2 3 4" xfId="7179"/>
    <cellStyle name="Обычный 4 3 4 2 3 2 3 4 2" xfId="16140"/>
    <cellStyle name="Обычный 4 3 4 2 3 2 3 5" xfId="16141"/>
    <cellStyle name="Обычный 4 3 4 2 3 2 4" xfId="7180"/>
    <cellStyle name="Обычный 4 3 4 2 3 2 4 2" xfId="7181"/>
    <cellStyle name="Обычный 4 3 4 2 3 2 4 2 2" xfId="7182"/>
    <cellStyle name="Обычный 4 3 4 2 3 2 4 2 2 2" xfId="16142"/>
    <cellStyle name="Обычный 4 3 4 2 3 2 4 2 3" xfId="16143"/>
    <cellStyle name="Обычный 4 3 4 2 3 2 4 3" xfId="7183"/>
    <cellStyle name="Обычный 4 3 4 2 3 2 4 3 2" xfId="16144"/>
    <cellStyle name="Обычный 4 3 4 2 3 2 4 4" xfId="7184"/>
    <cellStyle name="Обычный 4 3 4 2 3 2 4 4 2" xfId="16145"/>
    <cellStyle name="Обычный 4 3 4 2 3 2 4 5" xfId="16146"/>
    <cellStyle name="Обычный 4 3 4 2 3 2 5" xfId="7185"/>
    <cellStyle name="Обычный 4 3 4 2 3 2 5 2" xfId="7186"/>
    <cellStyle name="Обычный 4 3 4 2 3 2 5 2 2" xfId="16147"/>
    <cellStyle name="Обычный 4 3 4 2 3 2 5 3" xfId="16148"/>
    <cellStyle name="Обычный 4 3 4 2 3 2 6" xfId="7187"/>
    <cellStyle name="Обычный 4 3 4 2 3 2 6 2" xfId="16149"/>
    <cellStyle name="Обычный 4 3 4 2 3 2 7" xfId="7188"/>
    <cellStyle name="Обычный 4 3 4 2 3 2 7 2" xfId="16150"/>
    <cellStyle name="Обычный 4 3 4 2 3 2 8" xfId="16151"/>
    <cellStyle name="Обычный 4 3 4 2 3 3" xfId="7189"/>
    <cellStyle name="Обычный 4 3 4 2 3 3 2" xfId="7190"/>
    <cellStyle name="Обычный 4 3 4 2 3 3 2 2" xfId="7191"/>
    <cellStyle name="Обычный 4 3 4 2 3 3 2 2 2" xfId="7192"/>
    <cellStyle name="Обычный 4 3 4 2 3 3 2 2 2 2" xfId="16152"/>
    <cellStyle name="Обычный 4 3 4 2 3 3 2 2 3" xfId="7193"/>
    <cellStyle name="Обычный 4 3 4 2 3 3 2 2 3 2" xfId="16153"/>
    <cellStyle name="Обычный 4 3 4 2 3 3 2 2 4" xfId="16154"/>
    <cellStyle name="Обычный 4 3 4 2 3 3 2 3" xfId="7194"/>
    <cellStyle name="Обычный 4 3 4 2 3 3 2 3 2" xfId="16155"/>
    <cellStyle name="Обычный 4 3 4 2 3 3 2 4" xfId="7195"/>
    <cellStyle name="Обычный 4 3 4 2 3 3 2 4 2" xfId="16156"/>
    <cellStyle name="Обычный 4 3 4 2 3 3 2 5" xfId="16157"/>
    <cellStyle name="Обычный 4 3 4 2 3 3 3" xfId="7196"/>
    <cellStyle name="Обычный 4 3 4 2 3 3 3 2" xfId="7197"/>
    <cellStyle name="Обычный 4 3 4 2 3 3 3 2 2" xfId="7198"/>
    <cellStyle name="Обычный 4 3 4 2 3 3 3 2 2 2" xfId="16158"/>
    <cellStyle name="Обычный 4 3 4 2 3 3 3 2 3" xfId="16159"/>
    <cellStyle name="Обычный 4 3 4 2 3 3 3 3" xfId="7199"/>
    <cellStyle name="Обычный 4 3 4 2 3 3 3 3 2" xfId="16160"/>
    <cellStyle name="Обычный 4 3 4 2 3 3 3 4" xfId="7200"/>
    <cellStyle name="Обычный 4 3 4 2 3 3 3 4 2" xfId="16161"/>
    <cellStyle name="Обычный 4 3 4 2 3 3 3 5" xfId="16162"/>
    <cellStyle name="Обычный 4 3 4 2 3 3 4" xfId="7201"/>
    <cellStyle name="Обычный 4 3 4 2 3 3 4 2" xfId="7202"/>
    <cellStyle name="Обычный 4 3 4 2 3 3 4 2 2" xfId="16163"/>
    <cellStyle name="Обычный 4 3 4 2 3 3 4 3" xfId="16164"/>
    <cellStyle name="Обычный 4 3 4 2 3 3 5" xfId="7203"/>
    <cellStyle name="Обычный 4 3 4 2 3 3 5 2" xfId="16165"/>
    <cellStyle name="Обычный 4 3 4 2 3 3 6" xfId="7204"/>
    <cellStyle name="Обычный 4 3 4 2 3 3 6 2" xfId="16166"/>
    <cellStyle name="Обычный 4 3 4 2 3 3 7" xfId="16167"/>
    <cellStyle name="Обычный 4 3 4 2 3 4" xfId="7205"/>
    <cellStyle name="Обычный 4 3 4 2 3 4 2" xfId="7206"/>
    <cellStyle name="Обычный 4 3 4 2 3 4 2 2" xfId="7207"/>
    <cellStyle name="Обычный 4 3 4 2 3 4 2 2 2" xfId="16168"/>
    <cellStyle name="Обычный 4 3 4 2 3 4 2 3" xfId="7208"/>
    <cellStyle name="Обычный 4 3 4 2 3 4 2 3 2" xfId="16169"/>
    <cellStyle name="Обычный 4 3 4 2 3 4 2 4" xfId="16170"/>
    <cellStyle name="Обычный 4 3 4 2 3 4 3" xfId="7209"/>
    <cellStyle name="Обычный 4 3 4 2 3 4 3 2" xfId="16171"/>
    <cellStyle name="Обычный 4 3 4 2 3 4 4" xfId="7210"/>
    <cellStyle name="Обычный 4 3 4 2 3 4 4 2" xfId="16172"/>
    <cellStyle name="Обычный 4 3 4 2 3 4 5" xfId="16173"/>
    <cellStyle name="Обычный 4 3 4 2 3 5" xfId="7211"/>
    <cellStyle name="Обычный 4 3 4 2 3 5 2" xfId="7212"/>
    <cellStyle name="Обычный 4 3 4 2 3 5 2 2" xfId="7213"/>
    <cellStyle name="Обычный 4 3 4 2 3 5 2 2 2" xfId="16174"/>
    <cellStyle name="Обычный 4 3 4 2 3 5 2 3" xfId="16175"/>
    <cellStyle name="Обычный 4 3 4 2 3 5 3" xfId="7214"/>
    <cellStyle name="Обычный 4 3 4 2 3 5 3 2" xfId="16176"/>
    <cellStyle name="Обычный 4 3 4 2 3 5 4" xfId="7215"/>
    <cellStyle name="Обычный 4 3 4 2 3 5 4 2" xfId="16177"/>
    <cellStyle name="Обычный 4 3 4 2 3 5 5" xfId="16178"/>
    <cellStyle name="Обычный 4 3 4 2 3 6" xfId="7216"/>
    <cellStyle name="Обычный 4 3 4 2 3 6 2" xfId="7217"/>
    <cellStyle name="Обычный 4 3 4 2 3 6 2 2" xfId="16179"/>
    <cellStyle name="Обычный 4 3 4 2 3 6 3" xfId="16180"/>
    <cellStyle name="Обычный 4 3 4 2 3 7" xfId="7218"/>
    <cellStyle name="Обычный 4 3 4 2 3 7 2" xfId="16181"/>
    <cellStyle name="Обычный 4 3 4 2 3 8" xfId="7219"/>
    <cellStyle name="Обычный 4 3 4 2 3 8 2" xfId="16182"/>
    <cellStyle name="Обычный 4 3 4 2 3 9" xfId="16183"/>
    <cellStyle name="Обычный 4 3 4 2 4" xfId="7220"/>
    <cellStyle name="Обычный 4 3 4 2 4 2" xfId="7221"/>
    <cellStyle name="Обычный 4 3 4 2 4 2 2" xfId="7222"/>
    <cellStyle name="Обычный 4 3 4 2 4 2 2 2" xfId="7223"/>
    <cellStyle name="Обычный 4 3 4 2 4 2 2 2 2" xfId="7224"/>
    <cellStyle name="Обычный 4 3 4 2 4 2 2 2 2 2" xfId="16184"/>
    <cellStyle name="Обычный 4 3 4 2 4 2 2 2 3" xfId="7225"/>
    <cellStyle name="Обычный 4 3 4 2 4 2 2 2 3 2" xfId="16185"/>
    <cellStyle name="Обычный 4 3 4 2 4 2 2 2 4" xfId="16186"/>
    <cellStyle name="Обычный 4 3 4 2 4 2 2 3" xfId="7226"/>
    <cellStyle name="Обычный 4 3 4 2 4 2 2 3 2" xfId="16187"/>
    <cellStyle name="Обычный 4 3 4 2 4 2 2 4" xfId="7227"/>
    <cellStyle name="Обычный 4 3 4 2 4 2 2 4 2" xfId="16188"/>
    <cellStyle name="Обычный 4 3 4 2 4 2 2 5" xfId="16189"/>
    <cellStyle name="Обычный 4 3 4 2 4 2 3" xfId="7228"/>
    <cellStyle name="Обычный 4 3 4 2 4 2 3 2" xfId="7229"/>
    <cellStyle name="Обычный 4 3 4 2 4 2 3 2 2" xfId="7230"/>
    <cellStyle name="Обычный 4 3 4 2 4 2 3 2 2 2" xfId="16190"/>
    <cellStyle name="Обычный 4 3 4 2 4 2 3 2 3" xfId="16191"/>
    <cellStyle name="Обычный 4 3 4 2 4 2 3 3" xfId="7231"/>
    <cellStyle name="Обычный 4 3 4 2 4 2 3 3 2" xfId="16192"/>
    <cellStyle name="Обычный 4 3 4 2 4 2 3 4" xfId="7232"/>
    <cellStyle name="Обычный 4 3 4 2 4 2 3 4 2" xfId="16193"/>
    <cellStyle name="Обычный 4 3 4 2 4 2 3 5" xfId="16194"/>
    <cellStyle name="Обычный 4 3 4 2 4 2 4" xfId="7233"/>
    <cellStyle name="Обычный 4 3 4 2 4 2 4 2" xfId="7234"/>
    <cellStyle name="Обычный 4 3 4 2 4 2 4 2 2" xfId="16195"/>
    <cellStyle name="Обычный 4 3 4 2 4 2 4 3" xfId="16196"/>
    <cellStyle name="Обычный 4 3 4 2 4 2 5" xfId="7235"/>
    <cellStyle name="Обычный 4 3 4 2 4 2 5 2" xfId="16197"/>
    <cellStyle name="Обычный 4 3 4 2 4 2 6" xfId="7236"/>
    <cellStyle name="Обычный 4 3 4 2 4 2 6 2" xfId="16198"/>
    <cellStyle name="Обычный 4 3 4 2 4 2 7" xfId="16199"/>
    <cellStyle name="Обычный 4 3 4 2 4 3" xfId="7237"/>
    <cellStyle name="Обычный 4 3 4 2 4 3 2" xfId="7238"/>
    <cellStyle name="Обычный 4 3 4 2 4 3 2 2" xfId="7239"/>
    <cellStyle name="Обычный 4 3 4 2 4 3 2 2 2" xfId="16200"/>
    <cellStyle name="Обычный 4 3 4 2 4 3 2 3" xfId="7240"/>
    <cellStyle name="Обычный 4 3 4 2 4 3 2 3 2" xfId="16201"/>
    <cellStyle name="Обычный 4 3 4 2 4 3 2 4" xfId="16202"/>
    <cellStyle name="Обычный 4 3 4 2 4 3 3" xfId="7241"/>
    <cellStyle name="Обычный 4 3 4 2 4 3 3 2" xfId="16203"/>
    <cellStyle name="Обычный 4 3 4 2 4 3 4" xfId="7242"/>
    <cellStyle name="Обычный 4 3 4 2 4 3 4 2" xfId="16204"/>
    <cellStyle name="Обычный 4 3 4 2 4 3 5" xfId="16205"/>
    <cellStyle name="Обычный 4 3 4 2 4 4" xfId="7243"/>
    <cellStyle name="Обычный 4 3 4 2 4 4 2" xfId="7244"/>
    <cellStyle name="Обычный 4 3 4 2 4 4 2 2" xfId="7245"/>
    <cellStyle name="Обычный 4 3 4 2 4 4 2 2 2" xfId="16206"/>
    <cellStyle name="Обычный 4 3 4 2 4 4 2 3" xfId="16207"/>
    <cellStyle name="Обычный 4 3 4 2 4 4 3" xfId="7246"/>
    <cellStyle name="Обычный 4 3 4 2 4 4 3 2" xfId="16208"/>
    <cellStyle name="Обычный 4 3 4 2 4 4 4" xfId="7247"/>
    <cellStyle name="Обычный 4 3 4 2 4 4 4 2" xfId="16209"/>
    <cellStyle name="Обычный 4 3 4 2 4 4 5" xfId="16210"/>
    <cellStyle name="Обычный 4 3 4 2 4 5" xfId="7248"/>
    <cellStyle name="Обычный 4 3 4 2 4 5 2" xfId="7249"/>
    <cellStyle name="Обычный 4 3 4 2 4 5 2 2" xfId="16211"/>
    <cellStyle name="Обычный 4 3 4 2 4 5 3" xfId="16212"/>
    <cellStyle name="Обычный 4 3 4 2 4 6" xfId="7250"/>
    <cellStyle name="Обычный 4 3 4 2 4 6 2" xfId="16213"/>
    <cellStyle name="Обычный 4 3 4 2 4 7" xfId="7251"/>
    <cellStyle name="Обычный 4 3 4 2 4 7 2" xfId="16214"/>
    <cellStyle name="Обычный 4 3 4 2 4 8" xfId="16215"/>
    <cellStyle name="Обычный 4 3 4 2 5" xfId="7252"/>
    <cellStyle name="Обычный 4 3 4 2 5 2" xfId="7253"/>
    <cellStyle name="Обычный 4 3 4 2 5 2 2" xfId="7254"/>
    <cellStyle name="Обычный 4 3 4 2 5 2 2 2" xfId="7255"/>
    <cellStyle name="Обычный 4 3 4 2 5 2 2 2 2" xfId="16216"/>
    <cellStyle name="Обычный 4 3 4 2 5 2 2 3" xfId="7256"/>
    <cellStyle name="Обычный 4 3 4 2 5 2 2 3 2" xfId="16217"/>
    <cellStyle name="Обычный 4 3 4 2 5 2 2 4" xfId="16218"/>
    <cellStyle name="Обычный 4 3 4 2 5 2 3" xfId="7257"/>
    <cellStyle name="Обычный 4 3 4 2 5 2 3 2" xfId="16219"/>
    <cellStyle name="Обычный 4 3 4 2 5 2 4" xfId="7258"/>
    <cellStyle name="Обычный 4 3 4 2 5 2 4 2" xfId="16220"/>
    <cellStyle name="Обычный 4 3 4 2 5 2 5" xfId="16221"/>
    <cellStyle name="Обычный 4 3 4 2 5 3" xfId="7259"/>
    <cellStyle name="Обычный 4 3 4 2 5 3 2" xfId="7260"/>
    <cellStyle name="Обычный 4 3 4 2 5 3 2 2" xfId="7261"/>
    <cellStyle name="Обычный 4 3 4 2 5 3 2 2 2" xfId="16222"/>
    <cellStyle name="Обычный 4 3 4 2 5 3 2 3" xfId="16223"/>
    <cellStyle name="Обычный 4 3 4 2 5 3 3" xfId="7262"/>
    <cellStyle name="Обычный 4 3 4 2 5 3 3 2" xfId="16224"/>
    <cellStyle name="Обычный 4 3 4 2 5 3 4" xfId="7263"/>
    <cellStyle name="Обычный 4 3 4 2 5 3 4 2" xfId="16225"/>
    <cellStyle name="Обычный 4 3 4 2 5 3 5" xfId="16226"/>
    <cellStyle name="Обычный 4 3 4 2 5 4" xfId="7264"/>
    <cellStyle name="Обычный 4 3 4 2 5 4 2" xfId="7265"/>
    <cellStyle name="Обычный 4 3 4 2 5 4 2 2" xfId="16227"/>
    <cellStyle name="Обычный 4 3 4 2 5 4 3" xfId="16228"/>
    <cellStyle name="Обычный 4 3 4 2 5 5" xfId="7266"/>
    <cellStyle name="Обычный 4 3 4 2 5 5 2" xfId="16229"/>
    <cellStyle name="Обычный 4 3 4 2 5 6" xfId="7267"/>
    <cellStyle name="Обычный 4 3 4 2 5 6 2" xfId="16230"/>
    <cellStyle name="Обычный 4 3 4 2 5 7" xfId="16231"/>
    <cellStyle name="Обычный 4 3 4 2 6" xfId="7268"/>
    <cellStyle name="Обычный 4 3 4 2 6 2" xfId="7269"/>
    <cellStyle name="Обычный 4 3 4 2 6 2 2" xfId="7270"/>
    <cellStyle name="Обычный 4 3 4 2 6 2 2 2" xfId="16232"/>
    <cellStyle name="Обычный 4 3 4 2 6 2 3" xfId="7271"/>
    <cellStyle name="Обычный 4 3 4 2 6 2 3 2" xfId="16233"/>
    <cellStyle name="Обычный 4 3 4 2 6 2 4" xfId="16234"/>
    <cellStyle name="Обычный 4 3 4 2 6 3" xfId="7272"/>
    <cellStyle name="Обычный 4 3 4 2 6 3 2" xfId="16235"/>
    <cellStyle name="Обычный 4 3 4 2 6 4" xfId="7273"/>
    <cellStyle name="Обычный 4 3 4 2 6 4 2" xfId="16236"/>
    <cellStyle name="Обычный 4 3 4 2 6 5" xfId="16237"/>
    <cellStyle name="Обычный 4 3 4 2 7" xfId="7274"/>
    <cellStyle name="Обычный 4 3 4 2 7 2" xfId="7275"/>
    <cellStyle name="Обычный 4 3 4 2 7 2 2" xfId="7276"/>
    <cellStyle name="Обычный 4 3 4 2 7 2 2 2" xfId="16238"/>
    <cellStyle name="Обычный 4 3 4 2 7 2 3" xfId="16239"/>
    <cellStyle name="Обычный 4 3 4 2 7 3" xfId="7277"/>
    <cellStyle name="Обычный 4 3 4 2 7 3 2" xfId="16240"/>
    <cellStyle name="Обычный 4 3 4 2 7 4" xfId="7278"/>
    <cellStyle name="Обычный 4 3 4 2 7 4 2" xfId="16241"/>
    <cellStyle name="Обычный 4 3 4 2 7 5" xfId="16242"/>
    <cellStyle name="Обычный 4 3 4 2 8" xfId="7279"/>
    <cellStyle name="Обычный 4 3 4 2 8 2" xfId="7280"/>
    <cellStyle name="Обычный 4 3 4 2 8 2 2" xfId="16243"/>
    <cellStyle name="Обычный 4 3 4 2 8 3" xfId="16244"/>
    <cellStyle name="Обычный 4 3 4 2 9" xfId="7281"/>
    <cellStyle name="Обычный 4 3 4 2 9 2" xfId="16245"/>
    <cellStyle name="Обычный 4 3 4 3" xfId="7282"/>
    <cellStyle name="Обычный 4 3 4 3 10" xfId="16246"/>
    <cellStyle name="Обычный 4 3 4 3 2" xfId="7283"/>
    <cellStyle name="Обычный 4 3 4 3 2 2" xfId="7284"/>
    <cellStyle name="Обычный 4 3 4 3 2 2 2" xfId="7285"/>
    <cellStyle name="Обычный 4 3 4 3 2 2 2 2" xfId="7286"/>
    <cellStyle name="Обычный 4 3 4 3 2 2 2 2 2" xfId="7287"/>
    <cellStyle name="Обычный 4 3 4 3 2 2 2 2 2 2" xfId="7288"/>
    <cellStyle name="Обычный 4 3 4 3 2 2 2 2 2 2 2" xfId="16247"/>
    <cellStyle name="Обычный 4 3 4 3 2 2 2 2 2 3" xfId="7289"/>
    <cellStyle name="Обычный 4 3 4 3 2 2 2 2 2 3 2" xfId="16248"/>
    <cellStyle name="Обычный 4 3 4 3 2 2 2 2 2 4" xfId="16249"/>
    <cellStyle name="Обычный 4 3 4 3 2 2 2 2 3" xfId="7290"/>
    <cellStyle name="Обычный 4 3 4 3 2 2 2 2 3 2" xfId="16250"/>
    <cellStyle name="Обычный 4 3 4 3 2 2 2 2 4" xfId="7291"/>
    <cellStyle name="Обычный 4 3 4 3 2 2 2 2 4 2" xfId="16251"/>
    <cellStyle name="Обычный 4 3 4 3 2 2 2 2 5" xfId="16252"/>
    <cellStyle name="Обычный 4 3 4 3 2 2 2 3" xfId="7292"/>
    <cellStyle name="Обычный 4 3 4 3 2 2 2 3 2" xfId="7293"/>
    <cellStyle name="Обычный 4 3 4 3 2 2 2 3 2 2" xfId="7294"/>
    <cellStyle name="Обычный 4 3 4 3 2 2 2 3 2 2 2" xfId="16253"/>
    <cellStyle name="Обычный 4 3 4 3 2 2 2 3 2 3" xfId="16254"/>
    <cellStyle name="Обычный 4 3 4 3 2 2 2 3 3" xfId="7295"/>
    <cellStyle name="Обычный 4 3 4 3 2 2 2 3 3 2" xfId="16255"/>
    <cellStyle name="Обычный 4 3 4 3 2 2 2 3 4" xfId="7296"/>
    <cellStyle name="Обычный 4 3 4 3 2 2 2 3 4 2" xfId="16256"/>
    <cellStyle name="Обычный 4 3 4 3 2 2 2 3 5" xfId="16257"/>
    <cellStyle name="Обычный 4 3 4 3 2 2 2 4" xfId="7297"/>
    <cellStyle name="Обычный 4 3 4 3 2 2 2 4 2" xfId="7298"/>
    <cellStyle name="Обычный 4 3 4 3 2 2 2 4 2 2" xfId="16258"/>
    <cellStyle name="Обычный 4 3 4 3 2 2 2 4 3" xfId="16259"/>
    <cellStyle name="Обычный 4 3 4 3 2 2 2 5" xfId="7299"/>
    <cellStyle name="Обычный 4 3 4 3 2 2 2 5 2" xfId="16260"/>
    <cellStyle name="Обычный 4 3 4 3 2 2 2 6" xfId="7300"/>
    <cellStyle name="Обычный 4 3 4 3 2 2 2 6 2" xfId="16261"/>
    <cellStyle name="Обычный 4 3 4 3 2 2 2 7" xfId="16262"/>
    <cellStyle name="Обычный 4 3 4 3 2 2 3" xfId="7301"/>
    <cellStyle name="Обычный 4 3 4 3 2 2 3 2" xfId="7302"/>
    <cellStyle name="Обычный 4 3 4 3 2 2 3 2 2" xfId="7303"/>
    <cellStyle name="Обычный 4 3 4 3 2 2 3 2 2 2" xfId="16263"/>
    <cellStyle name="Обычный 4 3 4 3 2 2 3 2 3" xfId="7304"/>
    <cellStyle name="Обычный 4 3 4 3 2 2 3 2 3 2" xfId="16264"/>
    <cellStyle name="Обычный 4 3 4 3 2 2 3 2 4" xfId="16265"/>
    <cellStyle name="Обычный 4 3 4 3 2 2 3 3" xfId="7305"/>
    <cellStyle name="Обычный 4 3 4 3 2 2 3 3 2" xfId="16266"/>
    <cellStyle name="Обычный 4 3 4 3 2 2 3 4" xfId="7306"/>
    <cellStyle name="Обычный 4 3 4 3 2 2 3 4 2" xfId="16267"/>
    <cellStyle name="Обычный 4 3 4 3 2 2 3 5" xfId="16268"/>
    <cellStyle name="Обычный 4 3 4 3 2 2 4" xfId="7307"/>
    <cellStyle name="Обычный 4 3 4 3 2 2 4 2" xfId="7308"/>
    <cellStyle name="Обычный 4 3 4 3 2 2 4 2 2" xfId="7309"/>
    <cellStyle name="Обычный 4 3 4 3 2 2 4 2 2 2" xfId="16269"/>
    <cellStyle name="Обычный 4 3 4 3 2 2 4 2 3" xfId="16270"/>
    <cellStyle name="Обычный 4 3 4 3 2 2 4 3" xfId="7310"/>
    <cellStyle name="Обычный 4 3 4 3 2 2 4 3 2" xfId="16271"/>
    <cellStyle name="Обычный 4 3 4 3 2 2 4 4" xfId="7311"/>
    <cellStyle name="Обычный 4 3 4 3 2 2 4 4 2" xfId="16272"/>
    <cellStyle name="Обычный 4 3 4 3 2 2 4 5" xfId="16273"/>
    <cellStyle name="Обычный 4 3 4 3 2 2 5" xfId="7312"/>
    <cellStyle name="Обычный 4 3 4 3 2 2 5 2" xfId="7313"/>
    <cellStyle name="Обычный 4 3 4 3 2 2 5 2 2" xfId="16274"/>
    <cellStyle name="Обычный 4 3 4 3 2 2 5 3" xfId="16275"/>
    <cellStyle name="Обычный 4 3 4 3 2 2 6" xfId="7314"/>
    <cellStyle name="Обычный 4 3 4 3 2 2 6 2" xfId="16276"/>
    <cellStyle name="Обычный 4 3 4 3 2 2 7" xfId="7315"/>
    <cellStyle name="Обычный 4 3 4 3 2 2 7 2" xfId="16277"/>
    <cellStyle name="Обычный 4 3 4 3 2 2 8" xfId="16278"/>
    <cellStyle name="Обычный 4 3 4 3 2 3" xfId="7316"/>
    <cellStyle name="Обычный 4 3 4 3 2 3 2" xfId="7317"/>
    <cellStyle name="Обычный 4 3 4 3 2 3 2 2" xfId="7318"/>
    <cellStyle name="Обычный 4 3 4 3 2 3 2 2 2" xfId="7319"/>
    <cellStyle name="Обычный 4 3 4 3 2 3 2 2 2 2" xfId="16279"/>
    <cellStyle name="Обычный 4 3 4 3 2 3 2 2 3" xfId="7320"/>
    <cellStyle name="Обычный 4 3 4 3 2 3 2 2 3 2" xfId="16280"/>
    <cellStyle name="Обычный 4 3 4 3 2 3 2 2 4" xfId="16281"/>
    <cellStyle name="Обычный 4 3 4 3 2 3 2 3" xfId="7321"/>
    <cellStyle name="Обычный 4 3 4 3 2 3 2 3 2" xfId="16282"/>
    <cellStyle name="Обычный 4 3 4 3 2 3 2 4" xfId="7322"/>
    <cellStyle name="Обычный 4 3 4 3 2 3 2 4 2" xfId="16283"/>
    <cellStyle name="Обычный 4 3 4 3 2 3 2 5" xfId="16284"/>
    <cellStyle name="Обычный 4 3 4 3 2 3 3" xfId="7323"/>
    <cellStyle name="Обычный 4 3 4 3 2 3 3 2" xfId="7324"/>
    <cellStyle name="Обычный 4 3 4 3 2 3 3 2 2" xfId="7325"/>
    <cellStyle name="Обычный 4 3 4 3 2 3 3 2 2 2" xfId="16285"/>
    <cellStyle name="Обычный 4 3 4 3 2 3 3 2 3" xfId="16286"/>
    <cellStyle name="Обычный 4 3 4 3 2 3 3 3" xfId="7326"/>
    <cellStyle name="Обычный 4 3 4 3 2 3 3 3 2" xfId="16287"/>
    <cellStyle name="Обычный 4 3 4 3 2 3 3 4" xfId="7327"/>
    <cellStyle name="Обычный 4 3 4 3 2 3 3 4 2" xfId="16288"/>
    <cellStyle name="Обычный 4 3 4 3 2 3 3 5" xfId="16289"/>
    <cellStyle name="Обычный 4 3 4 3 2 3 4" xfId="7328"/>
    <cellStyle name="Обычный 4 3 4 3 2 3 4 2" xfId="7329"/>
    <cellStyle name="Обычный 4 3 4 3 2 3 4 2 2" xfId="16290"/>
    <cellStyle name="Обычный 4 3 4 3 2 3 4 3" xfId="16291"/>
    <cellStyle name="Обычный 4 3 4 3 2 3 5" xfId="7330"/>
    <cellStyle name="Обычный 4 3 4 3 2 3 5 2" xfId="16292"/>
    <cellStyle name="Обычный 4 3 4 3 2 3 6" xfId="7331"/>
    <cellStyle name="Обычный 4 3 4 3 2 3 6 2" xfId="16293"/>
    <cellStyle name="Обычный 4 3 4 3 2 3 7" xfId="16294"/>
    <cellStyle name="Обычный 4 3 4 3 2 4" xfId="7332"/>
    <cellStyle name="Обычный 4 3 4 3 2 4 2" xfId="7333"/>
    <cellStyle name="Обычный 4 3 4 3 2 4 2 2" xfId="7334"/>
    <cellStyle name="Обычный 4 3 4 3 2 4 2 2 2" xfId="16295"/>
    <cellStyle name="Обычный 4 3 4 3 2 4 2 3" xfId="7335"/>
    <cellStyle name="Обычный 4 3 4 3 2 4 2 3 2" xfId="16296"/>
    <cellStyle name="Обычный 4 3 4 3 2 4 2 4" xfId="16297"/>
    <cellStyle name="Обычный 4 3 4 3 2 4 3" xfId="7336"/>
    <cellStyle name="Обычный 4 3 4 3 2 4 3 2" xfId="16298"/>
    <cellStyle name="Обычный 4 3 4 3 2 4 4" xfId="7337"/>
    <cellStyle name="Обычный 4 3 4 3 2 4 4 2" xfId="16299"/>
    <cellStyle name="Обычный 4 3 4 3 2 4 5" xfId="16300"/>
    <cellStyle name="Обычный 4 3 4 3 2 5" xfId="7338"/>
    <cellStyle name="Обычный 4 3 4 3 2 5 2" xfId="7339"/>
    <cellStyle name="Обычный 4 3 4 3 2 5 2 2" xfId="7340"/>
    <cellStyle name="Обычный 4 3 4 3 2 5 2 2 2" xfId="16301"/>
    <cellStyle name="Обычный 4 3 4 3 2 5 2 3" xfId="16302"/>
    <cellStyle name="Обычный 4 3 4 3 2 5 3" xfId="7341"/>
    <cellStyle name="Обычный 4 3 4 3 2 5 3 2" xfId="16303"/>
    <cellStyle name="Обычный 4 3 4 3 2 5 4" xfId="7342"/>
    <cellStyle name="Обычный 4 3 4 3 2 5 4 2" xfId="16304"/>
    <cellStyle name="Обычный 4 3 4 3 2 5 5" xfId="16305"/>
    <cellStyle name="Обычный 4 3 4 3 2 6" xfId="7343"/>
    <cellStyle name="Обычный 4 3 4 3 2 6 2" xfId="7344"/>
    <cellStyle name="Обычный 4 3 4 3 2 6 2 2" xfId="16306"/>
    <cellStyle name="Обычный 4 3 4 3 2 6 3" xfId="16307"/>
    <cellStyle name="Обычный 4 3 4 3 2 7" xfId="7345"/>
    <cellStyle name="Обычный 4 3 4 3 2 7 2" xfId="16308"/>
    <cellStyle name="Обычный 4 3 4 3 2 8" xfId="7346"/>
    <cellStyle name="Обычный 4 3 4 3 2 8 2" xfId="16309"/>
    <cellStyle name="Обычный 4 3 4 3 2 9" xfId="16310"/>
    <cellStyle name="Обычный 4 3 4 3 3" xfId="7347"/>
    <cellStyle name="Обычный 4 3 4 3 3 2" xfId="7348"/>
    <cellStyle name="Обычный 4 3 4 3 3 2 2" xfId="7349"/>
    <cellStyle name="Обычный 4 3 4 3 3 2 2 2" xfId="7350"/>
    <cellStyle name="Обычный 4 3 4 3 3 2 2 2 2" xfId="7351"/>
    <cellStyle name="Обычный 4 3 4 3 3 2 2 2 2 2" xfId="16311"/>
    <cellStyle name="Обычный 4 3 4 3 3 2 2 2 3" xfId="7352"/>
    <cellStyle name="Обычный 4 3 4 3 3 2 2 2 3 2" xfId="16312"/>
    <cellStyle name="Обычный 4 3 4 3 3 2 2 2 4" xfId="16313"/>
    <cellStyle name="Обычный 4 3 4 3 3 2 2 3" xfId="7353"/>
    <cellStyle name="Обычный 4 3 4 3 3 2 2 3 2" xfId="16314"/>
    <cellStyle name="Обычный 4 3 4 3 3 2 2 4" xfId="7354"/>
    <cellStyle name="Обычный 4 3 4 3 3 2 2 4 2" xfId="16315"/>
    <cellStyle name="Обычный 4 3 4 3 3 2 2 5" xfId="16316"/>
    <cellStyle name="Обычный 4 3 4 3 3 2 3" xfId="7355"/>
    <cellStyle name="Обычный 4 3 4 3 3 2 3 2" xfId="7356"/>
    <cellStyle name="Обычный 4 3 4 3 3 2 3 2 2" xfId="7357"/>
    <cellStyle name="Обычный 4 3 4 3 3 2 3 2 2 2" xfId="16317"/>
    <cellStyle name="Обычный 4 3 4 3 3 2 3 2 3" xfId="16318"/>
    <cellStyle name="Обычный 4 3 4 3 3 2 3 3" xfId="7358"/>
    <cellStyle name="Обычный 4 3 4 3 3 2 3 3 2" xfId="16319"/>
    <cellStyle name="Обычный 4 3 4 3 3 2 3 4" xfId="7359"/>
    <cellStyle name="Обычный 4 3 4 3 3 2 3 4 2" xfId="16320"/>
    <cellStyle name="Обычный 4 3 4 3 3 2 3 5" xfId="16321"/>
    <cellStyle name="Обычный 4 3 4 3 3 2 4" xfId="7360"/>
    <cellStyle name="Обычный 4 3 4 3 3 2 4 2" xfId="7361"/>
    <cellStyle name="Обычный 4 3 4 3 3 2 4 2 2" xfId="16322"/>
    <cellStyle name="Обычный 4 3 4 3 3 2 4 3" xfId="16323"/>
    <cellStyle name="Обычный 4 3 4 3 3 2 5" xfId="7362"/>
    <cellStyle name="Обычный 4 3 4 3 3 2 5 2" xfId="16324"/>
    <cellStyle name="Обычный 4 3 4 3 3 2 6" xfId="7363"/>
    <cellStyle name="Обычный 4 3 4 3 3 2 6 2" xfId="16325"/>
    <cellStyle name="Обычный 4 3 4 3 3 2 7" xfId="16326"/>
    <cellStyle name="Обычный 4 3 4 3 3 3" xfId="7364"/>
    <cellStyle name="Обычный 4 3 4 3 3 3 2" xfId="7365"/>
    <cellStyle name="Обычный 4 3 4 3 3 3 2 2" xfId="7366"/>
    <cellStyle name="Обычный 4 3 4 3 3 3 2 2 2" xfId="16327"/>
    <cellStyle name="Обычный 4 3 4 3 3 3 2 3" xfId="7367"/>
    <cellStyle name="Обычный 4 3 4 3 3 3 2 3 2" xfId="16328"/>
    <cellStyle name="Обычный 4 3 4 3 3 3 2 4" xfId="16329"/>
    <cellStyle name="Обычный 4 3 4 3 3 3 3" xfId="7368"/>
    <cellStyle name="Обычный 4 3 4 3 3 3 3 2" xfId="16330"/>
    <cellStyle name="Обычный 4 3 4 3 3 3 4" xfId="7369"/>
    <cellStyle name="Обычный 4 3 4 3 3 3 4 2" xfId="16331"/>
    <cellStyle name="Обычный 4 3 4 3 3 3 5" xfId="16332"/>
    <cellStyle name="Обычный 4 3 4 3 3 4" xfId="7370"/>
    <cellStyle name="Обычный 4 3 4 3 3 4 2" xfId="7371"/>
    <cellStyle name="Обычный 4 3 4 3 3 4 2 2" xfId="7372"/>
    <cellStyle name="Обычный 4 3 4 3 3 4 2 2 2" xfId="16333"/>
    <cellStyle name="Обычный 4 3 4 3 3 4 2 3" xfId="16334"/>
    <cellStyle name="Обычный 4 3 4 3 3 4 3" xfId="7373"/>
    <cellStyle name="Обычный 4 3 4 3 3 4 3 2" xfId="16335"/>
    <cellStyle name="Обычный 4 3 4 3 3 4 4" xfId="7374"/>
    <cellStyle name="Обычный 4 3 4 3 3 4 4 2" xfId="16336"/>
    <cellStyle name="Обычный 4 3 4 3 3 4 5" xfId="16337"/>
    <cellStyle name="Обычный 4 3 4 3 3 5" xfId="7375"/>
    <cellStyle name="Обычный 4 3 4 3 3 5 2" xfId="7376"/>
    <cellStyle name="Обычный 4 3 4 3 3 5 2 2" xfId="16338"/>
    <cellStyle name="Обычный 4 3 4 3 3 5 3" xfId="16339"/>
    <cellStyle name="Обычный 4 3 4 3 3 6" xfId="7377"/>
    <cellStyle name="Обычный 4 3 4 3 3 6 2" xfId="16340"/>
    <cellStyle name="Обычный 4 3 4 3 3 7" xfId="7378"/>
    <cellStyle name="Обычный 4 3 4 3 3 7 2" xfId="16341"/>
    <cellStyle name="Обычный 4 3 4 3 3 8" xfId="16342"/>
    <cellStyle name="Обычный 4 3 4 3 4" xfId="7379"/>
    <cellStyle name="Обычный 4 3 4 3 4 2" xfId="7380"/>
    <cellStyle name="Обычный 4 3 4 3 4 2 2" xfId="7381"/>
    <cellStyle name="Обычный 4 3 4 3 4 2 2 2" xfId="7382"/>
    <cellStyle name="Обычный 4 3 4 3 4 2 2 2 2" xfId="16343"/>
    <cellStyle name="Обычный 4 3 4 3 4 2 2 3" xfId="7383"/>
    <cellStyle name="Обычный 4 3 4 3 4 2 2 3 2" xfId="16344"/>
    <cellStyle name="Обычный 4 3 4 3 4 2 2 4" xfId="16345"/>
    <cellStyle name="Обычный 4 3 4 3 4 2 3" xfId="7384"/>
    <cellStyle name="Обычный 4 3 4 3 4 2 3 2" xfId="16346"/>
    <cellStyle name="Обычный 4 3 4 3 4 2 4" xfId="7385"/>
    <cellStyle name="Обычный 4 3 4 3 4 2 4 2" xfId="16347"/>
    <cellStyle name="Обычный 4 3 4 3 4 2 5" xfId="16348"/>
    <cellStyle name="Обычный 4 3 4 3 4 3" xfId="7386"/>
    <cellStyle name="Обычный 4 3 4 3 4 3 2" xfId="7387"/>
    <cellStyle name="Обычный 4 3 4 3 4 3 2 2" xfId="7388"/>
    <cellStyle name="Обычный 4 3 4 3 4 3 2 2 2" xfId="16349"/>
    <cellStyle name="Обычный 4 3 4 3 4 3 2 3" xfId="16350"/>
    <cellStyle name="Обычный 4 3 4 3 4 3 3" xfId="7389"/>
    <cellStyle name="Обычный 4 3 4 3 4 3 3 2" xfId="16351"/>
    <cellStyle name="Обычный 4 3 4 3 4 3 4" xfId="7390"/>
    <cellStyle name="Обычный 4 3 4 3 4 3 4 2" xfId="16352"/>
    <cellStyle name="Обычный 4 3 4 3 4 3 5" xfId="16353"/>
    <cellStyle name="Обычный 4 3 4 3 4 4" xfId="7391"/>
    <cellStyle name="Обычный 4 3 4 3 4 4 2" xfId="7392"/>
    <cellStyle name="Обычный 4 3 4 3 4 4 2 2" xfId="16354"/>
    <cellStyle name="Обычный 4 3 4 3 4 4 3" xfId="16355"/>
    <cellStyle name="Обычный 4 3 4 3 4 5" xfId="7393"/>
    <cellStyle name="Обычный 4 3 4 3 4 5 2" xfId="16356"/>
    <cellStyle name="Обычный 4 3 4 3 4 6" xfId="7394"/>
    <cellStyle name="Обычный 4 3 4 3 4 6 2" xfId="16357"/>
    <cellStyle name="Обычный 4 3 4 3 4 7" xfId="16358"/>
    <cellStyle name="Обычный 4 3 4 3 5" xfId="7395"/>
    <cellStyle name="Обычный 4 3 4 3 5 2" xfId="7396"/>
    <cellStyle name="Обычный 4 3 4 3 5 2 2" xfId="7397"/>
    <cellStyle name="Обычный 4 3 4 3 5 2 2 2" xfId="16359"/>
    <cellStyle name="Обычный 4 3 4 3 5 2 3" xfId="7398"/>
    <cellStyle name="Обычный 4 3 4 3 5 2 3 2" xfId="16360"/>
    <cellStyle name="Обычный 4 3 4 3 5 2 4" xfId="16361"/>
    <cellStyle name="Обычный 4 3 4 3 5 3" xfId="7399"/>
    <cellStyle name="Обычный 4 3 4 3 5 3 2" xfId="16362"/>
    <cellStyle name="Обычный 4 3 4 3 5 4" xfId="7400"/>
    <cellStyle name="Обычный 4 3 4 3 5 4 2" xfId="16363"/>
    <cellStyle name="Обычный 4 3 4 3 5 5" xfId="16364"/>
    <cellStyle name="Обычный 4 3 4 3 6" xfId="7401"/>
    <cellStyle name="Обычный 4 3 4 3 6 2" xfId="7402"/>
    <cellStyle name="Обычный 4 3 4 3 6 2 2" xfId="7403"/>
    <cellStyle name="Обычный 4 3 4 3 6 2 2 2" xfId="16365"/>
    <cellStyle name="Обычный 4 3 4 3 6 2 3" xfId="16366"/>
    <cellStyle name="Обычный 4 3 4 3 6 3" xfId="7404"/>
    <cellStyle name="Обычный 4 3 4 3 6 3 2" xfId="16367"/>
    <cellStyle name="Обычный 4 3 4 3 6 4" xfId="7405"/>
    <cellStyle name="Обычный 4 3 4 3 6 4 2" xfId="16368"/>
    <cellStyle name="Обычный 4 3 4 3 6 5" xfId="16369"/>
    <cellStyle name="Обычный 4 3 4 3 7" xfId="7406"/>
    <cellStyle name="Обычный 4 3 4 3 7 2" xfId="7407"/>
    <cellStyle name="Обычный 4 3 4 3 7 2 2" xfId="16370"/>
    <cellStyle name="Обычный 4 3 4 3 7 3" xfId="16371"/>
    <cellStyle name="Обычный 4 3 4 3 8" xfId="7408"/>
    <cellStyle name="Обычный 4 3 4 3 8 2" xfId="16372"/>
    <cellStyle name="Обычный 4 3 4 3 9" xfId="7409"/>
    <cellStyle name="Обычный 4 3 4 3 9 2" xfId="16373"/>
    <cellStyle name="Обычный 4 3 4 4" xfId="7410"/>
    <cellStyle name="Обычный 4 3 4 4 2" xfId="7411"/>
    <cellStyle name="Обычный 4 3 4 4 2 2" xfId="7412"/>
    <cellStyle name="Обычный 4 3 4 4 2 2 2" xfId="7413"/>
    <cellStyle name="Обычный 4 3 4 4 2 2 2 2" xfId="7414"/>
    <cellStyle name="Обычный 4 3 4 4 2 2 2 2 2" xfId="7415"/>
    <cellStyle name="Обычный 4 3 4 4 2 2 2 2 2 2" xfId="16374"/>
    <cellStyle name="Обычный 4 3 4 4 2 2 2 2 3" xfId="7416"/>
    <cellStyle name="Обычный 4 3 4 4 2 2 2 2 3 2" xfId="16375"/>
    <cellStyle name="Обычный 4 3 4 4 2 2 2 2 4" xfId="16376"/>
    <cellStyle name="Обычный 4 3 4 4 2 2 2 3" xfId="7417"/>
    <cellStyle name="Обычный 4 3 4 4 2 2 2 3 2" xfId="16377"/>
    <cellStyle name="Обычный 4 3 4 4 2 2 2 4" xfId="7418"/>
    <cellStyle name="Обычный 4 3 4 4 2 2 2 4 2" xfId="16378"/>
    <cellStyle name="Обычный 4 3 4 4 2 2 2 5" xfId="16379"/>
    <cellStyle name="Обычный 4 3 4 4 2 2 3" xfId="7419"/>
    <cellStyle name="Обычный 4 3 4 4 2 2 3 2" xfId="7420"/>
    <cellStyle name="Обычный 4 3 4 4 2 2 3 2 2" xfId="7421"/>
    <cellStyle name="Обычный 4 3 4 4 2 2 3 2 2 2" xfId="16380"/>
    <cellStyle name="Обычный 4 3 4 4 2 2 3 2 3" xfId="16381"/>
    <cellStyle name="Обычный 4 3 4 4 2 2 3 3" xfId="7422"/>
    <cellStyle name="Обычный 4 3 4 4 2 2 3 3 2" xfId="16382"/>
    <cellStyle name="Обычный 4 3 4 4 2 2 3 4" xfId="7423"/>
    <cellStyle name="Обычный 4 3 4 4 2 2 3 4 2" xfId="16383"/>
    <cellStyle name="Обычный 4 3 4 4 2 2 3 5" xfId="16384"/>
    <cellStyle name="Обычный 4 3 4 4 2 2 4" xfId="7424"/>
    <cellStyle name="Обычный 4 3 4 4 2 2 4 2" xfId="7425"/>
    <cellStyle name="Обычный 4 3 4 4 2 2 4 2 2" xfId="16385"/>
    <cellStyle name="Обычный 4 3 4 4 2 2 4 3" xfId="16386"/>
    <cellStyle name="Обычный 4 3 4 4 2 2 5" xfId="7426"/>
    <cellStyle name="Обычный 4 3 4 4 2 2 5 2" xfId="16387"/>
    <cellStyle name="Обычный 4 3 4 4 2 2 6" xfId="7427"/>
    <cellStyle name="Обычный 4 3 4 4 2 2 6 2" xfId="16388"/>
    <cellStyle name="Обычный 4 3 4 4 2 2 7" xfId="16389"/>
    <cellStyle name="Обычный 4 3 4 4 2 3" xfId="7428"/>
    <cellStyle name="Обычный 4 3 4 4 2 3 2" xfId="7429"/>
    <cellStyle name="Обычный 4 3 4 4 2 3 2 2" xfId="7430"/>
    <cellStyle name="Обычный 4 3 4 4 2 3 2 2 2" xfId="16390"/>
    <cellStyle name="Обычный 4 3 4 4 2 3 2 3" xfId="7431"/>
    <cellStyle name="Обычный 4 3 4 4 2 3 2 3 2" xfId="16391"/>
    <cellStyle name="Обычный 4 3 4 4 2 3 2 4" xfId="16392"/>
    <cellStyle name="Обычный 4 3 4 4 2 3 3" xfId="7432"/>
    <cellStyle name="Обычный 4 3 4 4 2 3 3 2" xfId="16393"/>
    <cellStyle name="Обычный 4 3 4 4 2 3 4" xfId="7433"/>
    <cellStyle name="Обычный 4 3 4 4 2 3 4 2" xfId="16394"/>
    <cellStyle name="Обычный 4 3 4 4 2 3 5" xfId="16395"/>
    <cellStyle name="Обычный 4 3 4 4 2 4" xfId="7434"/>
    <cellStyle name="Обычный 4 3 4 4 2 4 2" xfId="7435"/>
    <cellStyle name="Обычный 4 3 4 4 2 4 2 2" xfId="7436"/>
    <cellStyle name="Обычный 4 3 4 4 2 4 2 2 2" xfId="16396"/>
    <cellStyle name="Обычный 4 3 4 4 2 4 2 3" xfId="16397"/>
    <cellStyle name="Обычный 4 3 4 4 2 4 3" xfId="7437"/>
    <cellStyle name="Обычный 4 3 4 4 2 4 3 2" xfId="16398"/>
    <cellStyle name="Обычный 4 3 4 4 2 4 4" xfId="7438"/>
    <cellStyle name="Обычный 4 3 4 4 2 4 4 2" xfId="16399"/>
    <cellStyle name="Обычный 4 3 4 4 2 4 5" xfId="16400"/>
    <cellStyle name="Обычный 4 3 4 4 2 5" xfId="7439"/>
    <cellStyle name="Обычный 4 3 4 4 2 5 2" xfId="7440"/>
    <cellStyle name="Обычный 4 3 4 4 2 5 2 2" xfId="16401"/>
    <cellStyle name="Обычный 4 3 4 4 2 5 3" xfId="16402"/>
    <cellStyle name="Обычный 4 3 4 4 2 6" xfId="7441"/>
    <cellStyle name="Обычный 4 3 4 4 2 6 2" xfId="16403"/>
    <cellStyle name="Обычный 4 3 4 4 2 7" xfId="7442"/>
    <cellStyle name="Обычный 4 3 4 4 2 7 2" xfId="16404"/>
    <cellStyle name="Обычный 4 3 4 4 2 8" xfId="16405"/>
    <cellStyle name="Обычный 4 3 4 4 3" xfId="7443"/>
    <cellStyle name="Обычный 4 3 4 4 3 2" xfId="7444"/>
    <cellStyle name="Обычный 4 3 4 4 3 2 2" xfId="7445"/>
    <cellStyle name="Обычный 4 3 4 4 3 2 2 2" xfId="7446"/>
    <cellStyle name="Обычный 4 3 4 4 3 2 2 2 2" xfId="16406"/>
    <cellStyle name="Обычный 4 3 4 4 3 2 2 3" xfId="7447"/>
    <cellStyle name="Обычный 4 3 4 4 3 2 2 3 2" xfId="16407"/>
    <cellStyle name="Обычный 4 3 4 4 3 2 2 4" xfId="16408"/>
    <cellStyle name="Обычный 4 3 4 4 3 2 3" xfId="7448"/>
    <cellStyle name="Обычный 4 3 4 4 3 2 3 2" xfId="16409"/>
    <cellStyle name="Обычный 4 3 4 4 3 2 4" xfId="7449"/>
    <cellStyle name="Обычный 4 3 4 4 3 2 4 2" xfId="16410"/>
    <cellStyle name="Обычный 4 3 4 4 3 2 5" xfId="16411"/>
    <cellStyle name="Обычный 4 3 4 4 3 3" xfId="7450"/>
    <cellStyle name="Обычный 4 3 4 4 3 3 2" xfId="7451"/>
    <cellStyle name="Обычный 4 3 4 4 3 3 2 2" xfId="7452"/>
    <cellStyle name="Обычный 4 3 4 4 3 3 2 2 2" xfId="16412"/>
    <cellStyle name="Обычный 4 3 4 4 3 3 2 3" xfId="16413"/>
    <cellStyle name="Обычный 4 3 4 4 3 3 3" xfId="7453"/>
    <cellStyle name="Обычный 4 3 4 4 3 3 3 2" xfId="16414"/>
    <cellStyle name="Обычный 4 3 4 4 3 3 4" xfId="7454"/>
    <cellStyle name="Обычный 4 3 4 4 3 3 4 2" xfId="16415"/>
    <cellStyle name="Обычный 4 3 4 4 3 3 5" xfId="16416"/>
    <cellStyle name="Обычный 4 3 4 4 3 4" xfId="7455"/>
    <cellStyle name="Обычный 4 3 4 4 3 4 2" xfId="7456"/>
    <cellStyle name="Обычный 4 3 4 4 3 4 2 2" xfId="16417"/>
    <cellStyle name="Обычный 4 3 4 4 3 4 3" xfId="16418"/>
    <cellStyle name="Обычный 4 3 4 4 3 5" xfId="7457"/>
    <cellStyle name="Обычный 4 3 4 4 3 5 2" xfId="16419"/>
    <cellStyle name="Обычный 4 3 4 4 3 6" xfId="7458"/>
    <cellStyle name="Обычный 4 3 4 4 3 6 2" xfId="16420"/>
    <cellStyle name="Обычный 4 3 4 4 3 7" xfId="16421"/>
    <cellStyle name="Обычный 4 3 4 4 4" xfId="7459"/>
    <cellStyle name="Обычный 4 3 4 4 4 2" xfId="7460"/>
    <cellStyle name="Обычный 4 3 4 4 4 2 2" xfId="7461"/>
    <cellStyle name="Обычный 4 3 4 4 4 2 2 2" xfId="16422"/>
    <cellStyle name="Обычный 4 3 4 4 4 2 3" xfId="7462"/>
    <cellStyle name="Обычный 4 3 4 4 4 2 3 2" xfId="16423"/>
    <cellStyle name="Обычный 4 3 4 4 4 2 4" xfId="16424"/>
    <cellStyle name="Обычный 4 3 4 4 4 3" xfId="7463"/>
    <cellStyle name="Обычный 4 3 4 4 4 3 2" xfId="16425"/>
    <cellStyle name="Обычный 4 3 4 4 4 4" xfId="7464"/>
    <cellStyle name="Обычный 4 3 4 4 4 4 2" xfId="16426"/>
    <cellStyle name="Обычный 4 3 4 4 4 5" xfId="16427"/>
    <cellStyle name="Обычный 4 3 4 4 5" xfId="7465"/>
    <cellStyle name="Обычный 4 3 4 4 5 2" xfId="7466"/>
    <cellStyle name="Обычный 4 3 4 4 5 2 2" xfId="7467"/>
    <cellStyle name="Обычный 4 3 4 4 5 2 2 2" xfId="16428"/>
    <cellStyle name="Обычный 4 3 4 4 5 2 3" xfId="16429"/>
    <cellStyle name="Обычный 4 3 4 4 5 3" xfId="7468"/>
    <cellStyle name="Обычный 4 3 4 4 5 3 2" xfId="16430"/>
    <cellStyle name="Обычный 4 3 4 4 5 4" xfId="7469"/>
    <cellStyle name="Обычный 4 3 4 4 5 4 2" xfId="16431"/>
    <cellStyle name="Обычный 4 3 4 4 5 5" xfId="16432"/>
    <cellStyle name="Обычный 4 3 4 4 6" xfId="7470"/>
    <cellStyle name="Обычный 4 3 4 4 6 2" xfId="7471"/>
    <cellStyle name="Обычный 4 3 4 4 6 2 2" xfId="16433"/>
    <cellStyle name="Обычный 4 3 4 4 6 3" xfId="16434"/>
    <cellStyle name="Обычный 4 3 4 4 7" xfId="7472"/>
    <cellStyle name="Обычный 4 3 4 4 7 2" xfId="16435"/>
    <cellStyle name="Обычный 4 3 4 4 8" xfId="7473"/>
    <cellStyle name="Обычный 4 3 4 4 8 2" xfId="16436"/>
    <cellStyle name="Обычный 4 3 4 4 9" xfId="16437"/>
    <cellStyle name="Обычный 4 3 4 5" xfId="7474"/>
    <cellStyle name="Обычный 4 3 4 5 2" xfId="7475"/>
    <cellStyle name="Обычный 4 3 4 5 2 2" xfId="7476"/>
    <cellStyle name="Обычный 4 3 4 5 2 2 2" xfId="7477"/>
    <cellStyle name="Обычный 4 3 4 5 2 2 2 2" xfId="7478"/>
    <cellStyle name="Обычный 4 3 4 5 2 2 2 2 2" xfId="16438"/>
    <cellStyle name="Обычный 4 3 4 5 2 2 2 3" xfId="7479"/>
    <cellStyle name="Обычный 4 3 4 5 2 2 2 3 2" xfId="16439"/>
    <cellStyle name="Обычный 4 3 4 5 2 2 2 4" xfId="16440"/>
    <cellStyle name="Обычный 4 3 4 5 2 2 3" xfId="7480"/>
    <cellStyle name="Обычный 4 3 4 5 2 2 3 2" xfId="16441"/>
    <cellStyle name="Обычный 4 3 4 5 2 2 4" xfId="7481"/>
    <cellStyle name="Обычный 4 3 4 5 2 2 4 2" xfId="16442"/>
    <cellStyle name="Обычный 4 3 4 5 2 2 5" xfId="16443"/>
    <cellStyle name="Обычный 4 3 4 5 2 3" xfId="7482"/>
    <cellStyle name="Обычный 4 3 4 5 2 3 2" xfId="7483"/>
    <cellStyle name="Обычный 4 3 4 5 2 3 2 2" xfId="7484"/>
    <cellStyle name="Обычный 4 3 4 5 2 3 2 2 2" xfId="16444"/>
    <cellStyle name="Обычный 4 3 4 5 2 3 2 3" xfId="16445"/>
    <cellStyle name="Обычный 4 3 4 5 2 3 3" xfId="7485"/>
    <cellStyle name="Обычный 4 3 4 5 2 3 3 2" xfId="16446"/>
    <cellStyle name="Обычный 4 3 4 5 2 3 4" xfId="7486"/>
    <cellStyle name="Обычный 4 3 4 5 2 3 4 2" xfId="16447"/>
    <cellStyle name="Обычный 4 3 4 5 2 3 5" xfId="16448"/>
    <cellStyle name="Обычный 4 3 4 5 2 4" xfId="7487"/>
    <cellStyle name="Обычный 4 3 4 5 2 4 2" xfId="7488"/>
    <cellStyle name="Обычный 4 3 4 5 2 4 2 2" xfId="16449"/>
    <cellStyle name="Обычный 4 3 4 5 2 4 3" xfId="16450"/>
    <cellStyle name="Обычный 4 3 4 5 2 5" xfId="7489"/>
    <cellStyle name="Обычный 4 3 4 5 2 5 2" xfId="16451"/>
    <cellStyle name="Обычный 4 3 4 5 2 6" xfId="7490"/>
    <cellStyle name="Обычный 4 3 4 5 2 6 2" xfId="16452"/>
    <cellStyle name="Обычный 4 3 4 5 2 7" xfId="16453"/>
    <cellStyle name="Обычный 4 3 4 5 3" xfId="7491"/>
    <cellStyle name="Обычный 4 3 4 5 3 2" xfId="7492"/>
    <cellStyle name="Обычный 4 3 4 5 3 2 2" xfId="7493"/>
    <cellStyle name="Обычный 4 3 4 5 3 2 2 2" xfId="16454"/>
    <cellStyle name="Обычный 4 3 4 5 3 2 3" xfId="7494"/>
    <cellStyle name="Обычный 4 3 4 5 3 2 3 2" xfId="16455"/>
    <cellStyle name="Обычный 4 3 4 5 3 2 4" xfId="16456"/>
    <cellStyle name="Обычный 4 3 4 5 3 3" xfId="7495"/>
    <cellStyle name="Обычный 4 3 4 5 3 3 2" xfId="16457"/>
    <cellStyle name="Обычный 4 3 4 5 3 4" xfId="7496"/>
    <cellStyle name="Обычный 4 3 4 5 3 4 2" xfId="16458"/>
    <cellStyle name="Обычный 4 3 4 5 3 5" xfId="16459"/>
    <cellStyle name="Обычный 4 3 4 5 4" xfId="7497"/>
    <cellStyle name="Обычный 4 3 4 5 4 2" xfId="7498"/>
    <cellStyle name="Обычный 4 3 4 5 4 2 2" xfId="7499"/>
    <cellStyle name="Обычный 4 3 4 5 4 2 2 2" xfId="16460"/>
    <cellStyle name="Обычный 4 3 4 5 4 2 3" xfId="16461"/>
    <cellStyle name="Обычный 4 3 4 5 4 3" xfId="7500"/>
    <cellStyle name="Обычный 4 3 4 5 4 3 2" xfId="16462"/>
    <cellStyle name="Обычный 4 3 4 5 4 4" xfId="7501"/>
    <cellStyle name="Обычный 4 3 4 5 4 4 2" xfId="16463"/>
    <cellStyle name="Обычный 4 3 4 5 4 5" xfId="16464"/>
    <cellStyle name="Обычный 4 3 4 5 5" xfId="7502"/>
    <cellStyle name="Обычный 4 3 4 5 5 2" xfId="7503"/>
    <cellStyle name="Обычный 4 3 4 5 5 2 2" xfId="16465"/>
    <cellStyle name="Обычный 4 3 4 5 5 3" xfId="16466"/>
    <cellStyle name="Обычный 4 3 4 5 6" xfId="7504"/>
    <cellStyle name="Обычный 4 3 4 5 6 2" xfId="16467"/>
    <cellStyle name="Обычный 4 3 4 5 7" xfId="7505"/>
    <cellStyle name="Обычный 4 3 4 5 7 2" xfId="16468"/>
    <cellStyle name="Обычный 4 3 4 5 8" xfId="16469"/>
    <cellStyle name="Обычный 4 3 4 6" xfId="7506"/>
    <cellStyle name="Обычный 4 3 4 6 2" xfId="7507"/>
    <cellStyle name="Обычный 4 3 4 6 2 2" xfId="7508"/>
    <cellStyle name="Обычный 4 3 4 6 2 2 2" xfId="7509"/>
    <cellStyle name="Обычный 4 3 4 6 2 2 2 2" xfId="16470"/>
    <cellStyle name="Обычный 4 3 4 6 2 2 3" xfId="7510"/>
    <cellStyle name="Обычный 4 3 4 6 2 2 3 2" xfId="16471"/>
    <cellStyle name="Обычный 4 3 4 6 2 2 4" xfId="16472"/>
    <cellStyle name="Обычный 4 3 4 6 2 3" xfId="7511"/>
    <cellStyle name="Обычный 4 3 4 6 2 3 2" xfId="16473"/>
    <cellStyle name="Обычный 4 3 4 6 2 4" xfId="7512"/>
    <cellStyle name="Обычный 4 3 4 6 2 4 2" xfId="16474"/>
    <cellStyle name="Обычный 4 3 4 6 2 5" xfId="16475"/>
    <cellStyle name="Обычный 4 3 4 6 3" xfId="7513"/>
    <cellStyle name="Обычный 4 3 4 6 3 2" xfId="7514"/>
    <cellStyle name="Обычный 4 3 4 6 3 2 2" xfId="7515"/>
    <cellStyle name="Обычный 4 3 4 6 3 2 2 2" xfId="16476"/>
    <cellStyle name="Обычный 4 3 4 6 3 2 3" xfId="16477"/>
    <cellStyle name="Обычный 4 3 4 6 3 3" xfId="7516"/>
    <cellStyle name="Обычный 4 3 4 6 3 3 2" xfId="16478"/>
    <cellStyle name="Обычный 4 3 4 6 3 4" xfId="7517"/>
    <cellStyle name="Обычный 4 3 4 6 3 4 2" xfId="16479"/>
    <cellStyle name="Обычный 4 3 4 6 3 5" xfId="16480"/>
    <cellStyle name="Обычный 4 3 4 6 4" xfId="7518"/>
    <cellStyle name="Обычный 4 3 4 6 4 2" xfId="7519"/>
    <cellStyle name="Обычный 4 3 4 6 4 2 2" xfId="16481"/>
    <cellStyle name="Обычный 4 3 4 6 4 3" xfId="16482"/>
    <cellStyle name="Обычный 4 3 4 6 5" xfId="7520"/>
    <cellStyle name="Обычный 4 3 4 6 5 2" xfId="16483"/>
    <cellStyle name="Обычный 4 3 4 6 6" xfId="7521"/>
    <cellStyle name="Обычный 4 3 4 6 6 2" xfId="16484"/>
    <cellStyle name="Обычный 4 3 4 6 7" xfId="16485"/>
    <cellStyle name="Обычный 4 3 4 7" xfId="7522"/>
    <cellStyle name="Обычный 4 3 4 7 2" xfId="7523"/>
    <cellStyle name="Обычный 4 3 4 7 2 2" xfId="7524"/>
    <cellStyle name="Обычный 4 3 4 7 2 2 2" xfId="16486"/>
    <cellStyle name="Обычный 4 3 4 7 2 3" xfId="7525"/>
    <cellStyle name="Обычный 4 3 4 7 2 3 2" xfId="16487"/>
    <cellStyle name="Обычный 4 3 4 7 2 4" xfId="16488"/>
    <cellStyle name="Обычный 4 3 4 7 3" xfId="7526"/>
    <cellStyle name="Обычный 4 3 4 7 3 2" xfId="16489"/>
    <cellStyle name="Обычный 4 3 4 7 4" xfId="7527"/>
    <cellStyle name="Обычный 4 3 4 7 4 2" xfId="16490"/>
    <cellStyle name="Обычный 4 3 4 7 5" xfId="16491"/>
    <cellStyle name="Обычный 4 3 4 8" xfId="7528"/>
    <cellStyle name="Обычный 4 3 4 8 2" xfId="7529"/>
    <cellStyle name="Обычный 4 3 4 8 2 2" xfId="7530"/>
    <cellStyle name="Обычный 4 3 4 8 2 2 2" xfId="16492"/>
    <cellStyle name="Обычный 4 3 4 8 2 3" xfId="16493"/>
    <cellStyle name="Обычный 4 3 4 8 3" xfId="7531"/>
    <cellStyle name="Обычный 4 3 4 8 3 2" xfId="16494"/>
    <cellStyle name="Обычный 4 3 4 8 4" xfId="7532"/>
    <cellStyle name="Обычный 4 3 4 8 4 2" xfId="16495"/>
    <cellStyle name="Обычный 4 3 4 8 5" xfId="16496"/>
    <cellStyle name="Обычный 4 3 4 9" xfId="7533"/>
    <cellStyle name="Обычный 4 3 4 9 2" xfId="7534"/>
    <cellStyle name="Обычный 4 3 4 9 2 2" xfId="16497"/>
    <cellStyle name="Обычный 4 3 4 9 3" xfId="16498"/>
    <cellStyle name="Обычный 4 3 5" xfId="7535"/>
    <cellStyle name="Обычный 4 3 5 10" xfId="7536"/>
    <cellStyle name="Обычный 4 3 5 10 2" xfId="16499"/>
    <cellStyle name="Обычный 4 3 5 11" xfId="16500"/>
    <cellStyle name="Обычный 4 3 5 2" xfId="7537"/>
    <cellStyle name="Обычный 4 3 5 2 10" xfId="16501"/>
    <cellStyle name="Обычный 4 3 5 2 2" xfId="7538"/>
    <cellStyle name="Обычный 4 3 5 2 2 2" xfId="7539"/>
    <cellStyle name="Обычный 4 3 5 2 2 2 2" xfId="7540"/>
    <cellStyle name="Обычный 4 3 5 2 2 2 2 2" xfId="7541"/>
    <cellStyle name="Обычный 4 3 5 2 2 2 2 2 2" xfId="7542"/>
    <cellStyle name="Обычный 4 3 5 2 2 2 2 2 2 2" xfId="7543"/>
    <cellStyle name="Обычный 4 3 5 2 2 2 2 2 2 2 2" xfId="16502"/>
    <cellStyle name="Обычный 4 3 5 2 2 2 2 2 2 3" xfId="7544"/>
    <cellStyle name="Обычный 4 3 5 2 2 2 2 2 2 3 2" xfId="16503"/>
    <cellStyle name="Обычный 4 3 5 2 2 2 2 2 2 4" xfId="16504"/>
    <cellStyle name="Обычный 4 3 5 2 2 2 2 2 3" xfId="7545"/>
    <cellStyle name="Обычный 4 3 5 2 2 2 2 2 3 2" xfId="16505"/>
    <cellStyle name="Обычный 4 3 5 2 2 2 2 2 4" xfId="7546"/>
    <cellStyle name="Обычный 4 3 5 2 2 2 2 2 4 2" xfId="16506"/>
    <cellStyle name="Обычный 4 3 5 2 2 2 2 2 5" xfId="16507"/>
    <cellStyle name="Обычный 4 3 5 2 2 2 2 3" xfId="7547"/>
    <cellStyle name="Обычный 4 3 5 2 2 2 2 3 2" xfId="7548"/>
    <cellStyle name="Обычный 4 3 5 2 2 2 2 3 2 2" xfId="7549"/>
    <cellStyle name="Обычный 4 3 5 2 2 2 2 3 2 2 2" xfId="16508"/>
    <cellStyle name="Обычный 4 3 5 2 2 2 2 3 2 3" xfId="16509"/>
    <cellStyle name="Обычный 4 3 5 2 2 2 2 3 3" xfId="7550"/>
    <cellStyle name="Обычный 4 3 5 2 2 2 2 3 3 2" xfId="16510"/>
    <cellStyle name="Обычный 4 3 5 2 2 2 2 3 4" xfId="7551"/>
    <cellStyle name="Обычный 4 3 5 2 2 2 2 3 4 2" xfId="16511"/>
    <cellStyle name="Обычный 4 3 5 2 2 2 2 3 5" xfId="16512"/>
    <cellStyle name="Обычный 4 3 5 2 2 2 2 4" xfId="7552"/>
    <cellStyle name="Обычный 4 3 5 2 2 2 2 4 2" xfId="7553"/>
    <cellStyle name="Обычный 4 3 5 2 2 2 2 4 2 2" xfId="16513"/>
    <cellStyle name="Обычный 4 3 5 2 2 2 2 4 3" xfId="16514"/>
    <cellStyle name="Обычный 4 3 5 2 2 2 2 5" xfId="7554"/>
    <cellStyle name="Обычный 4 3 5 2 2 2 2 5 2" xfId="16515"/>
    <cellStyle name="Обычный 4 3 5 2 2 2 2 6" xfId="7555"/>
    <cellStyle name="Обычный 4 3 5 2 2 2 2 6 2" xfId="16516"/>
    <cellStyle name="Обычный 4 3 5 2 2 2 2 7" xfId="16517"/>
    <cellStyle name="Обычный 4 3 5 2 2 2 3" xfId="7556"/>
    <cellStyle name="Обычный 4 3 5 2 2 2 3 2" xfId="7557"/>
    <cellStyle name="Обычный 4 3 5 2 2 2 3 2 2" xfId="7558"/>
    <cellStyle name="Обычный 4 3 5 2 2 2 3 2 2 2" xfId="16518"/>
    <cellStyle name="Обычный 4 3 5 2 2 2 3 2 3" xfId="7559"/>
    <cellStyle name="Обычный 4 3 5 2 2 2 3 2 3 2" xfId="16519"/>
    <cellStyle name="Обычный 4 3 5 2 2 2 3 2 4" xfId="16520"/>
    <cellStyle name="Обычный 4 3 5 2 2 2 3 3" xfId="7560"/>
    <cellStyle name="Обычный 4 3 5 2 2 2 3 3 2" xfId="16521"/>
    <cellStyle name="Обычный 4 3 5 2 2 2 3 4" xfId="7561"/>
    <cellStyle name="Обычный 4 3 5 2 2 2 3 4 2" xfId="16522"/>
    <cellStyle name="Обычный 4 3 5 2 2 2 3 5" xfId="16523"/>
    <cellStyle name="Обычный 4 3 5 2 2 2 4" xfId="7562"/>
    <cellStyle name="Обычный 4 3 5 2 2 2 4 2" xfId="7563"/>
    <cellStyle name="Обычный 4 3 5 2 2 2 4 2 2" xfId="7564"/>
    <cellStyle name="Обычный 4 3 5 2 2 2 4 2 2 2" xfId="16524"/>
    <cellStyle name="Обычный 4 3 5 2 2 2 4 2 3" xfId="16525"/>
    <cellStyle name="Обычный 4 3 5 2 2 2 4 3" xfId="7565"/>
    <cellStyle name="Обычный 4 3 5 2 2 2 4 3 2" xfId="16526"/>
    <cellStyle name="Обычный 4 3 5 2 2 2 4 4" xfId="7566"/>
    <cellStyle name="Обычный 4 3 5 2 2 2 4 4 2" xfId="16527"/>
    <cellStyle name="Обычный 4 3 5 2 2 2 4 5" xfId="16528"/>
    <cellStyle name="Обычный 4 3 5 2 2 2 5" xfId="7567"/>
    <cellStyle name="Обычный 4 3 5 2 2 2 5 2" xfId="7568"/>
    <cellStyle name="Обычный 4 3 5 2 2 2 5 2 2" xfId="16529"/>
    <cellStyle name="Обычный 4 3 5 2 2 2 5 3" xfId="16530"/>
    <cellStyle name="Обычный 4 3 5 2 2 2 6" xfId="7569"/>
    <cellStyle name="Обычный 4 3 5 2 2 2 6 2" xfId="16531"/>
    <cellStyle name="Обычный 4 3 5 2 2 2 7" xfId="7570"/>
    <cellStyle name="Обычный 4 3 5 2 2 2 7 2" xfId="16532"/>
    <cellStyle name="Обычный 4 3 5 2 2 2 8" xfId="16533"/>
    <cellStyle name="Обычный 4 3 5 2 2 3" xfId="7571"/>
    <cellStyle name="Обычный 4 3 5 2 2 3 2" xfId="7572"/>
    <cellStyle name="Обычный 4 3 5 2 2 3 2 2" xfId="7573"/>
    <cellStyle name="Обычный 4 3 5 2 2 3 2 2 2" xfId="7574"/>
    <cellStyle name="Обычный 4 3 5 2 2 3 2 2 2 2" xfId="16534"/>
    <cellStyle name="Обычный 4 3 5 2 2 3 2 2 3" xfId="7575"/>
    <cellStyle name="Обычный 4 3 5 2 2 3 2 2 3 2" xfId="16535"/>
    <cellStyle name="Обычный 4 3 5 2 2 3 2 2 4" xfId="16536"/>
    <cellStyle name="Обычный 4 3 5 2 2 3 2 3" xfId="7576"/>
    <cellStyle name="Обычный 4 3 5 2 2 3 2 3 2" xfId="16537"/>
    <cellStyle name="Обычный 4 3 5 2 2 3 2 4" xfId="7577"/>
    <cellStyle name="Обычный 4 3 5 2 2 3 2 4 2" xfId="16538"/>
    <cellStyle name="Обычный 4 3 5 2 2 3 2 5" xfId="16539"/>
    <cellStyle name="Обычный 4 3 5 2 2 3 3" xfId="7578"/>
    <cellStyle name="Обычный 4 3 5 2 2 3 3 2" xfId="7579"/>
    <cellStyle name="Обычный 4 3 5 2 2 3 3 2 2" xfId="7580"/>
    <cellStyle name="Обычный 4 3 5 2 2 3 3 2 2 2" xfId="16540"/>
    <cellStyle name="Обычный 4 3 5 2 2 3 3 2 3" xfId="16541"/>
    <cellStyle name="Обычный 4 3 5 2 2 3 3 3" xfId="7581"/>
    <cellStyle name="Обычный 4 3 5 2 2 3 3 3 2" xfId="16542"/>
    <cellStyle name="Обычный 4 3 5 2 2 3 3 4" xfId="7582"/>
    <cellStyle name="Обычный 4 3 5 2 2 3 3 4 2" xfId="16543"/>
    <cellStyle name="Обычный 4 3 5 2 2 3 3 5" xfId="16544"/>
    <cellStyle name="Обычный 4 3 5 2 2 3 4" xfId="7583"/>
    <cellStyle name="Обычный 4 3 5 2 2 3 4 2" xfId="7584"/>
    <cellStyle name="Обычный 4 3 5 2 2 3 4 2 2" xfId="16545"/>
    <cellStyle name="Обычный 4 3 5 2 2 3 4 3" xfId="16546"/>
    <cellStyle name="Обычный 4 3 5 2 2 3 5" xfId="7585"/>
    <cellStyle name="Обычный 4 3 5 2 2 3 5 2" xfId="16547"/>
    <cellStyle name="Обычный 4 3 5 2 2 3 6" xfId="7586"/>
    <cellStyle name="Обычный 4 3 5 2 2 3 6 2" xfId="16548"/>
    <cellStyle name="Обычный 4 3 5 2 2 3 7" xfId="16549"/>
    <cellStyle name="Обычный 4 3 5 2 2 4" xfId="7587"/>
    <cellStyle name="Обычный 4 3 5 2 2 4 2" xfId="7588"/>
    <cellStyle name="Обычный 4 3 5 2 2 4 2 2" xfId="7589"/>
    <cellStyle name="Обычный 4 3 5 2 2 4 2 2 2" xfId="16550"/>
    <cellStyle name="Обычный 4 3 5 2 2 4 2 3" xfId="7590"/>
    <cellStyle name="Обычный 4 3 5 2 2 4 2 3 2" xfId="16551"/>
    <cellStyle name="Обычный 4 3 5 2 2 4 2 4" xfId="16552"/>
    <cellStyle name="Обычный 4 3 5 2 2 4 3" xfId="7591"/>
    <cellStyle name="Обычный 4 3 5 2 2 4 3 2" xfId="16553"/>
    <cellStyle name="Обычный 4 3 5 2 2 4 4" xfId="7592"/>
    <cellStyle name="Обычный 4 3 5 2 2 4 4 2" xfId="16554"/>
    <cellStyle name="Обычный 4 3 5 2 2 4 5" xfId="16555"/>
    <cellStyle name="Обычный 4 3 5 2 2 5" xfId="7593"/>
    <cellStyle name="Обычный 4 3 5 2 2 5 2" xfId="7594"/>
    <cellStyle name="Обычный 4 3 5 2 2 5 2 2" xfId="7595"/>
    <cellStyle name="Обычный 4 3 5 2 2 5 2 2 2" xfId="16556"/>
    <cellStyle name="Обычный 4 3 5 2 2 5 2 3" xfId="16557"/>
    <cellStyle name="Обычный 4 3 5 2 2 5 3" xfId="7596"/>
    <cellStyle name="Обычный 4 3 5 2 2 5 3 2" xfId="16558"/>
    <cellStyle name="Обычный 4 3 5 2 2 5 4" xfId="7597"/>
    <cellStyle name="Обычный 4 3 5 2 2 5 4 2" xfId="16559"/>
    <cellStyle name="Обычный 4 3 5 2 2 5 5" xfId="16560"/>
    <cellStyle name="Обычный 4 3 5 2 2 6" xfId="7598"/>
    <cellStyle name="Обычный 4 3 5 2 2 6 2" xfId="7599"/>
    <cellStyle name="Обычный 4 3 5 2 2 6 2 2" xfId="16561"/>
    <cellStyle name="Обычный 4 3 5 2 2 6 3" xfId="16562"/>
    <cellStyle name="Обычный 4 3 5 2 2 7" xfId="7600"/>
    <cellStyle name="Обычный 4 3 5 2 2 7 2" xfId="16563"/>
    <cellStyle name="Обычный 4 3 5 2 2 8" xfId="7601"/>
    <cellStyle name="Обычный 4 3 5 2 2 8 2" xfId="16564"/>
    <cellStyle name="Обычный 4 3 5 2 2 9" xfId="16565"/>
    <cellStyle name="Обычный 4 3 5 2 3" xfId="7602"/>
    <cellStyle name="Обычный 4 3 5 2 3 2" xfId="7603"/>
    <cellStyle name="Обычный 4 3 5 2 3 2 2" xfId="7604"/>
    <cellStyle name="Обычный 4 3 5 2 3 2 2 2" xfId="7605"/>
    <cellStyle name="Обычный 4 3 5 2 3 2 2 2 2" xfId="7606"/>
    <cellStyle name="Обычный 4 3 5 2 3 2 2 2 2 2" xfId="16566"/>
    <cellStyle name="Обычный 4 3 5 2 3 2 2 2 3" xfId="7607"/>
    <cellStyle name="Обычный 4 3 5 2 3 2 2 2 3 2" xfId="16567"/>
    <cellStyle name="Обычный 4 3 5 2 3 2 2 2 4" xfId="16568"/>
    <cellStyle name="Обычный 4 3 5 2 3 2 2 3" xfId="7608"/>
    <cellStyle name="Обычный 4 3 5 2 3 2 2 3 2" xfId="16569"/>
    <cellStyle name="Обычный 4 3 5 2 3 2 2 4" xfId="7609"/>
    <cellStyle name="Обычный 4 3 5 2 3 2 2 4 2" xfId="16570"/>
    <cellStyle name="Обычный 4 3 5 2 3 2 2 5" xfId="16571"/>
    <cellStyle name="Обычный 4 3 5 2 3 2 3" xfId="7610"/>
    <cellStyle name="Обычный 4 3 5 2 3 2 3 2" xfId="7611"/>
    <cellStyle name="Обычный 4 3 5 2 3 2 3 2 2" xfId="7612"/>
    <cellStyle name="Обычный 4 3 5 2 3 2 3 2 2 2" xfId="16572"/>
    <cellStyle name="Обычный 4 3 5 2 3 2 3 2 3" xfId="16573"/>
    <cellStyle name="Обычный 4 3 5 2 3 2 3 3" xfId="7613"/>
    <cellStyle name="Обычный 4 3 5 2 3 2 3 3 2" xfId="16574"/>
    <cellStyle name="Обычный 4 3 5 2 3 2 3 4" xfId="7614"/>
    <cellStyle name="Обычный 4 3 5 2 3 2 3 4 2" xfId="16575"/>
    <cellStyle name="Обычный 4 3 5 2 3 2 3 5" xfId="16576"/>
    <cellStyle name="Обычный 4 3 5 2 3 2 4" xfId="7615"/>
    <cellStyle name="Обычный 4 3 5 2 3 2 4 2" xfId="7616"/>
    <cellStyle name="Обычный 4 3 5 2 3 2 4 2 2" xfId="16577"/>
    <cellStyle name="Обычный 4 3 5 2 3 2 4 3" xfId="16578"/>
    <cellStyle name="Обычный 4 3 5 2 3 2 5" xfId="7617"/>
    <cellStyle name="Обычный 4 3 5 2 3 2 5 2" xfId="16579"/>
    <cellStyle name="Обычный 4 3 5 2 3 2 6" xfId="7618"/>
    <cellStyle name="Обычный 4 3 5 2 3 2 6 2" xfId="16580"/>
    <cellStyle name="Обычный 4 3 5 2 3 2 7" xfId="16581"/>
    <cellStyle name="Обычный 4 3 5 2 3 3" xfId="7619"/>
    <cellStyle name="Обычный 4 3 5 2 3 3 2" xfId="7620"/>
    <cellStyle name="Обычный 4 3 5 2 3 3 2 2" xfId="7621"/>
    <cellStyle name="Обычный 4 3 5 2 3 3 2 2 2" xfId="16582"/>
    <cellStyle name="Обычный 4 3 5 2 3 3 2 3" xfId="7622"/>
    <cellStyle name="Обычный 4 3 5 2 3 3 2 3 2" xfId="16583"/>
    <cellStyle name="Обычный 4 3 5 2 3 3 2 4" xfId="16584"/>
    <cellStyle name="Обычный 4 3 5 2 3 3 3" xfId="7623"/>
    <cellStyle name="Обычный 4 3 5 2 3 3 3 2" xfId="16585"/>
    <cellStyle name="Обычный 4 3 5 2 3 3 4" xfId="7624"/>
    <cellStyle name="Обычный 4 3 5 2 3 3 4 2" xfId="16586"/>
    <cellStyle name="Обычный 4 3 5 2 3 3 5" xfId="16587"/>
    <cellStyle name="Обычный 4 3 5 2 3 4" xfId="7625"/>
    <cellStyle name="Обычный 4 3 5 2 3 4 2" xfId="7626"/>
    <cellStyle name="Обычный 4 3 5 2 3 4 2 2" xfId="7627"/>
    <cellStyle name="Обычный 4 3 5 2 3 4 2 2 2" xfId="16588"/>
    <cellStyle name="Обычный 4 3 5 2 3 4 2 3" xfId="16589"/>
    <cellStyle name="Обычный 4 3 5 2 3 4 3" xfId="7628"/>
    <cellStyle name="Обычный 4 3 5 2 3 4 3 2" xfId="16590"/>
    <cellStyle name="Обычный 4 3 5 2 3 4 4" xfId="7629"/>
    <cellStyle name="Обычный 4 3 5 2 3 4 4 2" xfId="16591"/>
    <cellStyle name="Обычный 4 3 5 2 3 4 5" xfId="16592"/>
    <cellStyle name="Обычный 4 3 5 2 3 5" xfId="7630"/>
    <cellStyle name="Обычный 4 3 5 2 3 5 2" xfId="7631"/>
    <cellStyle name="Обычный 4 3 5 2 3 5 2 2" xfId="16593"/>
    <cellStyle name="Обычный 4 3 5 2 3 5 3" xfId="16594"/>
    <cellStyle name="Обычный 4 3 5 2 3 6" xfId="7632"/>
    <cellStyle name="Обычный 4 3 5 2 3 6 2" xfId="16595"/>
    <cellStyle name="Обычный 4 3 5 2 3 7" xfId="7633"/>
    <cellStyle name="Обычный 4 3 5 2 3 7 2" xfId="16596"/>
    <cellStyle name="Обычный 4 3 5 2 3 8" xfId="16597"/>
    <cellStyle name="Обычный 4 3 5 2 4" xfId="7634"/>
    <cellStyle name="Обычный 4 3 5 2 4 2" xfId="7635"/>
    <cellStyle name="Обычный 4 3 5 2 4 2 2" xfId="7636"/>
    <cellStyle name="Обычный 4 3 5 2 4 2 2 2" xfId="7637"/>
    <cellStyle name="Обычный 4 3 5 2 4 2 2 2 2" xfId="16598"/>
    <cellStyle name="Обычный 4 3 5 2 4 2 2 3" xfId="7638"/>
    <cellStyle name="Обычный 4 3 5 2 4 2 2 3 2" xfId="16599"/>
    <cellStyle name="Обычный 4 3 5 2 4 2 2 4" xfId="16600"/>
    <cellStyle name="Обычный 4 3 5 2 4 2 3" xfId="7639"/>
    <cellStyle name="Обычный 4 3 5 2 4 2 3 2" xfId="16601"/>
    <cellStyle name="Обычный 4 3 5 2 4 2 4" xfId="7640"/>
    <cellStyle name="Обычный 4 3 5 2 4 2 4 2" xfId="16602"/>
    <cellStyle name="Обычный 4 3 5 2 4 2 5" xfId="16603"/>
    <cellStyle name="Обычный 4 3 5 2 4 3" xfId="7641"/>
    <cellStyle name="Обычный 4 3 5 2 4 3 2" xfId="7642"/>
    <cellStyle name="Обычный 4 3 5 2 4 3 2 2" xfId="7643"/>
    <cellStyle name="Обычный 4 3 5 2 4 3 2 2 2" xfId="16604"/>
    <cellStyle name="Обычный 4 3 5 2 4 3 2 3" xfId="16605"/>
    <cellStyle name="Обычный 4 3 5 2 4 3 3" xfId="7644"/>
    <cellStyle name="Обычный 4 3 5 2 4 3 3 2" xfId="16606"/>
    <cellStyle name="Обычный 4 3 5 2 4 3 4" xfId="7645"/>
    <cellStyle name="Обычный 4 3 5 2 4 3 4 2" xfId="16607"/>
    <cellStyle name="Обычный 4 3 5 2 4 3 5" xfId="16608"/>
    <cellStyle name="Обычный 4 3 5 2 4 4" xfId="7646"/>
    <cellStyle name="Обычный 4 3 5 2 4 4 2" xfId="7647"/>
    <cellStyle name="Обычный 4 3 5 2 4 4 2 2" xfId="16609"/>
    <cellStyle name="Обычный 4 3 5 2 4 4 3" xfId="16610"/>
    <cellStyle name="Обычный 4 3 5 2 4 5" xfId="7648"/>
    <cellStyle name="Обычный 4 3 5 2 4 5 2" xfId="16611"/>
    <cellStyle name="Обычный 4 3 5 2 4 6" xfId="7649"/>
    <cellStyle name="Обычный 4 3 5 2 4 6 2" xfId="16612"/>
    <cellStyle name="Обычный 4 3 5 2 4 7" xfId="16613"/>
    <cellStyle name="Обычный 4 3 5 2 5" xfId="7650"/>
    <cellStyle name="Обычный 4 3 5 2 5 2" xfId="7651"/>
    <cellStyle name="Обычный 4 3 5 2 5 2 2" xfId="7652"/>
    <cellStyle name="Обычный 4 3 5 2 5 2 2 2" xfId="16614"/>
    <cellStyle name="Обычный 4 3 5 2 5 2 3" xfId="7653"/>
    <cellStyle name="Обычный 4 3 5 2 5 2 3 2" xfId="16615"/>
    <cellStyle name="Обычный 4 3 5 2 5 2 4" xfId="16616"/>
    <cellStyle name="Обычный 4 3 5 2 5 3" xfId="7654"/>
    <cellStyle name="Обычный 4 3 5 2 5 3 2" xfId="16617"/>
    <cellStyle name="Обычный 4 3 5 2 5 4" xfId="7655"/>
    <cellStyle name="Обычный 4 3 5 2 5 4 2" xfId="16618"/>
    <cellStyle name="Обычный 4 3 5 2 5 5" xfId="16619"/>
    <cellStyle name="Обычный 4 3 5 2 6" xfId="7656"/>
    <cellStyle name="Обычный 4 3 5 2 6 2" xfId="7657"/>
    <cellStyle name="Обычный 4 3 5 2 6 2 2" xfId="7658"/>
    <cellStyle name="Обычный 4 3 5 2 6 2 2 2" xfId="16620"/>
    <cellStyle name="Обычный 4 3 5 2 6 2 3" xfId="16621"/>
    <cellStyle name="Обычный 4 3 5 2 6 3" xfId="7659"/>
    <cellStyle name="Обычный 4 3 5 2 6 3 2" xfId="16622"/>
    <cellStyle name="Обычный 4 3 5 2 6 4" xfId="7660"/>
    <cellStyle name="Обычный 4 3 5 2 6 4 2" xfId="16623"/>
    <cellStyle name="Обычный 4 3 5 2 6 5" xfId="16624"/>
    <cellStyle name="Обычный 4 3 5 2 7" xfId="7661"/>
    <cellStyle name="Обычный 4 3 5 2 7 2" xfId="7662"/>
    <cellStyle name="Обычный 4 3 5 2 7 2 2" xfId="16625"/>
    <cellStyle name="Обычный 4 3 5 2 7 3" xfId="16626"/>
    <cellStyle name="Обычный 4 3 5 2 8" xfId="7663"/>
    <cellStyle name="Обычный 4 3 5 2 8 2" xfId="16627"/>
    <cellStyle name="Обычный 4 3 5 2 9" xfId="7664"/>
    <cellStyle name="Обычный 4 3 5 2 9 2" xfId="16628"/>
    <cellStyle name="Обычный 4 3 5 3" xfId="7665"/>
    <cellStyle name="Обычный 4 3 5 3 2" xfId="7666"/>
    <cellStyle name="Обычный 4 3 5 3 2 2" xfId="7667"/>
    <cellStyle name="Обычный 4 3 5 3 2 2 2" xfId="7668"/>
    <cellStyle name="Обычный 4 3 5 3 2 2 2 2" xfId="7669"/>
    <cellStyle name="Обычный 4 3 5 3 2 2 2 2 2" xfId="7670"/>
    <cellStyle name="Обычный 4 3 5 3 2 2 2 2 2 2" xfId="16629"/>
    <cellStyle name="Обычный 4 3 5 3 2 2 2 2 3" xfId="7671"/>
    <cellStyle name="Обычный 4 3 5 3 2 2 2 2 3 2" xfId="16630"/>
    <cellStyle name="Обычный 4 3 5 3 2 2 2 2 4" xfId="16631"/>
    <cellStyle name="Обычный 4 3 5 3 2 2 2 3" xfId="7672"/>
    <cellStyle name="Обычный 4 3 5 3 2 2 2 3 2" xfId="16632"/>
    <cellStyle name="Обычный 4 3 5 3 2 2 2 4" xfId="7673"/>
    <cellStyle name="Обычный 4 3 5 3 2 2 2 4 2" xfId="16633"/>
    <cellStyle name="Обычный 4 3 5 3 2 2 2 5" xfId="16634"/>
    <cellStyle name="Обычный 4 3 5 3 2 2 3" xfId="7674"/>
    <cellStyle name="Обычный 4 3 5 3 2 2 3 2" xfId="7675"/>
    <cellStyle name="Обычный 4 3 5 3 2 2 3 2 2" xfId="7676"/>
    <cellStyle name="Обычный 4 3 5 3 2 2 3 2 2 2" xfId="16635"/>
    <cellStyle name="Обычный 4 3 5 3 2 2 3 2 3" xfId="16636"/>
    <cellStyle name="Обычный 4 3 5 3 2 2 3 3" xfId="7677"/>
    <cellStyle name="Обычный 4 3 5 3 2 2 3 3 2" xfId="16637"/>
    <cellStyle name="Обычный 4 3 5 3 2 2 3 4" xfId="7678"/>
    <cellStyle name="Обычный 4 3 5 3 2 2 3 4 2" xfId="16638"/>
    <cellStyle name="Обычный 4 3 5 3 2 2 3 5" xfId="16639"/>
    <cellStyle name="Обычный 4 3 5 3 2 2 4" xfId="7679"/>
    <cellStyle name="Обычный 4 3 5 3 2 2 4 2" xfId="7680"/>
    <cellStyle name="Обычный 4 3 5 3 2 2 4 2 2" xfId="16640"/>
    <cellStyle name="Обычный 4 3 5 3 2 2 4 3" xfId="16641"/>
    <cellStyle name="Обычный 4 3 5 3 2 2 5" xfId="7681"/>
    <cellStyle name="Обычный 4 3 5 3 2 2 5 2" xfId="16642"/>
    <cellStyle name="Обычный 4 3 5 3 2 2 6" xfId="7682"/>
    <cellStyle name="Обычный 4 3 5 3 2 2 6 2" xfId="16643"/>
    <cellStyle name="Обычный 4 3 5 3 2 2 7" xfId="16644"/>
    <cellStyle name="Обычный 4 3 5 3 2 3" xfId="7683"/>
    <cellStyle name="Обычный 4 3 5 3 2 3 2" xfId="7684"/>
    <cellStyle name="Обычный 4 3 5 3 2 3 2 2" xfId="7685"/>
    <cellStyle name="Обычный 4 3 5 3 2 3 2 2 2" xfId="16645"/>
    <cellStyle name="Обычный 4 3 5 3 2 3 2 3" xfId="7686"/>
    <cellStyle name="Обычный 4 3 5 3 2 3 2 3 2" xfId="16646"/>
    <cellStyle name="Обычный 4 3 5 3 2 3 2 4" xfId="16647"/>
    <cellStyle name="Обычный 4 3 5 3 2 3 3" xfId="7687"/>
    <cellStyle name="Обычный 4 3 5 3 2 3 3 2" xfId="16648"/>
    <cellStyle name="Обычный 4 3 5 3 2 3 4" xfId="7688"/>
    <cellStyle name="Обычный 4 3 5 3 2 3 4 2" xfId="16649"/>
    <cellStyle name="Обычный 4 3 5 3 2 3 5" xfId="16650"/>
    <cellStyle name="Обычный 4 3 5 3 2 4" xfId="7689"/>
    <cellStyle name="Обычный 4 3 5 3 2 4 2" xfId="7690"/>
    <cellStyle name="Обычный 4 3 5 3 2 4 2 2" xfId="7691"/>
    <cellStyle name="Обычный 4 3 5 3 2 4 2 2 2" xfId="16651"/>
    <cellStyle name="Обычный 4 3 5 3 2 4 2 3" xfId="16652"/>
    <cellStyle name="Обычный 4 3 5 3 2 4 3" xfId="7692"/>
    <cellStyle name="Обычный 4 3 5 3 2 4 3 2" xfId="16653"/>
    <cellStyle name="Обычный 4 3 5 3 2 4 4" xfId="7693"/>
    <cellStyle name="Обычный 4 3 5 3 2 4 4 2" xfId="16654"/>
    <cellStyle name="Обычный 4 3 5 3 2 4 5" xfId="16655"/>
    <cellStyle name="Обычный 4 3 5 3 2 5" xfId="7694"/>
    <cellStyle name="Обычный 4 3 5 3 2 5 2" xfId="7695"/>
    <cellStyle name="Обычный 4 3 5 3 2 5 2 2" xfId="16656"/>
    <cellStyle name="Обычный 4 3 5 3 2 5 3" xfId="16657"/>
    <cellStyle name="Обычный 4 3 5 3 2 6" xfId="7696"/>
    <cellStyle name="Обычный 4 3 5 3 2 6 2" xfId="16658"/>
    <cellStyle name="Обычный 4 3 5 3 2 7" xfId="7697"/>
    <cellStyle name="Обычный 4 3 5 3 2 7 2" xfId="16659"/>
    <cellStyle name="Обычный 4 3 5 3 2 8" xfId="16660"/>
    <cellStyle name="Обычный 4 3 5 3 3" xfId="7698"/>
    <cellStyle name="Обычный 4 3 5 3 3 2" xfId="7699"/>
    <cellStyle name="Обычный 4 3 5 3 3 2 2" xfId="7700"/>
    <cellStyle name="Обычный 4 3 5 3 3 2 2 2" xfId="7701"/>
    <cellStyle name="Обычный 4 3 5 3 3 2 2 2 2" xfId="16661"/>
    <cellStyle name="Обычный 4 3 5 3 3 2 2 3" xfId="7702"/>
    <cellStyle name="Обычный 4 3 5 3 3 2 2 3 2" xfId="16662"/>
    <cellStyle name="Обычный 4 3 5 3 3 2 2 4" xfId="16663"/>
    <cellStyle name="Обычный 4 3 5 3 3 2 3" xfId="7703"/>
    <cellStyle name="Обычный 4 3 5 3 3 2 3 2" xfId="16664"/>
    <cellStyle name="Обычный 4 3 5 3 3 2 4" xfId="7704"/>
    <cellStyle name="Обычный 4 3 5 3 3 2 4 2" xfId="16665"/>
    <cellStyle name="Обычный 4 3 5 3 3 2 5" xfId="16666"/>
    <cellStyle name="Обычный 4 3 5 3 3 3" xfId="7705"/>
    <cellStyle name="Обычный 4 3 5 3 3 3 2" xfId="7706"/>
    <cellStyle name="Обычный 4 3 5 3 3 3 2 2" xfId="7707"/>
    <cellStyle name="Обычный 4 3 5 3 3 3 2 2 2" xfId="16667"/>
    <cellStyle name="Обычный 4 3 5 3 3 3 2 3" xfId="16668"/>
    <cellStyle name="Обычный 4 3 5 3 3 3 3" xfId="7708"/>
    <cellStyle name="Обычный 4 3 5 3 3 3 3 2" xfId="16669"/>
    <cellStyle name="Обычный 4 3 5 3 3 3 4" xfId="7709"/>
    <cellStyle name="Обычный 4 3 5 3 3 3 4 2" xfId="16670"/>
    <cellStyle name="Обычный 4 3 5 3 3 3 5" xfId="16671"/>
    <cellStyle name="Обычный 4 3 5 3 3 4" xfId="7710"/>
    <cellStyle name="Обычный 4 3 5 3 3 4 2" xfId="7711"/>
    <cellStyle name="Обычный 4 3 5 3 3 4 2 2" xfId="16672"/>
    <cellStyle name="Обычный 4 3 5 3 3 4 3" xfId="16673"/>
    <cellStyle name="Обычный 4 3 5 3 3 5" xfId="7712"/>
    <cellStyle name="Обычный 4 3 5 3 3 5 2" xfId="16674"/>
    <cellStyle name="Обычный 4 3 5 3 3 6" xfId="7713"/>
    <cellStyle name="Обычный 4 3 5 3 3 6 2" xfId="16675"/>
    <cellStyle name="Обычный 4 3 5 3 3 7" xfId="16676"/>
    <cellStyle name="Обычный 4 3 5 3 4" xfId="7714"/>
    <cellStyle name="Обычный 4 3 5 3 4 2" xfId="7715"/>
    <cellStyle name="Обычный 4 3 5 3 4 2 2" xfId="7716"/>
    <cellStyle name="Обычный 4 3 5 3 4 2 2 2" xfId="16677"/>
    <cellStyle name="Обычный 4 3 5 3 4 2 3" xfId="7717"/>
    <cellStyle name="Обычный 4 3 5 3 4 2 3 2" xfId="16678"/>
    <cellStyle name="Обычный 4 3 5 3 4 2 4" xfId="16679"/>
    <cellStyle name="Обычный 4 3 5 3 4 3" xfId="7718"/>
    <cellStyle name="Обычный 4 3 5 3 4 3 2" xfId="16680"/>
    <cellStyle name="Обычный 4 3 5 3 4 4" xfId="7719"/>
    <cellStyle name="Обычный 4 3 5 3 4 4 2" xfId="16681"/>
    <cellStyle name="Обычный 4 3 5 3 4 5" xfId="16682"/>
    <cellStyle name="Обычный 4 3 5 3 5" xfId="7720"/>
    <cellStyle name="Обычный 4 3 5 3 5 2" xfId="7721"/>
    <cellStyle name="Обычный 4 3 5 3 5 2 2" xfId="7722"/>
    <cellStyle name="Обычный 4 3 5 3 5 2 2 2" xfId="16683"/>
    <cellStyle name="Обычный 4 3 5 3 5 2 3" xfId="16684"/>
    <cellStyle name="Обычный 4 3 5 3 5 3" xfId="7723"/>
    <cellStyle name="Обычный 4 3 5 3 5 3 2" xfId="16685"/>
    <cellStyle name="Обычный 4 3 5 3 5 4" xfId="7724"/>
    <cellStyle name="Обычный 4 3 5 3 5 4 2" xfId="16686"/>
    <cellStyle name="Обычный 4 3 5 3 5 5" xfId="16687"/>
    <cellStyle name="Обычный 4 3 5 3 6" xfId="7725"/>
    <cellStyle name="Обычный 4 3 5 3 6 2" xfId="7726"/>
    <cellStyle name="Обычный 4 3 5 3 6 2 2" xfId="16688"/>
    <cellStyle name="Обычный 4 3 5 3 6 3" xfId="16689"/>
    <cellStyle name="Обычный 4 3 5 3 7" xfId="7727"/>
    <cellStyle name="Обычный 4 3 5 3 7 2" xfId="16690"/>
    <cellStyle name="Обычный 4 3 5 3 8" xfId="7728"/>
    <cellStyle name="Обычный 4 3 5 3 8 2" xfId="16691"/>
    <cellStyle name="Обычный 4 3 5 3 9" xfId="16692"/>
    <cellStyle name="Обычный 4 3 5 4" xfId="7729"/>
    <cellStyle name="Обычный 4 3 5 4 2" xfId="7730"/>
    <cellStyle name="Обычный 4 3 5 4 2 2" xfId="7731"/>
    <cellStyle name="Обычный 4 3 5 4 2 2 2" xfId="7732"/>
    <cellStyle name="Обычный 4 3 5 4 2 2 2 2" xfId="7733"/>
    <cellStyle name="Обычный 4 3 5 4 2 2 2 2 2" xfId="16693"/>
    <cellStyle name="Обычный 4 3 5 4 2 2 2 3" xfId="7734"/>
    <cellStyle name="Обычный 4 3 5 4 2 2 2 3 2" xfId="16694"/>
    <cellStyle name="Обычный 4 3 5 4 2 2 2 4" xfId="16695"/>
    <cellStyle name="Обычный 4 3 5 4 2 2 3" xfId="7735"/>
    <cellStyle name="Обычный 4 3 5 4 2 2 3 2" xfId="16696"/>
    <cellStyle name="Обычный 4 3 5 4 2 2 4" xfId="7736"/>
    <cellStyle name="Обычный 4 3 5 4 2 2 4 2" xfId="16697"/>
    <cellStyle name="Обычный 4 3 5 4 2 2 5" xfId="16698"/>
    <cellStyle name="Обычный 4 3 5 4 2 3" xfId="7737"/>
    <cellStyle name="Обычный 4 3 5 4 2 3 2" xfId="7738"/>
    <cellStyle name="Обычный 4 3 5 4 2 3 2 2" xfId="7739"/>
    <cellStyle name="Обычный 4 3 5 4 2 3 2 2 2" xfId="16699"/>
    <cellStyle name="Обычный 4 3 5 4 2 3 2 3" xfId="16700"/>
    <cellStyle name="Обычный 4 3 5 4 2 3 3" xfId="7740"/>
    <cellStyle name="Обычный 4 3 5 4 2 3 3 2" xfId="16701"/>
    <cellStyle name="Обычный 4 3 5 4 2 3 4" xfId="7741"/>
    <cellStyle name="Обычный 4 3 5 4 2 3 4 2" xfId="16702"/>
    <cellStyle name="Обычный 4 3 5 4 2 3 5" xfId="16703"/>
    <cellStyle name="Обычный 4 3 5 4 2 4" xfId="7742"/>
    <cellStyle name="Обычный 4 3 5 4 2 4 2" xfId="7743"/>
    <cellStyle name="Обычный 4 3 5 4 2 4 2 2" xfId="16704"/>
    <cellStyle name="Обычный 4 3 5 4 2 4 3" xfId="16705"/>
    <cellStyle name="Обычный 4 3 5 4 2 5" xfId="7744"/>
    <cellStyle name="Обычный 4 3 5 4 2 5 2" xfId="16706"/>
    <cellStyle name="Обычный 4 3 5 4 2 6" xfId="7745"/>
    <cellStyle name="Обычный 4 3 5 4 2 6 2" xfId="16707"/>
    <cellStyle name="Обычный 4 3 5 4 2 7" xfId="16708"/>
    <cellStyle name="Обычный 4 3 5 4 3" xfId="7746"/>
    <cellStyle name="Обычный 4 3 5 4 3 2" xfId="7747"/>
    <cellStyle name="Обычный 4 3 5 4 3 2 2" xfId="7748"/>
    <cellStyle name="Обычный 4 3 5 4 3 2 2 2" xfId="16709"/>
    <cellStyle name="Обычный 4 3 5 4 3 2 3" xfId="7749"/>
    <cellStyle name="Обычный 4 3 5 4 3 2 3 2" xfId="16710"/>
    <cellStyle name="Обычный 4 3 5 4 3 2 4" xfId="16711"/>
    <cellStyle name="Обычный 4 3 5 4 3 3" xfId="7750"/>
    <cellStyle name="Обычный 4 3 5 4 3 3 2" xfId="16712"/>
    <cellStyle name="Обычный 4 3 5 4 3 4" xfId="7751"/>
    <cellStyle name="Обычный 4 3 5 4 3 4 2" xfId="16713"/>
    <cellStyle name="Обычный 4 3 5 4 3 5" xfId="16714"/>
    <cellStyle name="Обычный 4 3 5 4 4" xfId="7752"/>
    <cellStyle name="Обычный 4 3 5 4 4 2" xfId="7753"/>
    <cellStyle name="Обычный 4 3 5 4 4 2 2" xfId="7754"/>
    <cellStyle name="Обычный 4 3 5 4 4 2 2 2" xfId="16715"/>
    <cellStyle name="Обычный 4 3 5 4 4 2 3" xfId="16716"/>
    <cellStyle name="Обычный 4 3 5 4 4 3" xfId="7755"/>
    <cellStyle name="Обычный 4 3 5 4 4 3 2" xfId="16717"/>
    <cellStyle name="Обычный 4 3 5 4 4 4" xfId="7756"/>
    <cellStyle name="Обычный 4 3 5 4 4 4 2" xfId="16718"/>
    <cellStyle name="Обычный 4 3 5 4 4 5" xfId="16719"/>
    <cellStyle name="Обычный 4 3 5 4 5" xfId="7757"/>
    <cellStyle name="Обычный 4 3 5 4 5 2" xfId="7758"/>
    <cellStyle name="Обычный 4 3 5 4 5 2 2" xfId="16720"/>
    <cellStyle name="Обычный 4 3 5 4 5 3" xfId="16721"/>
    <cellStyle name="Обычный 4 3 5 4 6" xfId="7759"/>
    <cellStyle name="Обычный 4 3 5 4 6 2" xfId="16722"/>
    <cellStyle name="Обычный 4 3 5 4 7" xfId="7760"/>
    <cellStyle name="Обычный 4 3 5 4 7 2" xfId="16723"/>
    <cellStyle name="Обычный 4 3 5 4 8" xfId="16724"/>
    <cellStyle name="Обычный 4 3 5 5" xfId="7761"/>
    <cellStyle name="Обычный 4 3 5 5 2" xfId="7762"/>
    <cellStyle name="Обычный 4 3 5 5 2 2" xfId="7763"/>
    <cellStyle name="Обычный 4 3 5 5 2 2 2" xfId="7764"/>
    <cellStyle name="Обычный 4 3 5 5 2 2 2 2" xfId="16725"/>
    <cellStyle name="Обычный 4 3 5 5 2 2 3" xfId="7765"/>
    <cellStyle name="Обычный 4 3 5 5 2 2 3 2" xfId="16726"/>
    <cellStyle name="Обычный 4 3 5 5 2 2 4" xfId="16727"/>
    <cellStyle name="Обычный 4 3 5 5 2 3" xfId="7766"/>
    <cellStyle name="Обычный 4 3 5 5 2 3 2" xfId="16728"/>
    <cellStyle name="Обычный 4 3 5 5 2 4" xfId="7767"/>
    <cellStyle name="Обычный 4 3 5 5 2 4 2" xfId="16729"/>
    <cellStyle name="Обычный 4 3 5 5 2 5" xfId="16730"/>
    <cellStyle name="Обычный 4 3 5 5 3" xfId="7768"/>
    <cellStyle name="Обычный 4 3 5 5 3 2" xfId="7769"/>
    <cellStyle name="Обычный 4 3 5 5 3 2 2" xfId="7770"/>
    <cellStyle name="Обычный 4 3 5 5 3 2 2 2" xfId="16731"/>
    <cellStyle name="Обычный 4 3 5 5 3 2 3" xfId="16732"/>
    <cellStyle name="Обычный 4 3 5 5 3 3" xfId="7771"/>
    <cellStyle name="Обычный 4 3 5 5 3 3 2" xfId="16733"/>
    <cellStyle name="Обычный 4 3 5 5 3 4" xfId="7772"/>
    <cellStyle name="Обычный 4 3 5 5 3 4 2" xfId="16734"/>
    <cellStyle name="Обычный 4 3 5 5 3 5" xfId="16735"/>
    <cellStyle name="Обычный 4 3 5 5 4" xfId="7773"/>
    <cellStyle name="Обычный 4 3 5 5 4 2" xfId="7774"/>
    <cellStyle name="Обычный 4 3 5 5 4 2 2" xfId="16736"/>
    <cellStyle name="Обычный 4 3 5 5 4 3" xfId="16737"/>
    <cellStyle name="Обычный 4 3 5 5 5" xfId="7775"/>
    <cellStyle name="Обычный 4 3 5 5 5 2" xfId="16738"/>
    <cellStyle name="Обычный 4 3 5 5 6" xfId="7776"/>
    <cellStyle name="Обычный 4 3 5 5 6 2" xfId="16739"/>
    <cellStyle name="Обычный 4 3 5 5 7" xfId="16740"/>
    <cellStyle name="Обычный 4 3 5 6" xfId="7777"/>
    <cellStyle name="Обычный 4 3 5 6 2" xfId="7778"/>
    <cellStyle name="Обычный 4 3 5 6 2 2" xfId="7779"/>
    <cellStyle name="Обычный 4 3 5 6 2 2 2" xfId="16741"/>
    <cellStyle name="Обычный 4 3 5 6 2 3" xfId="7780"/>
    <cellStyle name="Обычный 4 3 5 6 2 3 2" xfId="16742"/>
    <cellStyle name="Обычный 4 3 5 6 2 4" xfId="16743"/>
    <cellStyle name="Обычный 4 3 5 6 3" xfId="7781"/>
    <cellStyle name="Обычный 4 3 5 6 3 2" xfId="16744"/>
    <cellStyle name="Обычный 4 3 5 6 4" xfId="7782"/>
    <cellStyle name="Обычный 4 3 5 6 4 2" xfId="16745"/>
    <cellStyle name="Обычный 4 3 5 6 5" xfId="16746"/>
    <cellStyle name="Обычный 4 3 5 7" xfId="7783"/>
    <cellStyle name="Обычный 4 3 5 7 2" xfId="7784"/>
    <cellStyle name="Обычный 4 3 5 7 2 2" xfId="7785"/>
    <cellStyle name="Обычный 4 3 5 7 2 2 2" xfId="16747"/>
    <cellStyle name="Обычный 4 3 5 7 2 3" xfId="16748"/>
    <cellStyle name="Обычный 4 3 5 7 3" xfId="7786"/>
    <cellStyle name="Обычный 4 3 5 7 3 2" xfId="16749"/>
    <cellStyle name="Обычный 4 3 5 7 4" xfId="7787"/>
    <cellStyle name="Обычный 4 3 5 7 4 2" xfId="16750"/>
    <cellStyle name="Обычный 4 3 5 7 5" xfId="16751"/>
    <cellStyle name="Обычный 4 3 5 8" xfId="7788"/>
    <cellStyle name="Обычный 4 3 5 8 2" xfId="7789"/>
    <cellStyle name="Обычный 4 3 5 8 2 2" xfId="16752"/>
    <cellStyle name="Обычный 4 3 5 8 3" xfId="16753"/>
    <cellStyle name="Обычный 4 3 5 9" xfId="7790"/>
    <cellStyle name="Обычный 4 3 5 9 2" xfId="16754"/>
    <cellStyle name="Обычный 4 3 6" xfId="7791"/>
    <cellStyle name="Обычный 4 3 6 10" xfId="16755"/>
    <cellStyle name="Обычный 4 3 6 2" xfId="7792"/>
    <cellStyle name="Обычный 4 3 6 2 2" xfId="7793"/>
    <cellStyle name="Обычный 4 3 6 2 2 2" xfId="7794"/>
    <cellStyle name="Обычный 4 3 6 2 2 2 2" xfId="7795"/>
    <cellStyle name="Обычный 4 3 6 2 2 2 2 2" xfId="7796"/>
    <cellStyle name="Обычный 4 3 6 2 2 2 2 2 2" xfId="7797"/>
    <cellStyle name="Обычный 4 3 6 2 2 2 2 2 2 2" xfId="16756"/>
    <cellStyle name="Обычный 4 3 6 2 2 2 2 2 3" xfId="7798"/>
    <cellStyle name="Обычный 4 3 6 2 2 2 2 2 3 2" xfId="16757"/>
    <cellStyle name="Обычный 4 3 6 2 2 2 2 2 4" xfId="16758"/>
    <cellStyle name="Обычный 4 3 6 2 2 2 2 3" xfId="7799"/>
    <cellStyle name="Обычный 4 3 6 2 2 2 2 3 2" xfId="16759"/>
    <cellStyle name="Обычный 4 3 6 2 2 2 2 4" xfId="7800"/>
    <cellStyle name="Обычный 4 3 6 2 2 2 2 4 2" xfId="16760"/>
    <cellStyle name="Обычный 4 3 6 2 2 2 2 5" xfId="16761"/>
    <cellStyle name="Обычный 4 3 6 2 2 2 3" xfId="7801"/>
    <cellStyle name="Обычный 4 3 6 2 2 2 3 2" xfId="7802"/>
    <cellStyle name="Обычный 4 3 6 2 2 2 3 2 2" xfId="7803"/>
    <cellStyle name="Обычный 4 3 6 2 2 2 3 2 2 2" xfId="16762"/>
    <cellStyle name="Обычный 4 3 6 2 2 2 3 2 3" xfId="16763"/>
    <cellStyle name="Обычный 4 3 6 2 2 2 3 3" xfId="7804"/>
    <cellStyle name="Обычный 4 3 6 2 2 2 3 3 2" xfId="16764"/>
    <cellStyle name="Обычный 4 3 6 2 2 2 3 4" xfId="7805"/>
    <cellStyle name="Обычный 4 3 6 2 2 2 3 4 2" xfId="16765"/>
    <cellStyle name="Обычный 4 3 6 2 2 2 3 5" xfId="16766"/>
    <cellStyle name="Обычный 4 3 6 2 2 2 4" xfId="7806"/>
    <cellStyle name="Обычный 4 3 6 2 2 2 4 2" xfId="7807"/>
    <cellStyle name="Обычный 4 3 6 2 2 2 4 2 2" xfId="16767"/>
    <cellStyle name="Обычный 4 3 6 2 2 2 4 3" xfId="16768"/>
    <cellStyle name="Обычный 4 3 6 2 2 2 5" xfId="7808"/>
    <cellStyle name="Обычный 4 3 6 2 2 2 5 2" xfId="16769"/>
    <cellStyle name="Обычный 4 3 6 2 2 2 6" xfId="7809"/>
    <cellStyle name="Обычный 4 3 6 2 2 2 6 2" xfId="16770"/>
    <cellStyle name="Обычный 4 3 6 2 2 2 7" xfId="16771"/>
    <cellStyle name="Обычный 4 3 6 2 2 3" xfId="7810"/>
    <cellStyle name="Обычный 4 3 6 2 2 3 2" xfId="7811"/>
    <cellStyle name="Обычный 4 3 6 2 2 3 2 2" xfId="7812"/>
    <cellStyle name="Обычный 4 3 6 2 2 3 2 2 2" xfId="16772"/>
    <cellStyle name="Обычный 4 3 6 2 2 3 2 3" xfId="7813"/>
    <cellStyle name="Обычный 4 3 6 2 2 3 2 3 2" xfId="16773"/>
    <cellStyle name="Обычный 4 3 6 2 2 3 2 4" xfId="16774"/>
    <cellStyle name="Обычный 4 3 6 2 2 3 3" xfId="7814"/>
    <cellStyle name="Обычный 4 3 6 2 2 3 3 2" xfId="16775"/>
    <cellStyle name="Обычный 4 3 6 2 2 3 4" xfId="7815"/>
    <cellStyle name="Обычный 4 3 6 2 2 3 4 2" xfId="16776"/>
    <cellStyle name="Обычный 4 3 6 2 2 3 5" xfId="16777"/>
    <cellStyle name="Обычный 4 3 6 2 2 4" xfId="7816"/>
    <cellStyle name="Обычный 4 3 6 2 2 4 2" xfId="7817"/>
    <cellStyle name="Обычный 4 3 6 2 2 4 2 2" xfId="7818"/>
    <cellStyle name="Обычный 4 3 6 2 2 4 2 2 2" xfId="16778"/>
    <cellStyle name="Обычный 4 3 6 2 2 4 2 3" xfId="16779"/>
    <cellStyle name="Обычный 4 3 6 2 2 4 3" xfId="7819"/>
    <cellStyle name="Обычный 4 3 6 2 2 4 3 2" xfId="16780"/>
    <cellStyle name="Обычный 4 3 6 2 2 4 4" xfId="7820"/>
    <cellStyle name="Обычный 4 3 6 2 2 4 4 2" xfId="16781"/>
    <cellStyle name="Обычный 4 3 6 2 2 4 5" xfId="16782"/>
    <cellStyle name="Обычный 4 3 6 2 2 5" xfId="7821"/>
    <cellStyle name="Обычный 4 3 6 2 2 5 2" xfId="7822"/>
    <cellStyle name="Обычный 4 3 6 2 2 5 2 2" xfId="16783"/>
    <cellStyle name="Обычный 4 3 6 2 2 5 3" xfId="16784"/>
    <cellStyle name="Обычный 4 3 6 2 2 6" xfId="7823"/>
    <cellStyle name="Обычный 4 3 6 2 2 6 2" xfId="16785"/>
    <cellStyle name="Обычный 4 3 6 2 2 7" xfId="7824"/>
    <cellStyle name="Обычный 4 3 6 2 2 7 2" xfId="16786"/>
    <cellStyle name="Обычный 4 3 6 2 2 8" xfId="16787"/>
    <cellStyle name="Обычный 4 3 6 2 3" xfId="7825"/>
    <cellStyle name="Обычный 4 3 6 2 3 2" xfId="7826"/>
    <cellStyle name="Обычный 4 3 6 2 3 2 2" xfId="7827"/>
    <cellStyle name="Обычный 4 3 6 2 3 2 2 2" xfId="7828"/>
    <cellStyle name="Обычный 4 3 6 2 3 2 2 2 2" xfId="16788"/>
    <cellStyle name="Обычный 4 3 6 2 3 2 2 3" xfId="7829"/>
    <cellStyle name="Обычный 4 3 6 2 3 2 2 3 2" xfId="16789"/>
    <cellStyle name="Обычный 4 3 6 2 3 2 2 4" xfId="16790"/>
    <cellStyle name="Обычный 4 3 6 2 3 2 3" xfId="7830"/>
    <cellStyle name="Обычный 4 3 6 2 3 2 3 2" xfId="16791"/>
    <cellStyle name="Обычный 4 3 6 2 3 2 4" xfId="7831"/>
    <cellStyle name="Обычный 4 3 6 2 3 2 4 2" xfId="16792"/>
    <cellStyle name="Обычный 4 3 6 2 3 2 5" xfId="16793"/>
    <cellStyle name="Обычный 4 3 6 2 3 3" xfId="7832"/>
    <cellStyle name="Обычный 4 3 6 2 3 3 2" xfId="7833"/>
    <cellStyle name="Обычный 4 3 6 2 3 3 2 2" xfId="7834"/>
    <cellStyle name="Обычный 4 3 6 2 3 3 2 2 2" xfId="16794"/>
    <cellStyle name="Обычный 4 3 6 2 3 3 2 3" xfId="16795"/>
    <cellStyle name="Обычный 4 3 6 2 3 3 3" xfId="7835"/>
    <cellStyle name="Обычный 4 3 6 2 3 3 3 2" xfId="16796"/>
    <cellStyle name="Обычный 4 3 6 2 3 3 4" xfId="7836"/>
    <cellStyle name="Обычный 4 3 6 2 3 3 4 2" xfId="16797"/>
    <cellStyle name="Обычный 4 3 6 2 3 3 5" xfId="16798"/>
    <cellStyle name="Обычный 4 3 6 2 3 4" xfId="7837"/>
    <cellStyle name="Обычный 4 3 6 2 3 4 2" xfId="7838"/>
    <cellStyle name="Обычный 4 3 6 2 3 4 2 2" xfId="16799"/>
    <cellStyle name="Обычный 4 3 6 2 3 4 3" xfId="16800"/>
    <cellStyle name="Обычный 4 3 6 2 3 5" xfId="7839"/>
    <cellStyle name="Обычный 4 3 6 2 3 5 2" xfId="16801"/>
    <cellStyle name="Обычный 4 3 6 2 3 6" xfId="7840"/>
    <cellStyle name="Обычный 4 3 6 2 3 6 2" xfId="16802"/>
    <cellStyle name="Обычный 4 3 6 2 3 7" xfId="16803"/>
    <cellStyle name="Обычный 4 3 6 2 4" xfId="7841"/>
    <cellStyle name="Обычный 4 3 6 2 4 2" xfId="7842"/>
    <cellStyle name="Обычный 4 3 6 2 4 2 2" xfId="7843"/>
    <cellStyle name="Обычный 4 3 6 2 4 2 2 2" xfId="16804"/>
    <cellStyle name="Обычный 4 3 6 2 4 2 3" xfId="7844"/>
    <cellStyle name="Обычный 4 3 6 2 4 2 3 2" xfId="16805"/>
    <cellStyle name="Обычный 4 3 6 2 4 2 4" xfId="16806"/>
    <cellStyle name="Обычный 4 3 6 2 4 3" xfId="7845"/>
    <cellStyle name="Обычный 4 3 6 2 4 3 2" xfId="16807"/>
    <cellStyle name="Обычный 4 3 6 2 4 4" xfId="7846"/>
    <cellStyle name="Обычный 4 3 6 2 4 4 2" xfId="16808"/>
    <cellStyle name="Обычный 4 3 6 2 4 5" xfId="16809"/>
    <cellStyle name="Обычный 4 3 6 2 5" xfId="7847"/>
    <cellStyle name="Обычный 4 3 6 2 5 2" xfId="7848"/>
    <cellStyle name="Обычный 4 3 6 2 5 2 2" xfId="7849"/>
    <cellStyle name="Обычный 4 3 6 2 5 2 2 2" xfId="16810"/>
    <cellStyle name="Обычный 4 3 6 2 5 2 3" xfId="16811"/>
    <cellStyle name="Обычный 4 3 6 2 5 3" xfId="7850"/>
    <cellStyle name="Обычный 4 3 6 2 5 3 2" xfId="16812"/>
    <cellStyle name="Обычный 4 3 6 2 5 4" xfId="7851"/>
    <cellStyle name="Обычный 4 3 6 2 5 4 2" xfId="16813"/>
    <cellStyle name="Обычный 4 3 6 2 5 5" xfId="16814"/>
    <cellStyle name="Обычный 4 3 6 2 6" xfId="7852"/>
    <cellStyle name="Обычный 4 3 6 2 6 2" xfId="7853"/>
    <cellStyle name="Обычный 4 3 6 2 6 2 2" xfId="16815"/>
    <cellStyle name="Обычный 4 3 6 2 6 3" xfId="16816"/>
    <cellStyle name="Обычный 4 3 6 2 7" xfId="7854"/>
    <cellStyle name="Обычный 4 3 6 2 7 2" xfId="16817"/>
    <cellStyle name="Обычный 4 3 6 2 8" xfId="7855"/>
    <cellStyle name="Обычный 4 3 6 2 8 2" xfId="16818"/>
    <cellStyle name="Обычный 4 3 6 2 9" xfId="16819"/>
    <cellStyle name="Обычный 4 3 6 3" xfId="7856"/>
    <cellStyle name="Обычный 4 3 6 3 2" xfId="7857"/>
    <cellStyle name="Обычный 4 3 6 3 2 2" xfId="7858"/>
    <cellStyle name="Обычный 4 3 6 3 2 2 2" xfId="7859"/>
    <cellStyle name="Обычный 4 3 6 3 2 2 2 2" xfId="7860"/>
    <cellStyle name="Обычный 4 3 6 3 2 2 2 2 2" xfId="16820"/>
    <cellStyle name="Обычный 4 3 6 3 2 2 2 3" xfId="7861"/>
    <cellStyle name="Обычный 4 3 6 3 2 2 2 3 2" xfId="16821"/>
    <cellStyle name="Обычный 4 3 6 3 2 2 2 4" xfId="16822"/>
    <cellStyle name="Обычный 4 3 6 3 2 2 3" xfId="7862"/>
    <cellStyle name="Обычный 4 3 6 3 2 2 3 2" xfId="16823"/>
    <cellStyle name="Обычный 4 3 6 3 2 2 4" xfId="7863"/>
    <cellStyle name="Обычный 4 3 6 3 2 2 4 2" xfId="16824"/>
    <cellStyle name="Обычный 4 3 6 3 2 2 5" xfId="16825"/>
    <cellStyle name="Обычный 4 3 6 3 2 3" xfId="7864"/>
    <cellStyle name="Обычный 4 3 6 3 2 3 2" xfId="7865"/>
    <cellStyle name="Обычный 4 3 6 3 2 3 2 2" xfId="7866"/>
    <cellStyle name="Обычный 4 3 6 3 2 3 2 2 2" xfId="16826"/>
    <cellStyle name="Обычный 4 3 6 3 2 3 2 3" xfId="16827"/>
    <cellStyle name="Обычный 4 3 6 3 2 3 3" xfId="7867"/>
    <cellStyle name="Обычный 4 3 6 3 2 3 3 2" xfId="16828"/>
    <cellStyle name="Обычный 4 3 6 3 2 3 4" xfId="7868"/>
    <cellStyle name="Обычный 4 3 6 3 2 3 4 2" xfId="16829"/>
    <cellStyle name="Обычный 4 3 6 3 2 3 5" xfId="16830"/>
    <cellStyle name="Обычный 4 3 6 3 2 4" xfId="7869"/>
    <cellStyle name="Обычный 4 3 6 3 2 4 2" xfId="7870"/>
    <cellStyle name="Обычный 4 3 6 3 2 4 2 2" xfId="16831"/>
    <cellStyle name="Обычный 4 3 6 3 2 4 3" xfId="16832"/>
    <cellStyle name="Обычный 4 3 6 3 2 5" xfId="7871"/>
    <cellStyle name="Обычный 4 3 6 3 2 5 2" xfId="16833"/>
    <cellStyle name="Обычный 4 3 6 3 2 6" xfId="7872"/>
    <cellStyle name="Обычный 4 3 6 3 2 6 2" xfId="16834"/>
    <cellStyle name="Обычный 4 3 6 3 2 7" xfId="16835"/>
    <cellStyle name="Обычный 4 3 6 3 3" xfId="7873"/>
    <cellStyle name="Обычный 4 3 6 3 3 2" xfId="7874"/>
    <cellStyle name="Обычный 4 3 6 3 3 2 2" xfId="7875"/>
    <cellStyle name="Обычный 4 3 6 3 3 2 2 2" xfId="16836"/>
    <cellStyle name="Обычный 4 3 6 3 3 2 3" xfId="7876"/>
    <cellStyle name="Обычный 4 3 6 3 3 2 3 2" xfId="16837"/>
    <cellStyle name="Обычный 4 3 6 3 3 2 4" xfId="16838"/>
    <cellStyle name="Обычный 4 3 6 3 3 3" xfId="7877"/>
    <cellStyle name="Обычный 4 3 6 3 3 3 2" xfId="16839"/>
    <cellStyle name="Обычный 4 3 6 3 3 4" xfId="7878"/>
    <cellStyle name="Обычный 4 3 6 3 3 4 2" xfId="16840"/>
    <cellStyle name="Обычный 4 3 6 3 3 5" xfId="16841"/>
    <cellStyle name="Обычный 4 3 6 3 4" xfId="7879"/>
    <cellStyle name="Обычный 4 3 6 3 4 2" xfId="7880"/>
    <cellStyle name="Обычный 4 3 6 3 4 2 2" xfId="7881"/>
    <cellStyle name="Обычный 4 3 6 3 4 2 2 2" xfId="16842"/>
    <cellStyle name="Обычный 4 3 6 3 4 2 3" xfId="16843"/>
    <cellStyle name="Обычный 4 3 6 3 4 3" xfId="7882"/>
    <cellStyle name="Обычный 4 3 6 3 4 3 2" xfId="16844"/>
    <cellStyle name="Обычный 4 3 6 3 4 4" xfId="7883"/>
    <cellStyle name="Обычный 4 3 6 3 4 4 2" xfId="16845"/>
    <cellStyle name="Обычный 4 3 6 3 4 5" xfId="16846"/>
    <cellStyle name="Обычный 4 3 6 3 5" xfId="7884"/>
    <cellStyle name="Обычный 4 3 6 3 5 2" xfId="7885"/>
    <cellStyle name="Обычный 4 3 6 3 5 2 2" xfId="16847"/>
    <cellStyle name="Обычный 4 3 6 3 5 3" xfId="16848"/>
    <cellStyle name="Обычный 4 3 6 3 6" xfId="7886"/>
    <cellStyle name="Обычный 4 3 6 3 6 2" xfId="16849"/>
    <cellStyle name="Обычный 4 3 6 3 7" xfId="7887"/>
    <cellStyle name="Обычный 4 3 6 3 7 2" xfId="16850"/>
    <cellStyle name="Обычный 4 3 6 3 8" xfId="16851"/>
    <cellStyle name="Обычный 4 3 6 4" xfId="7888"/>
    <cellStyle name="Обычный 4 3 6 4 2" xfId="7889"/>
    <cellStyle name="Обычный 4 3 6 4 2 2" xfId="7890"/>
    <cellStyle name="Обычный 4 3 6 4 2 2 2" xfId="7891"/>
    <cellStyle name="Обычный 4 3 6 4 2 2 2 2" xfId="16852"/>
    <cellStyle name="Обычный 4 3 6 4 2 2 3" xfId="7892"/>
    <cellStyle name="Обычный 4 3 6 4 2 2 3 2" xfId="16853"/>
    <cellStyle name="Обычный 4 3 6 4 2 2 4" xfId="16854"/>
    <cellStyle name="Обычный 4 3 6 4 2 3" xfId="7893"/>
    <cellStyle name="Обычный 4 3 6 4 2 3 2" xfId="16855"/>
    <cellStyle name="Обычный 4 3 6 4 2 4" xfId="7894"/>
    <cellStyle name="Обычный 4 3 6 4 2 4 2" xfId="16856"/>
    <cellStyle name="Обычный 4 3 6 4 2 5" xfId="16857"/>
    <cellStyle name="Обычный 4 3 6 4 3" xfId="7895"/>
    <cellStyle name="Обычный 4 3 6 4 3 2" xfId="7896"/>
    <cellStyle name="Обычный 4 3 6 4 3 2 2" xfId="7897"/>
    <cellStyle name="Обычный 4 3 6 4 3 2 2 2" xfId="16858"/>
    <cellStyle name="Обычный 4 3 6 4 3 2 3" xfId="16859"/>
    <cellStyle name="Обычный 4 3 6 4 3 3" xfId="7898"/>
    <cellStyle name="Обычный 4 3 6 4 3 3 2" xfId="16860"/>
    <cellStyle name="Обычный 4 3 6 4 3 4" xfId="7899"/>
    <cellStyle name="Обычный 4 3 6 4 3 4 2" xfId="16861"/>
    <cellStyle name="Обычный 4 3 6 4 3 5" xfId="16862"/>
    <cellStyle name="Обычный 4 3 6 4 4" xfId="7900"/>
    <cellStyle name="Обычный 4 3 6 4 4 2" xfId="7901"/>
    <cellStyle name="Обычный 4 3 6 4 4 2 2" xfId="16863"/>
    <cellStyle name="Обычный 4 3 6 4 4 3" xfId="16864"/>
    <cellStyle name="Обычный 4 3 6 4 5" xfId="7902"/>
    <cellStyle name="Обычный 4 3 6 4 5 2" xfId="16865"/>
    <cellStyle name="Обычный 4 3 6 4 6" xfId="7903"/>
    <cellStyle name="Обычный 4 3 6 4 6 2" xfId="16866"/>
    <cellStyle name="Обычный 4 3 6 4 7" xfId="16867"/>
    <cellStyle name="Обычный 4 3 6 5" xfId="7904"/>
    <cellStyle name="Обычный 4 3 6 5 2" xfId="7905"/>
    <cellStyle name="Обычный 4 3 6 5 2 2" xfId="7906"/>
    <cellStyle name="Обычный 4 3 6 5 2 2 2" xfId="16868"/>
    <cellStyle name="Обычный 4 3 6 5 2 3" xfId="7907"/>
    <cellStyle name="Обычный 4 3 6 5 2 3 2" xfId="16869"/>
    <cellStyle name="Обычный 4 3 6 5 2 4" xfId="16870"/>
    <cellStyle name="Обычный 4 3 6 5 3" xfId="7908"/>
    <cellStyle name="Обычный 4 3 6 5 3 2" xfId="16871"/>
    <cellStyle name="Обычный 4 3 6 5 4" xfId="7909"/>
    <cellStyle name="Обычный 4 3 6 5 4 2" xfId="16872"/>
    <cellStyle name="Обычный 4 3 6 5 5" xfId="16873"/>
    <cellStyle name="Обычный 4 3 6 6" xfId="7910"/>
    <cellStyle name="Обычный 4 3 6 6 2" xfId="7911"/>
    <cellStyle name="Обычный 4 3 6 6 2 2" xfId="7912"/>
    <cellStyle name="Обычный 4 3 6 6 2 2 2" xfId="16874"/>
    <cellStyle name="Обычный 4 3 6 6 2 3" xfId="16875"/>
    <cellStyle name="Обычный 4 3 6 6 3" xfId="7913"/>
    <cellStyle name="Обычный 4 3 6 6 3 2" xfId="16876"/>
    <cellStyle name="Обычный 4 3 6 6 4" xfId="7914"/>
    <cellStyle name="Обычный 4 3 6 6 4 2" xfId="16877"/>
    <cellStyle name="Обычный 4 3 6 6 5" xfId="16878"/>
    <cellStyle name="Обычный 4 3 6 7" xfId="7915"/>
    <cellStyle name="Обычный 4 3 6 7 2" xfId="7916"/>
    <cellStyle name="Обычный 4 3 6 7 2 2" xfId="16879"/>
    <cellStyle name="Обычный 4 3 6 7 3" xfId="16880"/>
    <cellStyle name="Обычный 4 3 6 8" xfId="7917"/>
    <cellStyle name="Обычный 4 3 6 8 2" xfId="16881"/>
    <cellStyle name="Обычный 4 3 6 9" xfId="7918"/>
    <cellStyle name="Обычный 4 3 6 9 2" xfId="16882"/>
    <cellStyle name="Обычный 4 3 7" xfId="7919"/>
    <cellStyle name="Обычный 4 3 7 2" xfId="7920"/>
    <cellStyle name="Обычный 4 3 7 2 2" xfId="7921"/>
    <cellStyle name="Обычный 4 3 7 2 2 2" xfId="7922"/>
    <cellStyle name="Обычный 4 3 7 2 2 2 2" xfId="7923"/>
    <cellStyle name="Обычный 4 3 7 2 2 2 2 2" xfId="7924"/>
    <cellStyle name="Обычный 4 3 7 2 2 2 2 2 2" xfId="16883"/>
    <cellStyle name="Обычный 4 3 7 2 2 2 2 3" xfId="7925"/>
    <cellStyle name="Обычный 4 3 7 2 2 2 2 3 2" xfId="16884"/>
    <cellStyle name="Обычный 4 3 7 2 2 2 2 4" xfId="16885"/>
    <cellStyle name="Обычный 4 3 7 2 2 2 3" xfId="7926"/>
    <cellStyle name="Обычный 4 3 7 2 2 2 3 2" xfId="16886"/>
    <cellStyle name="Обычный 4 3 7 2 2 2 4" xfId="7927"/>
    <cellStyle name="Обычный 4 3 7 2 2 2 4 2" xfId="16887"/>
    <cellStyle name="Обычный 4 3 7 2 2 2 5" xfId="16888"/>
    <cellStyle name="Обычный 4 3 7 2 2 3" xfId="7928"/>
    <cellStyle name="Обычный 4 3 7 2 2 3 2" xfId="7929"/>
    <cellStyle name="Обычный 4 3 7 2 2 3 2 2" xfId="7930"/>
    <cellStyle name="Обычный 4 3 7 2 2 3 2 2 2" xfId="16889"/>
    <cellStyle name="Обычный 4 3 7 2 2 3 2 3" xfId="16890"/>
    <cellStyle name="Обычный 4 3 7 2 2 3 3" xfId="7931"/>
    <cellStyle name="Обычный 4 3 7 2 2 3 3 2" xfId="16891"/>
    <cellStyle name="Обычный 4 3 7 2 2 3 4" xfId="7932"/>
    <cellStyle name="Обычный 4 3 7 2 2 3 4 2" xfId="16892"/>
    <cellStyle name="Обычный 4 3 7 2 2 3 5" xfId="16893"/>
    <cellStyle name="Обычный 4 3 7 2 2 4" xfId="7933"/>
    <cellStyle name="Обычный 4 3 7 2 2 4 2" xfId="7934"/>
    <cellStyle name="Обычный 4 3 7 2 2 4 2 2" xfId="16894"/>
    <cellStyle name="Обычный 4 3 7 2 2 4 3" xfId="16895"/>
    <cellStyle name="Обычный 4 3 7 2 2 5" xfId="7935"/>
    <cellStyle name="Обычный 4 3 7 2 2 5 2" xfId="16896"/>
    <cellStyle name="Обычный 4 3 7 2 2 6" xfId="7936"/>
    <cellStyle name="Обычный 4 3 7 2 2 6 2" xfId="16897"/>
    <cellStyle name="Обычный 4 3 7 2 2 7" xfId="16898"/>
    <cellStyle name="Обычный 4 3 7 2 3" xfId="7937"/>
    <cellStyle name="Обычный 4 3 7 2 3 2" xfId="7938"/>
    <cellStyle name="Обычный 4 3 7 2 3 2 2" xfId="7939"/>
    <cellStyle name="Обычный 4 3 7 2 3 2 2 2" xfId="16899"/>
    <cellStyle name="Обычный 4 3 7 2 3 2 3" xfId="7940"/>
    <cellStyle name="Обычный 4 3 7 2 3 2 3 2" xfId="16900"/>
    <cellStyle name="Обычный 4 3 7 2 3 2 4" xfId="16901"/>
    <cellStyle name="Обычный 4 3 7 2 3 3" xfId="7941"/>
    <cellStyle name="Обычный 4 3 7 2 3 3 2" xfId="16902"/>
    <cellStyle name="Обычный 4 3 7 2 3 4" xfId="7942"/>
    <cellStyle name="Обычный 4 3 7 2 3 4 2" xfId="16903"/>
    <cellStyle name="Обычный 4 3 7 2 3 5" xfId="16904"/>
    <cellStyle name="Обычный 4 3 7 2 4" xfId="7943"/>
    <cellStyle name="Обычный 4 3 7 2 4 2" xfId="7944"/>
    <cellStyle name="Обычный 4 3 7 2 4 2 2" xfId="7945"/>
    <cellStyle name="Обычный 4 3 7 2 4 2 2 2" xfId="16905"/>
    <cellStyle name="Обычный 4 3 7 2 4 2 3" xfId="16906"/>
    <cellStyle name="Обычный 4 3 7 2 4 3" xfId="7946"/>
    <cellStyle name="Обычный 4 3 7 2 4 3 2" xfId="16907"/>
    <cellStyle name="Обычный 4 3 7 2 4 4" xfId="7947"/>
    <cellStyle name="Обычный 4 3 7 2 4 4 2" xfId="16908"/>
    <cellStyle name="Обычный 4 3 7 2 4 5" xfId="16909"/>
    <cellStyle name="Обычный 4 3 7 2 5" xfId="7948"/>
    <cellStyle name="Обычный 4 3 7 2 5 2" xfId="7949"/>
    <cellStyle name="Обычный 4 3 7 2 5 2 2" xfId="16910"/>
    <cellStyle name="Обычный 4 3 7 2 5 3" xfId="16911"/>
    <cellStyle name="Обычный 4 3 7 2 6" xfId="7950"/>
    <cellStyle name="Обычный 4 3 7 2 6 2" xfId="16912"/>
    <cellStyle name="Обычный 4 3 7 2 7" xfId="7951"/>
    <cellStyle name="Обычный 4 3 7 2 7 2" xfId="16913"/>
    <cellStyle name="Обычный 4 3 7 2 8" xfId="16914"/>
    <cellStyle name="Обычный 4 3 7 3" xfId="7952"/>
    <cellStyle name="Обычный 4 3 7 3 2" xfId="7953"/>
    <cellStyle name="Обычный 4 3 7 3 2 2" xfId="7954"/>
    <cellStyle name="Обычный 4 3 7 3 2 2 2" xfId="7955"/>
    <cellStyle name="Обычный 4 3 7 3 2 2 2 2" xfId="16915"/>
    <cellStyle name="Обычный 4 3 7 3 2 2 3" xfId="7956"/>
    <cellStyle name="Обычный 4 3 7 3 2 2 3 2" xfId="16916"/>
    <cellStyle name="Обычный 4 3 7 3 2 2 4" xfId="16917"/>
    <cellStyle name="Обычный 4 3 7 3 2 3" xfId="7957"/>
    <cellStyle name="Обычный 4 3 7 3 2 3 2" xfId="16918"/>
    <cellStyle name="Обычный 4 3 7 3 2 4" xfId="7958"/>
    <cellStyle name="Обычный 4 3 7 3 2 4 2" xfId="16919"/>
    <cellStyle name="Обычный 4 3 7 3 2 5" xfId="16920"/>
    <cellStyle name="Обычный 4 3 7 3 3" xfId="7959"/>
    <cellStyle name="Обычный 4 3 7 3 3 2" xfId="7960"/>
    <cellStyle name="Обычный 4 3 7 3 3 2 2" xfId="7961"/>
    <cellStyle name="Обычный 4 3 7 3 3 2 2 2" xfId="16921"/>
    <cellStyle name="Обычный 4 3 7 3 3 2 3" xfId="16922"/>
    <cellStyle name="Обычный 4 3 7 3 3 3" xfId="7962"/>
    <cellStyle name="Обычный 4 3 7 3 3 3 2" xfId="16923"/>
    <cellStyle name="Обычный 4 3 7 3 3 4" xfId="7963"/>
    <cellStyle name="Обычный 4 3 7 3 3 4 2" xfId="16924"/>
    <cellStyle name="Обычный 4 3 7 3 3 5" xfId="16925"/>
    <cellStyle name="Обычный 4 3 7 3 4" xfId="7964"/>
    <cellStyle name="Обычный 4 3 7 3 4 2" xfId="7965"/>
    <cellStyle name="Обычный 4 3 7 3 4 2 2" xfId="16926"/>
    <cellStyle name="Обычный 4 3 7 3 4 3" xfId="16927"/>
    <cellStyle name="Обычный 4 3 7 3 5" xfId="7966"/>
    <cellStyle name="Обычный 4 3 7 3 5 2" xfId="16928"/>
    <cellStyle name="Обычный 4 3 7 3 6" xfId="7967"/>
    <cellStyle name="Обычный 4 3 7 3 6 2" xfId="16929"/>
    <cellStyle name="Обычный 4 3 7 3 7" xfId="16930"/>
    <cellStyle name="Обычный 4 3 7 4" xfId="7968"/>
    <cellStyle name="Обычный 4 3 7 4 2" xfId="7969"/>
    <cellStyle name="Обычный 4 3 7 4 2 2" xfId="7970"/>
    <cellStyle name="Обычный 4 3 7 4 2 2 2" xfId="16931"/>
    <cellStyle name="Обычный 4 3 7 4 2 3" xfId="7971"/>
    <cellStyle name="Обычный 4 3 7 4 2 3 2" xfId="16932"/>
    <cellStyle name="Обычный 4 3 7 4 2 4" xfId="16933"/>
    <cellStyle name="Обычный 4 3 7 4 3" xfId="7972"/>
    <cellStyle name="Обычный 4 3 7 4 3 2" xfId="16934"/>
    <cellStyle name="Обычный 4 3 7 4 4" xfId="7973"/>
    <cellStyle name="Обычный 4 3 7 4 4 2" xfId="16935"/>
    <cellStyle name="Обычный 4 3 7 4 5" xfId="16936"/>
    <cellStyle name="Обычный 4 3 7 5" xfId="7974"/>
    <cellStyle name="Обычный 4 3 7 5 2" xfId="7975"/>
    <cellStyle name="Обычный 4 3 7 5 2 2" xfId="7976"/>
    <cellStyle name="Обычный 4 3 7 5 2 2 2" xfId="16937"/>
    <cellStyle name="Обычный 4 3 7 5 2 3" xfId="16938"/>
    <cellStyle name="Обычный 4 3 7 5 3" xfId="7977"/>
    <cellStyle name="Обычный 4 3 7 5 3 2" xfId="16939"/>
    <cellStyle name="Обычный 4 3 7 5 4" xfId="7978"/>
    <cellStyle name="Обычный 4 3 7 5 4 2" xfId="16940"/>
    <cellStyle name="Обычный 4 3 7 5 5" xfId="16941"/>
    <cellStyle name="Обычный 4 3 7 6" xfId="7979"/>
    <cellStyle name="Обычный 4 3 7 6 2" xfId="7980"/>
    <cellStyle name="Обычный 4 3 7 6 2 2" xfId="16942"/>
    <cellStyle name="Обычный 4 3 7 6 3" xfId="16943"/>
    <cellStyle name="Обычный 4 3 7 7" xfId="7981"/>
    <cellStyle name="Обычный 4 3 7 7 2" xfId="16944"/>
    <cellStyle name="Обычный 4 3 7 8" xfId="7982"/>
    <cellStyle name="Обычный 4 3 7 8 2" xfId="16945"/>
    <cellStyle name="Обычный 4 3 7 9" xfId="16946"/>
    <cellStyle name="Обычный 4 3 8" xfId="7983"/>
    <cellStyle name="Обычный 4 3 8 2" xfId="7984"/>
    <cellStyle name="Обычный 4 3 8 2 2" xfId="7985"/>
    <cellStyle name="Обычный 4 3 8 2 2 2" xfId="7986"/>
    <cellStyle name="Обычный 4 3 8 2 2 2 2" xfId="7987"/>
    <cellStyle name="Обычный 4 3 8 2 2 2 2 2" xfId="16947"/>
    <cellStyle name="Обычный 4 3 8 2 2 2 3" xfId="7988"/>
    <cellStyle name="Обычный 4 3 8 2 2 2 3 2" xfId="16948"/>
    <cellStyle name="Обычный 4 3 8 2 2 2 4" xfId="16949"/>
    <cellStyle name="Обычный 4 3 8 2 2 3" xfId="7989"/>
    <cellStyle name="Обычный 4 3 8 2 2 3 2" xfId="16950"/>
    <cellStyle name="Обычный 4 3 8 2 2 4" xfId="7990"/>
    <cellStyle name="Обычный 4 3 8 2 2 4 2" xfId="16951"/>
    <cellStyle name="Обычный 4 3 8 2 2 5" xfId="16952"/>
    <cellStyle name="Обычный 4 3 8 2 3" xfId="7991"/>
    <cellStyle name="Обычный 4 3 8 2 3 2" xfId="7992"/>
    <cellStyle name="Обычный 4 3 8 2 3 2 2" xfId="7993"/>
    <cellStyle name="Обычный 4 3 8 2 3 2 2 2" xfId="16953"/>
    <cellStyle name="Обычный 4 3 8 2 3 2 3" xfId="16954"/>
    <cellStyle name="Обычный 4 3 8 2 3 3" xfId="7994"/>
    <cellStyle name="Обычный 4 3 8 2 3 3 2" xfId="16955"/>
    <cellStyle name="Обычный 4 3 8 2 3 4" xfId="7995"/>
    <cellStyle name="Обычный 4 3 8 2 3 4 2" xfId="16956"/>
    <cellStyle name="Обычный 4 3 8 2 3 5" xfId="16957"/>
    <cellStyle name="Обычный 4 3 8 2 4" xfId="7996"/>
    <cellStyle name="Обычный 4 3 8 2 4 2" xfId="7997"/>
    <cellStyle name="Обычный 4 3 8 2 4 2 2" xfId="16958"/>
    <cellStyle name="Обычный 4 3 8 2 4 3" xfId="16959"/>
    <cellStyle name="Обычный 4 3 8 2 5" xfId="7998"/>
    <cellStyle name="Обычный 4 3 8 2 5 2" xfId="16960"/>
    <cellStyle name="Обычный 4 3 8 2 6" xfId="7999"/>
    <cellStyle name="Обычный 4 3 8 2 6 2" xfId="16961"/>
    <cellStyle name="Обычный 4 3 8 2 7" xfId="16962"/>
    <cellStyle name="Обычный 4 3 8 3" xfId="8000"/>
    <cellStyle name="Обычный 4 3 8 3 2" xfId="8001"/>
    <cellStyle name="Обычный 4 3 8 3 2 2" xfId="8002"/>
    <cellStyle name="Обычный 4 3 8 3 2 2 2" xfId="16963"/>
    <cellStyle name="Обычный 4 3 8 3 2 3" xfId="8003"/>
    <cellStyle name="Обычный 4 3 8 3 2 3 2" xfId="16964"/>
    <cellStyle name="Обычный 4 3 8 3 2 4" xfId="16965"/>
    <cellStyle name="Обычный 4 3 8 3 3" xfId="8004"/>
    <cellStyle name="Обычный 4 3 8 3 3 2" xfId="16966"/>
    <cellStyle name="Обычный 4 3 8 3 4" xfId="8005"/>
    <cellStyle name="Обычный 4 3 8 3 4 2" xfId="16967"/>
    <cellStyle name="Обычный 4 3 8 3 5" xfId="16968"/>
    <cellStyle name="Обычный 4 3 8 4" xfId="8006"/>
    <cellStyle name="Обычный 4 3 8 4 2" xfId="8007"/>
    <cellStyle name="Обычный 4 3 8 4 2 2" xfId="8008"/>
    <cellStyle name="Обычный 4 3 8 4 2 2 2" xfId="16969"/>
    <cellStyle name="Обычный 4 3 8 4 2 3" xfId="16970"/>
    <cellStyle name="Обычный 4 3 8 4 3" xfId="8009"/>
    <cellStyle name="Обычный 4 3 8 4 3 2" xfId="16971"/>
    <cellStyle name="Обычный 4 3 8 4 4" xfId="8010"/>
    <cellStyle name="Обычный 4 3 8 4 4 2" xfId="16972"/>
    <cellStyle name="Обычный 4 3 8 4 5" xfId="16973"/>
    <cellStyle name="Обычный 4 3 8 5" xfId="8011"/>
    <cellStyle name="Обычный 4 3 8 5 2" xfId="8012"/>
    <cellStyle name="Обычный 4 3 8 5 2 2" xfId="16974"/>
    <cellStyle name="Обычный 4 3 8 5 3" xfId="16975"/>
    <cellStyle name="Обычный 4 3 8 6" xfId="8013"/>
    <cellStyle name="Обычный 4 3 8 6 2" xfId="16976"/>
    <cellStyle name="Обычный 4 3 8 7" xfId="8014"/>
    <cellStyle name="Обычный 4 3 8 7 2" xfId="16977"/>
    <cellStyle name="Обычный 4 3 8 8" xfId="16978"/>
    <cellStyle name="Обычный 4 3 9" xfId="8015"/>
    <cellStyle name="Обычный 4 4" xfId="8016"/>
    <cellStyle name="Обычный 4 4 2" xfId="8017"/>
    <cellStyle name="Обычный 4 4 2 10" xfId="8018"/>
    <cellStyle name="Обычный 4 4 2 10 2" xfId="16979"/>
    <cellStyle name="Обычный 4 4 2 11" xfId="16980"/>
    <cellStyle name="Обычный 4 4 2 2" xfId="8019"/>
    <cellStyle name="Обычный 4 4 2 2 10" xfId="16981"/>
    <cellStyle name="Обычный 4 4 2 2 2" xfId="8020"/>
    <cellStyle name="Обычный 4 4 2 2 2 2" xfId="8021"/>
    <cellStyle name="Обычный 4 4 2 2 2 2 2" xfId="8022"/>
    <cellStyle name="Обычный 4 4 2 2 2 2 2 2" xfId="8023"/>
    <cellStyle name="Обычный 4 4 2 2 2 2 2 2 2" xfId="8024"/>
    <cellStyle name="Обычный 4 4 2 2 2 2 2 2 2 2" xfId="8025"/>
    <cellStyle name="Обычный 4 4 2 2 2 2 2 2 2 2 2" xfId="16982"/>
    <cellStyle name="Обычный 4 4 2 2 2 2 2 2 2 3" xfId="8026"/>
    <cellStyle name="Обычный 4 4 2 2 2 2 2 2 2 3 2" xfId="16983"/>
    <cellStyle name="Обычный 4 4 2 2 2 2 2 2 2 4" xfId="16984"/>
    <cellStyle name="Обычный 4 4 2 2 2 2 2 2 3" xfId="8027"/>
    <cellStyle name="Обычный 4 4 2 2 2 2 2 2 3 2" xfId="16985"/>
    <cellStyle name="Обычный 4 4 2 2 2 2 2 2 4" xfId="8028"/>
    <cellStyle name="Обычный 4 4 2 2 2 2 2 2 4 2" xfId="16986"/>
    <cellStyle name="Обычный 4 4 2 2 2 2 2 2 5" xfId="16987"/>
    <cellStyle name="Обычный 4 4 2 2 2 2 2 3" xfId="8029"/>
    <cellStyle name="Обычный 4 4 2 2 2 2 2 3 2" xfId="8030"/>
    <cellStyle name="Обычный 4 4 2 2 2 2 2 3 2 2" xfId="8031"/>
    <cellStyle name="Обычный 4 4 2 2 2 2 2 3 2 2 2" xfId="16988"/>
    <cellStyle name="Обычный 4 4 2 2 2 2 2 3 2 3" xfId="16989"/>
    <cellStyle name="Обычный 4 4 2 2 2 2 2 3 3" xfId="8032"/>
    <cellStyle name="Обычный 4 4 2 2 2 2 2 3 3 2" xfId="16990"/>
    <cellStyle name="Обычный 4 4 2 2 2 2 2 3 4" xfId="8033"/>
    <cellStyle name="Обычный 4 4 2 2 2 2 2 3 4 2" xfId="16991"/>
    <cellStyle name="Обычный 4 4 2 2 2 2 2 3 5" xfId="16992"/>
    <cellStyle name="Обычный 4 4 2 2 2 2 2 4" xfId="8034"/>
    <cellStyle name="Обычный 4 4 2 2 2 2 2 4 2" xfId="8035"/>
    <cellStyle name="Обычный 4 4 2 2 2 2 2 4 2 2" xfId="16993"/>
    <cellStyle name="Обычный 4 4 2 2 2 2 2 4 3" xfId="16994"/>
    <cellStyle name="Обычный 4 4 2 2 2 2 2 5" xfId="8036"/>
    <cellStyle name="Обычный 4 4 2 2 2 2 2 5 2" xfId="16995"/>
    <cellStyle name="Обычный 4 4 2 2 2 2 2 6" xfId="8037"/>
    <cellStyle name="Обычный 4 4 2 2 2 2 2 6 2" xfId="16996"/>
    <cellStyle name="Обычный 4 4 2 2 2 2 2 7" xfId="16997"/>
    <cellStyle name="Обычный 4 4 2 2 2 2 3" xfId="8038"/>
    <cellStyle name="Обычный 4 4 2 2 2 2 3 2" xfId="8039"/>
    <cellStyle name="Обычный 4 4 2 2 2 2 3 2 2" xfId="8040"/>
    <cellStyle name="Обычный 4 4 2 2 2 2 3 2 2 2" xfId="16998"/>
    <cellStyle name="Обычный 4 4 2 2 2 2 3 2 3" xfId="8041"/>
    <cellStyle name="Обычный 4 4 2 2 2 2 3 2 3 2" xfId="16999"/>
    <cellStyle name="Обычный 4 4 2 2 2 2 3 2 4" xfId="17000"/>
    <cellStyle name="Обычный 4 4 2 2 2 2 3 3" xfId="8042"/>
    <cellStyle name="Обычный 4 4 2 2 2 2 3 3 2" xfId="17001"/>
    <cellStyle name="Обычный 4 4 2 2 2 2 3 4" xfId="8043"/>
    <cellStyle name="Обычный 4 4 2 2 2 2 3 4 2" xfId="17002"/>
    <cellStyle name="Обычный 4 4 2 2 2 2 3 5" xfId="17003"/>
    <cellStyle name="Обычный 4 4 2 2 2 2 4" xfId="8044"/>
    <cellStyle name="Обычный 4 4 2 2 2 2 4 2" xfId="8045"/>
    <cellStyle name="Обычный 4 4 2 2 2 2 4 2 2" xfId="8046"/>
    <cellStyle name="Обычный 4 4 2 2 2 2 4 2 2 2" xfId="17004"/>
    <cellStyle name="Обычный 4 4 2 2 2 2 4 2 3" xfId="17005"/>
    <cellStyle name="Обычный 4 4 2 2 2 2 4 3" xfId="8047"/>
    <cellStyle name="Обычный 4 4 2 2 2 2 4 3 2" xfId="17006"/>
    <cellStyle name="Обычный 4 4 2 2 2 2 4 4" xfId="8048"/>
    <cellStyle name="Обычный 4 4 2 2 2 2 4 4 2" xfId="17007"/>
    <cellStyle name="Обычный 4 4 2 2 2 2 4 5" xfId="17008"/>
    <cellStyle name="Обычный 4 4 2 2 2 2 5" xfId="8049"/>
    <cellStyle name="Обычный 4 4 2 2 2 2 5 2" xfId="8050"/>
    <cellStyle name="Обычный 4 4 2 2 2 2 5 2 2" xfId="17009"/>
    <cellStyle name="Обычный 4 4 2 2 2 2 5 3" xfId="17010"/>
    <cellStyle name="Обычный 4 4 2 2 2 2 6" xfId="8051"/>
    <cellStyle name="Обычный 4 4 2 2 2 2 6 2" xfId="17011"/>
    <cellStyle name="Обычный 4 4 2 2 2 2 7" xfId="8052"/>
    <cellStyle name="Обычный 4 4 2 2 2 2 7 2" xfId="17012"/>
    <cellStyle name="Обычный 4 4 2 2 2 2 8" xfId="17013"/>
    <cellStyle name="Обычный 4 4 2 2 2 3" xfId="8053"/>
    <cellStyle name="Обычный 4 4 2 2 2 3 2" xfId="8054"/>
    <cellStyle name="Обычный 4 4 2 2 2 3 2 2" xfId="8055"/>
    <cellStyle name="Обычный 4 4 2 2 2 3 2 2 2" xfId="8056"/>
    <cellStyle name="Обычный 4 4 2 2 2 3 2 2 2 2" xfId="17014"/>
    <cellStyle name="Обычный 4 4 2 2 2 3 2 2 3" xfId="8057"/>
    <cellStyle name="Обычный 4 4 2 2 2 3 2 2 3 2" xfId="17015"/>
    <cellStyle name="Обычный 4 4 2 2 2 3 2 2 4" xfId="17016"/>
    <cellStyle name="Обычный 4 4 2 2 2 3 2 3" xfId="8058"/>
    <cellStyle name="Обычный 4 4 2 2 2 3 2 3 2" xfId="17017"/>
    <cellStyle name="Обычный 4 4 2 2 2 3 2 4" xfId="8059"/>
    <cellStyle name="Обычный 4 4 2 2 2 3 2 4 2" xfId="17018"/>
    <cellStyle name="Обычный 4 4 2 2 2 3 2 5" xfId="17019"/>
    <cellStyle name="Обычный 4 4 2 2 2 3 3" xfId="8060"/>
    <cellStyle name="Обычный 4 4 2 2 2 3 3 2" xfId="8061"/>
    <cellStyle name="Обычный 4 4 2 2 2 3 3 2 2" xfId="8062"/>
    <cellStyle name="Обычный 4 4 2 2 2 3 3 2 2 2" xfId="17020"/>
    <cellStyle name="Обычный 4 4 2 2 2 3 3 2 3" xfId="17021"/>
    <cellStyle name="Обычный 4 4 2 2 2 3 3 3" xfId="8063"/>
    <cellStyle name="Обычный 4 4 2 2 2 3 3 3 2" xfId="17022"/>
    <cellStyle name="Обычный 4 4 2 2 2 3 3 4" xfId="8064"/>
    <cellStyle name="Обычный 4 4 2 2 2 3 3 4 2" xfId="17023"/>
    <cellStyle name="Обычный 4 4 2 2 2 3 3 5" xfId="17024"/>
    <cellStyle name="Обычный 4 4 2 2 2 3 4" xfId="8065"/>
    <cellStyle name="Обычный 4 4 2 2 2 3 4 2" xfId="8066"/>
    <cellStyle name="Обычный 4 4 2 2 2 3 4 2 2" xfId="17025"/>
    <cellStyle name="Обычный 4 4 2 2 2 3 4 3" xfId="17026"/>
    <cellStyle name="Обычный 4 4 2 2 2 3 5" xfId="8067"/>
    <cellStyle name="Обычный 4 4 2 2 2 3 5 2" xfId="17027"/>
    <cellStyle name="Обычный 4 4 2 2 2 3 6" xfId="8068"/>
    <cellStyle name="Обычный 4 4 2 2 2 3 6 2" xfId="17028"/>
    <cellStyle name="Обычный 4 4 2 2 2 3 7" xfId="17029"/>
    <cellStyle name="Обычный 4 4 2 2 2 4" xfId="8069"/>
    <cellStyle name="Обычный 4 4 2 2 2 4 2" xfId="8070"/>
    <cellStyle name="Обычный 4 4 2 2 2 4 2 2" xfId="8071"/>
    <cellStyle name="Обычный 4 4 2 2 2 4 2 2 2" xfId="17030"/>
    <cellStyle name="Обычный 4 4 2 2 2 4 2 3" xfId="8072"/>
    <cellStyle name="Обычный 4 4 2 2 2 4 2 3 2" xfId="17031"/>
    <cellStyle name="Обычный 4 4 2 2 2 4 2 4" xfId="17032"/>
    <cellStyle name="Обычный 4 4 2 2 2 4 3" xfId="8073"/>
    <cellStyle name="Обычный 4 4 2 2 2 4 3 2" xfId="17033"/>
    <cellStyle name="Обычный 4 4 2 2 2 4 4" xfId="8074"/>
    <cellStyle name="Обычный 4 4 2 2 2 4 4 2" xfId="17034"/>
    <cellStyle name="Обычный 4 4 2 2 2 4 5" xfId="17035"/>
    <cellStyle name="Обычный 4 4 2 2 2 5" xfId="8075"/>
    <cellStyle name="Обычный 4 4 2 2 2 5 2" xfId="8076"/>
    <cellStyle name="Обычный 4 4 2 2 2 5 2 2" xfId="8077"/>
    <cellStyle name="Обычный 4 4 2 2 2 5 2 2 2" xfId="17036"/>
    <cellStyle name="Обычный 4 4 2 2 2 5 2 3" xfId="17037"/>
    <cellStyle name="Обычный 4 4 2 2 2 5 3" xfId="8078"/>
    <cellStyle name="Обычный 4 4 2 2 2 5 3 2" xfId="17038"/>
    <cellStyle name="Обычный 4 4 2 2 2 5 4" xfId="8079"/>
    <cellStyle name="Обычный 4 4 2 2 2 5 4 2" xfId="17039"/>
    <cellStyle name="Обычный 4 4 2 2 2 5 5" xfId="17040"/>
    <cellStyle name="Обычный 4 4 2 2 2 6" xfId="8080"/>
    <cellStyle name="Обычный 4 4 2 2 2 6 2" xfId="8081"/>
    <cellStyle name="Обычный 4 4 2 2 2 6 2 2" xfId="17041"/>
    <cellStyle name="Обычный 4 4 2 2 2 6 3" xfId="17042"/>
    <cellStyle name="Обычный 4 4 2 2 2 7" xfId="8082"/>
    <cellStyle name="Обычный 4 4 2 2 2 7 2" xfId="17043"/>
    <cellStyle name="Обычный 4 4 2 2 2 8" xfId="8083"/>
    <cellStyle name="Обычный 4 4 2 2 2 8 2" xfId="17044"/>
    <cellStyle name="Обычный 4 4 2 2 2 9" xfId="17045"/>
    <cellStyle name="Обычный 4 4 2 2 3" xfId="8084"/>
    <cellStyle name="Обычный 4 4 2 2 3 2" xfId="8085"/>
    <cellStyle name="Обычный 4 4 2 2 3 2 2" xfId="8086"/>
    <cellStyle name="Обычный 4 4 2 2 3 2 2 2" xfId="8087"/>
    <cellStyle name="Обычный 4 4 2 2 3 2 2 2 2" xfId="8088"/>
    <cellStyle name="Обычный 4 4 2 2 3 2 2 2 2 2" xfId="17046"/>
    <cellStyle name="Обычный 4 4 2 2 3 2 2 2 3" xfId="8089"/>
    <cellStyle name="Обычный 4 4 2 2 3 2 2 2 3 2" xfId="17047"/>
    <cellStyle name="Обычный 4 4 2 2 3 2 2 2 4" xfId="17048"/>
    <cellStyle name="Обычный 4 4 2 2 3 2 2 3" xfId="8090"/>
    <cellStyle name="Обычный 4 4 2 2 3 2 2 3 2" xfId="17049"/>
    <cellStyle name="Обычный 4 4 2 2 3 2 2 4" xfId="8091"/>
    <cellStyle name="Обычный 4 4 2 2 3 2 2 4 2" xfId="17050"/>
    <cellStyle name="Обычный 4 4 2 2 3 2 2 5" xfId="17051"/>
    <cellStyle name="Обычный 4 4 2 2 3 2 3" xfId="8092"/>
    <cellStyle name="Обычный 4 4 2 2 3 2 3 2" xfId="8093"/>
    <cellStyle name="Обычный 4 4 2 2 3 2 3 2 2" xfId="8094"/>
    <cellStyle name="Обычный 4 4 2 2 3 2 3 2 2 2" xfId="17052"/>
    <cellStyle name="Обычный 4 4 2 2 3 2 3 2 3" xfId="17053"/>
    <cellStyle name="Обычный 4 4 2 2 3 2 3 3" xfId="8095"/>
    <cellStyle name="Обычный 4 4 2 2 3 2 3 3 2" xfId="17054"/>
    <cellStyle name="Обычный 4 4 2 2 3 2 3 4" xfId="8096"/>
    <cellStyle name="Обычный 4 4 2 2 3 2 3 4 2" xfId="17055"/>
    <cellStyle name="Обычный 4 4 2 2 3 2 3 5" xfId="17056"/>
    <cellStyle name="Обычный 4 4 2 2 3 2 4" xfId="8097"/>
    <cellStyle name="Обычный 4 4 2 2 3 2 4 2" xfId="8098"/>
    <cellStyle name="Обычный 4 4 2 2 3 2 4 2 2" xfId="17057"/>
    <cellStyle name="Обычный 4 4 2 2 3 2 4 3" xfId="17058"/>
    <cellStyle name="Обычный 4 4 2 2 3 2 5" xfId="8099"/>
    <cellStyle name="Обычный 4 4 2 2 3 2 5 2" xfId="17059"/>
    <cellStyle name="Обычный 4 4 2 2 3 2 6" xfId="8100"/>
    <cellStyle name="Обычный 4 4 2 2 3 2 6 2" xfId="17060"/>
    <cellStyle name="Обычный 4 4 2 2 3 2 7" xfId="17061"/>
    <cellStyle name="Обычный 4 4 2 2 3 3" xfId="8101"/>
    <cellStyle name="Обычный 4 4 2 2 3 3 2" xfId="8102"/>
    <cellStyle name="Обычный 4 4 2 2 3 3 2 2" xfId="8103"/>
    <cellStyle name="Обычный 4 4 2 2 3 3 2 2 2" xfId="17062"/>
    <cellStyle name="Обычный 4 4 2 2 3 3 2 3" xfId="8104"/>
    <cellStyle name="Обычный 4 4 2 2 3 3 2 3 2" xfId="17063"/>
    <cellStyle name="Обычный 4 4 2 2 3 3 2 4" xfId="17064"/>
    <cellStyle name="Обычный 4 4 2 2 3 3 3" xfId="8105"/>
    <cellStyle name="Обычный 4 4 2 2 3 3 3 2" xfId="17065"/>
    <cellStyle name="Обычный 4 4 2 2 3 3 4" xfId="8106"/>
    <cellStyle name="Обычный 4 4 2 2 3 3 4 2" xfId="17066"/>
    <cellStyle name="Обычный 4 4 2 2 3 3 5" xfId="17067"/>
    <cellStyle name="Обычный 4 4 2 2 3 4" xfId="8107"/>
    <cellStyle name="Обычный 4 4 2 2 3 4 2" xfId="8108"/>
    <cellStyle name="Обычный 4 4 2 2 3 4 2 2" xfId="8109"/>
    <cellStyle name="Обычный 4 4 2 2 3 4 2 2 2" xfId="17068"/>
    <cellStyle name="Обычный 4 4 2 2 3 4 2 3" xfId="17069"/>
    <cellStyle name="Обычный 4 4 2 2 3 4 3" xfId="8110"/>
    <cellStyle name="Обычный 4 4 2 2 3 4 3 2" xfId="17070"/>
    <cellStyle name="Обычный 4 4 2 2 3 4 4" xfId="8111"/>
    <cellStyle name="Обычный 4 4 2 2 3 4 4 2" xfId="17071"/>
    <cellStyle name="Обычный 4 4 2 2 3 4 5" xfId="17072"/>
    <cellStyle name="Обычный 4 4 2 2 3 5" xfId="8112"/>
    <cellStyle name="Обычный 4 4 2 2 3 5 2" xfId="8113"/>
    <cellStyle name="Обычный 4 4 2 2 3 5 2 2" xfId="17073"/>
    <cellStyle name="Обычный 4 4 2 2 3 5 3" xfId="17074"/>
    <cellStyle name="Обычный 4 4 2 2 3 6" xfId="8114"/>
    <cellStyle name="Обычный 4 4 2 2 3 6 2" xfId="17075"/>
    <cellStyle name="Обычный 4 4 2 2 3 7" xfId="8115"/>
    <cellStyle name="Обычный 4 4 2 2 3 7 2" xfId="17076"/>
    <cellStyle name="Обычный 4 4 2 2 3 8" xfId="17077"/>
    <cellStyle name="Обычный 4 4 2 2 4" xfId="8116"/>
    <cellStyle name="Обычный 4 4 2 2 4 2" xfId="8117"/>
    <cellStyle name="Обычный 4 4 2 2 4 2 2" xfId="8118"/>
    <cellStyle name="Обычный 4 4 2 2 4 2 2 2" xfId="8119"/>
    <cellStyle name="Обычный 4 4 2 2 4 2 2 2 2" xfId="17078"/>
    <cellStyle name="Обычный 4 4 2 2 4 2 2 3" xfId="8120"/>
    <cellStyle name="Обычный 4 4 2 2 4 2 2 3 2" xfId="17079"/>
    <cellStyle name="Обычный 4 4 2 2 4 2 2 4" xfId="17080"/>
    <cellStyle name="Обычный 4 4 2 2 4 2 3" xfId="8121"/>
    <cellStyle name="Обычный 4 4 2 2 4 2 3 2" xfId="17081"/>
    <cellStyle name="Обычный 4 4 2 2 4 2 4" xfId="8122"/>
    <cellStyle name="Обычный 4 4 2 2 4 2 4 2" xfId="17082"/>
    <cellStyle name="Обычный 4 4 2 2 4 2 5" xfId="17083"/>
    <cellStyle name="Обычный 4 4 2 2 4 3" xfId="8123"/>
    <cellStyle name="Обычный 4 4 2 2 4 3 2" xfId="8124"/>
    <cellStyle name="Обычный 4 4 2 2 4 3 2 2" xfId="8125"/>
    <cellStyle name="Обычный 4 4 2 2 4 3 2 2 2" xfId="17084"/>
    <cellStyle name="Обычный 4 4 2 2 4 3 2 3" xfId="17085"/>
    <cellStyle name="Обычный 4 4 2 2 4 3 3" xfId="8126"/>
    <cellStyle name="Обычный 4 4 2 2 4 3 3 2" xfId="17086"/>
    <cellStyle name="Обычный 4 4 2 2 4 3 4" xfId="8127"/>
    <cellStyle name="Обычный 4 4 2 2 4 3 4 2" xfId="17087"/>
    <cellStyle name="Обычный 4 4 2 2 4 3 5" xfId="17088"/>
    <cellStyle name="Обычный 4 4 2 2 4 4" xfId="8128"/>
    <cellStyle name="Обычный 4 4 2 2 4 4 2" xfId="8129"/>
    <cellStyle name="Обычный 4 4 2 2 4 4 2 2" xfId="17089"/>
    <cellStyle name="Обычный 4 4 2 2 4 4 3" xfId="17090"/>
    <cellStyle name="Обычный 4 4 2 2 4 5" xfId="8130"/>
    <cellStyle name="Обычный 4 4 2 2 4 5 2" xfId="17091"/>
    <cellStyle name="Обычный 4 4 2 2 4 6" xfId="8131"/>
    <cellStyle name="Обычный 4 4 2 2 4 6 2" xfId="17092"/>
    <cellStyle name="Обычный 4 4 2 2 4 7" xfId="17093"/>
    <cellStyle name="Обычный 4 4 2 2 5" xfId="8132"/>
    <cellStyle name="Обычный 4 4 2 2 5 2" xfId="8133"/>
    <cellStyle name="Обычный 4 4 2 2 5 2 2" xfId="8134"/>
    <cellStyle name="Обычный 4 4 2 2 5 2 2 2" xfId="17094"/>
    <cellStyle name="Обычный 4 4 2 2 5 2 3" xfId="8135"/>
    <cellStyle name="Обычный 4 4 2 2 5 2 3 2" xfId="17095"/>
    <cellStyle name="Обычный 4 4 2 2 5 2 4" xfId="17096"/>
    <cellStyle name="Обычный 4 4 2 2 5 3" xfId="8136"/>
    <cellStyle name="Обычный 4 4 2 2 5 3 2" xfId="17097"/>
    <cellStyle name="Обычный 4 4 2 2 5 4" xfId="8137"/>
    <cellStyle name="Обычный 4 4 2 2 5 4 2" xfId="17098"/>
    <cellStyle name="Обычный 4 4 2 2 5 5" xfId="17099"/>
    <cellStyle name="Обычный 4 4 2 2 6" xfId="8138"/>
    <cellStyle name="Обычный 4 4 2 2 6 2" xfId="8139"/>
    <cellStyle name="Обычный 4 4 2 2 6 2 2" xfId="8140"/>
    <cellStyle name="Обычный 4 4 2 2 6 2 2 2" xfId="17100"/>
    <cellStyle name="Обычный 4 4 2 2 6 2 3" xfId="17101"/>
    <cellStyle name="Обычный 4 4 2 2 6 3" xfId="8141"/>
    <cellStyle name="Обычный 4 4 2 2 6 3 2" xfId="17102"/>
    <cellStyle name="Обычный 4 4 2 2 6 4" xfId="8142"/>
    <cellStyle name="Обычный 4 4 2 2 6 4 2" xfId="17103"/>
    <cellStyle name="Обычный 4 4 2 2 6 5" xfId="17104"/>
    <cellStyle name="Обычный 4 4 2 2 7" xfId="8143"/>
    <cellStyle name="Обычный 4 4 2 2 7 2" xfId="8144"/>
    <cellStyle name="Обычный 4 4 2 2 7 2 2" xfId="17105"/>
    <cellStyle name="Обычный 4 4 2 2 7 3" xfId="17106"/>
    <cellStyle name="Обычный 4 4 2 2 8" xfId="8145"/>
    <cellStyle name="Обычный 4 4 2 2 8 2" xfId="17107"/>
    <cellStyle name="Обычный 4 4 2 2 9" xfId="8146"/>
    <cellStyle name="Обычный 4 4 2 2 9 2" xfId="17108"/>
    <cellStyle name="Обычный 4 4 2 3" xfId="8147"/>
    <cellStyle name="Обычный 4 4 2 3 2" xfId="8148"/>
    <cellStyle name="Обычный 4 4 2 3 2 2" xfId="8149"/>
    <cellStyle name="Обычный 4 4 2 3 2 2 2" xfId="8150"/>
    <cellStyle name="Обычный 4 4 2 3 2 2 2 2" xfId="8151"/>
    <cellStyle name="Обычный 4 4 2 3 2 2 2 2 2" xfId="8152"/>
    <cellStyle name="Обычный 4 4 2 3 2 2 2 2 2 2" xfId="17109"/>
    <cellStyle name="Обычный 4 4 2 3 2 2 2 2 3" xfId="8153"/>
    <cellStyle name="Обычный 4 4 2 3 2 2 2 2 3 2" xfId="17110"/>
    <cellStyle name="Обычный 4 4 2 3 2 2 2 2 4" xfId="17111"/>
    <cellStyle name="Обычный 4 4 2 3 2 2 2 3" xfId="8154"/>
    <cellStyle name="Обычный 4 4 2 3 2 2 2 3 2" xfId="17112"/>
    <cellStyle name="Обычный 4 4 2 3 2 2 2 4" xfId="8155"/>
    <cellStyle name="Обычный 4 4 2 3 2 2 2 4 2" xfId="17113"/>
    <cellStyle name="Обычный 4 4 2 3 2 2 2 5" xfId="17114"/>
    <cellStyle name="Обычный 4 4 2 3 2 2 3" xfId="8156"/>
    <cellStyle name="Обычный 4 4 2 3 2 2 3 2" xfId="8157"/>
    <cellStyle name="Обычный 4 4 2 3 2 2 3 2 2" xfId="8158"/>
    <cellStyle name="Обычный 4 4 2 3 2 2 3 2 2 2" xfId="17115"/>
    <cellStyle name="Обычный 4 4 2 3 2 2 3 2 3" xfId="17116"/>
    <cellStyle name="Обычный 4 4 2 3 2 2 3 3" xfId="8159"/>
    <cellStyle name="Обычный 4 4 2 3 2 2 3 3 2" xfId="17117"/>
    <cellStyle name="Обычный 4 4 2 3 2 2 3 4" xfId="8160"/>
    <cellStyle name="Обычный 4 4 2 3 2 2 3 4 2" xfId="17118"/>
    <cellStyle name="Обычный 4 4 2 3 2 2 3 5" xfId="17119"/>
    <cellStyle name="Обычный 4 4 2 3 2 2 4" xfId="8161"/>
    <cellStyle name="Обычный 4 4 2 3 2 2 4 2" xfId="8162"/>
    <cellStyle name="Обычный 4 4 2 3 2 2 4 2 2" xfId="17120"/>
    <cellStyle name="Обычный 4 4 2 3 2 2 4 3" xfId="17121"/>
    <cellStyle name="Обычный 4 4 2 3 2 2 5" xfId="8163"/>
    <cellStyle name="Обычный 4 4 2 3 2 2 5 2" xfId="17122"/>
    <cellStyle name="Обычный 4 4 2 3 2 2 6" xfId="8164"/>
    <cellStyle name="Обычный 4 4 2 3 2 2 6 2" xfId="17123"/>
    <cellStyle name="Обычный 4 4 2 3 2 2 7" xfId="17124"/>
    <cellStyle name="Обычный 4 4 2 3 2 3" xfId="8165"/>
    <cellStyle name="Обычный 4 4 2 3 2 3 2" xfId="8166"/>
    <cellStyle name="Обычный 4 4 2 3 2 3 2 2" xfId="8167"/>
    <cellStyle name="Обычный 4 4 2 3 2 3 2 2 2" xfId="17125"/>
    <cellStyle name="Обычный 4 4 2 3 2 3 2 3" xfId="8168"/>
    <cellStyle name="Обычный 4 4 2 3 2 3 2 3 2" xfId="17126"/>
    <cellStyle name="Обычный 4 4 2 3 2 3 2 4" xfId="17127"/>
    <cellStyle name="Обычный 4 4 2 3 2 3 3" xfId="8169"/>
    <cellStyle name="Обычный 4 4 2 3 2 3 3 2" xfId="17128"/>
    <cellStyle name="Обычный 4 4 2 3 2 3 4" xfId="8170"/>
    <cellStyle name="Обычный 4 4 2 3 2 3 4 2" xfId="17129"/>
    <cellStyle name="Обычный 4 4 2 3 2 3 5" xfId="17130"/>
    <cellStyle name="Обычный 4 4 2 3 2 4" xfId="8171"/>
    <cellStyle name="Обычный 4 4 2 3 2 4 2" xfId="8172"/>
    <cellStyle name="Обычный 4 4 2 3 2 4 2 2" xfId="8173"/>
    <cellStyle name="Обычный 4 4 2 3 2 4 2 2 2" xfId="17131"/>
    <cellStyle name="Обычный 4 4 2 3 2 4 2 3" xfId="17132"/>
    <cellStyle name="Обычный 4 4 2 3 2 4 3" xfId="8174"/>
    <cellStyle name="Обычный 4 4 2 3 2 4 3 2" xfId="17133"/>
    <cellStyle name="Обычный 4 4 2 3 2 4 4" xfId="8175"/>
    <cellStyle name="Обычный 4 4 2 3 2 4 4 2" xfId="17134"/>
    <cellStyle name="Обычный 4 4 2 3 2 4 5" xfId="17135"/>
    <cellStyle name="Обычный 4 4 2 3 2 5" xfId="8176"/>
    <cellStyle name="Обычный 4 4 2 3 2 5 2" xfId="8177"/>
    <cellStyle name="Обычный 4 4 2 3 2 5 2 2" xfId="17136"/>
    <cellStyle name="Обычный 4 4 2 3 2 5 3" xfId="17137"/>
    <cellStyle name="Обычный 4 4 2 3 2 6" xfId="8178"/>
    <cellStyle name="Обычный 4 4 2 3 2 6 2" xfId="17138"/>
    <cellStyle name="Обычный 4 4 2 3 2 7" xfId="8179"/>
    <cellStyle name="Обычный 4 4 2 3 2 7 2" xfId="17139"/>
    <cellStyle name="Обычный 4 4 2 3 2 8" xfId="17140"/>
    <cellStyle name="Обычный 4 4 2 3 3" xfId="8180"/>
    <cellStyle name="Обычный 4 4 2 3 3 2" xfId="8181"/>
    <cellStyle name="Обычный 4 4 2 3 3 2 2" xfId="8182"/>
    <cellStyle name="Обычный 4 4 2 3 3 2 2 2" xfId="8183"/>
    <cellStyle name="Обычный 4 4 2 3 3 2 2 2 2" xfId="17141"/>
    <cellStyle name="Обычный 4 4 2 3 3 2 2 3" xfId="8184"/>
    <cellStyle name="Обычный 4 4 2 3 3 2 2 3 2" xfId="17142"/>
    <cellStyle name="Обычный 4 4 2 3 3 2 2 4" xfId="17143"/>
    <cellStyle name="Обычный 4 4 2 3 3 2 3" xfId="8185"/>
    <cellStyle name="Обычный 4 4 2 3 3 2 3 2" xfId="17144"/>
    <cellStyle name="Обычный 4 4 2 3 3 2 4" xfId="8186"/>
    <cellStyle name="Обычный 4 4 2 3 3 2 4 2" xfId="17145"/>
    <cellStyle name="Обычный 4 4 2 3 3 2 5" xfId="17146"/>
    <cellStyle name="Обычный 4 4 2 3 3 3" xfId="8187"/>
    <cellStyle name="Обычный 4 4 2 3 3 3 2" xfId="8188"/>
    <cellStyle name="Обычный 4 4 2 3 3 3 2 2" xfId="8189"/>
    <cellStyle name="Обычный 4 4 2 3 3 3 2 2 2" xfId="17147"/>
    <cellStyle name="Обычный 4 4 2 3 3 3 2 3" xfId="17148"/>
    <cellStyle name="Обычный 4 4 2 3 3 3 3" xfId="8190"/>
    <cellStyle name="Обычный 4 4 2 3 3 3 3 2" xfId="17149"/>
    <cellStyle name="Обычный 4 4 2 3 3 3 4" xfId="8191"/>
    <cellStyle name="Обычный 4 4 2 3 3 3 4 2" xfId="17150"/>
    <cellStyle name="Обычный 4 4 2 3 3 3 5" xfId="17151"/>
    <cellStyle name="Обычный 4 4 2 3 3 4" xfId="8192"/>
    <cellStyle name="Обычный 4 4 2 3 3 4 2" xfId="8193"/>
    <cellStyle name="Обычный 4 4 2 3 3 4 2 2" xfId="17152"/>
    <cellStyle name="Обычный 4 4 2 3 3 4 3" xfId="17153"/>
    <cellStyle name="Обычный 4 4 2 3 3 5" xfId="8194"/>
    <cellStyle name="Обычный 4 4 2 3 3 5 2" xfId="17154"/>
    <cellStyle name="Обычный 4 4 2 3 3 6" xfId="8195"/>
    <cellStyle name="Обычный 4 4 2 3 3 6 2" xfId="17155"/>
    <cellStyle name="Обычный 4 4 2 3 3 7" xfId="17156"/>
    <cellStyle name="Обычный 4 4 2 3 4" xfId="8196"/>
    <cellStyle name="Обычный 4 4 2 3 4 2" xfId="8197"/>
    <cellStyle name="Обычный 4 4 2 3 4 2 2" xfId="8198"/>
    <cellStyle name="Обычный 4 4 2 3 4 2 2 2" xfId="17157"/>
    <cellStyle name="Обычный 4 4 2 3 4 2 3" xfId="8199"/>
    <cellStyle name="Обычный 4 4 2 3 4 2 3 2" xfId="17158"/>
    <cellStyle name="Обычный 4 4 2 3 4 2 4" xfId="17159"/>
    <cellStyle name="Обычный 4 4 2 3 4 3" xfId="8200"/>
    <cellStyle name="Обычный 4 4 2 3 4 3 2" xfId="17160"/>
    <cellStyle name="Обычный 4 4 2 3 4 4" xfId="8201"/>
    <cellStyle name="Обычный 4 4 2 3 4 4 2" xfId="17161"/>
    <cellStyle name="Обычный 4 4 2 3 4 5" xfId="17162"/>
    <cellStyle name="Обычный 4 4 2 3 5" xfId="8202"/>
    <cellStyle name="Обычный 4 4 2 3 5 2" xfId="8203"/>
    <cellStyle name="Обычный 4 4 2 3 5 2 2" xfId="8204"/>
    <cellStyle name="Обычный 4 4 2 3 5 2 2 2" xfId="17163"/>
    <cellStyle name="Обычный 4 4 2 3 5 2 3" xfId="17164"/>
    <cellStyle name="Обычный 4 4 2 3 5 3" xfId="8205"/>
    <cellStyle name="Обычный 4 4 2 3 5 3 2" xfId="17165"/>
    <cellStyle name="Обычный 4 4 2 3 5 4" xfId="8206"/>
    <cellStyle name="Обычный 4 4 2 3 5 4 2" xfId="17166"/>
    <cellStyle name="Обычный 4 4 2 3 5 5" xfId="17167"/>
    <cellStyle name="Обычный 4 4 2 3 6" xfId="8207"/>
    <cellStyle name="Обычный 4 4 2 3 6 2" xfId="8208"/>
    <cellStyle name="Обычный 4 4 2 3 6 2 2" xfId="17168"/>
    <cellStyle name="Обычный 4 4 2 3 6 3" xfId="17169"/>
    <cellStyle name="Обычный 4 4 2 3 7" xfId="8209"/>
    <cellStyle name="Обычный 4 4 2 3 7 2" xfId="17170"/>
    <cellStyle name="Обычный 4 4 2 3 8" xfId="8210"/>
    <cellStyle name="Обычный 4 4 2 3 8 2" xfId="17171"/>
    <cellStyle name="Обычный 4 4 2 3 9" xfId="17172"/>
    <cellStyle name="Обычный 4 4 2 4" xfId="8211"/>
    <cellStyle name="Обычный 4 4 2 4 2" xfId="8212"/>
    <cellStyle name="Обычный 4 4 2 4 2 2" xfId="8213"/>
    <cellStyle name="Обычный 4 4 2 4 2 2 2" xfId="8214"/>
    <cellStyle name="Обычный 4 4 2 4 2 2 2 2" xfId="8215"/>
    <cellStyle name="Обычный 4 4 2 4 2 2 2 2 2" xfId="17173"/>
    <cellStyle name="Обычный 4 4 2 4 2 2 2 3" xfId="8216"/>
    <cellStyle name="Обычный 4 4 2 4 2 2 2 3 2" xfId="17174"/>
    <cellStyle name="Обычный 4 4 2 4 2 2 2 4" xfId="17175"/>
    <cellStyle name="Обычный 4 4 2 4 2 2 3" xfId="8217"/>
    <cellStyle name="Обычный 4 4 2 4 2 2 3 2" xfId="17176"/>
    <cellStyle name="Обычный 4 4 2 4 2 2 4" xfId="8218"/>
    <cellStyle name="Обычный 4 4 2 4 2 2 4 2" xfId="17177"/>
    <cellStyle name="Обычный 4 4 2 4 2 2 5" xfId="17178"/>
    <cellStyle name="Обычный 4 4 2 4 2 3" xfId="8219"/>
    <cellStyle name="Обычный 4 4 2 4 2 3 2" xfId="8220"/>
    <cellStyle name="Обычный 4 4 2 4 2 3 2 2" xfId="8221"/>
    <cellStyle name="Обычный 4 4 2 4 2 3 2 2 2" xfId="17179"/>
    <cellStyle name="Обычный 4 4 2 4 2 3 2 3" xfId="17180"/>
    <cellStyle name="Обычный 4 4 2 4 2 3 3" xfId="8222"/>
    <cellStyle name="Обычный 4 4 2 4 2 3 3 2" xfId="17181"/>
    <cellStyle name="Обычный 4 4 2 4 2 3 4" xfId="8223"/>
    <cellStyle name="Обычный 4 4 2 4 2 3 4 2" xfId="17182"/>
    <cellStyle name="Обычный 4 4 2 4 2 3 5" xfId="17183"/>
    <cellStyle name="Обычный 4 4 2 4 2 4" xfId="8224"/>
    <cellStyle name="Обычный 4 4 2 4 2 4 2" xfId="8225"/>
    <cellStyle name="Обычный 4 4 2 4 2 4 2 2" xfId="17184"/>
    <cellStyle name="Обычный 4 4 2 4 2 4 3" xfId="17185"/>
    <cellStyle name="Обычный 4 4 2 4 2 5" xfId="8226"/>
    <cellStyle name="Обычный 4 4 2 4 2 5 2" xfId="17186"/>
    <cellStyle name="Обычный 4 4 2 4 2 6" xfId="8227"/>
    <cellStyle name="Обычный 4 4 2 4 2 6 2" xfId="17187"/>
    <cellStyle name="Обычный 4 4 2 4 2 7" xfId="17188"/>
    <cellStyle name="Обычный 4 4 2 4 3" xfId="8228"/>
    <cellStyle name="Обычный 4 4 2 4 3 2" xfId="8229"/>
    <cellStyle name="Обычный 4 4 2 4 3 2 2" xfId="8230"/>
    <cellStyle name="Обычный 4 4 2 4 3 2 2 2" xfId="17189"/>
    <cellStyle name="Обычный 4 4 2 4 3 2 3" xfId="8231"/>
    <cellStyle name="Обычный 4 4 2 4 3 2 3 2" xfId="17190"/>
    <cellStyle name="Обычный 4 4 2 4 3 2 4" xfId="17191"/>
    <cellStyle name="Обычный 4 4 2 4 3 3" xfId="8232"/>
    <cellStyle name="Обычный 4 4 2 4 3 3 2" xfId="17192"/>
    <cellStyle name="Обычный 4 4 2 4 3 4" xfId="8233"/>
    <cellStyle name="Обычный 4 4 2 4 3 4 2" xfId="17193"/>
    <cellStyle name="Обычный 4 4 2 4 3 5" xfId="17194"/>
    <cellStyle name="Обычный 4 4 2 4 4" xfId="8234"/>
    <cellStyle name="Обычный 4 4 2 4 4 2" xfId="8235"/>
    <cellStyle name="Обычный 4 4 2 4 4 2 2" xfId="8236"/>
    <cellStyle name="Обычный 4 4 2 4 4 2 2 2" xfId="17195"/>
    <cellStyle name="Обычный 4 4 2 4 4 2 3" xfId="17196"/>
    <cellStyle name="Обычный 4 4 2 4 4 3" xfId="8237"/>
    <cellStyle name="Обычный 4 4 2 4 4 3 2" xfId="17197"/>
    <cellStyle name="Обычный 4 4 2 4 4 4" xfId="8238"/>
    <cellStyle name="Обычный 4 4 2 4 4 4 2" xfId="17198"/>
    <cellStyle name="Обычный 4 4 2 4 4 5" xfId="17199"/>
    <cellStyle name="Обычный 4 4 2 4 5" xfId="8239"/>
    <cellStyle name="Обычный 4 4 2 4 5 2" xfId="8240"/>
    <cellStyle name="Обычный 4 4 2 4 5 2 2" xfId="17200"/>
    <cellStyle name="Обычный 4 4 2 4 5 3" xfId="17201"/>
    <cellStyle name="Обычный 4 4 2 4 6" xfId="8241"/>
    <cellStyle name="Обычный 4 4 2 4 6 2" xfId="17202"/>
    <cellStyle name="Обычный 4 4 2 4 7" xfId="8242"/>
    <cellStyle name="Обычный 4 4 2 4 7 2" xfId="17203"/>
    <cellStyle name="Обычный 4 4 2 4 8" xfId="17204"/>
    <cellStyle name="Обычный 4 4 2 5" xfId="8243"/>
    <cellStyle name="Обычный 4 4 2 5 2" xfId="8244"/>
    <cellStyle name="Обычный 4 4 2 5 2 2" xfId="8245"/>
    <cellStyle name="Обычный 4 4 2 5 2 2 2" xfId="8246"/>
    <cellStyle name="Обычный 4 4 2 5 2 2 2 2" xfId="17205"/>
    <cellStyle name="Обычный 4 4 2 5 2 2 3" xfId="8247"/>
    <cellStyle name="Обычный 4 4 2 5 2 2 3 2" xfId="17206"/>
    <cellStyle name="Обычный 4 4 2 5 2 2 4" xfId="17207"/>
    <cellStyle name="Обычный 4 4 2 5 2 3" xfId="8248"/>
    <cellStyle name="Обычный 4 4 2 5 2 3 2" xfId="17208"/>
    <cellStyle name="Обычный 4 4 2 5 2 4" xfId="8249"/>
    <cellStyle name="Обычный 4 4 2 5 2 4 2" xfId="17209"/>
    <cellStyle name="Обычный 4 4 2 5 2 5" xfId="17210"/>
    <cellStyle name="Обычный 4 4 2 5 3" xfId="8250"/>
    <cellStyle name="Обычный 4 4 2 5 3 2" xfId="8251"/>
    <cellStyle name="Обычный 4 4 2 5 3 2 2" xfId="8252"/>
    <cellStyle name="Обычный 4 4 2 5 3 2 2 2" xfId="17211"/>
    <cellStyle name="Обычный 4 4 2 5 3 2 3" xfId="17212"/>
    <cellStyle name="Обычный 4 4 2 5 3 3" xfId="8253"/>
    <cellStyle name="Обычный 4 4 2 5 3 3 2" xfId="17213"/>
    <cellStyle name="Обычный 4 4 2 5 3 4" xfId="8254"/>
    <cellStyle name="Обычный 4 4 2 5 3 4 2" xfId="17214"/>
    <cellStyle name="Обычный 4 4 2 5 3 5" xfId="17215"/>
    <cellStyle name="Обычный 4 4 2 5 4" xfId="8255"/>
    <cellStyle name="Обычный 4 4 2 5 4 2" xfId="8256"/>
    <cellStyle name="Обычный 4 4 2 5 4 2 2" xfId="17216"/>
    <cellStyle name="Обычный 4 4 2 5 4 3" xfId="17217"/>
    <cellStyle name="Обычный 4 4 2 5 5" xfId="8257"/>
    <cellStyle name="Обычный 4 4 2 5 5 2" xfId="17218"/>
    <cellStyle name="Обычный 4 4 2 5 6" xfId="8258"/>
    <cellStyle name="Обычный 4 4 2 5 6 2" xfId="17219"/>
    <cellStyle name="Обычный 4 4 2 5 7" xfId="17220"/>
    <cellStyle name="Обычный 4 4 2 6" xfId="8259"/>
    <cellStyle name="Обычный 4 4 2 6 2" xfId="8260"/>
    <cellStyle name="Обычный 4 4 2 6 2 2" xfId="8261"/>
    <cellStyle name="Обычный 4 4 2 6 2 2 2" xfId="17221"/>
    <cellStyle name="Обычный 4 4 2 6 2 3" xfId="8262"/>
    <cellStyle name="Обычный 4 4 2 6 2 3 2" xfId="17222"/>
    <cellStyle name="Обычный 4 4 2 6 2 4" xfId="17223"/>
    <cellStyle name="Обычный 4 4 2 6 3" xfId="8263"/>
    <cellStyle name="Обычный 4 4 2 6 3 2" xfId="17224"/>
    <cellStyle name="Обычный 4 4 2 6 4" xfId="8264"/>
    <cellStyle name="Обычный 4 4 2 6 4 2" xfId="17225"/>
    <cellStyle name="Обычный 4 4 2 6 5" xfId="17226"/>
    <cellStyle name="Обычный 4 4 2 7" xfId="8265"/>
    <cellStyle name="Обычный 4 4 2 7 2" xfId="8266"/>
    <cellStyle name="Обычный 4 4 2 7 2 2" xfId="8267"/>
    <cellStyle name="Обычный 4 4 2 7 2 2 2" xfId="17227"/>
    <cellStyle name="Обычный 4 4 2 7 2 3" xfId="17228"/>
    <cellStyle name="Обычный 4 4 2 7 3" xfId="8268"/>
    <cellStyle name="Обычный 4 4 2 7 3 2" xfId="17229"/>
    <cellStyle name="Обычный 4 4 2 7 4" xfId="8269"/>
    <cellStyle name="Обычный 4 4 2 7 4 2" xfId="17230"/>
    <cellStyle name="Обычный 4 4 2 7 5" xfId="17231"/>
    <cellStyle name="Обычный 4 4 2 8" xfId="8270"/>
    <cellStyle name="Обычный 4 4 2 8 2" xfId="8271"/>
    <cellStyle name="Обычный 4 4 2 8 2 2" xfId="17232"/>
    <cellStyle name="Обычный 4 4 2 8 3" xfId="17233"/>
    <cellStyle name="Обычный 4 4 2 9" xfId="8272"/>
    <cellStyle name="Обычный 4 4 2 9 2" xfId="17234"/>
    <cellStyle name="Обычный 4 4 3" xfId="8273"/>
    <cellStyle name="Обычный 4 4 3 10" xfId="17235"/>
    <cellStyle name="Обычный 4 4 3 2" xfId="8274"/>
    <cellStyle name="Обычный 4 4 3 2 2" xfId="8275"/>
    <cellStyle name="Обычный 4 4 3 2 2 2" xfId="8276"/>
    <cellStyle name="Обычный 4 4 3 2 2 2 2" xfId="8277"/>
    <cellStyle name="Обычный 4 4 3 2 2 2 2 2" xfId="8278"/>
    <cellStyle name="Обычный 4 4 3 2 2 2 2 2 2" xfId="8279"/>
    <cellStyle name="Обычный 4 4 3 2 2 2 2 2 2 2" xfId="17236"/>
    <cellStyle name="Обычный 4 4 3 2 2 2 2 2 3" xfId="8280"/>
    <cellStyle name="Обычный 4 4 3 2 2 2 2 2 3 2" xfId="17237"/>
    <cellStyle name="Обычный 4 4 3 2 2 2 2 2 4" xfId="17238"/>
    <cellStyle name="Обычный 4 4 3 2 2 2 2 3" xfId="8281"/>
    <cellStyle name="Обычный 4 4 3 2 2 2 2 3 2" xfId="17239"/>
    <cellStyle name="Обычный 4 4 3 2 2 2 2 4" xfId="8282"/>
    <cellStyle name="Обычный 4 4 3 2 2 2 2 4 2" xfId="17240"/>
    <cellStyle name="Обычный 4 4 3 2 2 2 2 5" xfId="17241"/>
    <cellStyle name="Обычный 4 4 3 2 2 2 3" xfId="8283"/>
    <cellStyle name="Обычный 4 4 3 2 2 2 3 2" xfId="8284"/>
    <cellStyle name="Обычный 4 4 3 2 2 2 3 2 2" xfId="8285"/>
    <cellStyle name="Обычный 4 4 3 2 2 2 3 2 2 2" xfId="17242"/>
    <cellStyle name="Обычный 4 4 3 2 2 2 3 2 3" xfId="17243"/>
    <cellStyle name="Обычный 4 4 3 2 2 2 3 3" xfId="8286"/>
    <cellStyle name="Обычный 4 4 3 2 2 2 3 3 2" xfId="17244"/>
    <cellStyle name="Обычный 4 4 3 2 2 2 3 4" xfId="8287"/>
    <cellStyle name="Обычный 4 4 3 2 2 2 3 4 2" xfId="17245"/>
    <cellStyle name="Обычный 4 4 3 2 2 2 3 5" xfId="17246"/>
    <cellStyle name="Обычный 4 4 3 2 2 2 4" xfId="8288"/>
    <cellStyle name="Обычный 4 4 3 2 2 2 4 2" xfId="8289"/>
    <cellStyle name="Обычный 4 4 3 2 2 2 4 2 2" xfId="17247"/>
    <cellStyle name="Обычный 4 4 3 2 2 2 4 3" xfId="17248"/>
    <cellStyle name="Обычный 4 4 3 2 2 2 5" xfId="8290"/>
    <cellStyle name="Обычный 4 4 3 2 2 2 5 2" xfId="17249"/>
    <cellStyle name="Обычный 4 4 3 2 2 2 6" xfId="8291"/>
    <cellStyle name="Обычный 4 4 3 2 2 2 6 2" xfId="17250"/>
    <cellStyle name="Обычный 4 4 3 2 2 2 7" xfId="17251"/>
    <cellStyle name="Обычный 4 4 3 2 2 3" xfId="8292"/>
    <cellStyle name="Обычный 4 4 3 2 2 3 2" xfId="8293"/>
    <cellStyle name="Обычный 4 4 3 2 2 3 2 2" xfId="8294"/>
    <cellStyle name="Обычный 4 4 3 2 2 3 2 2 2" xfId="17252"/>
    <cellStyle name="Обычный 4 4 3 2 2 3 2 3" xfId="8295"/>
    <cellStyle name="Обычный 4 4 3 2 2 3 2 3 2" xfId="17253"/>
    <cellStyle name="Обычный 4 4 3 2 2 3 2 4" xfId="17254"/>
    <cellStyle name="Обычный 4 4 3 2 2 3 3" xfId="8296"/>
    <cellStyle name="Обычный 4 4 3 2 2 3 3 2" xfId="17255"/>
    <cellStyle name="Обычный 4 4 3 2 2 3 4" xfId="8297"/>
    <cellStyle name="Обычный 4 4 3 2 2 3 4 2" xfId="17256"/>
    <cellStyle name="Обычный 4 4 3 2 2 3 5" xfId="17257"/>
    <cellStyle name="Обычный 4 4 3 2 2 4" xfId="8298"/>
    <cellStyle name="Обычный 4 4 3 2 2 4 2" xfId="8299"/>
    <cellStyle name="Обычный 4 4 3 2 2 4 2 2" xfId="8300"/>
    <cellStyle name="Обычный 4 4 3 2 2 4 2 2 2" xfId="17258"/>
    <cellStyle name="Обычный 4 4 3 2 2 4 2 3" xfId="17259"/>
    <cellStyle name="Обычный 4 4 3 2 2 4 3" xfId="8301"/>
    <cellStyle name="Обычный 4 4 3 2 2 4 3 2" xfId="17260"/>
    <cellStyle name="Обычный 4 4 3 2 2 4 4" xfId="8302"/>
    <cellStyle name="Обычный 4 4 3 2 2 4 4 2" xfId="17261"/>
    <cellStyle name="Обычный 4 4 3 2 2 4 5" xfId="17262"/>
    <cellStyle name="Обычный 4 4 3 2 2 5" xfId="8303"/>
    <cellStyle name="Обычный 4 4 3 2 2 5 2" xfId="8304"/>
    <cellStyle name="Обычный 4 4 3 2 2 5 2 2" xfId="17263"/>
    <cellStyle name="Обычный 4 4 3 2 2 5 3" xfId="17264"/>
    <cellStyle name="Обычный 4 4 3 2 2 6" xfId="8305"/>
    <cellStyle name="Обычный 4 4 3 2 2 6 2" xfId="17265"/>
    <cellStyle name="Обычный 4 4 3 2 2 7" xfId="8306"/>
    <cellStyle name="Обычный 4 4 3 2 2 7 2" xfId="17266"/>
    <cellStyle name="Обычный 4 4 3 2 2 8" xfId="17267"/>
    <cellStyle name="Обычный 4 4 3 2 3" xfId="8307"/>
    <cellStyle name="Обычный 4 4 3 2 3 2" xfId="8308"/>
    <cellStyle name="Обычный 4 4 3 2 3 2 2" xfId="8309"/>
    <cellStyle name="Обычный 4 4 3 2 3 2 2 2" xfId="8310"/>
    <cellStyle name="Обычный 4 4 3 2 3 2 2 2 2" xfId="17268"/>
    <cellStyle name="Обычный 4 4 3 2 3 2 2 3" xfId="8311"/>
    <cellStyle name="Обычный 4 4 3 2 3 2 2 3 2" xfId="17269"/>
    <cellStyle name="Обычный 4 4 3 2 3 2 2 4" xfId="17270"/>
    <cellStyle name="Обычный 4 4 3 2 3 2 3" xfId="8312"/>
    <cellStyle name="Обычный 4 4 3 2 3 2 3 2" xfId="17271"/>
    <cellStyle name="Обычный 4 4 3 2 3 2 4" xfId="8313"/>
    <cellStyle name="Обычный 4 4 3 2 3 2 4 2" xfId="17272"/>
    <cellStyle name="Обычный 4 4 3 2 3 2 5" xfId="17273"/>
    <cellStyle name="Обычный 4 4 3 2 3 3" xfId="8314"/>
    <cellStyle name="Обычный 4 4 3 2 3 3 2" xfId="8315"/>
    <cellStyle name="Обычный 4 4 3 2 3 3 2 2" xfId="8316"/>
    <cellStyle name="Обычный 4 4 3 2 3 3 2 2 2" xfId="17274"/>
    <cellStyle name="Обычный 4 4 3 2 3 3 2 3" xfId="17275"/>
    <cellStyle name="Обычный 4 4 3 2 3 3 3" xfId="8317"/>
    <cellStyle name="Обычный 4 4 3 2 3 3 3 2" xfId="17276"/>
    <cellStyle name="Обычный 4 4 3 2 3 3 4" xfId="8318"/>
    <cellStyle name="Обычный 4 4 3 2 3 3 4 2" xfId="17277"/>
    <cellStyle name="Обычный 4 4 3 2 3 3 5" xfId="17278"/>
    <cellStyle name="Обычный 4 4 3 2 3 4" xfId="8319"/>
    <cellStyle name="Обычный 4 4 3 2 3 4 2" xfId="8320"/>
    <cellStyle name="Обычный 4 4 3 2 3 4 2 2" xfId="17279"/>
    <cellStyle name="Обычный 4 4 3 2 3 4 3" xfId="17280"/>
    <cellStyle name="Обычный 4 4 3 2 3 5" xfId="8321"/>
    <cellStyle name="Обычный 4 4 3 2 3 5 2" xfId="17281"/>
    <cellStyle name="Обычный 4 4 3 2 3 6" xfId="8322"/>
    <cellStyle name="Обычный 4 4 3 2 3 6 2" xfId="17282"/>
    <cellStyle name="Обычный 4 4 3 2 3 7" xfId="17283"/>
    <cellStyle name="Обычный 4 4 3 2 4" xfId="8323"/>
    <cellStyle name="Обычный 4 4 3 2 4 2" xfId="8324"/>
    <cellStyle name="Обычный 4 4 3 2 4 2 2" xfId="8325"/>
    <cellStyle name="Обычный 4 4 3 2 4 2 2 2" xfId="17284"/>
    <cellStyle name="Обычный 4 4 3 2 4 2 3" xfId="8326"/>
    <cellStyle name="Обычный 4 4 3 2 4 2 3 2" xfId="17285"/>
    <cellStyle name="Обычный 4 4 3 2 4 2 4" xfId="17286"/>
    <cellStyle name="Обычный 4 4 3 2 4 3" xfId="8327"/>
    <cellStyle name="Обычный 4 4 3 2 4 3 2" xfId="17287"/>
    <cellStyle name="Обычный 4 4 3 2 4 4" xfId="8328"/>
    <cellStyle name="Обычный 4 4 3 2 4 4 2" xfId="17288"/>
    <cellStyle name="Обычный 4 4 3 2 4 5" xfId="17289"/>
    <cellStyle name="Обычный 4 4 3 2 5" xfId="8329"/>
    <cellStyle name="Обычный 4 4 3 2 5 2" xfId="8330"/>
    <cellStyle name="Обычный 4 4 3 2 5 2 2" xfId="8331"/>
    <cellStyle name="Обычный 4 4 3 2 5 2 2 2" xfId="17290"/>
    <cellStyle name="Обычный 4 4 3 2 5 2 3" xfId="17291"/>
    <cellStyle name="Обычный 4 4 3 2 5 3" xfId="8332"/>
    <cellStyle name="Обычный 4 4 3 2 5 3 2" xfId="17292"/>
    <cellStyle name="Обычный 4 4 3 2 5 4" xfId="8333"/>
    <cellStyle name="Обычный 4 4 3 2 5 4 2" xfId="17293"/>
    <cellStyle name="Обычный 4 4 3 2 5 5" xfId="17294"/>
    <cellStyle name="Обычный 4 4 3 2 6" xfId="8334"/>
    <cellStyle name="Обычный 4 4 3 2 6 2" xfId="8335"/>
    <cellStyle name="Обычный 4 4 3 2 6 2 2" xfId="17295"/>
    <cellStyle name="Обычный 4 4 3 2 6 3" xfId="17296"/>
    <cellStyle name="Обычный 4 4 3 2 7" xfId="8336"/>
    <cellStyle name="Обычный 4 4 3 2 7 2" xfId="17297"/>
    <cellStyle name="Обычный 4 4 3 2 8" xfId="8337"/>
    <cellStyle name="Обычный 4 4 3 2 8 2" xfId="17298"/>
    <cellStyle name="Обычный 4 4 3 2 9" xfId="17299"/>
    <cellStyle name="Обычный 4 4 3 3" xfId="8338"/>
    <cellStyle name="Обычный 4 4 3 3 2" xfId="8339"/>
    <cellStyle name="Обычный 4 4 3 3 2 2" xfId="8340"/>
    <cellStyle name="Обычный 4 4 3 3 2 2 2" xfId="8341"/>
    <cellStyle name="Обычный 4 4 3 3 2 2 2 2" xfId="8342"/>
    <cellStyle name="Обычный 4 4 3 3 2 2 2 2 2" xfId="17300"/>
    <cellStyle name="Обычный 4 4 3 3 2 2 2 3" xfId="8343"/>
    <cellStyle name="Обычный 4 4 3 3 2 2 2 3 2" xfId="17301"/>
    <cellStyle name="Обычный 4 4 3 3 2 2 2 4" xfId="17302"/>
    <cellStyle name="Обычный 4 4 3 3 2 2 3" xfId="8344"/>
    <cellStyle name="Обычный 4 4 3 3 2 2 3 2" xfId="17303"/>
    <cellStyle name="Обычный 4 4 3 3 2 2 4" xfId="8345"/>
    <cellStyle name="Обычный 4 4 3 3 2 2 4 2" xfId="17304"/>
    <cellStyle name="Обычный 4 4 3 3 2 2 5" xfId="17305"/>
    <cellStyle name="Обычный 4 4 3 3 2 3" xfId="8346"/>
    <cellStyle name="Обычный 4 4 3 3 2 3 2" xfId="8347"/>
    <cellStyle name="Обычный 4 4 3 3 2 3 2 2" xfId="8348"/>
    <cellStyle name="Обычный 4 4 3 3 2 3 2 2 2" xfId="17306"/>
    <cellStyle name="Обычный 4 4 3 3 2 3 2 3" xfId="17307"/>
    <cellStyle name="Обычный 4 4 3 3 2 3 3" xfId="8349"/>
    <cellStyle name="Обычный 4 4 3 3 2 3 3 2" xfId="17308"/>
    <cellStyle name="Обычный 4 4 3 3 2 3 4" xfId="8350"/>
    <cellStyle name="Обычный 4 4 3 3 2 3 4 2" xfId="17309"/>
    <cellStyle name="Обычный 4 4 3 3 2 3 5" xfId="17310"/>
    <cellStyle name="Обычный 4 4 3 3 2 4" xfId="8351"/>
    <cellStyle name="Обычный 4 4 3 3 2 4 2" xfId="8352"/>
    <cellStyle name="Обычный 4 4 3 3 2 4 2 2" xfId="17311"/>
    <cellStyle name="Обычный 4 4 3 3 2 4 3" xfId="17312"/>
    <cellStyle name="Обычный 4 4 3 3 2 5" xfId="8353"/>
    <cellStyle name="Обычный 4 4 3 3 2 5 2" xfId="17313"/>
    <cellStyle name="Обычный 4 4 3 3 2 6" xfId="8354"/>
    <cellStyle name="Обычный 4 4 3 3 2 6 2" xfId="17314"/>
    <cellStyle name="Обычный 4 4 3 3 2 7" xfId="17315"/>
    <cellStyle name="Обычный 4 4 3 3 3" xfId="8355"/>
    <cellStyle name="Обычный 4 4 3 3 3 2" xfId="8356"/>
    <cellStyle name="Обычный 4 4 3 3 3 2 2" xfId="8357"/>
    <cellStyle name="Обычный 4 4 3 3 3 2 2 2" xfId="17316"/>
    <cellStyle name="Обычный 4 4 3 3 3 2 3" xfId="8358"/>
    <cellStyle name="Обычный 4 4 3 3 3 2 3 2" xfId="17317"/>
    <cellStyle name="Обычный 4 4 3 3 3 2 4" xfId="17318"/>
    <cellStyle name="Обычный 4 4 3 3 3 3" xfId="8359"/>
    <cellStyle name="Обычный 4 4 3 3 3 3 2" xfId="17319"/>
    <cellStyle name="Обычный 4 4 3 3 3 4" xfId="8360"/>
    <cellStyle name="Обычный 4 4 3 3 3 4 2" xfId="17320"/>
    <cellStyle name="Обычный 4 4 3 3 3 5" xfId="17321"/>
    <cellStyle name="Обычный 4 4 3 3 4" xfId="8361"/>
    <cellStyle name="Обычный 4 4 3 3 4 2" xfId="8362"/>
    <cellStyle name="Обычный 4 4 3 3 4 2 2" xfId="8363"/>
    <cellStyle name="Обычный 4 4 3 3 4 2 2 2" xfId="17322"/>
    <cellStyle name="Обычный 4 4 3 3 4 2 3" xfId="17323"/>
    <cellStyle name="Обычный 4 4 3 3 4 3" xfId="8364"/>
    <cellStyle name="Обычный 4 4 3 3 4 3 2" xfId="17324"/>
    <cellStyle name="Обычный 4 4 3 3 4 4" xfId="8365"/>
    <cellStyle name="Обычный 4 4 3 3 4 4 2" xfId="17325"/>
    <cellStyle name="Обычный 4 4 3 3 4 5" xfId="17326"/>
    <cellStyle name="Обычный 4 4 3 3 5" xfId="8366"/>
    <cellStyle name="Обычный 4 4 3 3 5 2" xfId="8367"/>
    <cellStyle name="Обычный 4 4 3 3 5 2 2" xfId="17327"/>
    <cellStyle name="Обычный 4 4 3 3 5 3" xfId="17328"/>
    <cellStyle name="Обычный 4 4 3 3 6" xfId="8368"/>
    <cellStyle name="Обычный 4 4 3 3 6 2" xfId="17329"/>
    <cellStyle name="Обычный 4 4 3 3 7" xfId="8369"/>
    <cellStyle name="Обычный 4 4 3 3 7 2" xfId="17330"/>
    <cellStyle name="Обычный 4 4 3 3 8" xfId="17331"/>
    <cellStyle name="Обычный 4 4 3 4" xfId="8370"/>
    <cellStyle name="Обычный 4 4 3 4 2" xfId="8371"/>
    <cellStyle name="Обычный 4 4 3 4 2 2" xfId="8372"/>
    <cellStyle name="Обычный 4 4 3 4 2 2 2" xfId="8373"/>
    <cellStyle name="Обычный 4 4 3 4 2 2 2 2" xfId="17332"/>
    <cellStyle name="Обычный 4 4 3 4 2 2 3" xfId="8374"/>
    <cellStyle name="Обычный 4 4 3 4 2 2 3 2" xfId="17333"/>
    <cellStyle name="Обычный 4 4 3 4 2 2 4" xfId="17334"/>
    <cellStyle name="Обычный 4 4 3 4 2 3" xfId="8375"/>
    <cellStyle name="Обычный 4 4 3 4 2 3 2" xfId="17335"/>
    <cellStyle name="Обычный 4 4 3 4 2 4" xfId="8376"/>
    <cellStyle name="Обычный 4 4 3 4 2 4 2" xfId="17336"/>
    <cellStyle name="Обычный 4 4 3 4 2 5" xfId="17337"/>
    <cellStyle name="Обычный 4 4 3 4 3" xfId="8377"/>
    <cellStyle name="Обычный 4 4 3 4 3 2" xfId="8378"/>
    <cellStyle name="Обычный 4 4 3 4 3 2 2" xfId="8379"/>
    <cellStyle name="Обычный 4 4 3 4 3 2 2 2" xfId="17338"/>
    <cellStyle name="Обычный 4 4 3 4 3 2 3" xfId="17339"/>
    <cellStyle name="Обычный 4 4 3 4 3 3" xfId="8380"/>
    <cellStyle name="Обычный 4 4 3 4 3 3 2" xfId="17340"/>
    <cellStyle name="Обычный 4 4 3 4 3 4" xfId="8381"/>
    <cellStyle name="Обычный 4 4 3 4 3 4 2" xfId="17341"/>
    <cellStyle name="Обычный 4 4 3 4 3 5" xfId="17342"/>
    <cellStyle name="Обычный 4 4 3 4 4" xfId="8382"/>
    <cellStyle name="Обычный 4 4 3 4 4 2" xfId="8383"/>
    <cellStyle name="Обычный 4 4 3 4 4 2 2" xfId="17343"/>
    <cellStyle name="Обычный 4 4 3 4 4 3" xfId="17344"/>
    <cellStyle name="Обычный 4 4 3 4 5" xfId="8384"/>
    <cellStyle name="Обычный 4 4 3 4 5 2" xfId="17345"/>
    <cellStyle name="Обычный 4 4 3 4 6" xfId="8385"/>
    <cellStyle name="Обычный 4 4 3 4 6 2" xfId="17346"/>
    <cellStyle name="Обычный 4 4 3 4 7" xfId="17347"/>
    <cellStyle name="Обычный 4 4 3 5" xfId="8386"/>
    <cellStyle name="Обычный 4 4 3 5 2" xfId="8387"/>
    <cellStyle name="Обычный 4 4 3 5 2 2" xfId="8388"/>
    <cellStyle name="Обычный 4 4 3 5 2 2 2" xfId="17348"/>
    <cellStyle name="Обычный 4 4 3 5 2 3" xfId="8389"/>
    <cellStyle name="Обычный 4 4 3 5 2 3 2" xfId="17349"/>
    <cellStyle name="Обычный 4 4 3 5 2 4" xfId="17350"/>
    <cellStyle name="Обычный 4 4 3 5 3" xfId="8390"/>
    <cellStyle name="Обычный 4 4 3 5 3 2" xfId="17351"/>
    <cellStyle name="Обычный 4 4 3 5 4" xfId="8391"/>
    <cellStyle name="Обычный 4 4 3 5 4 2" xfId="17352"/>
    <cellStyle name="Обычный 4 4 3 5 5" xfId="17353"/>
    <cellStyle name="Обычный 4 4 3 6" xfId="8392"/>
    <cellStyle name="Обычный 4 4 3 6 2" xfId="8393"/>
    <cellStyle name="Обычный 4 4 3 6 2 2" xfId="8394"/>
    <cellStyle name="Обычный 4 4 3 6 2 2 2" xfId="17354"/>
    <cellStyle name="Обычный 4 4 3 6 2 3" xfId="17355"/>
    <cellStyle name="Обычный 4 4 3 6 3" xfId="8395"/>
    <cellStyle name="Обычный 4 4 3 6 3 2" xfId="17356"/>
    <cellStyle name="Обычный 4 4 3 6 4" xfId="8396"/>
    <cellStyle name="Обычный 4 4 3 6 4 2" xfId="17357"/>
    <cellStyle name="Обычный 4 4 3 6 5" xfId="17358"/>
    <cellStyle name="Обычный 4 4 3 7" xfId="8397"/>
    <cellStyle name="Обычный 4 4 3 7 2" xfId="8398"/>
    <cellStyle name="Обычный 4 4 3 7 2 2" xfId="17359"/>
    <cellStyle name="Обычный 4 4 3 7 3" xfId="17360"/>
    <cellStyle name="Обычный 4 4 3 8" xfId="8399"/>
    <cellStyle name="Обычный 4 4 3 8 2" xfId="17361"/>
    <cellStyle name="Обычный 4 4 3 9" xfId="8400"/>
    <cellStyle name="Обычный 4 4 3 9 2" xfId="17362"/>
    <cellStyle name="Обычный 4 4 4" xfId="8401"/>
    <cellStyle name="Обычный 4 4 4 2" xfId="8402"/>
    <cellStyle name="Обычный 4 4 4 2 2" xfId="8403"/>
    <cellStyle name="Обычный 4 4 4 2 2 2" xfId="8404"/>
    <cellStyle name="Обычный 4 4 4 2 2 2 2" xfId="8405"/>
    <cellStyle name="Обычный 4 4 4 2 2 2 2 2" xfId="8406"/>
    <cellStyle name="Обычный 4 4 4 2 2 2 2 2 2" xfId="17363"/>
    <cellStyle name="Обычный 4 4 4 2 2 2 2 3" xfId="8407"/>
    <cellStyle name="Обычный 4 4 4 2 2 2 2 3 2" xfId="17364"/>
    <cellStyle name="Обычный 4 4 4 2 2 2 2 4" xfId="17365"/>
    <cellStyle name="Обычный 4 4 4 2 2 2 3" xfId="8408"/>
    <cellStyle name="Обычный 4 4 4 2 2 2 3 2" xfId="17366"/>
    <cellStyle name="Обычный 4 4 4 2 2 2 4" xfId="8409"/>
    <cellStyle name="Обычный 4 4 4 2 2 2 4 2" xfId="17367"/>
    <cellStyle name="Обычный 4 4 4 2 2 2 5" xfId="17368"/>
    <cellStyle name="Обычный 4 4 4 2 2 3" xfId="8410"/>
    <cellStyle name="Обычный 4 4 4 2 2 3 2" xfId="8411"/>
    <cellStyle name="Обычный 4 4 4 2 2 3 2 2" xfId="8412"/>
    <cellStyle name="Обычный 4 4 4 2 2 3 2 2 2" xfId="17369"/>
    <cellStyle name="Обычный 4 4 4 2 2 3 2 3" xfId="17370"/>
    <cellStyle name="Обычный 4 4 4 2 2 3 3" xfId="8413"/>
    <cellStyle name="Обычный 4 4 4 2 2 3 3 2" xfId="17371"/>
    <cellStyle name="Обычный 4 4 4 2 2 3 4" xfId="8414"/>
    <cellStyle name="Обычный 4 4 4 2 2 3 4 2" xfId="17372"/>
    <cellStyle name="Обычный 4 4 4 2 2 3 5" xfId="17373"/>
    <cellStyle name="Обычный 4 4 4 2 2 4" xfId="8415"/>
    <cellStyle name="Обычный 4 4 4 2 2 4 2" xfId="8416"/>
    <cellStyle name="Обычный 4 4 4 2 2 4 2 2" xfId="17374"/>
    <cellStyle name="Обычный 4 4 4 2 2 4 3" xfId="17375"/>
    <cellStyle name="Обычный 4 4 4 2 2 5" xfId="8417"/>
    <cellStyle name="Обычный 4 4 4 2 2 5 2" xfId="17376"/>
    <cellStyle name="Обычный 4 4 4 2 2 6" xfId="8418"/>
    <cellStyle name="Обычный 4 4 4 2 2 6 2" xfId="17377"/>
    <cellStyle name="Обычный 4 4 4 2 2 7" xfId="17378"/>
    <cellStyle name="Обычный 4 4 4 2 3" xfId="8419"/>
    <cellStyle name="Обычный 4 4 4 2 3 2" xfId="8420"/>
    <cellStyle name="Обычный 4 4 4 2 3 2 2" xfId="8421"/>
    <cellStyle name="Обычный 4 4 4 2 3 2 2 2" xfId="17379"/>
    <cellStyle name="Обычный 4 4 4 2 3 2 3" xfId="8422"/>
    <cellStyle name="Обычный 4 4 4 2 3 2 3 2" xfId="17380"/>
    <cellStyle name="Обычный 4 4 4 2 3 2 4" xfId="17381"/>
    <cellStyle name="Обычный 4 4 4 2 3 3" xfId="8423"/>
    <cellStyle name="Обычный 4 4 4 2 3 3 2" xfId="17382"/>
    <cellStyle name="Обычный 4 4 4 2 3 4" xfId="8424"/>
    <cellStyle name="Обычный 4 4 4 2 3 4 2" xfId="17383"/>
    <cellStyle name="Обычный 4 4 4 2 3 5" xfId="17384"/>
    <cellStyle name="Обычный 4 4 4 2 4" xfId="8425"/>
    <cellStyle name="Обычный 4 4 4 2 4 2" xfId="8426"/>
    <cellStyle name="Обычный 4 4 4 2 4 2 2" xfId="8427"/>
    <cellStyle name="Обычный 4 4 4 2 4 2 2 2" xfId="17385"/>
    <cellStyle name="Обычный 4 4 4 2 4 2 3" xfId="17386"/>
    <cellStyle name="Обычный 4 4 4 2 4 3" xfId="8428"/>
    <cellStyle name="Обычный 4 4 4 2 4 3 2" xfId="17387"/>
    <cellStyle name="Обычный 4 4 4 2 4 4" xfId="8429"/>
    <cellStyle name="Обычный 4 4 4 2 4 4 2" xfId="17388"/>
    <cellStyle name="Обычный 4 4 4 2 4 5" xfId="17389"/>
    <cellStyle name="Обычный 4 4 4 2 5" xfId="8430"/>
    <cellStyle name="Обычный 4 4 4 2 5 2" xfId="8431"/>
    <cellStyle name="Обычный 4 4 4 2 5 2 2" xfId="17390"/>
    <cellStyle name="Обычный 4 4 4 2 5 3" xfId="17391"/>
    <cellStyle name="Обычный 4 4 4 2 6" xfId="8432"/>
    <cellStyle name="Обычный 4 4 4 2 6 2" xfId="17392"/>
    <cellStyle name="Обычный 4 4 4 2 7" xfId="8433"/>
    <cellStyle name="Обычный 4 4 4 2 7 2" xfId="17393"/>
    <cellStyle name="Обычный 4 4 4 2 8" xfId="17394"/>
    <cellStyle name="Обычный 4 4 4 3" xfId="8434"/>
    <cellStyle name="Обычный 4 4 4 3 2" xfId="8435"/>
    <cellStyle name="Обычный 4 4 4 3 2 2" xfId="8436"/>
    <cellStyle name="Обычный 4 4 4 3 2 2 2" xfId="8437"/>
    <cellStyle name="Обычный 4 4 4 3 2 2 2 2" xfId="17395"/>
    <cellStyle name="Обычный 4 4 4 3 2 2 3" xfId="8438"/>
    <cellStyle name="Обычный 4 4 4 3 2 2 3 2" xfId="17396"/>
    <cellStyle name="Обычный 4 4 4 3 2 2 4" xfId="17397"/>
    <cellStyle name="Обычный 4 4 4 3 2 3" xfId="8439"/>
    <cellStyle name="Обычный 4 4 4 3 2 3 2" xfId="17398"/>
    <cellStyle name="Обычный 4 4 4 3 2 4" xfId="8440"/>
    <cellStyle name="Обычный 4 4 4 3 2 4 2" xfId="17399"/>
    <cellStyle name="Обычный 4 4 4 3 2 5" xfId="17400"/>
    <cellStyle name="Обычный 4 4 4 3 3" xfId="8441"/>
    <cellStyle name="Обычный 4 4 4 3 3 2" xfId="8442"/>
    <cellStyle name="Обычный 4 4 4 3 3 2 2" xfId="8443"/>
    <cellStyle name="Обычный 4 4 4 3 3 2 2 2" xfId="17401"/>
    <cellStyle name="Обычный 4 4 4 3 3 2 3" xfId="17402"/>
    <cellStyle name="Обычный 4 4 4 3 3 3" xfId="8444"/>
    <cellStyle name="Обычный 4 4 4 3 3 3 2" xfId="17403"/>
    <cellStyle name="Обычный 4 4 4 3 3 4" xfId="8445"/>
    <cellStyle name="Обычный 4 4 4 3 3 4 2" xfId="17404"/>
    <cellStyle name="Обычный 4 4 4 3 3 5" xfId="17405"/>
    <cellStyle name="Обычный 4 4 4 3 4" xfId="8446"/>
    <cellStyle name="Обычный 4 4 4 3 4 2" xfId="8447"/>
    <cellStyle name="Обычный 4 4 4 3 4 2 2" xfId="17406"/>
    <cellStyle name="Обычный 4 4 4 3 4 3" xfId="17407"/>
    <cellStyle name="Обычный 4 4 4 3 5" xfId="8448"/>
    <cellStyle name="Обычный 4 4 4 3 5 2" xfId="17408"/>
    <cellStyle name="Обычный 4 4 4 3 6" xfId="8449"/>
    <cellStyle name="Обычный 4 4 4 3 6 2" xfId="17409"/>
    <cellStyle name="Обычный 4 4 4 3 7" xfId="17410"/>
    <cellStyle name="Обычный 4 4 4 4" xfId="8450"/>
    <cellStyle name="Обычный 4 4 4 4 2" xfId="8451"/>
    <cellStyle name="Обычный 4 4 4 4 2 2" xfId="8452"/>
    <cellStyle name="Обычный 4 4 4 4 2 2 2" xfId="17411"/>
    <cellStyle name="Обычный 4 4 4 4 2 3" xfId="8453"/>
    <cellStyle name="Обычный 4 4 4 4 2 3 2" xfId="17412"/>
    <cellStyle name="Обычный 4 4 4 4 2 4" xfId="17413"/>
    <cellStyle name="Обычный 4 4 4 4 3" xfId="8454"/>
    <cellStyle name="Обычный 4 4 4 4 3 2" xfId="17414"/>
    <cellStyle name="Обычный 4 4 4 4 4" xfId="8455"/>
    <cellStyle name="Обычный 4 4 4 4 4 2" xfId="17415"/>
    <cellStyle name="Обычный 4 4 4 4 5" xfId="17416"/>
    <cellStyle name="Обычный 4 4 4 5" xfId="8456"/>
    <cellStyle name="Обычный 4 4 4 5 2" xfId="8457"/>
    <cellStyle name="Обычный 4 4 4 5 2 2" xfId="8458"/>
    <cellStyle name="Обычный 4 4 4 5 2 2 2" xfId="17417"/>
    <cellStyle name="Обычный 4 4 4 5 2 3" xfId="17418"/>
    <cellStyle name="Обычный 4 4 4 5 3" xfId="8459"/>
    <cellStyle name="Обычный 4 4 4 5 3 2" xfId="17419"/>
    <cellStyle name="Обычный 4 4 4 5 4" xfId="8460"/>
    <cellStyle name="Обычный 4 4 4 5 4 2" xfId="17420"/>
    <cellStyle name="Обычный 4 4 4 5 5" xfId="17421"/>
    <cellStyle name="Обычный 4 4 4 6" xfId="8461"/>
    <cellStyle name="Обычный 4 4 4 6 2" xfId="8462"/>
    <cellStyle name="Обычный 4 4 4 6 2 2" xfId="17422"/>
    <cellStyle name="Обычный 4 4 4 6 3" xfId="17423"/>
    <cellStyle name="Обычный 4 4 4 7" xfId="8463"/>
    <cellStyle name="Обычный 4 4 4 7 2" xfId="17424"/>
    <cellStyle name="Обычный 4 4 4 8" xfId="8464"/>
    <cellStyle name="Обычный 4 4 4 8 2" xfId="17425"/>
    <cellStyle name="Обычный 4 4 4 9" xfId="17426"/>
    <cellStyle name="Обычный 4 4 5" xfId="8465"/>
    <cellStyle name="Обычный 4 4 5 2" xfId="8466"/>
    <cellStyle name="Обычный 4 4 5 2 2" xfId="8467"/>
    <cellStyle name="Обычный 4 4 5 2 2 2" xfId="8468"/>
    <cellStyle name="Обычный 4 4 5 2 2 2 2" xfId="8469"/>
    <cellStyle name="Обычный 4 4 5 2 2 2 2 2" xfId="17427"/>
    <cellStyle name="Обычный 4 4 5 2 2 2 3" xfId="8470"/>
    <cellStyle name="Обычный 4 4 5 2 2 2 3 2" xfId="17428"/>
    <cellStyle name="Обычный 4 4 5 2 2 2 4" xfId="17429"/>
    <cellStyle name="Обычный 4 4 5 2 2 3" xfId="8471"/>
    <cellStyle name="Обычный 4 4 5 2 2 3 2" xfId="17430"/>
    <cellStyle name="Обычный 4 4 5 2 2 4" xfId="8472"/>
    <cellStyle name="Обычный 4 4 5 2 2 4 2" xfId="17431"/>
    <cellStyle name="Обычный 4 4 5 2 2 5" xfId="17432"/>
    <cellStyle name="Обычный 4 4 5 2 3" xfId="8473"/>
    <cellStyle name="Обычный 4 4 5 2 3 2" xfId="8474"/>
    <cellStyle name="Обычный 4 4 5 2 3 2 2" xfId="8475"/>
    <cellStyle name="Обычный 4 4 5 2 3 2 2 2" xfId="17433"/>
    <cellStyle name="Обычный 4 4 5 2 3 2 3" xfId="17434"/>
    <cellStyle name="Обычный 4 4 5 2 3 3" xfId="8476"/>
    <cellStyle name="Обычный 4 4 5 2 3 3 2" xfId="17435"/>
    <cellStyle name="Обычный 4 4 5 2 3 4" xfId="8477"/>
    <cellStyle name="Обычный 4 4 5 2 3 4 2" xfId="17436"/>
    <cellStyle name="Обычный 4 4 5 2 3 5" xfId="17437"/>
    <cellStyle name="Обычный 4 4 5 2 4" xfId="8478"/>
    <cellStyle name="Обычный 4 4 5 2 4 2" xfId="8479"/>
    <cellStyle name="Обычный 4 4 5 2 4 2 2" xfId="17438"/>
    <cellStyle name="Обычный 4 4 5 2 4 3" xfId="17439"/>
    <cellStyle name="Обычный 4 4 5 2 5" xfId="8480"/>
    <cellStyle name="Обычный 4 4 5 2 5 2" xfId="17440"/>
    <cellStyle name="Обычный 4 4 5 2 6" xfId="8481"/>
    <cellStyle name="Обычный 4 4 5 2 6 2" xfId="17441"/>
    <cellStyle name="Обычный 4 4 5 2 7" xfId="17442"/>
    <cellStyle name="Обычный 4 4 5 3" xfId="8482"/>
    <cellStyle name="Обычный 4 4 5 3 2" xfId="8483"/>
    <cellStyle name="Обычный 4 4 5 3 2 2" xfId="8484"/>
    <cellStyle name="Обычный 4 4 5 3 2 2 2" xfId="17443"/>
    <cellStyle name="Обычный 4 4 5 3 2 3" xfId="8485"/>
    <cellStyle name="Обычный 4 4 5 3 2 3 2" xfId="17444"/>
    <cellStyle name="Обычный 4 4 5 3 2 4" xfId="17445"/>
    <cellStyle name="Обычный 4 4 5 3 3" xfId="8486"/>
    <cellStyle name="Обычный 4 4 5 3 3 2" xfId="17446"/>
    <cellStyle name="Обычный 4 4 5 3 4" xfId="8487"/>
    <cellStyle name="Обычный 4 4 5 3 4 2" xfId="17447"/>
    <cellStyle name="Обычный 4 4 5 3 5" xfId="17448"/>
    <cellStyle name="Обычный 4 4 5 4" xfId="8488"/>
    <cellStyle name="Обычный 4 4 5 4 2" xfId="8489"/>
    <cellStyle name="Обычный 4 4 5 4 2 2" xfId="8490"/>
    <cellStyle name="Обычный 4 4 5 4 2 2 2" xfId="17449"/>
    <cellStyle name="Обычный 4 4 5 4 2 3" xfId="17450"/>
    <cellStyle name="Обычный 4 4 5 4 3" xfId="8491"/>
    <cellStyle name="Обычный 4 4 5 4 3 2" xfId="17451"/>
    <cellStyle name="Обычный 4 4 5 4 4" xfId="8492"/>
    <cellStyle name="Обычный 4 4 5 4 4 2" xfId="17452"/>
    <cellStyle name="Обычный 4 4 5 4 5" xfId="17453"/>
    <cellStyle name="Обычный 4 4 5 5" xfId="8493"/>
    <cellStyle name="Обычный 4 4 5 5 2" xfId="8494"/>
    <cellStyle name="Обычный 4 4 5 5 2 2" xfId="17454"/>
    <cellStyle name="Обычный 4 4 5 5 3" xfId="17455"/>
    <cellStyle name="Обычный 4 4 5 6" xfId="8495"/>
    <cellStyle name="Обычный 4 4 5 6 2" xfId="17456"/>
    <cellStyle name="Обычный 4 4 5 7" xfId="8496"/>
    <cellStyle name="Обычный 4 4 5 7 2" xfId="17457"/>
    <cellStyle name="Обычный 4 4 5 8" xfId="17458"/>
    <cellStyle name="Обычный 4 4 6" xfId="8497"/>
    <cellStyle name="Обычный 4 4 7" xfId="8498"/>
    <cellStyle name="Обычный 4 4 8" xfId="8499"/>
    <cellStyle name="Обычный 4 4 9" xfId="17459"/>
    <cellStyle name="Обычный 4 5" xfId="8500"/>
    <cellStyle name="Обычный 4 5 2" xfId="8501"/>
    <cellStyle name="Обычный 4 5 2 10" xfId="8502"/>
    <cellStyle name="Обычный 4 5 2 10 2" xfId="17460"/>
    <cellStyle name="Обычный 4 5 2 11" xfId="17461"/>
    <cellStyle name="Обычный 4 5 2 2" xfId="8503"/>
    <cellStyle name="Обычный 4 5 2 2 10" xfId="17462"/>
    <cellStyle name="Обычный 4 5 2 2 2" xfId="8504"/>
    <cellStyle name="Обычный 4 5 2 2 2 2" xfId="8505"/>
    <cellStyle name="Обычный 4 5 2 2 2 2 2" xfId="8506"/>
    <cellStyle name="Обычный 4 5 2 2 2 2 2 2" xfId="8507"/>
    <cellStyle name="Обычный 4 5 2 2 2 2 2 2 2" xfId="8508"/>
    <cellStyle name="Обычный 4 5 2 2 2 2 2 2 2 2" xfId="8509"/>
    <cellStyle name="Обычный 4 5 2 2 2 2 2 2 2 2 2" xfId="17463"/>
    <cellStyle name="Обычный 4 5 2 2 2 2 2 2 2 3" xfId="8510"/>
    <cellStyle name="Обычный 4 5 2 2 2 2 2 2 2 3 2" xfId="17464"/>
    <cellStyle name="Обычный 4 5 2 2 2 2 2 2 2 4" xfId="17465"/>
    <cellStyle name="Обычный 4 5 2 2 2 2 2 2 3" xfId="8511"/>
    <cellStyle name="Обычный 4 5 2 2 2 2 2 2 3 2" xfId="17466"/>
    <cellStyle name="Обычный 4 5 2 2 2 2 2 2 4" xfId="8512"/>
    <cellStyle name="Обычный 4 5 2 2 2 2 2 2 4 2" xfId="17467"/>
    <cellStyle name="Обычный 4 5 2 2 2 2 2 2 5" xfId="17468"/>
    <cellStyle name="Обычный 4 5 2 2 2 2 2 3" xfId="8513"/>
    <cellStyle name="Обычный 4 5 2 2 2 2 2 3 2" xfId="8514"/>
    <cellStyle name="Обычный 4 5 2 2 2 2 2 3 2 2" xfId="8515"/>
    <cellStyle name="Обычный 4 5 2 2 2 2 2 3 2 2 2" xfId="17469"/>
    <cellStyle name="Обычный 4 5 2 2 2 2 2 3 2 3" xfId="17470"/>
    <cellStyle name="Обычный 4 5 2 2 2 2 2 3 3" xfId="8516"/>
    <cellStyle name="Обычный 4 5 2 2 2 2 2 3 3 2" xfId="17471"/>
    <cellStyle name="Обычный 4 5 2 2 2 2 2 3 4" xfId="8517"/>
    <cellStyle name="Обычный 4 5 2 2 2 2 2 3 4 2" xfId="17472"/>
    <cellStyle name="Обычный 4 5 2 2 2 2 2 3 5" xfId="17473"/>
    <cellStyle name="Обычный 4 5 2 2 2 2 2 4" xfId="8518"/>
    <cellStyle name="Обычный 4 5 2 2 2 2 2 4 2" xfId="8519"/>
    <cellStyle name="Обычный 4 5 2 2 2 2 2 4 2 2" xfId="17474"/>
    <cellStyle name="Обычный 4 5 2 2 2 2 2 4 3" xfId="17475"/>
    <cellStyle name="Обычный 4 5 2 2 2 2 2 5" xfId="8520"/>
    <cellStyle name="Обычный 4 5 2 2 2 2 2 5 2" xfId="17476"/>
    <cellStyle name="Обычный 4 5 2 2 2 2 2 6" xfId="8521"/>
    <cellStyle name="Обычный 4 5 2 2 2 2 2 6 2" xfId="17477"/>
    <cellStyle name="Обычный 4 5 2 2 2 2 2 7" xfId="17478"/>
    <cellStyle name="Обычный 4 5 2 2 2 2 3" xfId="8522"/>
    <cellStyle name="Обычный 4 5 2 2 2 2 3 2" xfId="8523"/>
    <cellStyle name="Обычный 4 5 2 2 2 2 3 2 2" xfId="8524"/>
    <cellStyle name="Обычный 4 5 2 2 2 2 3 2 2 2" xfId="17479"/>
    <cellStyle name="Обычный 4 5 2 2 2 2 3 2 3" xfId="8525"/>
    <cellStyle name="Обычный 4 5 2 2 2 2 3 2 3 2" xfId="17480"/>
    <cellStyle name="Обычный 4 5 2 2 2 2 3 2 4" xfId="17481"/>
    <cellStyle name="Обычный 4 5 2 2 2 2 3 3" xfId="8526"/>
    <cellStyle name="Обычный 4 5 2 2 2 2 3 3 2" xfId="17482"/>
    <cellStyle name="Обычный 4 5 2 2 2 2 3 4" xfId="8527"/>
    <cellStyle name="Обычный 4 5 2 2 2 2 3 4 2" xfId="17483"/>
    <cellStyle name="Обычный 4 5 2 2 2 2 3 5" xfId="17484"/>
    <cellStyle name="Обычный 4 5 2 2 2 2 4" xfId="8528"/>
    <cellStyle name="Обычный 4 5 2 2 2 2 4 2" xfId="8529"/>
    <cellStyle name="Обычный 4 5 2 2 2 2 4 2 2" xfId="8530"/>
    <cellStyle name="Обычный 4 5 2 2 2 2 4 2 2 2" xfId="17485"/>
    <cellStyle name="Обычный 4 5 2 2 2 2 4 2 3" xfId="17486"/>
    <cellStyle name="Обычный 4 5 2 2 2 2 4 3" xfId="8531"/>
    <cellStyle name="Обычный 4 5 2 2 2 2 4 3 2" xfId="17487"/>
    <cellStyle name="Обычный 4 5 2 2 2 2 4 4" xfId="8532"/>
    <cellStyle name="Обычный 4 5 2 2 2 2 4 4 2" xfId="17488"/>
    <cellStyle name="Обычный 4 5 2 2 2 2 4 5" xfId="17489"/>
    <cellStyle name="Обычный 4 5 2 2 2 2 5" xfId="8533"/>
    <cellStyle name="Обычный 4 5 2 2 2 2 5 2" xfId="8534"/>
    <cellStyle name="Обычный 4 5 2 2 2 2 5 2 2" xfId="17490"/>
    <cellStyle name="Обычный 4 5 2 2 2 2 5 3" xfId="17491"/>
    <cellStyle name="Обычный 4 5 2 2 2 2 6" xfId="8535"/>
    <cellStyle name="Обычный 4 5 2 2 2 2 6 2" xfId="17492"/>
    <cellStyle name="Обычный 4 5 2 2 2 2 7" xfId="8536"/>
    <cellStyle name="Обычный 4 5 2 2 2 2 7 2" xfId="17493"/>
    <cellStyle name="Обычный 4 5 2 2 2 2 8" xfId="17494"/>
    <cellStyle name="Обычный 4 5 2 2 2 3" xfId="8537"/>
    <cellStyle name="Обычный 4 5 2 2 2 3 2" xfId="8538"/>
    <cellStyle name="Обычный 4 5 2 2 2 3 2 2" xfId="8539"/>
    <cellStyle name="Обычный 4 5 2 2 2 3 2 2 2" xfId="8540"/>
    <cellStyle name="Обычный 4 5 2 2 2 3 2 2 2 2" xfId="17495"/>
    <cellStyle name="Обычный 4 5 2 2 2 3 2 2 3" xfId="8541"/>
    <cellStyle name="Обычный 4 5 2 2 2 3 2 2 3 2" xfId="17496"/>
    <cellStyle name="Обычный 4 5 2 2 2 3 2 2 4" xfId="17497"/>
    <cellStyle name="Обычный 4 5 2 2 2 3 2 3" xfId="8542"/>
    <cellStyle name="Обычный 4 5 2 2 2 3 2 3 2" xfId="17498"/>
    <cellStyle name="Обычный 4 5 2 2 2 3 2 4" xfId="8543"/>
    <cellStyle name="Обычный 4 5 2 2 2 3 2 4 2" xfId="17499"/>
    <cellStyle name="Обычный 4 5 2 2 2 3 2 5" xfId="17500"/>
    <cellStyle name="Обычный 4 5 2 2 2 3 3" xfId="8544"/>
    <cellStyle name="Обычный 4 5 2 2 2 3 3 2" xfId="8545"/>
    <cellStyle name="Обычный 4 5 2 2 2 3 3 2 2" xfId="8546"/>
    <cellStyle name="Обычный 4 5 2 2 2 3 3 2 2 2" xfId="17501"/>
    <cellStyle name="Обычный 4 5 2 2 2 3 3 2 3" xfId="17502"/>
    <cellStyle name="Обычный 4 5 2 2 2 3 3 3" xfId="8547"/>
    <cellStyle name="Обычный 4 5 2 2 2 3 3 3 2" xfId="17503"/>
    <cellStyle name="Обычный 4 5 2 2 2 3 3 4" xfId="8548"/>
    <cellStyle name="Обычный 4 5 2 2 2 3 3 4 2" xfId="17504"/>
    <cellStyle name="Обычный 4 5 2 2 2 3 3 5" xfId="17505"/>
    <cellStyle name="Обычный 4 5 2 2 2 3 4" xfId="8549"/>
    <cellStyle name="Обычный 4 5 2 2 2 3 4 2" xfId="8550"/>
    <cellStyle name="Обычный 4 5 2 2 2 3 4 2 2" xfId="17506"/>
    <cellStyle name="Обычный 4 5 2 2 2 3 4 3" xfId="17507"/>
    <cellStyle name="Обычный 4 5 2 2 2 3 5" xfId="8551"/>
    <cellStyle name="Обычный 4 5 2 2 2 3 5 2" xfId="17508"/>
    <cellStyle name="Обычный 4 5 2 2 2 3 6" xfId="8552"/>
    <cellStyle name="Обычный 4 5 2 2 2 3 6 2" xfId="17509"/>
    <cellStyle name="Обычный 4 5 2 2 2 3 7" xfId="17510"/>
    <cellStyle name="Обычный 4 5 2 2 2 4" xfId="8553"/>
    <cellStyle name="Обычный 4 5 2 2 2 4 2" xfId="8554"/>
    <cellStyle name="Обычный 4 5 2 2 2 4 2 2" xfId="8555"/>
    <cellStyle name="Обычный 4 5 2 2 2 4 2 2 2" xfId="17511"/>
    <cellStyle name="Обычный 4 5 2 2 2 4 2 3" xfId="8556"/>
    <cellStyle name="Обычный 4 5 2 2 2 4 2 3 2" xfId="17512"/>
    <cellStyle name="Обычный 4 5 2 2 2 4 2 4" xfId="17513"/>
    <cellStyle name="Обычный 4 5 2 2 2 4 3" xfId="8557"/>
    <cellStyle name="Обычный 4 5 2 2 2 4 3 2" xfId="17514"/>
    <cellStyle name="Обычный 4 5 2 2 2 4 4" xfId="8558"/>
    <cellStyle name="Обычный 4 5 2 2 2 4 4 2" xfId="17515"/>
    <cellStyle name="Обычный 4 5 2 2 2 4 5" xfId="17516"/>
    <cellStyle name="Обычный 4 5 2 2 2 5" xfId="8559"/>
    <cellStyle name="Обычный 4 5 2 2 2 5 2" xfId="8560"/>
    <cellStyle name="Обычный 4 5 2 2 2 5 2 2" xfId="8561"/>
    <cellStyle name="Обычный 4 5 2 2 2 5 2 2 2" xfId="17517"/>
    <cellStyle name="Обычный 4 5 2 2 2 5 2 3" xfId="17518"/>
    <cellStyle name="Обычный 4 5 2 2 2 5 3" xfId="8562"/>
    <cellStyle name="Обычный 4 5 2 2 2 5 3 2" xfId="17519"/>
    <cellStyle name="Обычный 4 5 2 2 2 5 4" xfId="8563"/>
    <cellStyle name="Обычный 4 5 2 2 2 5 4 2" xfId="17520"/>
    <cellStyle name="Обычный 4 5 2 2 2 5 5" xfId="17521"/>
    <cellStyle name="Обычный 4 5 2 2 2 6" xfId="8564"/>
    <cellStyle name="Обычный 4 5 2 2 2 6 2" xfId="8565"/>
    <cellStyle name="Обычный 4 5 2 2 2 6 2 2" xfId="17522"/>
    <cellStyle name="Обычный 4 5 2 2 2 6 3" xfId="17523"/>
    <cellStyle name="Обычный 4 5 2 2 2 7" xfId="8566"/>
    <cellStyle name="Обычный 4 5 2 2 2 7 2" xfId="17524"/>
    <cellStyle name="Обычный 4 5 2 2 2 8" xfId="8567"/>
    <cellStyle name="Обычный 4 5 2 2 2 8 2" xfId="17525"/>
    <cellStyle name="Обычный 4 5 2 2 2 9" xfId="17526"/>
    <cellStyle name="Обычный 4 5 2 2 3" xfId="8568"/>
    <cellStyle name="Обычный 4 5 2 2 3 2" xfId="8569"/>
    <cellStyle name="Обычный 4 5 2 2 3 2 2" xfId="8570"/>
    <cellStyle name="Обычный 4 5 2 2 3 2 2 2" xfId="8571"/>
    <cellStyle name="Обычный 4 5 2 2 3 2 2 2 2" xfId="8572"/>
    <cellStyle name="Обычный 4 5 2 2 3 2 2 2 2 2" xfId="17527"/>
    <cellStyle name="Обычный 4 5 2 2 3 2 2 2 3" xfId="8573"/>
    <cellStyle name="Обычный 4 5 2 2 3 2 2 2 3 2" xfId="17528"/>
    <cellStyle name="Обычный 4 5 2 2 3 2 2 2 4" xfId="17529"/>
    <cellStyle name="Обычный 4 5 2 2 3 2 2 3" xfId="8574"/>
    <cellStyle name="Обычный 4 5 2 2 3 2 2 3 2" xfId="17530"/>
    <cellStyle name="Обычный 4 5 2 2 3 2 2 4" xfId="8575"/>
    <cellStyle name="Обычный 4 5 2 2 3 2 2 4 2" xfId="17531"/>
    <cellStyle name="Обычный 4 5 2 2 3 2 2 5" xfId="17532"/>
    <cellStyle name="Обычный 4 5 2 2 3 2 3" xfId="8576"/>
    <cellStyle name="Обычный 4 5 2 2 3 2 3 2" xfId="8577"/>
    <cellStyle name="Обычный 4 5 2 2 3 2 3 2 2" xfId="8578"/>
    <cellStyle name="Обычный 4 5 2 2 3 2 3 2 2 2" xfId="17533"/>
    <cellStyle name="Обычный 4 5 2 2 3 2 3 2 3" xfId="17534"/>
    <cellStyle name="Обычный 4 5 2 2 3 2 3 3" xfId="8579"/>
    <cellStyle name="Обычный 4 5 2 2 3 2 3 3 2" xfId="17535"/>
    <cellStyle name="Обычный 4 5 2 2 3 2 3 4" xfId="8580"/>
    <cellStyle name="Обычный 4 5 2 2 3 2 3 4 2" xfId="17536"/>
    <cellStyle name="Обычный 4 5 2 2 3 2 3 5" xfId="17537"/>
    <cellStyle name="Обычный 4 5 2 2 3 2 4" xfId="8581"/>
    <cellStyle name="Обычный 4 5 2 2 3 2 4 2" xfId="8582"/>
    <cellStyle name="Обычный 4 5 2 2 3 2 4 2 2" xfId="17538"/>
    <cellStyle name="Обычный 4 5 2 2 3 2 4 3" xfId="17539"/>
    <cellStyle name="Обычный 4 5 2 2 3 2 5" xfId="8583"/>
    <cellStyle name="Обычный 4 5 2 2 3 2 5 2" xfId="17540"/>
    <cellStyle name="Обычный 4 5 2 2 3 2 6" xfId="8584"/>
    <cellStyle name="Обычный 4 5 2 2 3 2 6 2" xfId="17541"/>
    <cellStyle name="Обычный 4 5 2 2 3 2 7" xfId="17542"/>
    <cellStyle name="Обычный 4 5 2 2 3 3" xfId="8585"/>
    <cellStyle name="Обычный 4 5 2 2 3 3 2" xfId="8586"/>
    <cellStyle name="Обычный 4 5 2 2 3 3 2 2" xfId="8587"/>
    <cellStyle name="Обычный 4 5 2 2 3 3 2 2 2" xfId="17543"/>
    <cellStyle name="Обычный 4 5 2 2 3 3 2 3" xfId="8588"/>
    <cellStyle name="Обычный 4 5 2 2 3 3 2 3 2" xfId="17544"/>
    <cellStyle name="Обычный 4 5 2 2 3 3 2 4" xfId="17545"/>
    <cellStyle name="Обычный 4 5 2 2 3 3 3" xfId="8589"/>
    <cellStyle name="Обычный 4 5 2 2 3 3 3 2" xfId="17546"/>
    <cellStyle name="Обычный 4 5 2 2 3 3 4" xfId="8590"/>
    <cellStyle name="Обычный 4 5 2 2 3 3 4 2" xfId="17547"/>
    <cellStyle name="Обычный 4 5 2 2 3 3 5" xfId="17548"/>
    <cellStyle name="Обычный 4 5 2 2 3 4" xfId="8591"/>
    <cellStyle name="Обычный 4 5 2 2 3 4 2" xfId="8592"/>
    <cellStyle name="Обычный 4 5 2 2 3 4 2 2" xfId="8593"/>
    <cellStyle name="Обычный 4 5 2 2 3 4 2 2 2" xfId="17549"/>
    <cellStyle name="Обычный 4 5 2 2 3 4 2 3" xfId="17550"/>
    <cellStyle name="Обычный 4 5 2 2 3 4 3" xfId="8594"/>
    <cellStyle name="Обычный 4 5 2 2 3 4 3 2" xfId="17551"/>
    <cellStyle name="Обычный 4 5 2 2 3 4 4" xfId="8595"/>
    <cellStyle name="Обычный 4 5 2 2 3 4 4 2" xfId="17552"/>
    <cellStyle name="Обычный 4 5 2 2 3 4 5" xfId="17553"/>
    <cellStyle name="Обычный 4 5 2 2 3 5" xfId="8596"/>
    <cellStyle name="Обычный 4 5 2 2 3 5 2" xfId="8597"/>
    <cellStyle name="Обычный 4 5 2 2 3 5 2 2" xfId="17554"/>
    <cellStyle name="Обычный 4 5 2 2 3 5 3" xfId="17555"/>
    <cellStyle name="Обычный 4 5 2 2 3 6" xfId="8598"/>
    <cellStyle name="Обычный 4 5 2 2 3 6 2" xfId="17556"/>
    <cellStyle name="Обычный 4 5 2 2 3 7" xfId="8599"/>
    <cellStyle name="Обычный 4 5 2 2 3 7 2" xfId="17557"/>
    <cellStyle name="Обычный 4 5 2 2 3 8" xfId="17558"/>
    <cellStyle name="Обычный 4 5 2 2 4" xfId="8600"/>
    <cellStyle name="Обычный 4 5 2 2 4 2" xfId="8601"/>
    <cellStyle name="Обычный 4 5 2 2 4 2 2" xfId="8602"/>
    <cellStyle name="Обычный 4 5 2 2 4 2 2 2" xfId="8603"/>
    <cellStyle name="Обычный 4 5 2 2 4 2 2 2 2" xfId="17559"/>
    <cellStyle name="Обычный 4 5 2 2 4 2 2 3" xfId="8604"/>
    <cellStyle name="Обычный 4 5 2 2 4 2 2 3 2" xfId="17560"/>
    <cellStyle name="Обычный 4 5 2 2 4 2 2 4" xfId="17561"/>
    <cellStyle name="Обычный 4 5 2 2 4 2 3" xfId="8605"/>
    <cellStyle name="Обычный 4 5 2 2 4 2 3 2" xfId="17562"/>
    <cellStyle name="Обычный 4 5 2 2 4 2 4" xfId="8606"/>
    <cellStyle name="Обычный 4 5 2 2 4 2 4 2" xfId="17563"/>
    <cellStyle name="Обычный 4 5 2 2 4 2 5" xfId="17564"/>
    <cellStyle name="Обычный 4 5 2 2 4 3" xfId="8607"/>
    <cellStyle name="Обычный 4 5 2 2 4 3 2" xfId="8608"/>
    <cellStyle name="Обычный 4 5 2 2 4 3 2 2" xfId="8609"/>
    <cellStyle name="Обычный 4 5 2 2 4 3 2 2 2" xfId="17565"/>
    <cellStyle name="Обычный 4 5 2 2 4 3 2 3" xfId="17566"/>
    <cellStyle name="Обычный 4 5 2 2 4 3 3" xfId="8610"/>
    <cellStyle name="Обычный 4 5 2 2 4 3 3 2" xfId="17567"/>
    <cellStyle name="Обычный 4 5 2 2 4 3 4" xfId="8611"/>
    <cellStyle name="Обычный 4 5 2 2 4 3 4 2" xfId="17568"/>
    <cellStyle name="Обычный 4 5 2 2 4 3 5" xfId="17569"/>
    <cellStyle name="Обычный 4 5 2 2 4 4" xfId="8612"/>
    <cellStyle name="Обычный 4 5 2 2 4 4 2" xfId="8613"/>
    <cellStyle name="Обычный 4 5 2 2 4 4 2 2" xfId="17570"/>
    <cellStyle name="Обычный 4 5 2 2 4 4 3" xfId="17571"/>
    <cellStyle name="Обычный 4 5 2 2 4 5" xfId="8614"/>
    <cellStyle name="Обычный 4 5 2 2 4 5 2" xfId="17572"/>
    <cellStyle name="Обычный 4 5 2 2 4 6" xfId="8615"/>
    <cellStyle name="Обычный 4 5 2 2 4 6 2" xfId="17573"/>
    <cellStyle name="Обычный 4 5 2 2 4 7" xfId="17574"/>
    <cellStyle name="Обычный 4 5 2 2 5" xfId="8616"/>
    <cellStyle name="Обычный 4 5 2 2 5 2" xfId="8617"/>
    <cellStyle name="Обычный 4 5 2 2 5 2 2" xfId="8618"/>
    <cellStyle name="Обычный 4 5 2 2 5 2 2 2" xfId="17575"/>
    <cellStyle name="Обычный 4 5 2 2 5 2 3" xfId="8619"/>
    <cellStyle name="Обычный 4 5 2 2 5 2 3 2" xfId="17576"/>
    <cellStyle name="Обычный 4 5 2 2 5 2 4" xfId="17577"/>
    <cellStyle name="Обычный 4 5 2 2 5 3" xfId="8620"/>
    <cellStyle name="Обычный 4 5 2 2 5 3 2" xfId="17578"/>
    <cellStyle name="Обычный 4 5 2 2 5 4" xfId="8621"/>
    <cellStyle name="Обычный 4 5 2 2 5 4 2" xfId="17579"/>
    <cellStyle name="Обычный 4 5 2 2 5 5" xfId="17580"/>
    <cellStyle name="Обычный 4 5 2 2 6" xfId="8622"/>
    <cellStyle name="Обычный 4 5 2 2 6 2" xfId="8623"/>
    <cellStyle name="Обычный 4 5 2 2 6 2 2" xfId="8624"/>
    <cellStyle name="Обычный 4 5 2 2 6 2 2 2" xfId="17581"/>
    <cellStyle name="Обычный 4 5 2 2 6 2 3" xfId="17582"/>
    <cellStyle name="Обычный 4 5 2 2 6 3" xfId="8625"/>
    <cellStyle name="Обычный 4 5 2 2 6 3 2" xfId="17583"/>
    <cellStyle name="Обычный 4 5 2 2 6 4" xfId="8626"/>
    <cellStyle name="Обычный 4 5 2 2 6 4 2" xfId="17584"/>
    <cellStyle name="Обычный 4 5 2 2 6 5" xfId="17585"/>
    <cellStyle name="Обычный 4 5 2 2 7" xfId="8627"/>
    <cellStyle name="Обычный 4 5 2 2 7 2" xfId="8628"/>
    <cellStyle name="Обычный 4 5 2 2 7 2 2" xfId="17586"/>
    <cellStyle name="Обычный 4 5 2 2 7 3" xfId="17587"/>
    <cellStyle name="Обычный 4 5 2 2 8" xfId="8629"/>
    <cellStyle name="Обычный 4 5 2 2 8 2" xfId="17588"/>
    <cellStyle name="Обычный 4 5 2 2 9" xfId="8630"/>
    <cellStyle name="Обычный 4 5 2 2 9 2" xfId="17589"/>
    <cellStyle name="Обычный 4 5 2 3" xfId="8631"/>
    <cellStyle name="Обычный 4 5 2 3 2" xfId="8632"/>
    <cellStyle name="Обычный 4 5 2 3 2 2" xfId="8633"/>
    <cellStyle name="Обычный 4 5 2 3 2 2 2" xfId="8634"/>
    <cellStyle name="Обычный 4 5 2 3 2 2 2 2" xfId="8635"/>
    <cellStyle name="Обычный 4 5 2 3 2 2 2 2 2" xfId="8636"/>
    <cellStyle name="Обычный 4 5 2 3 2 2 2 2 2 2" xfId="17590"/>
    <cellStyle name="Обычный 4 5 2 3 2 2 2 2 3" xfId="8637"/>
    <cellStyle name="Обычный 4 5 2 3 2 2 2 2 3 2" xfId="17591"/>
    <cellStyle name="Обычный 4 5 2 3 2 2 2 2 4" xfId="17592"/>
    <cellStyle name="Обычный 4 5 2 3 2 2 2 3" xfId="8638"/>
    <cellStyle name="Обычный 4 5 2 3 2 2 2 3 2" xfId="17593"/>
    <cellStyle name="Обычный 4 5 2 3 2 2 2 4" xfId="8639"/>
    <cellStyle name="Обычный 4 5 2 3 2 2 2 4 2" xfId="17594"/>
    <cellStyle name="Обычный 4 5 2 3 2 2 2 5" xfId="17595"/>
    <cellStyle name="Обычный 4 5 2 3 2 2 3" xfId="8640"/>
    <cellStyle name="Обычный 4 5 2 3 2 2 3 2" xfId="8641"/>
    <cellStyle name="Обычный 4 5 2 3 2 2 3 2 2" xfId="8642"/>
    <cellStyle name="Обычный 4 5 2 3 2 2 3 2 2 2" xfId="17596"/>
    <cellStyle name="Обычный 4 5 2 3 2 2 3 2 3" xfId="17597"/>
    <cellStyle name="Обычный 4 5 2 3 2 2 3 3" xfId="8643"/>
    <cellStyle name="Обычный 4 5 2 3 2 2 3 3 2" xfId="17598"/>
    <cellStyle name="Обычный 4 5 2 3 2 2 3 4" xfId="8644"/>
    <cellStyle name="Обычный 4 5 2 3 2 2 3 4 2" xfId="17599"/>
    <cellStyle name="Обычный 4 5 2 3 2 2 3 5" xfId="17600"/>
    <cellStyle name="Обычный 4 5 2 3 2 2 4" xfId="8645"/>
    <cellStyle name="Обычный 4 5 2 3 2 2 4 2" xfId="8646"/>
    <cellStyle name="Обычный 4 5 2 3 2 2 4 2 2" xfId="17601"/>
    <cellStyle name="Обычный 4 5 2 3 2 2 4 3" xfId="17602"/>
    <cellStyle name="Обычный 4 5 2 3 2 2 5" xfId="8647"/>
    <cellStyle name="Обычный 4 5 2 3 2 2 5 2" xfId="17603"/>
    <cellStyle name="Обычный 4 5 2 3 2 2 6" xfId="8648"/>
    <cellStyle name="Обычный 4 5 2 3 2 2 6 2" xfId="17604"/>
    <cellStyle name="Обычный 4 5 2 3 2 2 7" xfId="17605"/>
    <cellStyle name="Обычный 4 5 2 3 2 3" xfId="8649"/>
    <cellStyle name="Обычный 4 5 2 3 2 3 2" xfId="8650"/>
    <cellStyle name="Обычный 4 5 2 3 2 3 2 2" xfId="8651"/>
    <cellStyle name="Обычный 4 5 2 3 2 3 2 2 2" xfId="17606"/>
    <cellStyle name="Обычный 4 5 2 3 2 3 2 3" xfId="8652"/>
    <cellStyle name="Обычный 4 5 2 3 2 3 2 3 2" xfId="17607"/>
    <cellStyle name="Обычный 4 5 2 3 2 3 2 4" xfId="17608"/>
    <cellStyle name="Обычный 4 5 2 3 2 3 3" xfId="8653"/>
    <cellStyle name="Обычный 4 5 2 3 2 3 3 2" xfId="17609"/>
    <cellStyle name="Обычный 4 5 2 3 2 3 4" xfId="8654"/>
    <cellStyle name="Обычный 4 5 2 3 2 3 4 2" xfId="17610"/>
    <cellStyle name="Обычный 4 5 2 3 2 3 5" xfId="17611"/>
    <cellStyle name="Обычный 4 5 2 3 2 4" xfId="8655"/>
    <cellStyle name="Обычный 4 5 2 3 2 4 2" xfId="8656"/>
    <cellStyle name="Обычный 4 5 2 3 2 4 2 2" xfId="8657"/>
    <cellStyle name="Обычный 4 5 2 3 2 4 2 2 2" xfId="17612"/>
    <cellStyle name="Обычный 4 5 2 3 2 4 2 3" xfId="17613"/>
    <cellStyle name="Обычный 4 5 2 3 2 4 3" xfId="8658"/>
    <cellStyle name="Обычный 4 5 2 3 2 4 3 2" xfId="17614"/>
    <cellStyle name="Обычный 4 5 2 3 2 4 4" xfId="8659"/>
    <cellStyle name="Обычный 4 5 2 3 2 4 4 2" xfId="17615"/>
    <cellStyle name="Обычный 4 5 2 3 2 4 5" xfId="17616"/>
    <cellStyle name="Обычный 4 5 2 3 2 5" xfId="8660"/>
    <cellStyle name="Обычный 4 5 2 3 2 5 2" xfId="8661"/>
    <cellStyle name="Обычный 4 5 2 3 2 5 2 2" xfId="17617"/>
    <cellStyle name="Обычный 4 5 2 3 2 5 3" xfId="17618"/>
    <cellStyle name="Обычный 4 5 2 3 2 6" xfId="8662"/>
    <cellStyle name="Обычный 4 5 2 3 2 6 2" xfId="17619"/>
    <cellStyle name="Обычный 4 5 2 3 2 7" xfId="8663"/>
    <cellStyle name="Обычный 4 5 2 3 2 7 2" xfId="17620"/>
    <cellStyle name="Обычный 4 5 2 3 2 8" xfId="17621"/>
    <cellStyle name="Обычный 4 5 2 3 3" xfId="8664"/>
    <cellStyle name="Обычный 4 5 2 3 3 2" xfId="8665"/>
    <cellStyle name="Обычный 4 5 2 3 3 2 2" xfId="8666"/>
    <cellStyle name="Обычный 4 5 2 3 3 2 2 2" xfId="8667"/>
    <cellStyle name="Обычный 4 5 2 3 3 2 2 2 2" xfId="17622"/>
    <cellStyle name="Обычный 4 5 2 3 3 2 2 3" xfId="8668"/>
    <cellStyle name="Обычный 4 5 2 3 3 2 2 3 2" xfId="17623"/>
    <cellStyle name="Обычный 4 5 2 3 3 2 2 4" xfId="17624"/>
    <cellStyle name="Обычный 4 5 2 3 3 2 3" xfId="8669"/>
    <cellStyle name="Обычный 4 5 2 3 3 2 3 2" xfId="17625"/>
    <cellStyle name="Обычный 4 5 2 3 3 2 4" xfId="8670"/>
    <cellStyle name="Обычный 4 5 2 3 3 2 4 2" xfId="17626"/>
    <cellStyle name="Обычный 4 5 2 3 3 2 5" xfId="17627"/>
    <cellStyle name="Обычный 4 5 2 3 3 3" xfId="8671"/>
    <cellStyle name="Обычный 4 5 2 3 3 3 2" xfId="8672"/>
    <cellStyle name="Обычный 4 5 2 3 3 3 2 2" xfId="8673"/>
    <cellStyle name="Обычный 4 5 2 3 3 3 2 2 2" xfId="17628"/>
    <cellStyle name="Обычный 4 5 2 3 3 3 2 3" xfId="17629"/>
    <cellStyle name="Обычный 4 5 2 3 3 3 3" xfId="8674"/>
    <cellStyle name="Обычный 4 5 2 3 3 3 3 2" xfId="17630"/>
    <cellStyle name="Обычный 4 5 2 3 3 3 4" xfId="8675"/>
    <cellStyle name="Обычный 4 5 2 3 3 3 4 2" xfId="17631"/>
    <cellStyle name="Обычный 4 5 2 3 3 3 5" xfId="17632"/>
    <cellStyle name="Обычный 4 5 2 3 3 4" xfId="8676"/>
    <cellStyle name="Обычный 4 5 2 3 3 4 2" xfId="8677"/>
    <cellStyle name="Обычный 4 5 2 3 3 4 2 2" xfId="17633"/>
    <cellStyle name="Обычный 4 5 2 3 3 4 3" xfId="17634"/>
    <cellStyle name="Обычный 4 5 2 3 3 5" xfId="8678"/>
    <cellStyle name="Обычный 4 5 2 3 3 5 2" xfId="17635"/>
    <cellStyle name="Обычный 4 5 2 3 3 6" xfId="8679"/>
    <cellStyle name="Обычный 4 5 2 3 3 6 2" xfId="17636"/>
    <cellStyle name="Обычный 4 5 2 3 3 7" xfId="17637"/>
    <cellStyle name="Обычный 4 5 2 3 4" xfId="8680"/>
    <cellStyle name="Обычный 4 5 2 3 4 2" xfId="8681"/>
    <cellStyle name="Обычный 4 5 2 3 4 2 2" xfId="8682"/>
    <cellStyle name="Обычный 4 5 2 3 4 2 2 2" xfId="17638"/>
    <cellStyle name="Обычный 4 5 2 3 4 2 3" xfId="8683"/>
    <cellStyle name="Обычный 4 5 2 3 4 2 3 2" xfId="17639"/>
    <cellStyle name="Обычный 4 5 2 3 4 2 4" xfId="17640"/>
    <cellStyle name="Обычный 4 5 2 3 4 3" xfId="8684"/>
    <cellStyle name="Обычный 4 5 2 3 4 3 2" xfId="17641"/>
    <cellStyle name="Обычный 4 5 2 3 4 4" xfId="8685"/>
    <cellStyle name="Обычный 4 5 2 3 4 4 2" xfId="17642"/>
    <cellStyle name="Обычный 4 5 2 3 4 5" xfId="17643"/>
    <cellStyle name="Обычный 4 5 2 3 5" xfId="8686"/>
    <cellStyle name="Обычный 4 5 2 3 5 2" xfId="8687"/>
    <cellStyle name="Обычный 4 5 2 3 5 2 2" xfId="8688"/>
    <cellStyle name="Обычный 4 5 2 3 5 2 2 2" xfId="17644"/>
    <cellStyle name="Обычный 4 5 2 3 5 2 3" xfId="17645"/>
    <cellStyle name="Обычный 4 5 2 3 5 3" xfId="8689"/>
    <cellStyle name="Обычный 4 5 2 3 5 3 2" xfId="17646"/>
    <cellStyle name="Обычный 4 5 2 3 5 4" xfId="8690"/>
    <cellStyle name="Обычный 4 5 2 3 5 4 2" xfId="17647"/>
    <cellStyle name="Обычный 4 5 2 3 5 5" xfId="17648"/>
    <cellStyle name="Обычный 4 5 2 3 6" xfId="8691"/>
    <cellStyle name="Обычный 4 5 2 3 6 2" xfId="8692"/>
    <cellStyle name="Обычный 4 5 2 3 6 2 2" xfId="17649"/>
    <cellStyle name="Обычный 4 5 2 3 6 3" xfId="17650"/>
    <cellStyle name="Обычный 4 5 2 3 7" xfId="8693"/>
    <cellStyle name="Обычный 4 5 2 3 7 2" xfId="17651"/>
    <cellStyle name="Обычный 4 5 2 3 8" xfId="8694"/>
    <cellStyle name="Обычный 4 5 2 3 8 2" xfId="17652"/>
    <cellStyle name="Обычный 4 5 2 3 9" xfId="17653"/>
    <cellStyle name="Обычный 4 5 2 4" xfId="8695"/>
    <cellStyle name="Обычный 4 5 2 4 2" xfId="8696"/>
    <cellStyle name="Обычный 4 5 2 4 2 2" xfId="8697"/>
    <cellStyle name="Обычный 4 5 2 4 2 2 2" xfId="8698"/>
    <cellStyle name="Обычный 4 5 2 4 2 2 2 2" xfId="8699"/>
    <cellStyle name="Обычный 4 5 2 4 2 2 2 2 2" xfId="17654"/>
    <cellStyle name="Обычный 4 5 2 4 2 2 2 3" xfId="8700"/>
    <cellStyle name="Обычный 4 5 2 4 2 2 2 3 2" xfId="17655"/>
    <cellStyle name="Обычный 4 5 2 4 2 2 2 4" xfId="17656"/>
    <cellStyle name="Обычный 4 5 2 4 2 2 3" xfId="8701"/>
    <cellStyle name="Обычный 4 5 2 4 2 2 3 2" xfId="17657"/>
    <cellStyle name="Обычный 4 5 2 4 2 2 4" xfId="8702"/>
    <cellStyle name="Обычный 4 5 2 4 2 2 4 2" xfId="17658"/>
    <cellStyle name="Обычный 4 5 2 4 2 2 5" xfId="17659"/>
    <cellStyle name="Обычный 4 5 2 4 2 3" xfId="8703"/>
    <cellStyle name="Обычный 4 5 2 4 2 3 2" xfId="8704"/>
    <cellStyle name="Обычный 4 5 2 4 2 3 2 2" xfId="8705"/>
    <cellStyle name="Обычный 4 5 2 4 2 3 2 2 2" xfId="17660"/>
    <cellStyle name="Обычный 4 5 2 4 2 3 2 3" xfId="17661"/>
    <cellStyle name="Обычный 4 5 2 4 2 3 3" xfId="8706"/>
    <cellStyle name="Обычный 4 5 2 4 2 3 3 2" xfId="17662"/>
    <cellStyle name="Обычный 4 5 2 4 2 3 4" xfId="8707"/>
    <cellStyle name="Обычный 4 5 2 4 2 3 4 2" xfId="17663"/>
    <cellStyle name="Обычный 4 5 2 4 2 3 5" xfId="17664"/>
    <cellStyle name="Обычный 4 5 2 4 2 4" xfId="8708"/>
    <cellStyle name="Обычный 4 5 2 4 2 4 2" xfId="8709"/>
    <cellStyle name="Обычный 4 5 2 4 2 4 2 2" xfId="17665"/>
    <cellStyle name="Обычный 4 5 2 4 2 4 3" xfId="17666"/>
    <cellStyle name="Обычный 4 5 2 4 2 5" xfId="8710"/>
    <cellStyle name="Обычный 4 5 2 4 2 5 2" xfId="17667"/>
    <cellStyle name="Обычный 4 5 2 4 2 6" xfId="8711"/>
    <cellStyle name="Обычный 4 5 2 4 2 6 2" xfId="17668"/>
    <cellStyle name="Обычный 4 5 2 4 2 7" xfId="17669"/>
    <cellStyle name="Обычный 4 5 2 4 3" xfId="8712"/>
    <cellStyle name="Обычный 4 5 2 4 3 2" xfId="8713"/>
    <cellStyle name="Обычный 4 5 2 4 3 2 2" xfId="8714"/>
    <cellStyle name="Обычный 4 5 2 4 3 2 2 2" xfId="17670"/>
    <cellStyle name="Обычный 4 5 2 4 3 2 3" xfId="8715"/>
    <cellStyle name="Обычный 4 5 2 4 3 2 3 2" xfId="17671"/>
    <cellStyle name="Обычный 4 5 2 4 3 2 4" xfId="17672"/>
    <cellStyle name="Обычный 4 5 2 4 3 3" xfId="8716"/>
    <cellStyle name="Обычный 4 5 2 4 3 3 2" xfId="17673"/>
    <cellStyle name="Обычный 4 5 2 4 3 4" xfId="8717"/>
    <cellStyle name="Обычный 4 5 2 4 3 4 2" xfId="17674"/>
    <cellStyle name="Обычный 4 5 2 4 3 5" xfId="17675"/>
    <cellStyle name="Обычный 4 5 2 4 4" xfId="8718"/>
    <cellStyle name="Обычный 4 5 2 4 4 2" xfId="8719"/>
    <cellStyle name="Обычный 4 5 2 4 4 2 2" xfId="8720"/>
    <cellStyle name="Обычный 4 5 2 4 4 2 2 2" xfId="17676"/>
    <cellStyle name="Обычный 4 5 2 4 4 2 3" xfId="17677"/>
    <cellStyle name="Обычный 4 5 2 4 4 3" xfId="8721"/>
    <cellStyle name="Обычный 4 5 2 4 4 3 2" xfId="17678"/>
    <cellStyle name="Обычный 4 5 2 4 4 4" xfId="8722"/>
    <cellStyle name="Обычный 4 5 2 4 4 4 2" xfId="17679"/>
    <cellStyle name="Обычный 4 5 2 4 4 5" xfId="17680"/>
    <cellStyle name="Обычный 4 5 2 4 5" xfId="8723"/>
    <cellStyle name="Обычный 4 5 2 4 5 2" xfId="8724"/>
    <cellStyle name="Обычный 4 5 2 4 5 2 2" xfId="17681"/>
    <cellStyle name="Обычный 4 5 2 4 5 3" xfId="17682"/>
    <cellStyle name="Обычный 4 5 2 4 6" xfId="8725"/>
    <cellStyle name="Обычный 4 5 2 4 6 2" xfId="17683"/>
    <cellStyle name="Обычный 4 5 2 4 7" xfId="8726"/>
    <cellStyle name="Обычный 4 5 2 4 7 2" xfId="17684"/>
    <cellStyle name="Обычный 4 5 2 4 8" xfId="17685"/>
    <cellStyle name="Обычный 4 5 2 5" xfId="8727"/>
    <cellStyle name="Обычный 4 5 2 5 2" xfId="8728"/>
    <cellStyle name="Обычный 4 5 2 5 2 2" xfId="8729"/>
    <cellStyle name="Обычный 4 5 2 5 2 2 2" xfId="8730"/>
    <cellStyle name="Обычный 4 5 2 5 2 2 2 2" xfId="17686"/>
    <cellStyle name="Обычный 4 5 2 5 2 2 3" xfId="8731"/>
    <cellStyle name="Обычный 4 5 2 5 2 2 3 2" xfId="17687"/>
    <cellStyle name="Обычный 4 5 2 5 2 2 4" xfId="17688"/>
    <cellStyle name="Обычный 4 5 2 5 2 3" xfId="8732"/>
    <cellStyle name="Обычный 4 5 2 5 2 3 2" xfId="17689"/>
    <cellStyle name="Обычный 4 5 2 5 2 4" xfId="8733"/>
    <cellStyle name="Обычный 4 5 2 5 2 4 2" xfId="17690"/>
    <cellStyle name="Обычный 4 5 2 5 2 5" xfId="17691"/>
    <cellStyle name="Обычный 4 5 2 5 3" xfId="8734"/>
    <cellStyle name="Обычный 4 5 2 5 3 2" xfId="8735"/>
    <cellStyle name="Обычный 4 5 2 5 3 2 2" xfId="8736"/>
    <cellStyle name="Обычный 4 5 2 5 3 2 2 2" xfId="17692"/>
    <cellStyle name="Обычный 4 5 2 5 3 2 3" xfId="17693"/>
    <cellStyle name="Обычный 4 5 2 5 3 3" xfId="8737"/>
    <cellStyle name="Обычный 4 5 2 5 3 3 2" xfId="17694"/>
    <cellStyle name="Обычный 4 5 2 5 3 4" xfId="8738"/>
    <cellStyle name="Обычный 4 5 2 5 3 4 2" xfId="17695"/>
    <cellStyle name="Обычный 4 5 2 5 3 5" xfId="17696"/>
    <cellStyle name="Обычный 4 5 2 5 4" xfId="8739"/>
    <cellStyle name="Обычный 4 5 2 5 4 2" xfId="8740"/>
    <cellStyle name="Обычный 4 5 2 5 4 2 2" xfId="17697"/>
    <cellStyle name="Обычный 4 5 2 5 4 3" xfId="17698"/>
    <cellStyle name="Обычный 4 5 2 5 5" xfId="8741"/>
    <cellStyle name="Обычный 4 5 2 5 5 2" xfId="17699"/>
    <cellStyle name="Обычный 4 5 2 5 6" xfId="8742"/>
    <cellStyle name="Обычный 4 5 2 5 6 2" xfId="17700"/>
    <cellStyle name="Обычный 4 5 2 5 7" xfId="17701"/>
    <cellStyle name="Обычный 4 5 2 6" xfId="8743"/>
    <cellStyle name="Обычный 4 5 2 6 2" xfId="8744"/>
    <cellStyle name="Обычный 4 5 2 6 2 2" xfId="8745"/>
    <cellStyle name="Обычный 4 5 2 6 2 2 2" xfId="17702"/>
    <cellStyle name="Обычный 4 5 2 6 2 3" xfId="8746"/>
    <cellStyle name="Обычный 4 5 2 6 2 3 2" xfId="17703"/>
    <cellStyle name="Обычный 4 5 2 6 2 4" xfId="17704"/>
    <cellStyle name="Обычный 4 5 2 6 3" xfId="8747"/>
    <cellStyle name="Обычный 4 5 2 6 3 2" xfId="17705"/>
    <cellStyle name="Обычный 4 5 2 6 4" xfId="8748"/>
    <cellStyle name="Обычный 4 5 2 6 4 2" xfId="17706"/>
    <cellStyle name="Обычный 4 5 2 6 5" xfId="17707"/>
    <cellStyle name="Обычный 4 5 2 7" xfId="8749"/>
    <cellStyle name="Обычный 4 5 2 7 2" xfId="8750"/>
    <cellStyle name="Обычный 4 5 2 7 2 2" xfId="8751"/>
    <cellStyle name="Обычный 4 5 2 7 2 2 2" xfId="17708"/>
    <cellStyle name="Обычный 4 5 2 7 2 3" xfId="17709"/>
    <cellStyle name="Обычный 4 5 2 7 3" xfId="8752"/>
    <cellStyle name="Обычный 4 5 2 7 3 2" xfId="17710"/>
    <cellStyle name="Обычный 4 5 2 7 4" xfId="8753"/>
    <cellStyle name="Обычный 4 5 2 7 4 2" xfId="17711"/>
    <cellStyle name="Обычный 4 5 2 7 5" xfId="17712"/>
    <cellStyle name="Обычный 4 5 2 8" xfId="8754"/>
    <cellStyle name="Обычный 4 5 2 8 2" xfId="8755"/>
    <cellStyle name="Обычный 4 5 2 8 2 2" xfId="17713"/>
    <cellStyle name="Обычный 4 5 2 8 3" xfId="17714"/>
    <cellStyle name="Обычный 4 5 2 9" xfId="8756"/>
    <cellStyle name="Обычный 4 5 2 9 2" xfId="17715"/>
    <cellStyle name="Обычный 4 5 3" xfId="8757"/>
    <cellStyle name="Обычный 4 5 3 10" xfId="17716"/>
    <cellStyle name="Обычный 4 5 3 2" xfId="8758"/>
    <cellStyle name="Обычный 4 5 3 2 2" xfId="8759"/>
    <cellStyle name="Обычный 4 5 3 2 2 2" xfId="8760"/>
    <cellStyle name="Обычный 4 5 3 2 2 2 2" xfId="8761"/>
    <cellStyle name="Обычный 4 5 3 2 2 2 2 2" xfId="8762"/>
    <cellStyle name="Обычный 4 5 3 2 2 2 2 2 2" xfId="8763"/>
    <cellStyle name="Обычный 4 5 3 2 2 2 2 2 2 2" xfId="17717"/>
    <cellStyle name="Обычный 4 5 3 2 2 2 2 2 3" xfId="8764"/>
    <cellStyle name="Обычный 4 5 3 2 2 2 2 2 3 2" xfId="17718"/>
    <cellStyle name="Обычный 4 5 3 2 2 2 2 2 4" xfId="17719"/>
    <cellStyle name="Обычный 4 5 3 2 2 2 2 3" xfId="8765"/>
    <cellStyle name="Обычный 4 5 3 2 2 2 2 3 2" xfId="17720"/>
    <cellStyle name="Обычный 4 5 3 2 2 2 2 4" xfId="8766"/>
    <cellStyle name="Обычный 4 5 3 2 2 2 2 4 2" xfId="17721"/>
    <cellStyle name="Обычный 4 5 3 2 2 2 2 5" xfId="17722"/>
    <cellStyle name="Обычный 4 5 3 2 2 2 3" xfId="8767"/>
    <cellStyle name="Обычный 4 5 3 2 2 2 3 2" xfId="8768"/>
    <cellStyle name="Обычный 4 5 3 2 2 2 3 2 2" xfId="8769"/>
    <cellStyle name="Обычный 4 5 3 2 2 2 3 2 2 2" xfId="17723"/>
    <cellStyle name="Обычный 4 5 3 2 2 2 3 2 3" xfId="17724"/>
    <cellStyle name="Обычный 4 5 3 2 2 2 3 3" xfId="8770"/>
    <cellStyle name="Обычный 4 5 3 2 2 2 3 3 2" xfId="17725"/>
    <cellStyle name="Обычный 4 5 3 2 2 2 3 4" xfId="8771"/>
    <cellStyle name="Обычный 4 5 3 2 2 2 3 4 2" xfId="17726"/>
    <cellStyle name="Обычный 4 5 3 2 2 2 3 5" xfId="17727"/>
    <cellStyle name="Обычный 4 5 3 2 2 2 4" xfId="8772"/>
    <cellStyle name="Обычный 4 5 3 2 2 2 4 2" xfId="8773"/>
    <cellStyle name="Обычный 4 5 3 2 2 2 4 2 2" xfId="17728"/>
    <cellStyle name="Обычный 4 5 3 2 2 2 4 3" xfId="17729"/>
    <cellStyle name="Обычный 4 5 3 2 2 2 5" xfId="8774"/>
    <cellStyle name="Обычный 4 5 3 2 2 2 5 2" xfId="17730"/>
    <cellStyle name="Обычный 4 5 3 2 2 2 6" xfId="8775"/>
    <cellStyle name="Обычный 4 5 3 2 2 2 6 2" xfId="17731"/>
    <cellStyle name="Обычный 4 5 3 2 2 2 7" xfId="17732"/>
    <cellStyle name="Обычный 4 5 3 2 2 3" xfId="8776"/>
    <cellStyle name="Обычный 4 5 3 2 2 3 2" xfId="8777"/>
    <cellStyle name="Обычный 4 5 3 2 2 3 2 2" xfId="8778"/>
    <cellStyle name="Обычный 4 5 3 2 2 3 2 2 2" xfId="17733"/>
    <cellStyle name="Обычный 4 5 3 2 2 3 2 3" xfId="8779"/>
    <cellStyle name="Обычный 4 5 3 2 2 3 2 3 2" xfId="17734"/>
    <cellStyle name="Обычный 4 5 3 2 2 3 2 4" xfId="17735"/>
    <cellStyle name="Обычный 4 5 3 2 2 3 3" xfId="8780"/>
    <cellStyle name="Обычный 4 5 3 2 2 3 3 2" xfId="17736"/>
    <cellStyle name="Обычный 4 5 3 2 2 3 4" xfId="8781"/>
    <cellStyle name="Обычный 4 5 3 2 2 3 4 2" xfId="17737"/>
    <cellStyle name="Обычный 4 5 3 2 2 3 5" xfId="17738"/>
    <cellStyle name="Обычный 4 5 3 2 2 4" xfId="8782"/>
    <cellStyle name="Обычный 4 5 3 2 2 4 2" xfId="8783"/>
    <cellStyle name="Обычный 4 5 3 2 2 4 2 2" xfId="8784"/>
    <cellStyle name="Обычный 4 5 3 2 2 4 2 2 2" xfId="17739"/>
    <cellStyle name="Обычный 4 5 3 2 2 4 2 3" xfId="17740"/>
    <cellStyle name="Обычный 4 5 3 2 2 4 3" xfId="8785"/>
    <cellStyle name="Обычный 4 5 3 2 2 4 3 2" xfId="17741"/>
    <cellStyle name="Обычный 4 5 3 2 2 4 4" xfId="8786"/>
    <cellStyle name="Обычный 4 5 3 2 2 4 4 2" xfId="17742"/>
    <cellStyle name="Обычный 4 5 3 2 2 4 5" xfId="17743"/>
    <cellStyle name="Обычный 4 5 3 2 2 5" xfId="8787"/>
    <cellStyle name="Обычный 4 5 3 2 2 5 2" xfId="8788"/>
    <cellStyle name="Обычный 4 5 3 2 2 5 2 2" xfId="17744"/>
    <cellStyle name="Обычный 4 5 3 2 2 5 3" xfId="17745"/>
    <cellStyle name="Обычный 4 5 3 2 2 6" xfId="8789"/>
    <cellStyle name="Обычный 4 5 3 2 2 6 2" xfId="17746"/>
    <cellStyle name="Обычный 4 5 3 2 2 7" xfId="8790"/>
    <cellStyle name="Обычный 4 5 3 2 2 7 2" xfId="17747"/>
    <cellStyle name="Обычный 4 5 3 2 2 8" xfId="17748"/>
    <cellStyle name="Обычный 4 5 3 2 3" xfId="8791"/>
    <cellStyle name="Обычный 4 5 3 2 3 2" xfId="8792"/>
    <cellStyle name="Обычный 4 5 3 2 3 2 2" xfId="8793"/>
    <cellStyle name="Обычный 4 5 3 2 3 2 2 2" xfId="8794"/>
    <cellStyle name="Обычный 4 5 3 2 3 2 2 2 2" xfId="17749"/>
    <cellStyle name="Обычный 4 5 3 2 3 2 2 3" xfId="8795"/>
    <cellStyle name="Обычный 4 5 3 2 3 2 2 3 2" xfId="17750"/>
    <cellStyle name="Обычный 4 5 3 2 3 2 2 4" xfId="17751"/>
    <cellStyle name="Обычный 4 5 3 2 3 2 3" xfId="8796"/>
    <cellStyle name="Обычный 4 5 3 2 3 2 3 2" xfId="17752"/>
    <cellStyle name="Обычный 4 5 3 2 3 2 4" xfId="8797"/>
    <cellStyle name="Обычный 4 5 3 2 3 2 4 2" xfId="17753"/>
    <cellStyle name="Обычный 4 5 3 2 3 2 5" xfId="17754"/>
    <cellStyle name="Обычный 4 5 3 2 3 3" xfId="8798"/>
    <cellStyle name="Обычный 4 5 3 2 3 3 2" xfId="8799"/>
    <cellStyle name="Обычный 4 5 3 2 3 3 2 2" xfId="8800"/>
    <cellStyle name="Обычный 4 5 3 2 3 3 2 2 2" xfId="17755"/>
    <cellStyle name="Обычный 4 5 3 2 3 3 2 3" xfId="17756"/>
    <cellStyle name="Обычный 4 5 3 2 3 3 3" xfId="8801"/>
    <cellStyle name="Обычный 4 5 3 2 3 3 3 2" xfId="17757"/>
    <cellStyle name="Обычный 4 5 3 2 3 3 4" xfId="8802"/>
    <cellStyle name="Обычный 4 5 3 2 3 3 4 2" xfId="17758"/>
    <cellStyle name="Обычный 4 5 3 2 3 3 5" xfId="17759"/>
    <cellStyle name="Обычный 4 5 3 2 3 4" xfId="8803"/>
    <cellStyle name="Обычный 4 5 3 2 3 4 2" xfId="8804"/>
    <cellStyle name="Обычный 4 5 3 2 3 4 2 2" xfId="17760"/>
    <cellStyle name="Обычный 4 5 3 2 3 4 3" xfId="17761"/>
    <cellStyle name="Обычный 4 5 3 2 3 5" xfId="8805"/>
    <cellStyle name="Обычный 4 5 3 2 3 5 2" xfId="17762"/>
    <cellStyle name="Обычный 4 5 3 2 3 6" xfId="8806"/>
    <cellStyle name="Обычный 4 5 3 2 3 6 2" xfId="17763"/>
    <cellStyle name="Обычный 4 5 3 2 3 7" xfId="17764"/>
    <cellStyle name="Обычный 4 5 3 2 4" xfId="8807"/>
    <cellStyle name="Обычный 4 5 3 2 4 2" xfId="8808"/>
    <cellStyle name="Обычный 4 5 3 2 4 2 2" xfId="8809"/>
    <cellStyle name="Обычный 4 5 3 2 4 2 2 2" xfId="17765"/>
    <cellStyle name="Обычный 4 5 3 2 4 2 3" xfId="8810"/>
    <cellStyle name="Обычный 4 5 3 2 4 2 3 2" xfId="17766"/>
    <cellStyle name="Обычный 4 5 3 2 4 2 4" xfId="17767"/>
    <cellStyle name="Обычный 4 5 3 2 4 3" xfId="8811"/>
    <cellStyle name="Обычный 4 5 3 2 4 3 2" xfId="17768"/>
    <cellStyle name="Обычный 4 5 3 2 4 4" xfId="8812"/>
    <cellStyle name="Обычный 4 5 3 2 4 4 2" xfId="17769"/>
    <cellStyle name="Обычный 4 5 3 2 4 5" xfId="17770"/>
    <cellStyle name="Обычный 4 5 3 2 5" xfId="8813"/>
    <cellStyle name="Обычный 4 5 3 2 5 2" xfId="8814"/>
    <cellStyle name="Обычный 4 5 3 2 5 2 2" xfId="8815"/>
    <cellStyle name="Обычный 4 5 3 2 5 2 2 2" xfId="17771"/>
    <cellStyle name="Обычный 4 5 3 2 5 2 3" xfId="17772"/>
    <cellStyle name="Обычный 4 5 3 2 5 3" xfId="8816"/>
    <cellStyle name="Обычный 4 5 3 2 5 3 2" xfId="17773"/>
    <cellStyle name="Обычный 4 5 3 2 5 4" xfId="8817"/>
    <cellStyle name="Обычный 4 5 3 2 5 4 2" xfId="17774"/>
    <cellStyle name="Обычный 4 5 3 2 5 5" xfId="17775"/>
    <cellStyle name="Обычный 4 5 3 2 6" xfId="8818"/>
    <cellStyle name="Обычный 4 5 3 2 6 2" xfId="8819"/>
    <cellStyle name="Обычный 4 5 3 2 6 2 2" xfId="17776"/>
    <cellStyle name="Обычный 4 5 3 2 6 3" xfId="17777"/>
    <cellStyle name="Обычный 4 5 3 2 7" xfId="8820"/>
    <cellStyle name="Обычный 4 5 3 2 7 2" xfId="17778"/>
    <cellStyle name="Обычный 4 5 3 2 8" xfId="8821"/>
    <cellStyle name="Обычный 4 5 3 2 8 2" xfId="17779"/>
    <cellStyle name="Обычный 4 5 3 2 9" xfId="17780"/>
    <cellStyle name="Обычный 4 5 3 3" xfId="8822"/>
    <cellStyle name="Обычный 4 5 3 3 2" xfId="8823"/>
    <cellStyle name="Обычный 4 5 3 3 2 2" xfId="8824"/>
    <cellStyle name="Обычный 4 5 3 3 2 2 2" xfId="8825"/>
    <cellStyle name="Обычный 4 5 3 3 2 2 2 2" xfId="8826"/>
    <cellStyle name="Обычный 4 5 3 3 2 2 2 2 2" xfId="17781"/>
    <cellStyle name="Обычный 4 5 3 3 2 2 2 3" xfId="8827"/>
    <cellStyle name="Обычный 4 5 3 3 2 2 2 3 2" xfId="17782"/>
    <cellStyle name="Обычный 4 5 3 3 2 2 2 4" xfId="17783"/>
    <cellStyle name="Обычный 4 5 3 3 2 2 3" xfId="8828"/>
    <cellStyle name="Обычный 4 5 3 3 2 2 3 2" xfId="17784"/>
    <cellStyle name="Обычный 4 5 3 3 2 2 4" xfId="8829"/>
    <cellStyle name="Обычный 4 5 3 3 2 2 4 2" xfId="17785"/>
    <cellStyle name="Обычный 4 5 3 3 2 2 5" xfId="17786"/>
    <cellStyle name="Обычный 4 5 3 3 2 3" xfId="8830"/>
    <cellStyle name="Обычный 4 5 3 3 2 3 2" xfId="8831"/>
    <cellStyle name="Обычный 4 5 3 3 2 3 2 2" xfId="8832"/>
    <cellStyle name="Обычный 4 5 3 3 2 3 2 2 2" xfId="17787"/>
    <cellStyle name="Обычный 4 5 3 3 2 3 2 3" xfId="17788"/>
    <cellStyle name="Обычный 4 5 3 3 2 3 3" xfId="8833"/>
    <cellStyle name="Обычный 4 5 3 3 2 3 3 2" xfId="17789"/>
    <cellStyle name="Обычный 4 5 3 3 2 3 4" xfId="8834"/>
    <cellStyle name="Обычный 4 5 3 3 2 3 4 2" xfId="17790"/>
    <cellStyle name="Обычный 4 5 3 3 2 3 5" xfId="17791"/>
    <cellStyle name="Обычный 4 5 3 3 2 4" xfId="8835"/>
    <cellStyle name="Обычный 4 5 3 3 2 4 2" xfId="8836"/>
    <cellStyle name="Обычный 4 5 3 3 2 4 2 2" xfId="17792"/>
    <cellStyle name="Обычный 4 5 3 3 2 4 3" xfId="17793"/>
    <cellStyle name="Обычный 4 5 3 3 2 5" xfId="8837"/>
    <cellStyle name="Обычный 4 5 3 3 2 5 2" xfId="17794"/>
    <cellStyle name="Обычный 4 5 3 3 2 6" xfId="8838"/>
    <cellStyle name="Обычный 4 5 3 3 2 6 2" xfId="17795"/>
    <cellStyle name="Обычный 4 5 3 3 2 7" xfId="17796"/>
    <cellStyle name="Обычный 4 5 3 3 3" xfId="8839"/>
    <cellStyle name="Обычный 4 5 3 3 3 2" xfId="8840"/>
    <cellStyle name="Обычный 4 5 3 3 3 2 2" xfId="8841"/>
    <cellStyle name="Обычный 4 5 3 3 3 2 2 2" xfId="17797"/>
    <cellStyle name="Обычный 4 5 3 3 3 2 3" xfId="8842"/>
    <cellStyle name="Обычный 4 5 3 3 3 2 3 2" xfId="17798"/>
    <cellStyle name="Обычный 4 5 3 3 3 2 4" xfId="17799"/>
    <cellStyle name="Обычный 4 5 3 3 3 3" xfId="8843"/>
    <cellStyle name="Обычный 4 5 3 3 3 3 2" xfId="17800"/>
    <cellStyle name="Обычный 4 5 3 3 3 4" xfId="8844"/>
    <cellStyle name="Обычный 4 5 3 3 3 4 2" xfId="17801"/>
    <cellStyle name="Обычный 4 5 3 3 3 5" xfId="17802"/>
    <cellStyle name="Обычный 4 5 3 3 4" xfId="8845"/>
    <cellStyle name="Обычный 4 5 3 3 4 2" xfId="8846"/>
    <cellStyle name="Обычный 4 5 3 3 4 2 2" xfId="8847"/>
    <cellStyle name="Обычный 4 5 3 3 4 2 2 2" xfId="17803"/>
    <cellStyle name="Обычный 4 5 3 3 4 2 3" xfId="17804"/>
    <cellStyle name="Обычный 4 5 3 3 4 3" xfId="8848"/>
    <cellStyle name="Обычный 4 5 3 3 4 3 2" xfId="17805"/>
    <cellStyle name="Обычный 4 5 3 3 4 4" xfId="8849"/>
    <cellStyle name="Обычный 4 5 3 3 4 4 2" xfId="17806"/>
    <cellStyle name="Обычный 4 5 3 3 4 5" xfId="17807"/>
    <cellStyle name="Обычный 4 5 3 3 5" xfId="8850"/>
    <cellStyle name="Обычный 4 5 3 3 5 2" xfId="8851"/>
    <cellStyle name="Обычный 4 5 3 3 5 2 2" xfId="17808"/>
    <cellStyle name="Обычный 4 5 3 3 5 3" xfId="17809"/>
    <cellStyle name="Обычный 4 5 3 3 6" xfId="8852"/>
    <cellStyle name="Обычный 4 5 3 3 6 2" xfId="17810"/>
    <cellStyle name="Обычный 4 5 3 3 7" xfId="8853"/>
    <cellStyle name="Обычный 4 5 3 3 7 2" xfId="17811"/>
    <cellStyle name="Обычный 4 5 3 3 8" xfId="17812"/>
    <cellStyle name="Обычный 4 5 3 4" xfId="8854"/>
    <cellStyle name="Обычный 4 5 3 4 2" xfId="8855"/>
    <cellStyle name="Обычный 4 5 3 4 2 2" xfId="8856"/>
    <cellStyle name="Обычный 4 5 3 4 2 2 2" xfId="8857"/>
    <cellStyle name="Обычный 4 5 3 4 2 2 2 2" xfId="17813"/>
    <cellStyle name="Обычный 4 5 3 4 2 2 3" xfId="8858"/>
    <cellStyle name="Обычный 4 5 3 4 2 2 3 2" xfId="17814"/>
    <cellStyle name="Обычный 4 5 3 4 2 2 4" xfId="17815"/>
    <cellStyle name="Обычный 4 5 3 4 2 3" xfId="8859"/>
    <cellStyle name="Обычный 4 5 3 4 2 3 2" xfId="17816"/>
    <cellStyle name="Обычный 4 5 3 4 2 4" xfId="8860"/>
    <cellStyle name="Обычный 4 5 3 4 2 4 2" xfId="17817"/>
    <cellStyle name="Обычный 4 5 3 4 2 5" xfId="17818"/>
    <cellStyle name="Обычный 4 5 3 4 3" xfId="8861"/>
    <cellStyle name="Обычный 4 5 3 4 3 2" xfId="8862"/>
    <cellStyle name="Обычный 4 5 3 4 3 2 2" xfId="8863"/>
    <cellStyle name="Обычный 4 5 3 4 3 2 2 2" xfId="17819"/>
    <cellStyle name="Обычный 4 5 3 4 3 2 3" xfId="17820"/>
    <cellStyle name="Обычный 4 5 3 4 3 3" xfId="8864"/>
    <cellStyle name="Обычный 4 5 3 4 3 3 2" xfId="17821"/>
    <cellStyle name="Обычный 4 5 3 4 3 4" xfId="8865"/>
    <cellStyle name="Обычный 4 5 3 4 3 4 2" xfId="17822"/>
    <cellStyle name="Обычный 4 5 3 4 3 5" xfId="17823"/>
    <cellStyle name="Обычный 4 5 3 4 4" xfId="8866"/>
    <cellStyle name="Обычный 4 5 3 4 4 2" xfId="8867"/>
    <cellStyle name="Обычный 4 5 3 4 4 2 2" xfId="17824"/>
    <cellStyle name="Обычный 4 5 3 4 4 3" xfId="17825"/>
    <cellStyle name="Обычный 4 5 3 4 5" xfId="8868"/>
    <cellStyle name="Обычный 4 5 3 4 5 2" xfId="17826"/>
    <cellStyle name="Обычный 4 5 3 4 6" xfId="8869"/>
    <cellStyle name="Обычный 4 5 3 4 6 2" xfId="17827"/>
    <cellStyle name="Обычный 4 5 3 4 7" xfId="17828"/>
    <cellStyle name="Обычный 4 5 3 5" xfId="8870"/>
    <cellStyle name="Обычный 4 5 3 5 2" xfId="8871"/>
    <cellStyle name="Обычный 4 5 3 5 2 2" xfId="8872"/>
    <cellStyle name="Обычный 4 5 3 5 2 2 2" xfId="17829"/>
    <cellStyle name="Обычный 4 5 3 5 2 3" xfId="8873"/>
    <cellStyle name="Обычный 4 5 3 5 2 3 2" xfId="17830"/>
    <cellStyle name="Обычный 4 5 3 5 2 4" xfId="17831"/>
    <cellStyle name="Обычный 4 5 3 5 3" xfId="8874"/>
    <cellStyle name="Обычный 4 5 3 5 3 2" xfId="17832"/>
    <cellStyle name="Обычный 4 5 3 5 4" xfId="8875"/>
    <cellStyle name="Обычный 4 5 3 5 4 2" xfId="17833"/>
    <cellStyle name="Обычный 4 5 3 5 5" xfId="17834"/>
    <cellStyle name="Обычный 4 5 3 6" xfId="8876"/>
    <cellStyle name="Обычный 4 5 3 6 2" xfId="8877"/>
    <cellStyle name="Обычный 4 5 3 6 2 2" xfId="8878"/>
    <cellStyle name="Обычный 4 5 3 6 2 2 2" xfId="17835"/>
    <cellStyle name="Обычный 4 5 3 6 2 3" xfId="17836"/>
    <cellStyle name="Обычный 4 5 3 6 3" xfId="8879"/>
    <cellStyle name="Обычный 4 5 3 6 3 2" xfId="17837"/>
    <cellStyle name="Обычный 4 5 3 6 4" xfId="8880"/>
    <cellStyle name="Обычный 4 5 3 6 4 2" xfId="17838"/>
    <cellStyle name="Обычный 4 5 3 6 5" xfId="17839"/>
    <cellStyle name="Обычный 4 5 3 7" xfId="8881"/>
    <cellStyle name="Обычный 4 5 3 7 2" xfId="8882"/>
    <cellStyle name="Обычный 4 5 3 7 2 2" xfId="17840"/>
    <cellStyle name="Обычный 4 5 3 7 3" xfId="17841"/>
    <cellStyle name="Обычный 4 5 3 8" xfId="8883"/>
    <cellStyle name="Обычный 4 5 3 8 2" xfId="17842"/>
    <cellStyle name="Обычный 4 5 3 9" xfId="8884"/>
    <cellStyle name="Обычный 4 5 3 9 2" xfId="17843"/>
    <cellStyle name="Обычный 4 5 4" xfId="8885"/>
    <cellStyle name="Обычный 4 5 4 2" xfId="8886"/>
    <cellStyle name="Обычный 4 5 4 2 2" xfId="8887"/>
    <cellStyle name="Обычный 4 5 4 2 2 2" xfId="8888"/>
    <cellStyle name="Обычный 4 5 4 2 2 2 2" xfId="8889"/>
    <cellStyle name="Обычный 4 5 4 2 2 2 2 2" xfId="8890"/>
    <cellStyle name="Обычный 4 5 4 2 2 2 2 2 2" xfId="17844"/>
    <cellStyle name="Обычный 4 5 4 2 2 2 2 3" xfId="8891"/>
    <cellStyle name="Обычный 4 5 4 2 2 2 2 3 2" xfId="17845"/>
    <cellStyle name="Обычный 4 5 4 2 2 2 2 4" xfId="17846"/>
    <cellStyle name="Обычный 4 5 4 2 2 2 3" xfId="8892"/>
    <cellStyle name="Обычный 4 5 4 2 2 2 3 2" xfId="17847"/>
    <cellStyle name="Обычный 4 5 4 2 2 2 4" xfId="8893"/>
    <cellStyle name="Обычный 4 5 4 2 2 2 4 2" xfId="17848"/>
    <cellStyle name="Обычный 4 5 4 2 2 2 5" xfId="17849"/>
    <cellStyle name="Обычный 4 5 4 2 2 3" xfId="8894"/>
    <cellStyle name="Обычный 4 5 4 2 2 3 2" xfId="8895"/>
    <cellStyle name="Обычный 4 5 4 2 2 3 2 2" xfId="8896"/>
    <cellStyle name="Обычный 4 5 4 2 2 3 2 2 2" xfId="17850"/>
    <cellStyle name="Обычный 4 5 4 2 2 3 2 3" xfId="17851"/>
    <cellStyle name="Обычный 4 5 4 2 2 3 3" xfId="8897"/>
    <cellStyle name="Обычный 4 5 4 2 2 3 3 2" xfId="17852"/>
    <cellStyle name="Обычный 4 5 4 2 2 3 4" xfId="8898"/>
    <cellStyle name="Обычный 4 5 4 2 2 3 4 2" xfId="17853"/>
    <cellStyle name="Обычный 4 5 4 2 2 3 5" xfId="17854"/>
    <cellStyle name="Обычный 4 5 4 2 2 4" xfId="8899"/>
    <cellStyle name="Обычный 4 5 4 2 2 4 2" xfId="8900"/>
    <cellStyle name="Обычный 4 5 4 2 2 4 2 2" xfId="17855"/>
    <cellStyle name="Обычный 4 5 4 2 2 4 3" xfId="17856"/>
    <cellStyle name="Обычный 4 5 4 2 2 5" xfId="8901"/>
    <cellStyle name="Обычный 4 5 4 2 2 5 2" xfId="17857"/>
    <cellStyle name="Обычный 4 5 4 2 2 6" xfId="8902"/>
    <cellStyle name="Обычный 4 5 4 2 2 6 2" xfId="17858"/>
    <cellStyle name="Обычный 4 5 4 2 2 7" xfId="17859"/>
    <cellStyle name="Обычный 4 5 4 2 3" xfId="8903"/>
    <cellStyle name="Обычный 4 5 4 2 3 2" xfId="8904"/>
    <cellStyle name="Обычный 4 5 4 2 3 2 2" xfId="8905"/>
    <cellStyle name="Обычный 4 5 4 2 3 2 2 2" xfId="17860"/>
    <cellStyle name="Обычный 4 5 4 2 3 2 3" xfId="8906"/>
    <cellStyle name="Обычный 4 5 4 2 3 2 3 2" xfId="17861"/>
    <cellStyle name="Обычный 4 5 4 2 3 2 4" xfId="17862"/>
    <cellStyle name="Обычный 4 5 4 2 3 3" xfId="8907"/>
    <cellStyle name="Обычный 4 5 4 2 3 3 2" xfId="17863"/>
    <cellStyle name="Обычный 4 5 4 2 3 4" xfId="8908"/>
    <cellStyle name="Обычный 4 5 4 2 3 4 2" xfId="17864"/>
    <cellStyle name="Обычный 4 5 4 2 3 5" xfId="17865"/>
    <cellStyle name="Обычный 4 5 4 2 4" xfId="8909"/>
    <cellStyle name="Обычный 4 5 4 2 4 2" xfId="8910"/>
    <cellStyle name="Обычный 4 5 4 2 4 2 2" xfId="8911"/>
    <cellStyle name="Обычный 4 5 4 2 4 2 2 2" xfId="17866"/>
    <cellStyle name="Обычный 4 5 4 2 4 2 3" xfId="17867"/>
    <cellStyle name="Обычный 4 5 4 2 4 3" xfId="8912"/>
    <cellStyle name="Обычный 4 5 4 2 4 3 2" xfId="17868"/>
    <cellStyle name="Обычный 4 5 4 2 4 4" xfId="8913"/>
    <cellStyle name="Обычный 4 5 4 2 4 4 2" xfId="17869"/>
    <cellStyle name="Обычный 4 5 4 2 4 5" xfId="17870"/>
    <cellStyle name="Обычный 4 5 4 2 5" xfId="8914"/>
    <cellStyle name="Обычный 4 5 4 2 5 2" xfId="8915"/>
    <cellStyle name="Обычный 4 5 4 2 5 2 2" xfId="17871"/>
    <cellStyle name="Обычный 4 5 4 2 5 3" xfId="17872"/>
    <cellStyle name="Обычный 4 5 4 2 6" xfId="8916"/>
    <cellStyle name="Обычный 4 5 4 2 6 2" xfId="17873"/>
    <cellStyle name="Обычный 4 5 4 2 7" xfId="8917"/>
    <cellStyle name="Обычный 4 5 4 2 7 2" xfId="17874"/>
    <cellStyle name="Обычный 4 5 4 2 8" xfId="17875"/>
    <cellStyle name="Обычный 4 5 4 3" xfId="8918"/>
    <cellStyle name="Обычный 4 5 4 3 2" xfId="8919"/>
    <cellStyle name="Обычный 4 5 4 3 2 2" xfId="8920"/>
    <cellStyle name="Обычный 4 5 4 3 2 2 2" xfId="8921"/>
    <cellStyle name="Обычный 4 5 4 3 2 2 2 2" xfId="17876"/>
    <cellStyle name="Обычный 4 5 4 3 2 2 3" xfId="8922"/>
    <cellStyle name="Обычный 4 5 4 3 2 2 3 2" xfId="17877"/>
    <cellStyle name="Обычный 4 5 4 3 2 2 4" xfId="17878"/>
    <cellStyle name="Обычный 4 5 4 3 2 3" xfId="8923"/>
    <cellStyle name="Обычный 4 5 4 3 2 3 2" xfId="17879"/>
    <cellStyle name="Обычный 4 5 4 3 2 4" xfId="8924"/>
    <cellStyle name="Обычный 4 5 4 3 2 4 2" xfId="17880"/>
    <cellStyle name="Обычный 4 5 4 3 2 5" xfId="17881"/>
    <cellStyle name="Обычный 4 5 4 3 3" xfId="8925"/>
    <cellStyle name="Обычный 4 5 4 3 3 2" xfId="8926"/>
    <cellStyle name="Обычный 4 5 4 3 3 2 2" xfId="8927"/>
    <cellStyle name="Обычный 4 5 4 3 3 2 2 2" xfId="17882"/>
    <cellStyle name="Обычный 4 5 4 3 3 2 3" xfId="17883"/>
    <cellStyle name="Обычный 4 5 4 3 3 3" xfId="8928"/>
    <cellStyle name="Обычный 4 5 4 3 3 3 2" xfId="17884"/>
    <cellStyle name="Обычный 4 5 4 3 3 4" xfId="8929"/>
    <cellStyle name="Обычный 4 5 4 3 3 4 2" xfId="17885"/>
    <cellStyle name="Обычный 4 5 4 3 3 5" xfId="17886"/>
    <cellStyle name="Обычный 4 5 4 3 4" xfId="8930"/>
    <cellStyle name="Обычный 4 5 4 3 4 2" xfId="8931"/>
    <cellStyle name="Обычный 4 5 4 3 4 2 2" xfId="17887"/>
    <cellStyle name="Обычный 4 5 4 3 4 3" xfId="17888"/>
    <cellStyle name="Обычный 4 5 4 3 5" xfId="8932"/>
    <cellStyle name="Обычный 4 5 4 3 5 2" xfId="17889"/>
    <cellStyle name="Обычный 4 5 4 3 6" xfId="8933"/>
    <cellStyle name="Обычный 4 5 4 3 6 2" xfId="17890"/>
    <cellStyle name="Обычный 4 5 4 3 7" xfId="17891"/>
    <cellStyle name="Обычный 4 5 4 4" xfId="8934"/>
    <cellStyle name="Обычный 4 5 4 4 2" xfId="8935"/>
    <cellStyle name="Обычный 4 5 4 4 2 2" xfId="8936"/>
    <cellStyle name="Обычный 4 5 4 4 2 2 2" xfId="17892"/>
    <cellStyle name="Обычный 4 5 4 4 2 3" xfId="8937"/>
    <cellStyle name="Обычный 4 5 4 4 2 3 2" xfId="17893"/>
    <cellStyle name="Обычный 4 5 4 4 2 4" xfId="17894"/>
    <cellStyle name="Обычный 4 5 4 4 3" xfId="8938"/>
    <cellStyle name="Обычный 4 5 4 4 3 2" xfId="17895"/>
    <cellStyle name="Обычный 4 5 4 4 4" xfId="8939"/>
    <cellStyle name="Обычный 4 5 4 4 4 2" xfId="17896"/>
    <cellStyle name="Обычный 4 5 4 4 5" xfId="17897"/>
    <cellStyle name="Обычный 4 5 4 5" xfId="8940"/>
    <cellStyle name="Обычный 4 5 4 5 2" xfId="8941"/>
    <cellStyle name="Обычный 4 5 4 5 2 2" xfId="8942"/>
    <cellStyle name="Обычный 4 5 4 5 2 2 2" xfId="17898"/>
    <cellStyle name="Обычный 4 5 4 5 2 3" xfId="17899"/>
    <cellStyle name="Обычный 4 5 4 5 3" xfId="8943"/>
    <cellStyle name="Обычный 4 5 4 5 3 2" xfId="17900"/>
    <cellStyle name="Обычный 4 5 4 5 4" xfId="8944"/>
    <cellStyle name="Обычный 4 5 4 5 4 2" xfId="17901"/>
    <cellStyle name="Обычный 4 5 4 5 5" xfId="17902"/>
    <cellStyle name="Обычный 4 5 4 6" xfId="8945"/>
    <cellStyle name="Обычный 4 5 4 6 2" xfId="8946"/>
    <cellStyle name="Обычный 4 5 4 6 2 2" xfId="17903"/>
    <cellStyle name="Обычный 4 5 4 6 3" xfId="17904"/>
    <cellStyle name="Обычный 4 5 4 7" xfId="8947"/>
    <cellStyle name="Обычный 4 5 4 7 2" xfId="17905"/>
    <cellStyle name="Обычный 4 5 4 8" xfId="8948"/>
    <cellStyle name="Обычный 4 5 4 8 2" xfId="17906"/>
    <cellStyle name="Обычный 4 5 4 9" xfId="17907"/>
    <cellStyle name="Обычный 4 5 5" xfId="8949"/>
    <cellStyle name="Обычный 4 5 5 2" xfId="8950"/>
    <cellStyle name="Обычный 4 5 5 2 2" xfId="8951"/>
    <cellStyle name="Обычный 4 5 5 2 2 2" xfId="8952"/>
    <cellStyle name="Обычный 4 5 5 2 2 2 2" xfId="8953"/>
    <cellStyle name="Обычный 4 5 5 2 2 2 2 2" xfId="17908"/>
    <cellStyle name="Обычный 4 5 5 2 2 2 3" xfId="8954"/>
    <cellStyle name="Обычный 4 5 5 2 2 2 3 2" xfId="17909"/>
    <cellStyle name="Обычный 4 5 5 2 2 2 4" xfId="17910"/>
    <cellStyle name="Обычный 4 5 5 2 2 3" xfId="8955"/>
    <cellStyle name="Обычный 4 5 5 2 2 3 2" xfId="17911"/>
    <cellStyle name="Обычный 4 5 5 2 2 4" xfId="8956"/>
    <cellStyle name="Обычный 4 5 5 2 2 4 2" xfId="17912"/>
    <cellStyle name="Обычный 4 5 5 2 2 5" xfId="17913"/>
    <cellStyle name="Обычный 4 5 5 2 3" xfId="8957"/>
    <cellStyle name="Обычный 4 5 5 2 3 2" xfId="8958"/>
    <cellStyle name="Обычный 4 5 5 2 3 2 2" xfId="8959"/>
    <cellStyle name="Обычный 4 5 5 2 3 2 2 2" xfId="17914"/>
    <cellStyle name="Обычный 4 5 5 2 3 2 3" xfId="17915"/>
    <cellStyle name="Обычный 4 5 5 2 3 3" xfId="8960"/>
    <cellStyle name="Обычный 4 5 5 2 3 3 2" xfId="17916"/>
    <cellStyle name="Обычный 4 5 5 2 3 4" xfId="8961"/>
    <cellStyle name="Обычный 4 5 5 2 3 4 2" xfId="17917"/>
    <cellStyle name="Обычный 4 5 5 2 3 5" xfId="17918"/>
    <cellStyle name="Обычный 4 5 5 2 4" xfId="8962"/>
    <cellStyle name="Обычный 4 5 5 2 4 2" xfId="8963"/>
    <cellStyle name="Обычный 4 5 5 2 4 2 2" xfId="17919"/>
    <cellStyle name="Обычный 4 5 5 2 4 3" xfId="17920"/>
    <cellStyle name="Обычный 4 5 5 2 5" xfId="8964"/>
    <cellStyle name="Обычный 4 5 5 2 5 2" xfId="17921"/>
    <cellStyle name="Обычный 4 5 5 2 6" xfId="8965"/>
    <cellStyle name="Обычный 4 5 5 2 6 2" xfId="17922"/>
    <cellStyle name="Обычный 4 5 5 2 7" xfId="17923"/>
    <cellStyle name="Обычный 4 5 5 3" xfId="8966"/>
    <cellStyle name="Обычный 4 5 5 3 2" xfId="8967"/>
    <cellStyle name="Обычный 4 5 5 3 2 2" xfId="8968"/>
    <cellStyle name="Обычный 4 5 5 3 2 2 2" xfId="17924"/>
    <cellStyle name="Обычный 4 5 5 3 2 3" xfId="8969"/>
    <cellStyle name="Обычный 4 5 5 3 2 3 2" xfId="17925"/>
    <cellStyle name="Обычный 4 5 5 3 2 4" xfId="17926"/>
    <cellStyle name="Обычный 4 5 5 3 3" xfId="8970"/>
    <cellStyle name="Обычный 4 5 5 3 3 2" xfId="17927"/>
    <cellStyle name="Обычный 4 5 5 3 4" xfId="8971"/>
    <cellStyle name="Обычный 4 5 5 3 4 2" xfId="17928"/>
    <cellStyle name="Обычный 4 5 5 3 5" xfId="17929"/>
    <cellStyle name="Обычный 4 5 5 4" xfId="8972"/>
    <cellStyle name="Обычный 4 5 5 4 2" xfId="8973"/>
    <cellStyle name="Обычный 4 5 5 4 2 2" xfId="8974"/>
    <cellStyle name="Обычный 4 5 5 4 2 2 2" xfId="17930"/>
    <cellStyle name="Обычный 4 5 5 4 2 3" xfId="17931"/>
    <cellStyle name="Обычный 4 5 5 4 3" xfId="8975"/>
    <cellStyle name="Обычный 4 5 5 4 3 2" xfId="17932"/>
    <cellStyle name="Обычный 4 5 5 4 4" xfId="8976"/>
    <cellStyle name="Обычный 4 5 5 4 4 2" xfId="17933"/>
    <cellStyle name="Обычный 4 5 5 4 5" xfId="17934"/>
    <cellStyle name="Обычный 4 5 5 5" xfId="8977"/>
    <cellStyle name="Обычный 4 5 5 5 2" xfId="8978"/>
    <cellStyle name="Обычный 4 5 5 5 2 2" xfId="17935"/>
    <cellStyle name="Обычный 4 5 5 5 3" xfId="17936"/>
    <cellStyle name="Обычный 4 5 5 6" xfId="8979"/>
    <cellStyle name="Обычный 4 5 5 6 2" xfId="17937"/>
    <cellStyle name="Обычный 4 5 5 7" xfId="8980"/>
    <cellStyle name="Обычный 4 5 5 7 2" xfId="17938"/>
    <cellStyle name="Обычный 4 5 5 8" xfId="17939"/>
    <cellStyle name="Обычный 4 5 6" xfId="8981"/>
    <cellStyle name="Обычный 4 5 6 2" xfId="8982"/>
    <cellStyle name="Обычный 4 5 6 2 2" xfId="8983"/>
    <cellStyle name="Обычный 4 5 6 2 2 2" xfId="8984"/>
    <cellStyle name="Обычный 4 5 6 2 2 2 2" xfId="17940"/>
    <cellStyle name="Обычный 4 5 6 2 2 3" xfId="8985"/>
    <cellStyle name="Обычный 4 5 6 2 2 3 2" xfId="17941"/>
    <cellStyle name="Обычный 4 5 6 2 2 4" xfId="17942"/>
    <cellStyle name="Обычный 4 5 6 2 3" xfId="8986"/>
    <cellStyle name="Обычный 4 5 6 2 3 2" xfId="17943"/>
    <cellStyle name="Обычный 4 5 6 2 4" xfId="8987"/>
    <cellStyle name="Обычный 4 5 6 2 4 2" xfId="17944"/>
    <cellStyle name="Обычный 4 5 6 2 5" xfId="17945"/>
    <cellStyle name="Обычный 4 5 6 3" xfId="8988"/>
    <cellStyle name="Обычный 4 5 6 3 2" xfId="8989"/>
    <cellStyle name="Обычный 4 5 6 3 2 2" xfId="8990"/>
    <cellStyle name="Обычный 4 5 6 3 2 2 2" xfId="17946"/>
    <cellStyle name="Обычный 4 5 6 3 2 3" xfId="17947"/>
    <cellStyle name="Обычный 4 5 6 3 3" xfId="8991"/>
    <cellStyle name="Обычный 4 5 6 3 3 2" xfId="17948"/>
    <cellStyle name="Обычный 4 5 6 3 4" xfId="8992"/>
    <cellStyle name="Обычный 4 5 6 3 4 2" xfId="17949"/>
    <cellStyle name="Обычный 4 5 6 3 5" xfId="17950"/>
    <cellStyle name="Обычный 4 5 6 4" xfId="8993"/>
    <cellStyle name="Обычный 4 5 6 4 2" xfId="8994"/>
    <cellStyle name="Обычный 4 5 6 4 2 2" xfId="17951"/>
    <cellStyle name="Обычный 4 5 6 4 3" xfId="17952"/>
    <cellStyle name="Обычный 4 5 6 5" xfId="8995"/>
    <cellStyle name="Обычный 4 5 6 5 2" xfId="17953"/>
    <cellStyle name="Обычный 4 5 6 6" xfId="8996"/>
    <cellStyle name="Обычный 4 5 6 6 2" xfId="17954"/>
    <cellStyle name="Обычный 4 5 6 7" xfId="17955"/>
    <cellStyle name="Обычный 4 5 7" xfId="8997"/>
    <cellStyle name="Обычный 4 5 7 2" xfId="8998"/>
    <cellStyle name="Обычный 4 5 7 2 2" xfId="8999"/>
    <cellStyle name="Обычный 4 5 7 2 2 2" xfId="9000"/>
    <cellStyle name="Обычный 4 5 7 2 2 2 2" xfId="17956"/>
    <cellStyle name="Обычный 4 5 7 2 2 3" xfId="9001"/>
    <cellStyle name="Обычный 4 5 7 2 2 3 2" xfId="17957"/>
    <cellStyle name="Обычный 4 5 7 2 2 4" xfId="17958"/>
    <cellStyle name="Обычный 4 5 7 2 3" xfId="9002"/>
    <cellStyle name="Обычный 4 5 7 2 3 2" xfId="17959"/>
    <cellStyle name="Обычный 4 5 7 2 4" xfId="9003"/>
    <cellStyle name="Обычный 4 5 7 2 4 2" xfId="17960"/>
    <cellStyle name="Обычный 4 5 7 2 5" xfId="17961"/>
    <cellStyle name="Обычный 4 5 7 3" xfId="9004"/>
    <cellStyle name="Обычный 4 5 7 3 2" xfId="9005"/>
    <cellStyle name="Обычный 4 5 7 3 2 2" xfId="9006"/>
    <cellStyle name="Обычный 4 5 7 3 2 2 2" xfId="17962"/>
    <cellStyle name="Обычный 4 5 7 3 2 3" xfId="17963"/>
    <cellStyle name="Обычный 4 5 7 3 3" xfId="9007"/>
    <cellStyle name="Обычный 4 5 7 3 3 2" xfId="17964"/>
    <cellStyle name="Обычный 4 5 7 3 4" xfId="9008"/>
    <cellStyle name="Обычный 4 5 7 3 4 2" xfId="17965"/>
    <cellStyle name="Обычный 4 5 7 3 5" xfId="17966"/>
    <cellStyle name="Обычный 4 5 7 4" xfId="9009"/>
    <cellStyle name="Обычный 4 5 7 4 2" xfId="9010"/>
    <cellStyle name="Обычный 4 5 7 4 2 2" xfId="17967"/>
    <cellStyle name="Обычный 4 5 7 4 3" xfId="17968"/>
    <cellStyle name="Обычный 4 5 7 5" xfId="9011"/>
    <cellStyle name="Обычный 4 5 7 5 2" xfId="17969"/>
    <cellStyle name="Обычный 4 5 7 6" xfId="9012"/>
    <cellStyle name="Обычный 4 5 7 6 2" xfId="17970"/>
    <cellStyle name="Обычный 4 5 7 7" xfId="17971"/>
    <cellStyle name="Обычный 4 5 8" xfId="9013"/>
    <cellStyle name="Обычный 4 5 9" xfId="17972"/>
    <cellStyle name="Обычный 4 6" xfId="9014"/>
    <cellStyle name="Обычный 4 6 10" xfId="9015"/>
    <cellStyle name="Обычный 4 6 10 2" xfId="17973"/>
    <cellStyle name="Обычный 4 6 11" xfId="9016"/>
    <cellStyle name="Обычный 4 6 11 2" xfId="17974"/>
    <cellStyle name="Обычный 4 6 12" xfId="17975"/>
    <cellStyle name="Обычный 4 6 2" xfId="9017"/>
    <cellStyle name="Обычный 4 6 2 10" xfId="9018"/>
    <cellStyle name="Обычный 4 6 2 10 2" xfId="17976"/>
    <cellStyle name="Обычный 4 6 2 11" xfId="17977"/>
    <cellStyle name="Обычный 4 6 2 2" xfId="9019"/>
    <cellStyle name="Обычный 4 6 2 2 10" xfId="17978"/>
    <cellStyle name="Обычный 4 6 2 2 2" xfId="9020"/>
    <cellStyle name="Обычный 4 6 2 2 2 2" xfId="9021"/>
    <cellStyle name="Обычный 4 6 2 2 2 2 2" xfId="9022"/>
    <cellStyle name="Обычный 4 6 2 2 2 2 2 2" xfId="9023"/>
    <cellStyle name="Обычный 4 6 2 2 2 2 2 2 2" xfId="9024"/>
    <cellStyle name="Обычный 4 6 2 2 2 2 2 2 2 2" xfId="9025"/>
    <cellStyle name="Обычный 4 6 2 2 2 2 2 2 2 2 2" xfId="17979"/>
    <cellStyle name="Обычный 4 6 2 2 2 2 2 2 2 3" xfId="9026"/>
    <cellStyle name="Обычный 4 6 2 2 2 2 2 2 2 3 2" xfId="17980"/>
    <cellStyle name="Обычный 4 6 2 2 2 2 2 2 2 4" xfId="17981"/>
    <cellStyle name="Обычный 4 6 2 2 2 2 2 2 3" xfId="9027"/>
    <cellStyle name="Обычный 4 6 2 2 2 2 2 2 3 2" xfId="17982"/>
    <cellStyle name="Обычный 4 6 2 2 2 2 2 2 4" xfId="9028"/>
    <cellStyle name="Обычный 4 6 2 2 2 2 2 2 4 2" xfId="17983"/>
    <cellStyle name="Обычный 4 6 2 2 2 2 2 2 5" xfId="17984"/>
    <cellStyle name="Обычный 4 6 2 2 2 2 2 3" xfId="9029"/>
    <cellStyle name="Обычный 4 6 2 2 2 2 2 3 2" xfId="9030"/>
    <cellStyle name="Обычный 4 6 2 2 2 2 2 3 2 2" xfId="9031"/>
    <cellStyle name="Обычный 4 6 2 2 2 2 2 3 2 2 2" xfId="17985"/>
    <cellStyle name="Обычный 4 6 2 2 2 2 2 3 2 3" xfId="17986"/>
    <cellStyle name="Обычный 4 6 2 2 2 2 2 3 3" xfId="9032"/>
    <cellStyle name="Обычный 4 6 2 2 2 2 2 3 3 2" xfId="17987"/>
    <cellStyle name="Обычный 4 6 2 2 2 2 2 3 4" xfId="9033"/>
    <cellStyle name="Обычный 4 6 2 2 2 2 2 3 4 2" xfId="17988"/>
    <cellStyle name="Обычный 4 6 2 2 2 2 2 3 5" xfId="17989"/>
    <cellStyle name="Обычный 4 6 2 2 2 2 2 4" xfId="9034"/>
    <cellStyle name="Обычный 4 6 2 2 2 2 2 4 2" xfId="9035"/>
    <cellStyle name="Обычный 4 6 2 2 2 2 2 4 2 2" xfId="17990"/>
    <cellStyle name="Обычный 4 6 2 2 2 2 2 4 3" xfId="17991"/>
    <cellStyle name="Обычный 4 6 2 2 2 2 2 5" xfId="9036"/>
    <cellStyle name="Обычный 4 6 2 2 2 2 2 5 2" xfId="17992"/>
    <cellStyle name="Обычный 4 6 2 2 2 2 2 6" xfId="9037"/>
    <cellStyle name="Обычный 4 6 2 2 2 2 2 6 2" xfId="17993"/>
    <cellStyle name="Обычный 4 6 2 2 2 2 2 7" xfId="17994"/>
    <cellStyle name="Обычный 4 6 2 2 2 2 3" xfId="9038"/>
    <cellStyle name="Обычный 4 6 2 2 2 2 3 2" xfId="9039"/>
    <cellStyle name="Обычный 4 6 2 2 2 2 3 2 2" xfId="9040"/>
    <cellStyle name="Обычный 4 6 2 2 2 2 3 2 2 2" xfId="17995"/>
    <cellStyle name="Обычный 4 6 2 2 2 2 3 2 3" xfId="9041"/>
    <cellStyle name="Обычный 4 6 2 2 2 2 3 2 3 2" xfId="17996"/>
    <cellStyle name="Обычный 4 6 2 2 2 2 3 2 4" xfId="17997"/>
    <cellStyle name="Обычный 4 6 2 2 2 2 3 3" xfId="9042"/>
    <cellStyle name="Обычный 4 6 2 2 2 2 3 3 2" xfId="17998"/>
    <cellStyle name="Обычный 4 6 2 2 2 2 3 4" xfId="9043"/>
    <cellStyle name="Обычный 4 6 2 2 2 2 3 4 2" xfId="17999"/>
    <cellStyle name="Обычный 4 6 2 2 2 2 3 5" xfId="18000"/>
    <cellStyle name="Обычный 4 6 2 2 2 2 4" xfId="9044"/>
    <cellStyle name="Обычный 4 6 2 2 2 2 4 2" xfId="9045"/>
    <cellStyle name="Обычный 4 6 2 2 2 2 4 2 2" xfId="9046"/>
    <cellStyle name="Обычный 4 6 2 2 2 2 4 2 2 2" xfId="18001"/>
    <cellStyle name="Обычный 4 6 2 2 2 2 4 2 3" xfId="18002"/>
    <cellStyle name="Обычный 4 6 2 2 2 2 4 3" xfId="9047"/>
    <cellStyle name="Обычный 4 6 2 2 2 2 4 3 2" xfId="18003"/>
    <cellStyle name="Обычный 4 6 2 2 2 2 4 4" xfId="9048"/>
    <cellStyle name="Обычный 4 6 2 2 2 2 4 4 2" xfId="18004"/>
    <cellStyle name="Обычный 4 6 2 2 2 2 4 5" xfId="18005"/>
    <cellStyle name="Обычный 4 6 2 2 2 2 5" xfId="9049"/>
    <cellStyle name="Обычный 4 6 2 2 2 2 5 2" xfId="9050"/>
    <cellStyle name="Обычный 4 6 2 2 2 2 5 2 2" xfId="18006"/>
    <cellStyle name="Обычный 4 6 2 2 2 2 5 3" xfId="18007"/>
    <cellStyle name="Обычный 4 6 2 2 2 2 6" xfId="9051"/>
    <cellStyle name="Обычный 4 6 2 2 2 2 6 2" xfId="18008"/>
    <cellStyle name="Обычный 4 6 2 2 2 2 7" xfId="9052"/>
    <cellStyle name="Обычный 4 6 2 2 2 2 7 2" xfId="18009"/>
    <cellStyle name="Обычный 4 6 2 2 2 2 8" xfId="18010"/>
    <cellStyle name="Обычный 4 6 2 2 2 3" xfId="9053"/>
    <cellStyle name="Обычный 4 6 2 2 2 3 2" xfId="9054"/>
    <cellStyle name="Обычный 4 6 2 2 2 3 2 2" xfId="9055"/>
    <cellStyle name="Обычный 4 6 2 2 2 3 2 2 2" xfId="9056"/>
    <cellStyle name="Обычный 4 6 2 2 2 3 2 2 2 2" xfId="18011"/>
    <cellStyle name="Обычный 4 6 2 2 2 3 2 2 3" xfId="9057"/>
    <cellStyle name="Обычный 4 6 2 2 2 3 2 2 3 2" xfId="18012"/>
    <cellStyle name="Обычный 4 6 2 2 2 3 2 2 4" xfId="18013"/>
    <cellStyle name="Обычный 4 6 2 2 2 3 2 3" xfId="9058"/>
    <cellStyle name="Обычный 4 6 2 2 2 3 2 3 2" xfId="18014"/>
    <cellStyle name="Обычный 4 6 2 2 2 3 2 4" xfId="9059"/>
    <cellStyle name="Обычный 4 6 2 2 2 3 2 4 2" xfId="18015"/>
    <cellStyle name="Обычный 4 6 2 2 2 3 2 5" xfId="18016"/>
    <cellStyle name="Обычный 4 6 2 2 2 3 3" xfId="9060"/>
    <cellStyle name="Обычный 4 6 2 2 2 3 3 2" xfId="9061"/>
    <cellStyle name="Обычный 4 6 2 2 2 3 3 2 2" xfId="9062"/>
    <cellStyle name="Обычный 4 6 2 2 2 3 3 2 2 2" xfId="18017"/>
    <cellStyle name="Обычный 4 6 2 2 2 3 3 2 3" xfId="18018"/>
    <cellStyle name="Обычный 4 6 2 2 2 3 3 3" xfId="9063"/>
    <cellStyle name="Обычный 4 6 2 2 2 3 3 3 2" xfId="18019"/>
    <cellStyle name="Обычный 4 6 2 2 2 3 3 4" xfId="9064"/>
    <cellStyle name="Обычный 4 6 2 2 2 3 3 4 2" xfId="18020"/>
    <cellStyle name="Обычный 4 6 2 2 2 3 3 5" xfId="18021"/>
    <cellStyle name="Обычный 4 6 2 2 2 3 4" xfId="9065"/>
    <cellStyle name="Обычный 4 6 2 2 2 3 4 2" xfId="9066"/>
    <cellStyle name="Обычный 4 6 2 2 2 3 4 2 2" xfId="18022"/>
    <cellStyle name="Обычный 4 6 2 2 2 3 4 3" xfId="18023"/>
    <cellStyle name="Обычный 4 6 2 2 2 3 5" xfId="9067"/>
    <cellStyle name="Обычный 4 6 2 2 2 3 5 2" xfId="18024"/>
    <cellStyle name="Обычный 4 6 2 2 2 3 6" xfId="9068"/>
    <cellStyle name="Обычный 4 6 2 2 2 3 6 2" xfId="18025"/>
    <cellStyle name="Обычный 4 6 2 2 2 3 7" xfId="18026"/>
    <cellStyle name="Обычный 4 6 2 2 2 4" xfId="9069"/>
    <cellStyle name="Обычный 4 6 2 2 2 4 2" xfId="9070"/>
    <cellStyle name="Обычный 4 6 2 2 2 4 2 2" xfId="9071"/>
    <cellStyle name="Обычный 4 6 2 2 2 4 2 2 2" xfId="18027"/>
    <cellStyle name="Обычный 4 6 2 2 2 4 2 3" xfId="9072"/>
    <cellStyle name="Обычный 4 6 2 2 2 4 2 3 2" xfId="18028"/>
    <cellStyle name="Обычный 4 6 2 2 2 4 2 4" xfId="18029"/>
    <cellStyle name="Обычный 4 6 2 2 2 4 3" xfId="9073"/>
    <cellStyle name="Обычный 4 6 2 2 2 4 3 2" xfId="18030"/>
    <cellStyle name="Обычный 4 6 2 2 2 4 4" xfId="9074"/>
    <cellStyle name="Обычный 4 6 2 2 2 4 4 2" xfId="18031"/>
    <cellStyle name="Обычный 4 6 2 2 2 4 5" xfId="18032"/>
    <cellStyle name="Обычный 4 6 2 2 2 5" xfId="9075"/>
    <cellStyle name="Обычный 4 6 2 2 2 5 2" xfId="9076"/>
    <cellStyle name="Обычный 4 6 2 2 2 5 2 2" xfId="9077"/>
    <cellStyle name="Обычный 4 6 2 2 2 5 2 2 2" xfId="18033"/>
    <cellStyle name="Обычный 4 6 2 2 2 5 2 3" xfId="18034"/>
    <cellStyle name="Обычный 4 6 2 2 2 5 3" xfId="9078"/>
    <cellStyle name="Обычный 4 6 2 2 2 5 3 2" xfId="18035"/>
    <cellStyle name="Обычный 4 6 2 2 2 5 4" xfId="9079"/>
    <cellStyle name="Обычный 4 6 2 2 2 5 4 2" xfId="18036"/>
    <cellStyle name="Обычный 4 6 2 2 2 5 5" xfId="18037"/>
    <cellStyle name="Обычный 4 6 2 2 2 6" xfId="9080"/>
    <cellStyle name="Обычный 4 6 2 2 2 6 2" xfId="9081"/>
    <cellStyle name="Обычный 4 6 2 2 2 6 2 2" xfId="18038"/>
    <cellStyle name="Обычный 4 6 2 2 2 6 3" xfId="18039"/>
    <cellStyle name="Обычный 4 6 2 2 2 7" xfId="9082"/>
    <cellStyle name="Обычный 4 6 2 2 2 7 2" xfId="18040"/>
    <cellStyle name="Обычный 4 6 2 2 2 8" xfId="9083"/>
    <cellStyle name="Обычный 4 6 2 2 2 8 2" xfId="18041"/>
    <cellStyle name="Обычный 4 6 2 2 2 9" xfId="18042"/>
    <cellStyle name="Обычный 4 6 2 2 3" xfId="9084"/>
    <cellStyle name="Обычный 4 6 2 2 3 2" xfId="9085"/>
    <cellStyle name="Обычный 4 6 2 2 3 2 2" xfId="9086"/>
    <cellStyle name="Обычный 4 6 2 2 3 2 2 2" xfId="9087"/>
    <cellStyle name="Обычный 4 6 2 2 3 2 2 2 2" xfId="9088"/>
    <cellStyle name="Обычный 4 6 2 2 3 2 2 2 2 2" xfId="18043"/>
    <cellStyle name="Обычный 4 6 2 2 3 2 2 2 3" xfId="9089"/>
    <cellStyle name="Обычный 4 6 2 2 3 2 2 2 3 2" xfId="18044"/>
    <cellStyle name="Обычный 4 6 2 2 3 2 2 2 4" xfId="18045"/>
    <cellStyle name="Обычный 4 6 2 2 3 2 2 3" xfId="9090"/>
    <cellStyle name="Обычный 4 6 2 2 3 2 2 3 2" xfId="18046"/>
    <cellStyle name="Обычный 4 6 2 2 3 2 2 4" xfId="9091"/>
    <cellStyle name="Обычный 4 6 2 2 3 2 2 4 2" xfId="18047"/>
    <cellStyle name="Обычный 4 6 2 2 3 2 2 5" xfId="18048"/>
    <cellStyle name="Обычный 4 6 2 2 3 2 3" xfId="9092"/>
    <cellStyle name="Обычный 4 6 2 2 3 2 3 2" xfId="9093"/>
    <cellStyle name="Обычный 4 6 2 2 3 2 3 2 2" xfId="9094"/>
    <cellStyle name="Обычный 4 6 2 2 3 2 3 2 2 2" xfId="18049"/>
    <cellStyle name="Обычный 4 6 2 2 3 2 3 2 3" xfId="18050"/>
    <cellStyle name="Обычный 4 6 2 2 3 2 3 3" xfId="9095"/>
    <cellStyle name="Обычный 4 6 2 2 3 2 3 3 2" xfId="18051"/>
    <cellStyle name="Обычный 4 6 2 2 3 2 3 4" xfId="9096"/>
    <cellStyle name="Обычный 4 6 2 2 3 2 3 4 2" xfId="18052"/>
    <cellStyle name="Обычный 4 6 2 2 3 2 3 5" xfId="18053"/>
    <cellStyle name="Обычный 4 6 2 2 3 2 4" xfId="9097"/>
    <cellStyle name="Обычный 4 6 2 2 3 2 4 2" xfId="9098"/>
    <cellStyle name="Обычный 4 6 2 2 3 2 4 2 2" xfId="18054"/>
    <cellStyle name="Обычный 4 6 2 2 3 2 4 3" xfId="18055"/>
    <cellStyle name="Обычный 4 6 2 2 3 2 5" xfId="9099"/>
    <cellStyle name="Обычный 4 6 2 2 3 2 5 2" xfId="18056"/>
    <cellStyle name="Обычный 4 6 2 2 3 2 6" xfId="9100"/>
    <cellStyle name="Обычный 4 6 2 2 3 2 6 2" xfId="18057"/>
    <cellStyle name="Обычный 4 6 2 2 3 2 7" xfId="18058"/>
    <cellStyle name="Обычный 4 6 2 2 3 3" xfId="9101"/>
    <cellStyle name="Обычный 4 6 2 2 3 3 2" xfId="9102"/>
    <cellStyle name="Обычный 4 6 2 2 3 3 2 2" xfId="9103"/>
    <cellStyle name="Обычный 4 6 2 2 3 3 2 2 2" xfId="18059"/>
    <cellStyle name="Обычный 4 6 2 2 3 3 2 3" xfId="9104"/>
    <cellStyle name="Обычный 4 6 2 2 3 3 2 3 2" xfId="18060"/>
    <cellStyle name="Обычный 4 6 2 2 3 3 2 4" xfId="18061"/>
    <cellStyle name="Обычный 4 6 2 2 3 3 3" xfId="9105"/>
    <cellStyle name="Обычный 4 6 2 2 3 3 3 2" xfId="18062"/>
    <cellStyle name="Обычный 4 6 2 2 3 3 4" xfId="9106"/>
    <cellStyle name="Обычный 4 6 2 2 3 3 4 2" xfId="18063"/>
    <cellStyle name="Обычный 4 6 2 2 3 3 5" xfId="18064"/>
    <cellStyle name="Обычный 4 6 2 2 3 4" xfId="9107"/>
    <cellStyle name="Обычный 4 6 2 2 3 4 2" xfId="9108"/>
    <cellStyle name="Обычный 4 6 2 2 3 4 2 2" xfId="9109"/>
    <cellStyle name="Обычный 4 6 2 2 3 4 2 2 2" xfId="18065"/>
    <cellStyle name="Обычный 4 6 2 2 3 4 2 3" xfId="18066"/>
    <cellStyle name="Обычный 4 6 2 2 3 4 3" xfId="9110"/>
    <cellStyle name="Обычный 4 6 2 2 3 4 3 2" xfId="18067"/>
    <cellStyle name="Обычный 4 6 2 2 3 4 4" xfId="9111"/>
    <cellStyle name="Обычный 4 6 2 2 3 4 4 2" xfId="18068"/>
    <cellStyle name="Обычный 4 6 2 2 3 4 5" xfId="18069"/>
    <cellStyle name="Обычный 4 6 2 2 3 5" xfId="9112"/>
    <cellStyle name="Обычный 4 6 2 2 3 5 2" xfId="9113"/>
    <cellStyle name="Обычный 4 6 2 2 3 5 2 2" xfId="18070"/>
    <cellStyle name="Обычный 4 6 2 2 3 5 3" xfId="18071"/>
    <cellStyle name="Обычный 4 6 2 2 3 6" xfId="9114"/>
    <cellStyle name="Обычный 4 6 2 2 3 6 2" xfId="18072"/>
    <cellStyle name="Обычный 4 6 2 2 3 7" xfId="9115"/>
    <cellStyle name="Обычный 4 6 2 2 3 7 2" xfId="18073"/>
    <cellStyle name="Обычный 4 6 2 2 3 8" xfId="18074"/>
    <cellStyle name="Обычный 4 6 2 2 4" xfId="9116"/>
    <cellStyle name="Обычный 4 6 2 2 4 2" xfId="9117"/>
    <cellStyle name="Обычный 4 6 2 2 4 2 2" xfId="9118"/>
    <cellStyle name="Обычный 4 6 2 2 4 2 2 2" xfId="9119"/>
    <cellStyle name="Обычный 4 6 2 2 4 2 2 2 2" xfId="18075"/>
    <cellStyle name="Обычный 4 6 2 2 4 2 2 3" xfId="9120"/>
    <cellStyle name="Обычный 4 6 2 2 4 2 2 3 2" xfId="18076"/>
    <cellStyle name="Обычный 4 6 2 2 4 2 2 4" xfId="18077"/>
    <cellStyle name="Обычный 4 6 2 2 4 2 3" xfId="9121"/>
    <cellStyle name="Обычный 4 6 2 2 4 2 3 2" xfId="18078"/>
    <cellStyle name="Обычный 4 6 2 2 4 2 4" xfId="9122"/>
    <cellStyle name="Обычный 4 6 2 2 4 2 4 2" xfId="18079"/>
    <cellStyle name="Обычный 4 6 2 2 4 2 5" xfId="18080"/>
    <cellStyle name="Обычный 4 6 2 2 4 3" xfId="9123"/>
    <cellStyle name="Обычный 4 6 2 2 4 3 2" xfId="9124"/>
    <cellStyle name="Обычный 4 6 2 2 4 3 2 2" xfId="9125"/>
    <cellStyle name="Обычный 4 6 2 2 4 3 2 2 2" xfId="18081"/>
    <cellStyle name="Обычный 4 6 2 2 4 3 2 3" xfId="18082"/>
    <cellStyle name="Обычный 4 6 2 2 4 3 3" xfId="9126"/>
    <cellStyle name="Обычный 4 6 2 2 4 3 3 2" xfId="18083"/>
    <cellStyle name="Обычный 4 6 2 2 4 3 4" xfId="9127"/>
    <cellStyle name="Обычный 4 6 2 2 4 3 4 2" xfId="18084"/>
    <cellStyle name="Обычный 4 6 2 2 4 3 5" xfId="18085"/>
    <cellStyle name="Обычный 4 6 2 2 4 4" xfId="9128"/>
    <cellStyle name="Обычный 4 6 2 2 4 4 2" xfId="9129"/>
    <cellStyle name="Обычный 4 6 2 2 4 4 2 2" xfId="18086"/>
    <cellStyle name="Обычный 4 6 2 2 4 4 3" xfId="18087"/>
    <cellStyle name="Обычный 4 6 2 2 4 5" xfId="9130"/>
    <cellStyle name="Обычный 4 6 2 2 4 5 2" xfId="18088"/>
    <cellStyle name="Обычный 4 6 2 2 4 6" xfId="9131"/>
    <cellStyle name="Обычный 4 6 2 2 4 6 2" xfId="18089"/>
    <cellStyle name="Обычный 4 6 2 2 4 7" xfId="18090"/>
    <cellStyle name="Обычный 4 6 2 2 5" xfId="9132"/>
    <cellStyle name="Обычный 4 6 2 2 5 2" xfId="9133"/>
    <cellStyle name="Обычный 4 6 2 2 5 2 2" xfId="9134"/>
    <cellStyle name="Обычный 4 6 2 2 5 2 2 2" xfId="18091"/>
    <cellStyle name="Обычный 4 6 2 2 5 2 3" xfId="9135"/>
    <cellStyle name="Обычный 4 6 2 2 5 2 3 2" xfId="18092"/>
    <cellStyle name="Обычный 4 6 2 2 5 2 4" xfId="18093"/>
    <cellStyle name="Обычный 4 6 2 2 5 3" xfId="9136"/>
    <cellStyle name="Обычный 4 6 2 2 5 3 2" xfId="18094"/>
    <cellStyle name="Обычный 4 6 2 2 5 4" xfId="9137"/>
    <cellStyle name="Обычный 4 6 2 2 5 4 2" xfId="18095"/>
    <cellStyle name="Обычный 4 6 2 2 5 5" xfId="18096"/>
    <cellStyle name="Обычный 4 6 2 2 6" xfId="9138"/>
    <cellStyle name="Обычный 4 6 2 2 6 2" xfId="9139"/>
    <cellStyle name="Обычный 4 6 2 2 6 2 2" xfId="9140"/>
    <cellStyle name="Обычный 4 6 2 2 6 2 2 2" xfId="18097"/>
    <cellStyle name="Обычный 4 6 2 2 6 2 3" xfId="18098"/>
    <cellStyle name="Обычный 4 6 2 2 6 3" xfId="9141"/>
    <cellStyle name="Обычный 4 6 2 2 6 3 2" xfId="18099"/>
    <cellStyle name="Обычный 4 6 2 2 6 4" xfId="9142"/>
    <cellStyle name="Обычный 4 6 2 2 6 4 2" xfId="18100"/>
    <cellStyle name="Обычный 4 6 2 2 6 5" xfId="18101"/>
    <cellStyle name="Обычный 4 6 2 2 7" xfId="9143"/>
    <cellStyle name="Обычный 4 6 2 2 7 2" xfId="9144"/>
    <cellStyle name="Обычный 4 6 2 2 7 2 2" xfId="18102"/>
    <cellStyle name="Обычный 4 6 2 2 7 3" xfId="18103"/>
    <cellStyle name="Обычный 4 6 2 2 8" xfId="9145"/>
    <cellStyle name="Обычный 4 6 2 2 8 2" xfId="18104"/>
    <cellStyle name="Обычный 4 6 2 2 9" xfId="9146"/>
    <cellStyle name="Обычный 4 6 2 2 9 2" xfId="18105"/>
    <cellStyle name="Обычный 4 6 2 3" xfId="9147"/>
    <cellStyle name="Обычный 4 6 2 3 2" xfId="9148"/>
    <cellStyle name="Обычный 4 6 2 3 2 2" xfId="9149"/>
    <cellStyle name="Обычный 4 6 2 3 2 2 2" xfId="9150"/>
    <cellStyle name="Обычный 4 6 2 3 2 2 2 2" xfId="9151"/>
    <cellStyle name="Обычный 4 6 2 3 2 2 2 2 2" xfId="9152"/>
    <cellStyle name="Обычный 4 6 2 3 2 2 2 2 2 2" xfId="18106"/>
    <cellStyle name="Обычный 4 6 2 3 2 2 2 2 3" xfId="9153"/>
    <cellStyle name="Обычный 4 6 2 3 2 2 2 2 3 2" xfId="18107"/>
    <cellStyle name="Обычный 4 6 2 3 2 2 2 2 4" xfId="18108"/>
    <cellStyle name="Обычный 4 6 2 3 2 2 2 3" xfId="9154"/>
    <cellStyle name="Обычный 4 6 2 3 2 2 2 3 2" xfId="18109"/>
    <cellStyle name="Обычный 4 6 2 3 2 2 2 4" xfId="9155"/>
    <cellStyle name="Обычный 4 6 2 3 2 2 2 4 2" xfId="18110"/>
    <cellStyle name="Обычный 4 6 2 3 2 2 2 5" xfId="18111"/>
    <cellStyle name="Обычный 4 6 2 3 2 2 3" xfId="9156"/>
    <cellStyle name="Обычный 4 6 2 3 2 2 3 2" xfId="9157"/>
    <cellStyle name="Обычный 4 6 2 3 2 2 3 2 2" xfId="9158"/>
    <cellStyle name="Обычный 4 6 2 3 2 2 3 2 2 2" xfId="18112"/>
    <cellStyle name="Обычный 4 6 2 3 2 2 3 2 3" xfId="18113"/>
    <cellStyle name="Обычный 4 6 2 3 2 2 3 3" xfId="9159"/>
    <cellStyle name="Обычный 4 6 2 3 2 2 3 3 2" xfId="18114"/>
    <cellStyle name="Обычный 4 6 2 3 2 2 3 4" xfId="9160"/>
    <cellStyle name="Обычный 4 6 2 3 2 2 3 4 2" xfId="18115"/>
    <cellStyle name="Обычный 4 6 2 3 2 2 3 5" xfId="18116"/>
    <cellStyle name="Обычный 4 6 2 3 2 2 4" xfId="9161"/>
    <cellStyle name="Обычный 4 6 2 3 2 2 4 2" xfId="9162"/>
    <cellStyle name="Обычный 4 6 2 3 2 2 4 2 2" xfId="18117"/>
    <cellStyle name="Обычный 4 6 2 3 2 2 4 3" xfId="18118"/>
    <cellStyle name="Обычный 4 6 2 3 2 2 5" xfId="9163"/>
    <cellStyle name="Обычный 4 6 2 3 2 2 5 2" xfId="18119"/>
    <cellStyle name="Обычный 4 6 2 3 2 2 6" xfId="9164"/>
    <cellStyle name="Обычный 4 6 2 3 2 2 6 2" xfId="18120"/>
    <cellStyle name="Обычный 4 6 2 3 2 2 7" xfId="18121"/>
    <cellStyle name="Обычный 4 6 2 3 2 3" xfId="9165"/>
    <cellStyle name="Обычный 4 6 2 3 2 3 2" xfId="9166"/>
    <cellStyle name="Обычный 4 6 2 3 2 3 2 2" xfId="9167"/>
    <cellStyle name="Обычный 4 6 2 3 2 3 2 2 2" xfId="18122"/>
    <cellStyle name="Обычный 4 6 2 3 2 3 2 3" xfId="9168"/>
    <cellStyle name="Обычный 4 6 2 3 2 3 2 3 2" xfId="18123"/>
    <cellStyle name="Обычный 4 6 2 3 2 3 2 4" xfId="18124"/>
    <cellStyle name="Обычный 4 6 2 3 2 3 3" xfId="9169"/>
    <cellStyle name="Обычный 4 6 2 3 2 3 3 2" xfId="18125"/>
    <cellStyle name="Обычный 4 6 2 3 2 3 4" xfId="9170"/>
    <cellStyle name="Обычный 4 6 2 3 2 3 4 2" xfId="18126"/>
    <cellStyle name="Обычный 4 6 2 3 2 3 5" xfId="18127"/>
    <cellStyle name="Обычный 4 6 2 3 2 4" xfId="9171"/>
    <cellStyle name="Обычный 4 6 2 3 2 4 2" xfId="9172"/>
    <cellStyle name="Обычный 4 6 2 3 2 4 2 2" xfId="9173"/>
    <cellStyle name="Обычный 4 6 2 3 2 4 2 2 2" xfId="18128"/>
    <cellStyle name="Обычный 4 6 2 3 2 4 2 3" xfId="18129"/>
    <cellStyle name="Обычный 4 6 2 3 2 4 3" xfId="9174"/>
    <cellStyle name="Обычный 4 6 2 3 2 4 3 2" xfId="18130"/>
    <cellStyle name="Обычный 4 6 2 3 2 4 4" xfId="9175"/>
    <cellStyle name="Обычный 4 6 2 3 2 4 4 2" xfId="18131"/>
    <cellStyle name="Обычный 4 6 2 3 2 4 5" xfId="18132"/>
    <cellStyle name="Обычный 4 6 2 3 2 5" xfId="9176"/>
    <cellStyle name="Обычный 4 6 2 3 2 5 2" xfId="9177"/>
    <cellStyle name="Обычный 4 6 2 3 2 5 2 2" xfId="18133"/>
    <cellStyle name="Обычный 4 6 2 3 2 5 3" xfId="18134"/>
    <cellStyle name="Обычный 4 6 2 3 2 6" xfId="9178"/>
    <cellStyle name="Обычный 4 6 2 3 2 6 2" xfId="18135"/>
    <cellStyle name="Обычный 4 6 2 3 2 7" xfId="9179"/>
    <cellStyle name="Обычный 4 6 2 3 2 7 2" xfId="18136"/>
    <cellStyle name="Обычный 4 6 2 3 2 8" xfId="18137"/>
    <cellStyle name="Обычный 4 6 2 3 3" xfId="9180"/>
    <cellStyle name="Обычный 4 6 2 3 3 2" xfId="9181"/>
    <cellStyle name="Обычный 4 6 2 3 3 2 2" xfId="9182"/>
    <cellStyle name="Обычный 4 6 2 3 3 2 2 2" xfId="9183"/>
    <cellStyle name="Обычный 4 6 2 3 3 2 2 2 2" xfId="18138"/>
    <cellStyle name="Обычный 4 6 2 3 3 2 2 3" xfId="9184"/>
    <cellStyle name="Обычный 4 6 2 3 3 2 2 3 2" xfId="18139"/>
    <cellStyle name="Обычный 4 6 2 3 3 2 2 4" xfId="18140"/>
    <cellStyle name="Обычный 4 6 2 3 3 2 3" xfId="9185"/>
    <cellStyle name="Обычный 4 6 2 3 3 2 3 2" xfId="18141"/>
    <cellStyle name="Обычный 4 6 2 3 3 2 4" xfId="9186"/>
    <cellStyle name="Обычный 4 6 2 3 3 2 4 2" xfId="18142"/>
    <cellStyle name="Обычный 4 6 2 3 3 2 5" xfId="18143"/>
    <cellStyle name="Обычный 4 6 2 3 3 3" xfId="9187"/>
    <cellStyle name="Обычный 4 6 2 3 3 3 2" xfId="9188"/>
    <cellStyle name="Обычный 4 6 2 3 3 3 2 2" xfId="9189"/>
    <cellStyle name="Обычный 4 6 2 3 3 3 2 2 2" xfId="18144"/>
    <cellStyle name="Обычный 4 6 2 3 3 3 2 3" xfId="18145"/>
    <cellStyle name="Обычный 4 6 2 3 3 3 3" xfId="9190"/>
    <cellStyle name="Обычный 4 6 2 3 3 3 3 2" xfId="18146"/>
    <cellStyle name="Обычный 4 6 2 3 3 3 4" xfId="9191"/>
    <cellStyle name="Обычный 4 6 2 3 3 3 4 2" xfId="18147"/>
    <cellStyle name="Обычный 4 6 2 3 3 3 5" xfId="18148"/>
    <cellStyle name="Обычный 4 6 2 3 3 4" xfId="9192"/>
    <cellStyle name="Обычный 4 6 2 3 3 4 2" xfId="9193"/>
    <cellStyle name="Обычный 4 6 2 3 3 4 2 2" xfId="18149"/>
    <cellStyle name="Обычный 4 6 2 3 3 4 3" xfId="18150"/>
    <cellStyle name="Обычный 4 6 2 3 3 5" xfId="9194"/>
    <cellStyle name="Обычный 4 6 2 3 3 5 2" xfId="18151"/>
    <cellStyle name="Обычный 4 6 2 3 3 6" xfId="9195"/>
    <cellStyle name="Обычный 4 6 2 3 3 6 2" xfId="18152"/>
    <cellStyle name="Обычный 4 6 2 3 3 7" xfId="18153"/>
    <cellStyle name="Обычный 4 6 2 3 4" xfId="9196"/>
    <cellStyle name="Обычный 4 6 2 3 4 2" xfId="9197"/>
    <cellStyle name="Обычный 4 6 2 3 4 2 2" xfId="9198"/>
    <cellStyle name="Обычный 4 6 2 3 4 2 2 2" xfId="18154"/>
    <cellStyle name="Обычный 4 6 2 3 4 2 3" xfId="9199"/>
    <cellStyle name="Обычный 4 6 2 3 4 2 3 2" xfId="18155"/>
    <cellStyle name="Обычный 4 6 2 3 4 2 4" xfId="18156"/>
    <cellStyle name="Обычный 4 6 2 3 4 3" xfId="9200"/>
    <cellStyle name="Обычный 4 6 2 3 4 3 2" xfId="18157"/>
    <cellStyle name="Обычный 4 6 2 3 4 4" xfId="9201"/>
    <cellStyle name="Обычный 4 6 2 3 4 4 2" xfId="18158"/>
    <cellStyle name="Обычный 4 6 2 3 4 5" xfId="18159"/>
    <cellStyle name="Обычный 4 6 2 3 5" xfId="9202"/>
    <cellStyle name="Обычный 4 6 2 3 5 2" xfId="9203"/>
    <cellStyle name="Обычный 4 6 2 3 5 2 2" xfId="9204"/>
    <cellStyle name="Обычный 4 6 2 3 5 2 2 2" xfId="18160"/>
    <cellStyle name="Обычный 4 6 2 3 5 2 3" xfId="18161"/>
    <cellStyle name="Обычный 4 6 2 3 5 3" xfId="9205"/>
    <cellStyle name="Обычный 4 6 2 3 5 3 2" xfId="18162"/>
    <cellStyle name="Обычный 4 6 2 3 5 4" xfId="9206"/>
    <cellStyle name="Обычный 4 6 2 3 5 4 2" xfId="18163"/>
    <cellStyle name="Обычный 4 6 2 3 5 5" xfId="18164"/>
    <cellStyle name="Обычный 4 6 2 3 6" xfId="9207"/>
    <cellStyle name="Обычный 4 6 2 3 6 2" xfId="9208"/>
    <cellStyle name="Обычный 4 6 2 3 6 2 2" xfId="18165"/>
    <cellStyle name="Обычный 4 6 2 3 6 3" xfId="18166"/>
    <cellStyle name="Обычный 4 6 2 3 7" xfId="9209"/>
    <cellStyle name="Обычный 4 6 2 3 7 2" xfId="18167"/>
    <cellStyle name="Обычный 4 6 2 3 8" xfId="9210"/>
    <cellStyle name="Обычный 4 6 2 3 8 2" xfId="18168"/>
    <cellStyle name="Обычный 4 6 2 3 9" xfId="18169"/>
    <cellStyle name="Обычный 4 6 2 4" xfId="9211"/>
    <cellStyle name="Обычный 4 6 2 4 2" xfId="9212"/>
    <cellStyle name="Обычный 4 6 2 4 2 2" xfId="9213"/>
    <cellStyle name="Обычный 4 6 2 4 2 2 2" xfId="9214"/>
    <cellStyle name="Обычный 4 6 2 4 2 2 2 2" xfId="9215"/>
    <cellStyle name="Обычный 4 6 2 4 2 2 2 2 2" xfId="18170"/>
    <cellStyle name="Обычный 4 6 2 4 2 2 2 3" xfId="9216"/>
    <cellStyle name="Обычный 4 6 2 4 2 2 2 3 2" xfId="18171"/>
    <cellStyle name="Обычный 4 6 2 4 2 2 2 4" xfId="18172"/>
    <cellStyle name="Обычный 4 6 2 4 2 2 3" xfId="9217"/>
    <cellStyle name="Обычный 4 6 2 4 2 2 3 2" xfId="18173"/>
    <cellStyle name="Обычный 4 6 2 4 2 2 4" xfId="9218"/>
    <cellStyle name="Обычный 4 6 2 4 2 2 4 2" xfId="18174"/>
    <cellStyle name="Обычный 4 6 2 4 2 2 5" xfId="18175"/>
    <cellStyle name="Обычный 4 6 2 4 2 3" xfId="9219"/>
    <cellStyle name="Обычный 4 6 2 4 2 3 2" xfId="9220"/>
    <cellStyle name="Обычный 4 6 2 4 2 3 2 2" xfId="9221"/>
    <cellStyle name="Обычный 4 6 2 4 2 3 2 2 2" xfId="18176"/>
    <cellStyle name="Обычный 4 6 2 4 2 3 2 3" xfId="18177"/>
    <cellStyle name="Обычный 4 6 2 4 2 3 3" xfId="9222"/>
    <cellStyle name="Обычный 4 6 2 4 2 3 3 2" xfId="18178"/>
    <cellStyle name="Обычный 4 6 2 4 2 3 4" xfId="9223"/>
    <cellStyle name="Обычный 4 6 2 4 2 3 4 2" xfId="18179"/>
    <cellStyle name="Обычный 4 6 2 4 2 3 5" xfId="18180"/>
    <cellStyle name="Обычный 4 6 2 4 2 4" xfId="9224"/>
    <cellStyle name="Обычный 4 6 2 4 2 4 2" xfId="9225"/>
    <cellStyle name="Обычный 4 6 2 4 2 4 2 2" xfId="18181"/>
    <cellStyle name="Обычный 4 6 2 4 2 4 3" xfId="18182"/>
    <cellStyle name="Обычный 4 6 2 4 2 5" xfId="9226"/>
    <cellStyle name="Обычный 4 6 2 4 2 5 2" xfId="18183"/>
    <cellStyle name="Обычный 4 6 2 4 2 6" xfId="9227"/>
    <cellStyle name="Обычный 4 6 2 4 2 6 2" xfId="18184"/>
    <cellStyle name="Обычный 4 6 2 4 2 7" xfId="18185"/>
    <cellStyle name="Обычный 4 6 2 4 3" xfId="9228"/>
    <cellStyle name="Обычный 4 6 2 4 3 2" xfId="9229"/>
    <cellStyle name="Обычный 4 6 2 4 3 2 2" xfId="9230"/>
    <cellStyle name="Обычный 4 6 2 4 3 2 2 2" xfId="18186"/>
    <cellStyle name="Обычный 4 6 2 4 3 2 3" xfId="9231"/>
    <cellStyle name="Обычный 4 6 2 4 3 2 3 2" xfId="18187"/>
    <cellStyle name="Обычный 4 6 2 4 3 2 4" xfId="18188"/>
    <cellStyle name="Обычный 4 6 2 4 3 3" xfId="9232"/>
    <cellStyle name="Обычный 4 6 2 4 3 3 2" xfId="18189"/>
    <cellStyle name="Обычный 4 6 2 4 3 4" xfId="9233"/>
    <cellStyle name="Обычный 4 6 2 4 3 4 2" xfId="18190"/>
    <cellStyle name="Обычный 4 6 2 4 3 5" xfId="18191"/>
    <cellStyle name="Обычный 4 6 2 4 4" xfId="9234"/>
    <cellStyle name="Обычный 4 6 2 4 4 2" xfId="9235"/>
    <cellStyle name="Обычный 4 6 2 4 4 2 2" xfId="9236"/>
    <cellStyle name="Обычный 4 6 2 4 4 2 2 2" xfId="18192"/>
    <cellStyle name="Обычный 4 6 2 4 4 2 3" xfId="18193"/>
    <cellStyle name="Обычный 4 6 2 4 4 3" xfId="9237"/>
    <cellStyle name="Обычный 4 6 2 4 4 3 2" xfId="18194"/>
    <cellStyle name="Обычный 4 6 2 4 4 4" xfId="9238"/>
    <cellStyle name="Обычный 4 6 2 4 4 4 2" xfId="18195"/>
    <cellStyle name="Обычный 4 6 2 4 4 5" xfId="18196"/>
    <cellStyle name="Обычный 4 6 2 4 5" xfId="9239"/>
    <cellStyle name="Обычный 4 6 2 4 5 2" xfId="9240"/>
    <cellStyle name="Обычный 4 6 2 4 5 2 2" xfId="18197"/>
    <cellStyle name="Обычный 4 6 2 4 5 3" xfId="18198"/>
    <cellStyle name="Обычный 4 6 2 4 6" xfId="9241"/>
    <cellStyle name="Обычный 4 6 2 4 6 2" xfId="18199"/>
    <cellStyle name="Обычный 4 6 2 4 7" xfId="9242"/>
    <cellStyle name="Обычный 4 6 2 4 7 2" xfId="18200"/>
    <cellStyle name="Обычный 4 6 2 4 8" xfId="18201"/>
    <cellStyle name="Обычный 4 6 2 5" xfId="9243"/>
    <cellStyle name="Обычный 4 6 2 5 2" xfId="9244"/>
    <cellStyle name="Обычный 4 6 2 5 2 2" xfId="9245"/>
    <cellStyle name="Обычный 4 6 2 5 2 2 2" xfId="9246"/>
    <cellStyle name="Обычный 4 6 2 5 2 2 2 2" xfId="18202"/>
    <cellStyle name="Обычный 4 6 2 5 2 2 3" xfId="9247"/>
    <cellStyle name="Обычный 4 6 2 5 2 2 3 2" xfId="18203"/>
    <cellStyle name="Обычный 4 6 2 5 2 2 4" xfId="18204"/>
    <cellStyle name="Обычный 4 6 2 5 2 3" xfId="9248"/>
    <cellStyle name="Обычный 4 6 2 5 2 3 2" xfId="18205"/>
    <cellStyle name="Обычный 4 6 2 5 2 4" xfId="9249"/>
    <cellStyle name="Обычный 4 6 2 5 2 4 2" xfId="18206"/>
    <cellStyle name="Обычный 4 6 2 5 2 5" xfId="18207"/>
    <cellStyle name="Обычный 4 6 2 5 3" xfId="9250"/>
    <cellStyle name="Обычный 4 6 2 5 3 2" xfId="9251"/>
    <cellStyle name="Обычный 4 6 2 5 3 2 2" xfId="9252"/>
    <cellStyle name="Обычный 4 6 2 5 3 2 2 2" xfId="18208"/>
    <cellStyle name="Обычный 4 6 2 5 3 2 3" xfId="18209"/>
    <cellStyle name="Обычный 4 6 2 5 3 3" xfId="9253"/>
    <cellStyle name="Обычный 4 6 2 5 3 3 2" xfId="18210"/>
    <cellStyle name="Обычный 4 6 2 5 3 4" xfId="9254"/>
    <cellStyle name="Обычный 4 6 2 5 3 4 2" xfId="18211"/>
    <cellStyle name="Обычный 4 6 2 5 3 5" xfId="18212"/>
    <cellStyle name="Обычный 4 6 2 5 4" xfId="9255"/>
    <cellStyle name="Обычный 4 6 2 5 4 2" xfId="9256"/>
    <cellStyle name="Обычный 4 6 2 5 4 2 2" xfId="18213"/>
    <cellStyle name="Обычный 4 6 2 5 4 3" xfId="18214"/>
    <cellStyle name="Обычный 4 6 2 5 5" xfId="9257"/>
    <cellStyle name="Обычный 4 6 2 5 5 2" xfId="18215"/>
    <cellStyle name="Обычный 4 6 2 5 6" xfId="9258"/>
    <cellStyle name="Обычный 4 6 2 5 6 2" xfId="18216"/>
    <cellStyle name="Обычный 4 6 2 5 7" xfId="18217"/>
    <cellStyle name="Обычный 4 6 2 6" xfId="9259"/>
    <cellStyle name="Обычный 4 6 2 6 2" xfId="9260"/>
    <cellStyle name="Обычный 4 6 2 6 2 2" xfId="9261"/>
    <cellStyle name="Обычный 4 6 2 6 2 2 2" xfId="18218"/>
    <cellStyle name="Обычный 4 6 2 6 2 3" xfId="9262"/>
    <cellStyle name="Обычный 4 6 2 6 2 3 2" xfId="18219"/>
    <cellStyle name="Обычный 4 6 2 6 2 4" xfId="18220"/>
    <cellStyle name="Обычный 4 6 2 6 3" xfId="9263"/>
    <cellStyle name="Обычный 4 6 2 6 3 2" xfId="18221"/>
    <cellStyle name="Обычный 4 6 2 6 4" xfId="9264"/>
    <cellStyle name="Обычный 4 6 2 6 4 2" xfId="18222"/>
    <cellStyle name="Обычный 4 6 2 6 5" xfId="18223"/>
    <cellStyle name="Обычный 4 6 2 7" xfId="9265"/>
    <cellStyle name="Обычный 4 6 2 7 2" xfId="9266"/>
    <cellStyle name="Обычный 4 6 2 7 2 2" xfId="9267"/>
    <cellStyle name="Обычный 4 6 2 7 2 2 2" xfId="18224"/>
    <cellStyle name="Обычный 4 6 2 7 2 3" xfId="18225"/>
    <cellStyle name="Обычный 4 6 2 7 3" xfId="9268"/>
    <cellStyle name="Обычный 4 6 2 7 3 2" xfId="18226"/>
    <cellStyle name="Обычный 4 6 2 7 4" xfId="9269"/>
    <cellStyle name="Обычный 4 6 2 7 4 2" xfId="18227"/>
    <cellStyle name="Обычный 4 6 2 7 5" xfId="18228"/>
    <cellStyle name="Обычный 4 6 2 8" xfId="9270"/>
    <cellStyle name="Обычный 4 6 2 8 2" xfId="9271"/>
    <cellStyle name="Обычный 4 6 2 8 2 2" xfId="18229"/>
    <cellStyle name="Обычный 4 6 2 8 3" xfId="18230"/>
    <cellStyle name="Обычный 4 6 2 9" xfId="9272"/>
    <cellStyle name="Обычный 4 6 2 9 2" xfId="18231"/>
    <cellStyle name="Обычный 4 6 3" xfId="9273"/>
    <cellStyle name="Обычный 4 6 3 10" xfId="18232"/>
    <cellStyle name="Обычный 4 6 3 2" xfId="9274"/>
    <cellStyle name="Обычный 4 6 3 2 2" xfId="9275"/>
    <cellStyle name="Обычный 4 6 3 2 2 2" xfId="9276"/>
    <cellStyle name="Обычный 4 6 3 2 2 2 2" xfId="9277"/>
    <cellStyle name="Обычный 4 6 3 2 2 2 2 2" xfId="9278"/>
    <cellStyle name="Обычный 4 6 3 2 2 2 2 2 2" xfId="9279"/>
    <cellStyle name="Обычный 4 6 3 2 2 2 2 2 2 2" xfId="18233"/>
    <cellStyle name="Обычный 4 6 3 2 2 2 2 2 3" xfId="9280"/>
    <cellStyle name="Обычный 4 6 3 2 2 2 2 2 3 2" xfId="18234"/>
    <cellStyle name="Обычный 4 6 3 2 2 2 2 2 4" xfId="18235"/>
    <cellStyle name="Обычный 4 6 3 2 2 2 2 3" xfId="9281"/>
    <cellStyle name="Обычный 4 6 3 2 2 2 2 3 2" xfId="18236"/>
    <cellStyle name="Обычный 4 6 3 2 2 2 2 4" xfId="9282"/>
    <cellStyle name="Обычный 4 6 3 2 2 2 2 4 2" xfId="18237"/>
    <cellStyle name="Обычный 4 6 3 2 2 2 2 5" xfId="18238"/>
    <cellStyle name="Обычный 4 6 3 2 2 2 3" xfId="9283"/>
    <cellStyle name="Обычный 4 6 3 2 2 2 3 2" xfId="9284"/>
    <cellStyle name="Обычный 4 6 3 2 2 2 3 2 2" xfId="9285"/>
    <cellStyle name="Обычный 4 6 3 2 2 2 3 2 2 2" xfId="18239"/>
    <cellStyle name="Обычный 4 6 3 2 2 2 3 2 3" xfId="18240"/>
    <cellStyle name="Обычный 4 6 3 2 2 2 3 3" xfId="9286"/>
    <cellStyle name="Обычный 4 6 3 2 2 2 3 3 2" xfId="18241"/>
    <cellStyle name="Обычный 4 6 3 2 2 2 3 4" xfId="9287"/>
    <cellStyle name="Обычный 4 6 3 2 2 2 3 4 2" xfId="18242"/>
    <cellStyle name="Обычный 4 6 3 2 2 2 3 5" xfId="18243"/>
    <cellStyle name="Обычный 4 6 3 2 2 2 4" xfId="9288"/>
    <cellStyle name="Обычный 4 6 3 2 2 2 4 2" xfId="9289"/>
    <cellStyle name="Обычный 4 6 3 2 2 2 4 2 2" xfId="18244"/>
    <cellStyle name="Обычный 4 6 3 2 2 2 4 3" xfId="18245"/>
    <cellStyle name="Обычный 4 6 3 2 2 2 5" xfId="9290"/>
    <cellStyle name="Обычный 4 6 3 2 2 2 5 2" xfId="18246"/>
    <cellStyle name="Обычный 4 6 3 2 2 2 6" xfId="9291"/>
    <cellStyle name="Обычный 4 6 3 2 2 2 6 2" xfId="18247"/>
    <cellStyle name="Обычный 4 6 3 2 2 2 7" xfId="18248"/>
    <cellStyle name="Обычный 4 6 3 2 2 3" xfId="9292"/>
    <cellStyle name="Обычный 4 6 3 2 2 3 2" xfId="9293"/>
    <cellStyle name="Обычный 4 6 3 2 2 3 2 2" xfId="9294"/>
    <cellStyle name="Обычный 4 6 3 2 2 3 2 2 2" xfId="18249"/>
    <cellStyle name="Обычный 4 6 3 2 2 3 2 3" xfId="9295"/>
    <cellStyle name="Обычный 4 6 3 2 2 3 2 3 2" xfId="18250"/>
    <cellStyle name="Обычный 4 6 3 2 2 3 2 4" xfId="18251"/>
    <cellStyle name="Обычный 4 6 3 2 2 3 3" xfId="9296"/>
    <cellStyle name="Обычный 4 6 3 2 2 3 3 2" xfId="18252"/>
    <cellStyle name="Обычный 4 6 3 2 2 3 4" xfId="9297"/>
    <cellStyle name="Обычный 4 6 3 2 2 3 4 2" xfId="18253"/>
    <cellStyle name="Обычный 4 6 3 2 2 3 5" xfId="18254"/>
    <cellStyle name="Обычный 4 6 3 2 2 4" xfId="9298"/>
    <cellStyle name="Обычный 4 6 3 2 2 4 2" xfId="9299"/>
    <cellStyle name="Обычный 4 6 3 2 2 4 2 2" xfId="9300"/>
    <cellStyle name="Обычный 4 6 3 2 2 4 2 2 2" xfId="18255"/>
    <cellStyle name="Обычный 4 6 3 2 2 4 2 3" xfId="18256"/>
    <cellStyle name="Обычный 4 6 3 2 2 4 3" xfId="9301"/>
    <cellStyle name="Обычный 4 6 3 2 2 4 3 2" xfId="18257"/>
    <cellStyle name="Обычный 4 6 3 2 2 4 4" xfId="9302"/>
    <cellStyle name="Обычный 4 6 3 2 2 4 4 2" xfId="18258"/>
    <cellStyle name="Обычный 4 6 3 2 2 4 5" xfId="18259"/>
    <cellStyle name="Обычный 4 6 3 2 2 5" xfId="9303"/>
    <cellStyle name="Обычный 4 6 3 2 2 5 2" xfId="9304"/>
    <cellStyle name="Обычный 4 6 3 2 2 5 2 2" xfId="18260"/>
    <cellStyle name="Обычный 4 6 3 2 2 5 3" xfId="18261"/>
    <cellStyle name="Обычный 4 6 3 2 2 6" xfId="9305"/>
    <cellStyle name="Обычный 4 6 3 2 2 6 2" xfId="18262"/>
    <cellStyle name="Обычный 4 6 3 2 2 7" xfId="9306"/>
    <cellStyle name="Обычный 4 6 3 2 2 7 2" xfId="18263"/>
    <cellStyle name="Обычный 4 6 3 2 2 8" xfId="18264"/>
    <cellStyle name="Обычный 4 6 3 2 3" xfId="9307"/>
    <cellStyle name="Обычный 4 6 3 2 3 2" xfId="9308"/>
    <cellStyle name="Обычный 4 6 3 2 3 2 2" xfId="9309"/>
    <cellStyle name="Обычный 4 6 3 2 3 2 2 2" xfId="9310"/>
    <cellStyle name="Обычный 4 6 3 2 3 2 2 2 2" xfId="18265"/>
    <cellStyle name="Обычный 4 6 3 2 3 2 2 3" xfId="9311"/>
    <cellStyle name="Обычный 4 6 3 2 3 2 2 3 2" xfId="18266"/>
    <cellStyle name="Обычный 4 6 3 2 3 2 2 4" xfId="18267"/>
    <cellStyle name="Обычный 4 6 3 2 3 2 3" xfId="9312"/>
    <cellStyle name="Обычный 4 6 3 2 3 2 3 2" xfId="18268"/>
    <cellStyle name="Обычный 4 6 3 2 3 2 4" xfId="9313"/>
    <cellStyle name="Обычный 4 6 3 2 3 2 4 2" xfId="18269"/>
    <cellStyle name="Обычный 4 6 3 2 3 2 5" xfId="18270"/>
    <cellStyle name="Обычный 4 6 3 2 3 3" xfId="9314"/>
    <cellStyle name="Обычный 4 6 3 2 3 3 2" xfId="9315"/>
    <cellStyle name="Обычный 4 6 3 2 3 3 2 2" xfId="9316"/>
    <cellStyle name="Обычный 4 6 3 2 3 3 2 2 2" xfId="18271"/>
    <cellStyle name="Обычный 4 6 3 2 3 3 2 3" xfId="18272"/>
    <cellStyle name="Обычный 4 6 3 2 3 3 3" xfId="9317"/>
    <cellStyle name="Обычный 4 6 3 2 3 3 3 2" xfId="18273"/>
    <cellStyle name="Обычный 4 6 3 2 3 3 4" xfId="9318"/>
    <cellStyle name="Обычный 4 6 3 2 3 3 4 2" xfId="18274"/>
    <cellStyle name="Обычный 4 6 3 2 3 3 5" xfId="18275"/>
    <cellStyle name="Обычный 4 6 3 2 3 4" xfId="9319"/>
    <cellStyle name="Обычный 4 6 3 2 3 4 2" xfId="9320"/>
    <cellStyle name="Обычный 4 6 3 2 3 4 2 2" xfId="18276"/>
    <cellStyle name="Обычный 4 6 3 2 3 4 3" xfId="18277"/>
    <cellStyle name="Обычный 4 6 3 2 3 5" xfId="9321"/>
    <cellStyle name="Обычный 4 6 3 2 3 5 2" xfId="18278"/>
    <cellStyle name="Обычный 4 6 3 2 3 6" xfId="9322"/>
    <cellStyle name="Обычный 4 6 3 2 3 6 2" xfId="18279"/>
    <cellStyle name="Обычный 4 6 3 2 3 7" xfId="18280"/>
    <cellStyle name="Обычный 4 6 3 2 4" xfId="9323"/>
    <cellStyle name="Обычный 4 6 3 2 4 2" xfId="9324"/>
    <cellStyle name="Обычный 4 6 3 2 4 2 2" xfId="9325"/>
    <cellStyle name="Обычный 4 6 3 2 4 2 2 2" xfId="18281"/>
    <cellStyle name="Обычный 4 6 3 2 4 2 3" xfId="9326"/>
    <cellStyle name="Обычный 4 6 3 2 4 2 3 2" xfId="18282"/>
    <cellStyle name="Обычный 4 6 3 2 4 2 4" xfId="18283"/>
    <cellStyle name="Обычный 4 6 3 2 4 3" xfId="9327"/>
    <cellStyle name="Обычный 4 6 3 2 4 3 2" xfId="18284"/>
    <cellStyle name="Обычный 4 6 3 2 4 4" xfId="9328"/>
    <cellStyle name="Обычный 4 6 3 2 4 4 2" xfId="18285"/>
    <cellStyle name="Обычный 4 6 3 2 4 5" xfId="18286"/>
    <cellStyle name="Обычный 4 6 3 2 5" xfId="9329"/>
    <cellStyle name="Обычный 4 6 3 2 5 2" xfId="9330"/>
    <cellStyle name="Обычный 4 6 3 2 5 2 2" xfId="9331"/>
    <cellStyle name="Обычный 4 6 3 2 5 2 2 2" xfId="18287"/>
    <cellStyle name="Обычный 4 6 3 2 5 2 3" xfId="18288"/>
    <cellStyle name="Обычный 4 6 3 2 5 3" xfId="9332"/>
    <cellStyle name="Обычный 4 6 3 2 5 3 2" xfId="18289"/>
    <cellStyle name="Обычный 4 6 3 2 5 4" xfId="9333"/>
    <cellStyle name="Обычный 4 6 3 2 5 4 2" xfId="18290"/>
    <cellStyle name="Обычный 4 6 3 2 5 5" xfId="18291"/>
    <cellStyle name="Обычный 4 6 3 2 6" xfId="9334"/>
    <cellStyle name="Обычный 4 6 3 2 6 2" xfId="9335"/>
    <cellStyle name="Обычный 4 6 3 2 6 2 2" xfId="18292"/>
    <cellStyle name="Обычный 4 6 3 2 6 3" xfId="18293"/>
    <cellStyle name="Обычный 4 6 3 2 7" xfId="9336"/>
    <cellStyle name="Обычный 4 6 3 2 7 2" xfId="18294"/>
    <cellStyle name="Обычный 4 6 3 2 8" xfId="9337"/>
    <cellStyle name="Обычный 4 6 3 2 8 2" xfId="18295"/>
    <cellStyle name="Обычный 4 6 3 2 9" xfId="18296"/>
    <cellStyle name="Обычный 4 6 3 3" xfId="9338"/>
    <cellStyle name="Обычный 4 6 3 3 2" xfId="9339"/>
    <cellStyle name="Обычный 4 6 3 3 2 2" xfId="9340"/>
    <cellStyle name="Обычный 4 6 3 3 2 2 2" xfId="9341"/>
    <cellStyle name="Обычный 4 6 3 3 2 2 2 2" xfId="9342"/>
    <cellStyle name="Обычный 4 6 3 3 2 2 2 2 2" xfId="18297"/>
    <cellStyle name="Обычный 4 6 3 3 2 2 2 3" xfId="9343"/>
    <cellStyle name="Обычный 4 6 3 3 2 2 2 3 2" xfId="18298"/>
    <cellStyle name="Обычный 4 6 3 3 2 2 2 4" xfId="18299"/>
    <cellStyle name="Обычный 4 6 3 3 2 2 3" xfId="9344"/>
    <cellStyle name="Обычный 4 6 3 3 2 2 3 2" xfId="18300"/>
    <cellStyle name="Обычный 4 6 3 3 2 2 4" xfId="9345"/>
    <cellStyle name="Обычный 4 6 3 3 2 2 4 2" xfId="18301"/>
    <cellStyle name="Обычный 4 6 3 3 2 2 5" xfId="18302"/>
    <cellStyle name="Обычный 4 6 3 3 2 3" xfId="9346"/>
    <cellStyle name="Обычный 4 6 3 3 2 3 2" xfId="9347"/>
    <cellStyle name="Обычный 4 6 3 3 2 3 2 2" xfId="9348"/>
    <cellStyle name="Обычный 4 6 3 3 2 3 2 2 2" xfId="18303"/>
    <cellStyle name="Обычный 4 6 3 3 2 3 2 3" xfId="18304"/>
    <cellStyle name="Обычный 4 6 3 3 2 3 3" xfId="9349"/>
    <cellStyle name="Обычный 4 6 3 3 2 3 3 2" xfId="18305"/>
    <cellStyle name="Обычный 4 6 3 3 2 3 4" xfId="9350"/>
    <cellStyle name="Обычный 4 6 3 3 2 3 4 2" xfId="18306"/>
    <cellStyle name="Обычный 4 6 3 3 2 3 5" xfId="18307"/>
    <cellStyle name="Обычный 4 6 3 3 2 4" xfId="9351"/>
    <cellStyle name="Обычный 4 6 3 3 2 4 2" xfId="9352"/>
    <cellStyle name="Обычный 4 6 3 3 2 4 2 2" xfId="18308"/>
    <cellStyle name="Обычный 4 6 3 3 2 4 3" xfId="18309"/>
    <cellStyle name="Обычный 4 6 3 3 2 5" xfId="9353"/>
    <cellStyle name="Обычный 4 6 3 3 2 5 2" xfId="18310"/>
    <cellStyle name="Обычный 4 6 3 3 2 6" xfId="9354"/>
    <cellStyle name="Обычный 4 6 3 3 2 6 2" xfId="18311"/>
    <cellStyle name="Обычный 4 6 3 3 2 7" xfId="18312"/>
    <cellStyle name="Обычный 4 6 3 3 3" xfId="9355"/>
    <cellStyle name="Обычный 4 6 3 3 3 2" xfId="9356"/>
    <cellStyle name="Обычный 4 6 3 3 3 2 2" xfId="9357"/>
    <cellStyle name="Обычный 4 6 3 3 3 2 2 2" xfId="18313"/>
    <cellStyle name="Обычный 4 6 3 3 3 2 3" xfId="9358"/>
    <cellStyle name="Обычный 4 6 3 3 3 2 3 2" xfId="18314"/>
    <cellStyle name="Обычный 4 6 3 3 3 2 4" xfId="18315"/>
    <cellStyle name="Обычный 4 6 3 3 3 3" xfId="9359"/>
    <cellStyle name="Обычный 4 6 3 3 3 3 2" xfId="18316"/>
    <cellStyle name="Обычный 4 6 3 3 3 4" xfId="9360"/>
    <cellStyle name="Обычный 4 6 3 3 3 4 2" xfId="18317"/>
    <cellStyle name="Обычный 4 6 3 3 3 5" xfId="18318"/>
    <cellStyle name="Обычный 4 6 3 3 4" xfId="9361"/>
    <cellStyle name="Обычный 4 6 3 3 4 2" xfId="9362"/>
    <cellStyle name="Обычный 4 6 3 3 4 2 2" xfId="9363"/>
    <cellStyle name="Обычный 4 6 3 3 4 2 2 2" xfId="18319"/>
    <cellStyle name="Обычный 4 6 3 3 4 2 3" xfId="18320"/>
    <cellStyle name="Обычный 4 6 3 3 4 3" xfId="9364"/>
    <cellStyle name="Обычный 4 6 3 3 4 3 2" xfId="18321"/>
    <cellStyle name="Обычный 4 6 3 3 4 4" xfId="9365"/>
    <cellStyle name="Обычный 4 6 3 3 4 4 2" xfId="18322"/>
    <cellStyle name="Обычный 4 6 3 3 4 5" xfId="18323"/>
    <cellStyle name="Обычный 4 6 3 3 5" xfId="9366"/>
    <cellStyle name="Обычный 4 6 3 3 5 2" xfId="9367"/>
    <cellStyle name="Обычный 4 6 3 3 5 2 2" xfId="18324"/>
    <cellStyle name="Обычный 4 6 3 3 5 3" xfId="18325"/>
    <cellStyle name="Обычный 4 6 3 3 6" xfId="9368"/>
    <cellStyle name="Обычный 4 6 3 3 6 2" xfId="18326"/>
    <cellStyle name="Обычный 4 6 3 3 7" xfId="9369"/>
    <cellStyle name="Обычный 4 6 3 3 7 2" xfId="18327"/>
    <cellStyle name="Обычный 4 6 3 3 8" xfId="18328"/>
    <cellStyle name="Обычный 4 6 3 4" xfId="9370"/>
    <cellStyle name="Обычный 4 6 3 4 2" xfId="9371"/>
    <cellStyle name="Обычный 4 6 3 4 2 2" xfId="9372"/>
    <cellStyle name="Обычный 4 6 3 4 2 2 2" xfId="9373"/>
    <cellStyle name="Обычный 4 6 3 4 2 2 2 2" xfId="18329"/>
    <cellStyle name="Обычный 4 6 3 4 2 2 3" xfId="9374"/>
    <cellStyle name="Обычный 4 6 3 4 2 2 3 2" xfId="18330"/>
    <cellStyle name="Обычный 4 6 3 4 2 2 4" xfId="18331"/>
    <cellStyle name="Обычный 4 6 3 4 2 3" xfId="9375"/>
    <cellStyle name="Обычный 4 6 3 4 2 3 2" xfId="18332"/>
    <cellStyle name="Обычный 4 6 3 4 2 4" xfId="9376"/>
    <cellStyle name="Обычный 4 6 3 4 2 4 2" xfId="18333"/>
    <cellStyle name="Обычный 4 6 3 4 2 5" xfId="18334"/>
    <cellStyle name="Обычный 4 6 3 4 3" xfId="9377"/>
    <cellStyle name="Обычный 4 6 3 4 3 2" xfId="9378"/>
    <cellStyle name="Обычный 4 6 3 4 3 2 2" xfId="9379"/>
    <cellStyle name="Обычный 4 6 3 4 3 2 2 2" xfId="18335"/>
    <cellStyle name="Обычный 4 6 3 4 3 2 3" xfId="18336"/>
    <cellStyle name="Обычный 4 6 3 4 3 3" xfId="9380"/>
    <cellStyle name="Обычный 4 6 3 4 3 3 2" xfId="18337"/>
    <cellStyle name="Обычный 4 6 3 4 3 4" xfId="9381"/>
    <cellStyle name="Обычный 4 6 3 4 3 4 2" xfId="18338"/>
    <cellStyle name="Обычный 4 6 3 4 3 5" xfId="18339"/>
    <cellStyle name="Обычный 4 6 3 4 4" xfId="9382"/>
    <cellStyle name="Обычный 4 6 3 4 4 2" xfId="9383"/>
    <cellStyle name="Обычный 4 6 3 4 4 2 2" xfId="18340"/>
    <cellStyle name="Обычный 4 6 3 4 4 3" xfId="18341"/>
    <cellStyle name="Обычный 4 6 3 4 5" xfId="9384"/>
    <cellStyle name="Обычный 4 6 3 4 5 2" xfId="18342"/>
    <cellStyle name="Обычный 4 6 3 4 6" xfId="9385"/>
    <cellStyle name="Обычный 4 6 3 4 6 2" xfId="18343"/>
    <cellStyle name="Обычный 4 6 3 4 7" xfId="18344"/>
    <cellStyle name="Обычный 4 6 3 5" xfId="9386"/>
    <cellStyle name="Обычный 4 6 3 5 2" xfId="9387"/>
    <cellStyle name="Обычный 4 6 3 5 2 2" xfId="9388"/>
    <cellStyle name="Обычный 4 6 3 5 2 2 2" xfId="18345"/>
    <cellStyle name="Обычный 4 6 3 5 2 3" xfId="9389"/>
    <cellStyle name="Обычный 4 6 3 5 2 3 2" xfId="18346"/>
    <cellStyle name="Обычный 4 6 3 5 2 4" xfId="18347"/>
    <cellStyle name="Обычный 4 6 3 5 3" xfId="9390"/>
    <cellStyle name="Обычный 4 6 3 5 3 2" xfId="18348"/>
    <cellStyle name="Обычный 4 6 3 5 4" xfId="9391"/>
    <cellStyle name="Обычный 4 6 3 5 4 2" xfId="18349"/>
    <cellStyle name="Обычный 4 6 3 5 5" xfId="18350"/>
    <cellStyle name="Обычный 4 6 3 6" xfId="9392"/>
    <cellStyle name="Обычный 4 6 3 6 2" xfId="9393"/>
    <cellStyle name="Обычный 4 6 3 6 2 2" xfId="9394"/>
    <cellStyle name="Обычный 4 6 3 6 2 2 2" xfId="18351"/>
    <cellStyle name="Обычный 4 6 3 6 2 3" xfId="18352"/>
    <cellStyle name="Обычный 4 6 3 6 3" xfId="9395"/>
    <cellStyle name="Обычный 4 6 3 6 3 2" xfId="18353"/>
    <cellStyle name="Обычный 4 6 3 6 4" xfId="9396"/>
    <cellStyle name="Обычный 4 6 3 6 4 2" xfId="18354"/>
    <cellStyle name="Обычный 4 6 3 6 5" xfId="18355"/>
    <cellStyle name="Обычный 4 6 3 7" xfId="9397"/>
    <cellStyle name="Обычный 4 6 3 7 2" xfId="9398"/>
    <cellStyle name="Обычный 4 6 3 7 2 2" xfId="18356"/>
    <cellStyle name="Обычный 4 6 3 7 3" xfId="18357"/>
    <cellStyle name="Обычный 4 6 3 8" xfId="9399"/>
    <cellStyle name="Обычный 4 6 3 8 2" xfId="18358"/>
    <cellStyle name="Обычный 4 6 3 9" xfId="9400"/>
    <cellStyle name="Обычный 4 6 3 9 2" xfId="18359"/>
    <cellStyle name="Обычный 4 6 4" xfId="9401"/>
    <cellStyle name="Обычный 4 6 4 2" xfId="9402"/>
    <cellStyle name="Обычный 4 6 4 2 2" xfId="9403"/>
    <cellStyle name="Обычный 4 6 4 2 2 2" xfId="9404"/>
    <cellStyle name="Обычный 4 6 4 2 2 2 2" xfId="9405"/>
    <cellStyle name="Обычный 4 6 4 2 2 2 2 2" xfId="9406"/>
    <cellStyle name="Обычный 4 6 4 2 2 2 2 2 2" xfId="18360"/>
    <cellStyle name="Обычный 4 6 4 2 2 2 2 3" xfId="9407"/>
    <cellStyle name="Обычный 4 6 4 2 2 2 2 3 2" xfId="18361"/>
    <cellStyle name="Обычный 4 6 4 2 2 2 2 4" xfId="18362"/>
    <cellStyle name="Обычный 4 6 4 2 2 2 3" xfId="9408"/>
    <cellStyle name="Обычный 4 6 4 2 2 2 3 2" xfId="18363"/>
    <cellStyle name="Обычный 4 6 4 2 2 2 4" xfId="9409"/>
    <cellStyle name="Обычный 4 6 4 2 2 2 4 2" xfId="18364"/>
    <cellStyle name="Обычный 4 6 4 2 2 2 5" xfId="18365"/>
    <cellStyle name="Обычный 4 6 4 2 2 3" xfId="9410"/>
    <cellStyle name="Обычный 4 6 4 2 2 3 2" xfId="9411"/>
    <cellStyle name="Обычный 4 6 4 2 2 3 2 2" xfId="9412"/>
    <cellStyle name="Обычный 4 6 4 2 2 3 2 2 2" xfId="18366"/>
    <cellStyle name="Обычный 4 6 4 2 2 3 2 3" xfId="18367"/>
    <cellStyle name="Обычный 4 6 4 2 2 3 3" xfId="9413"/>
    <cellStyle name="Обычный 4 6 4 2 2 3 3 2" xfId="18368"/>
    <cellStyle name="Обычный 4 6 4 2 2 3 4" xfId="9414"/>
    <cellStyle name="Обычный 4 6 4 2 2 3 4 2" xfId="18369"/>
    <cellStyle name="Обычный 4 6 4 2 2 3 5" xfId="18370"/>
    <cellStyle name="Обычный 4 6 4 2 2 4" xfId="9415"/>
    <cellStyle name="Обычный 4 6 4 2 2 4 2" xfId="9416"/>
    <cellStyle name="Обычный 4 6 4 2 2 4 2 2" xfId="18371"/>
    <cellStyle name="Обычный 4 6 4 2 2 4 3" xfId="18372"/>
    <cellStyle name="Обычный 4 6 4 2 2 5" xfId="9417"/>
    <cellStyle name="Обычный 4 6 4 2 2 5 2" xfId="18373"/>
    <cellStyle name="Обычный 4 6 4 2 2 6" xfId="9418"/>
    <cellStyle name="Обычный 4 6 4 2 2 6 2" xfId="18374"/>
    <cellStyle name="Обычный 4 6 4 2 2 7" xfId="18375"/>
    <cellStyle name="Обычный 4 6 4 2 3" xfId="9419"/>
    <cellStyle name="Обычный 4 6 4 2 3 2" xfId="9420"/>
    <cellStyle name="Обычный 4 6 4 2 3 2 2" xfId="9421"/>
    <cellStyle name="Обычный 4 6 4 2 3 2 2 2" xfId="18376"/>
    <cellStyle name="Обычный 4 6 4 2 3 2 3" xfId="9422"/>
    <cellStyle name="Обычный 4 6 4 2 3 2 3 2" xfId="18377"/>
    <cellStyle name="Обычный 4 6 4 2 3 2 4" xfId="18378"/>
    <cellStyle name="Обычный 4 6 4 2 3 3" xfId="9423"/>
    <cellStyle name="Обычный 4 6 4 2 3 3 2" xfId="18379"/>
    <cellStyle name="Обычный 4 6 4 2 3 4" xfId="9424"/>
    <cellStyle name="Обычный 4 6 4 2 3 4 2" xfId="18380"/>
    <cellStyle name="Обычный 4 6 4 2 3 5" xfId="18381"/>
    <cellStyle name="Обычный 4 6 4 2 4" xfId="9425"/>
    <cellStyle name="Обычный 4 6 4 2 4 2" xfId="9426"/>
    <cellStyle name="Обычный 4 6 4 2 4 2 2" xfId="9427"/>
    <cellStyle name="Обычный 4 6 4 2 4 2 2 2" xfId="18382"/>
    <cellStyle name="Обычный 4 6 4 2 4 2 3" xfId="18383"/>
    <cellStyle name="Обычный 4 6 4 2 4 3" xfId="9428"/>
    <cellStyle name="Обычный 4 6 4 2 4 3 2" xfId="18384"/>
    <cellStyle name="Обычный 4 6 4 2 4 4" xfId="9429"/>
    <cellStyle name="Обычный 4 6 4 2 4 4 2" xfId="18385"/>
    <cellStyle name="Обычный 4 6 4 2 4 5" xfId="18386"/>
    <cellStyle name="Обычный 4 6 4 2 5" xfId="9430"/>
    <cellStyle name="Обычный 4 6 4 2 5 2" xfId="9431"/>
    <cellStyle name="Обычный 4 6 4 2 5 2 2" xfId="18387"/>
    <cellStyle name="Обычный 4 6 4 2 5 3" xfId="18388"/>
    <cellStyle name="Обычный 4 6 4 2 6" xfId="9432"/>
    <cellStyle name="Обычный 4 6 4 2 6 2" xfId="18389"/>
    <cellStyle name="Обычный 4 6 4 2 7" xfId="9433"/>
    <cellStyle name="Обычный 4 6 4 2 7 2" xfId="18390"/>
    <cellStyle name="Обычный 4 6 4 2 8" xfId="18391"/>
    <cellStyle name="Обычный 4 6 4 3" xfId="9434"/>
    <cellStyle name="Обычный 4 6 4 3 2" xfId="9435"/>
    <cellStyle name="Обычный 4 6 4 3 2 2" xfId="9436"/>
    <cellStyle name="Обычный 4 6 4 3 2 2 2" xfId="9437"/>
    <cellStyle name="Обычный 4 6 4 3 2 2 2 2" xfId="18392"/>
    <cellStyle name="Обычный 4 6 4 3 2 2 3" xfId="9438"/>
    <cellStyle name="Обычный 4 6 4 3 2 2 3 2" xfId="18393"/>
    <cellStyle name="Обычный 4 6 4 3 2 2 4" xfId="18394"/>
    <cellStyle name="Обычный 4 6 4 3 2 3" xfId="9439"/>
    <cellStyle name="Обычный 4 6 4 3 2 3 2" xfId="18395"/>
    <cellStyle name="Обычный 4 6 4 3 2 4" xfId="9440"/>
    <cellStyle name="Обычный 4 6 4 3 2 4 2" xfId="18396"/>
    <cellStyle name="Обычный 4 6 4 3 2 5" xfId="18397"/>
    <cellStyle name="Обычный 4 6 4 3 3" xfId="9441"/>
    <cellStyle name="Обычный 4 6 4 3 3 2" xfId="9442"/>
    <cellStyle name="Обычный 4 6 4 3 3 2 2" xfId="9443"/>
    <cellStyle name="Обычный 4 6 4 3 3 2 2 2" xfId="18398"/>
    <cellStyle name="Обычный 4 6 4 3 3 2 3" xfId="18399"/>
    <cellStyle name="Обычный 4 6 4 3 3 3" xfId="9444"/>
    <cellStyle name="Обычный 4 6 4 3 3 3 2" xfId="18400"/>
    <cellStyle name="Обычный 4 6 4 3 3 4" xfId="9445"/>
    <cellStyle name="Обычный 4 6 4 3 3 4 2" xfId="18401"/>
    <cellStyle name="Обычный 4 6 4 3 3 5" xfId="18402"/>
    <cellStyle name="Обычный 4 6 4 3 4" xfId="9446"/>
    <cellStyle name="Обычный 4 6 4 3 4 2" xfId="9447"/>
    <cellStyle name="Обычный 4 6 4 3 4 2 2" xfId="18403"/>
    <cellStyle name="Обычный 4 6 4 3 4 3" xfId="18404"/>
    <cellStyle name="Обычный 4 6 4 3 5" xfId="9448"/>
    <cellStyle name="Обычный 4 6 4 3 5 2" xfId="18405"/>
    <cellStyle name="Обычный 4 6 4 3 6" xfId="9449"/>
    <cellStyle name="Обычный 4 6 4 3 6 2" xfId="18406"/>
    <cellStyle name="Обычный 4 6 4 3 7" xfId="18407"/>
    <cellStyle name="Обычный 4 6 4 4" xfId="9450"/>
    <cellStyle name="Обычный 4 6 4 4 2" xfId="9451"/>
    <cellStyle name="Обычный 4 6 4 4 2 2" xfId="9452"/>
    <cellStyle name="Обычный 4 6 4 4 2 2 2" xfId="18408"/>
    <cellStyle name="Обычный 4 6 4 4 2 3" xfId="9453"/>
    <cellStyle name="Обычный 4 6 4 4 2 3 2" xfId="18409"/>
    <cellStyle name="Обычный 4 6 4 4 2 4" xfId="18410"/>
    <cellStyle name="Обычный 4 6 4 4 3" xfId="9454"/>
    <cellStyle name="Обычный 4 6 4 4 3 2" xfId="18411"/>
    <cellStyle name="Обычный 4 6 4 4 4" xfId="9455"/>
    <cellStyle name="Обычный 4 6 4 4 4 2" xfId="18412"/>
    <cellStyle name="Обычный 4 6 4 4 5" xfId="18413"/>
    <cellStyle name="Обычный 4 6 4 5" xfId="9456"/>
    <cellStyle name="Обычный 4 6 4 5 2" xfId="9457"/>
    <cellStyle name="Обычный 4 6 4 5 2 2" xfId="9458"/>
    <cellStyle name="Обычный 4 6 4 5 2 2 2" xfId="18414"/>
    <cellStyle name="Обычный 4 6 4 5 2 3" xfId="18415"/>
    <cellStyle name="Обычный 4 6 4 5 3" xfId="9459"/>
    <cellStyle name="Обычный 4 6 4 5 3 2" xfId="18416"/>
    <cellStyle name="Обычный 4 6 4 5 4" xfId="9460"/>
    <cellStyle name="Обычный 4 6 4 5 4 2" xfId="18417"/>
    <cellStyle name="Обычный 4 6 4 5 5" xfId="18418"/>
    <cellStyle name="Обычный 4 6 4 6" xfId="9461"/>
    <cellStyle name="Обычный 4 6 4 6 2" xfId="9462"/>
    <cellStyle name="Обычный 4 6 4 6 2 2" xfId="18419"/>
    <cellStyle name="Обычный 4 6 4 6 3" xfId="18420"/>
    <cellStyle name="Обычный 4 6 4 7" xfId="9463"/>
    <cellStyle name="Обычный 4 6 4 7 2" xfId="18421"/>
    <cellStyle name="Обычный 4 6 4 8" xfId="9464"/>
    <cellStyle name="Обычный 4 6 4 8 2" xfId="18422"/>
    <cellStyle name="Обычный 4 6 4 9" xfId="18423"/>
    <cellStyle name="Обычный 4 6 5" xfId="9465"/>
    <cellStyle name="Обычный 4 6 5 2" xfId="9466"/>
    <cellStyle name="Обычный 4 6 5 2 2" xfId="9467"/>
    <cellStyle name="Обычный 4 6 5 2 2 2" xfId="9468"/>
    <cellStyle name="Обычный 4 6 5 2 2 2 2" xfId="9469"/>
    <cellStyle name="Обычный 4 6 5 2 2 2 2 2" xfId="18424"/>
    <cellStyle name="Обычный 4 6 5 2 2 2 3" xfId="9470"/>
    <cellStyle name="Обычный 4 6 5 2 2 2 3 2" xfId="18425"/>
    <cellStyle name="Обычный 4 6 5 2 2 2 4" xfId="18426"/>
    <cellStyle name="Обычный 4 6 5 2 2 3" xfId="9471"/>
    <cellStyle name="Обычный 4 6 5 2 2 3 2" xfId="18427"/>
    <cellStyle name="Обычный 4 6 5 2 2 4" xfId="9472"/>
    <cellStyle name="Обычный 4 6 5 2 2 4 2" xfId="18428"/>
    <cellStyle name="Обычный 4 6 5 2 2 5" xfId="18429"/>
    <cellStyle name="Обычный 4 6 5 2 3" xfId="9473"/>
    <cellStyle name="Обычный 4 6 5 2 3 2" xfId="9474"/>
    <cellStyle name="Обычный 4 6 5 2 3 2 2" xfId="9475"/>
    <cellStyle name="Обычный 4 6 5 2 3 2 2 2" xfId="18430"/>
    <cellStyle name="Обычный 4 6 5 2 3 2 3" xfId="18431"/>
    <cellStyle name="Обычный 4 6 5 2 3 3" xfId="9476"/>
    <cellStyle name="Обычный 4 6 5 2 3 3 2" xfId="18432"/>
    <cellStyle name="Обычный 4 6 5 2 3 4" xfId="9477"/>
    <cellStyle name="Обычный 4 6 5 2 3 4 2" xfId="18433"/>
    <cellStyle name="Обычный 4 6 5 2 3 5" xfId="18434"/>
    <cellStyle name="Обычный 4 6 5 2 4" xfId="9478"/>
    <cellStyle name="Обычный 4 6 5 2 4 2" xfId="9479"/>
    <cellStyle name="Обычный 4 6 5 2 4 2 2" xfId="18435"/>
    <cellStyle name="Обычный 4 6 5 2 4 3" xfId="18436"/>
    <cellStyle name="Обычный 4 6 5 2 5" xfId="9480"/>
    <cellStyle name="Обычный 4 6 5 2 5 2" xfId="18437"/>
    <cellStyle name="Обычный 4 6 5 2 6" xfId="9481"/>
    <cellStyle name="Обычный 4 6 5 2 6 2" xfId="18438"/>
    <cellStyle name="Обычный 4 6 5 2 7" xfId="18439"/>
    <cellStyle name="Обычный 4 6 5 3" xfId="9482"/>
    <cellStyle name="Обычный 4 6 5 3 2" xfId="9483"/>
    <cellStyle name="Обычный 4 6 5 3 2 2" xfId="9484"/>
    <cellStyle name="Обычный 4 6 5 3 2 2 2" xfId="18440"/>
    <cellStyle name="Обычный 4 6 5 3 2 3" xfId="9485"/>
    <cellStyle name="Обычный 4 6 5 3 2 3 2" xfId="18441"/>
    <cellStyle name="Обычный 4 6 5 3 2 4" xfId="18442"/>
    <cellStyle name="Обычный 4 6 5 3 3" xfId="9486"/>
    <cellStyle name="Обычный 4 6 5 3 3 2" xfId="18443"/>
    <cellStyle name="Обычный 4 6 5 3 4" xfId="9487"/>
    <cellStyle name="Обычный 4 6 5 3 4 2" xfId="18444"/>
    <cellStyle name="Обычный 4 6 5 3 5" xfId="18445"/>
    <cellStyle name="Обычный 4 6 5 4" xfId="9488"/>
    <cellStyle name="Обычный 4 6 5 4 2" xfId="9489"/>
    <cellStyle name="Обычный 4 6 5 4 2 2" xfId="9490"/>
    <cellStyle name="Обычный 4 6 5 4 2 2 2" xfId="18446"/>
    <cellStyle name="Обычный 4 6 5 4 2 3" xfId="18447"/>
    <cellStyle name="Обычный 4 6 5 4 3" xfId="9491"/>
    <cellStyle name="Обычный 4 6 5 4 3 2" xfId="18448"/>
    <cellStyle name="Обычный 4 6 5 4 4" xfId="9492"/>
    <cellStyle name="Обычный 4 6 5 4 4 2" xfId="18449"/>
    <cellStyle name="Обычный 4 6 5 4 5" xfId="18450"/>
    <cellStyle name="Обычный 4 6 5 5" xfId="9493"/>
    <cellStyle name="Обычный 4 6 5 5 2" xfId="9494"/>
    <cellStyle name="Обычный 4 6 5 5 2 2" xfId="18451"/>
    <cellStyle name="Обычный 4 6 5 5 3" xfId="18452"/>
    <cellStyle name="Обычный 4 6 5 6" xfId="9495"/>
    <cellStyle name="Обычный 4 6 5 6 2" xfId="18453"/>
    <cellStyle name="Обычный 4 6 5 7" xfId="9496"/>
    <cellStyle name="Обычный 4 6 5 7 2" xfId="18454"/>
    <cellStyle name="Обычный 4 6 5 8" xfId="18455"/>
    <cellStyle name="Обычный 4 6 6" xfId="9497"/>
    <cellStyle name="Обычный 4 6 6 2" xfId="9498"/>
    <cellStyle name="Обычный 4 6 6 2 2" xfId="9499"/>
    <cellStyle name="Обычный 4 6 6 2 2 2" xfId="9500"/>
    <cellStyle name="Обычный 4 6 6 2 2 2 2" xfId="18456"/>
    <cellStyle name="Обычный 4 6 6 2 2 3" xfId="9501"/>
    <cellStyle name="Обычный 4 6 6 2 2 3 2" xfId="18457"/>
    <cellStyle name="Обычный 4 6 6 2 2 4" xfId="18458"/>
    <cellStyle name="Обычный 4 6 6 2 3" xfId="9502"/>
    <cellStyle name="Обычный 4 6 6 2 3 2" xfId="18459"/>
    <cellStyle name="Обычный 4 6 6 2 4" xfId="9503"/>
    <cellStyle name="Обычный 4 6 6 2 4 2" xfId="18460"/>
    <cellStyle name="Обычный 4 6 6 2 5" xfId="18461"/>
    <cellStyle name="Обычный 4 6 6 3" xfId="9504"/>
    <cellStyle name="Обычный 4 6 6 3 2" xfId="9505"/>
    <cellStyle name="Обычный 4 6 6 3 2 2" xfId="9506"/>
    <cellStyle name="Обычный 4 6 6 3 2 2 2" xfId="18462"/>
    <cellStyle name="Обычный 4 6 6 3 2 3" xfId="18463"/>
    <cellStyle name="Обычный 4 6 6 3 3" xfId="9507"/>
    <cellStyle name="Обычный 4 6 6 3 3 2" xfId="18464"/>
    <cellStyle name="Обычный 4 6 6 3 4" xfId="9508"/>
    <cellStyle name="Обычный 4 6 6 3 4 2" xfId="18465"/>
    <cellStyle name="Обычный 4 6 6 3 5" xfId="18466"/>
    <cellStyle name="Обычный 4 6 6 4" xfId="9509"/>
    <cellStyle name="Обычный 4 6 6 4 2" xfId="9510"/>
    <cellStyle name="Обычный 4 6 6 4 2 2" xfId="18467"/>
    <cellStyle name="Обычный 4 6 6 4 3" xfId="18468"/>
    <cellStyle name="Обычный 4 6 6 5" xfId="9511"/>
    <cellStyle name="Обычный 4 6 6 5 2" xfId="18469"/>
    <cellStyle name="Обычный 4 6 6 6" xfId="9512"/>
    <cellStyle name="Обычный 4 6 6 6 2" xfId="18470"/>
    <cellStyle name="Обычный 4 6 6 7" xfId="18471"/>
    <cellStyle name="Обычный 4 6 7" xfId="9513"/>
    <cellStyle name="Обычный 4 6 7 2" xfId="9514"/>
    <cellStyle name="Обычный 4 6 7 2 2" xfId="9515"/>
    <cellStyle name="Обычный 4 6 7 2 2 2" xfId="18472"/>
    <cellStyle name="Обычный 4 6 7 2 3" xfId="9516"/>
    <cellStyle name="Обычный 4 6 7 2 3 2" xfId="18473"/>
    <cellStyle name="Обычный 4 6 7 2 4" xfId="18474"/>
    <cellStyle name="Обычный 4 6 7 3" xfId="9517"/>
    <cellStyle name="Обычный 4 6 7 3 2" xfId="18475"/>
    <cellStyle name="Обычный 4 6 7 4" xfId="9518"/>
    <cellStyle name="Обычный 4 6 7 4 2" xfId="18476"/>
    <cellStyle name="Обычный 4 6 7 5" xfId="18477"/>
    <cellStyle name="Обычный 4 6 8" xfId="9519"/>
    <cellStyle name="Обычный 4 6 8 2" xfId="9520"/>
    <cellStyle name="Обычный 4 6 8 2 2" xfId="9521"/>
    <cellStyle name="Обычный 4 6 8 2 2 2" xfId="18478"/>
    <cellStyle name="Обычный 4 6 8 2 3" xfId="18479"/>
    <cellStyle name="Обычный 4 6 8 3" xfId="9522"/>
    <cellStyle name="Обычный 4 6 8 3 2" xfId="18480"/>
    <cellStyle name="Обычный 4 6 8 4" xfId="9523"/>
    <cellStyle name="Обычный 4 6 8 4 2" xfId="18481"/>
    <cellStyle name="Обычный 4 6 8 5" xfId="18482"/>
    <cellStyle name="Обычный 4 6 9" xfId="9524"/>
    <cellStyle name="Обычный 4 6 9 2" xfId="9525"/>
    <cellStyle name="Обычный 4 6 9 2 2" xfId="18483"/>
    <cellStyle name="Обычный 4 6 9 3" xfId="18484"/>
    <cellStyle name="Обычный 4 7" xfId="9526"/>
    <cellStyle name="Обычный 4 7 10" xfId="9527"/>
    <cellStyle name="Обычный 4 7 10 2" xfId="18485"/>
    <cellStyle name="Обычный 4 7 11" xfId="18486"/>
    <cellStyle name="Обычный 4 7 2" xfId="9528"/>
    <cellStyle name="Обычный 4 7 2 10" xfId="18487"/>
    <cellStyle name="Обычный 4 7 2 2" xfId="9529"/>
    <cellStyle name="Обычный 4 7 2 2 2" xfId="9530"/>
    <cellStyle name="Обычный 4 7 2 2 2 2" xfId="9531"/>
    <cellStyle name="Обычный 4 7 2 2 2 2 2" xfId="9532"/>
    <cellStyle name="Обычный 4 7 2 2 2 2 2 2" xfId="9533"/>
    <cellStyle name="Обычный 4 7 2 2 2 2 2 2 2" xfId="9534"/>
    <cellStyle name="Обычный 4 7 2 2 2 2 2 2 2 2" xfId="18488"/>
    <cellStyle name="Обычный 4 7 2 2 2 2 2 2 3" xfId="9535"/>
    <cellStyle name="Обычный 4 7 2 2 2 2 2 2 3 2" xfId="18489"/>
    <cellStyle name="Обычный 4 7 2 2 2 2 2 2 4" xfId="18490"/>
    <cellStyle name="Обычный 4 7 2 2 2 2 2 3" xfId="9536"/>
    <cellStyle name="Обычный 4 7 2 2 2 2 2 3 2" xfId="18491"/>
    <cellStyle name="Обычный 4 7 2 2 2 2 2 4" xfId="9537"/>
    <cellStyle name="Обычный 4 7 2 2 2 2 2 4 2" xfId="18492"/>
    <cellStyle name="Обычный 4 7 2 2 2 2 2 5" xfId="18493"/>
    <cellStyle name="Обычный 4 7 2 2 2 2 3" xfId="9538"/>
    <cellStyle name="Обычный 4 7 2 2 2 2 3 2" xfId="9539"/>
    <cellStyle name="Обычный 4 7 2 2 2 2 3 2 2" xfId="9540"/>
    <cellStyle name="Обычный 4 7 2 2 2 2 3 2 2 2" xfId="18494"/>
    <cellStyle name="Обычный 4 7 2 2 2 2 3 2 3" xfId="18495"/>
    <cellStyle name="Обычный 4 7 2 2 2 2 3 3" xfId="9541"/>
    <cellStyle name="Обычный 4 7 2 2 2 2 3 3 2" xfId="18496"/>
    <cellStyle name="Обычный 4 7 2 2 2 2 3 4" xfId="9542"/>
    <cellStyle name="Обычный 4 7 2 2 2 2 3 4 2" xfId="18497"/>
    <cellStyle name="Обычный 4 7 2 2 2 2 3 5" xfId="18498"/>
    <cellStyle name="Обычный 4 7 2 2 2 2 4" xfId="9543"/>
    <cellStyle name="Обычный 4 7 2 2 2 2 4 2" xfId="9544"/>
    <cellStyle name="Обычный 4 7 2 2 2 2 4 2 2" xfId="18499"/>
    <cellStyle name="Обычный 4 7 2 2 2 2 4 3" xfId="18500"/>
    <cellStyle name="Обычный 4 7 2 2 2 2 5" xfId="9545"/>
    <cellStyle name="Обычный 4 7 2 2 2 2 5 2" xfId="18501"/>
    <cellStyle name="Обычный 4 7 2 2 2 2 6" xfId="9546"/>
    <cellStyle name="Обычный 4 7 2 2 2 2 6 2" xfId="18502"/>
    <cellStyle name="Обычный 4 7 2 2 2 2 7" xfId="18503"/>
    <cellStyle name="Обычный 4 7 2 2 2 3" xfId="9547"/>
    <cellStyle name="Обычный 4 7 2 2 2 3 2" xfId="9548"/>
    <cellStyle name="Обычный 4 7 2 2 2 3 2 2" xfId="9549"/>
    <cellStyle name="Обычный 4 7 2 2 2 3 2 2 2" xfId="18504"/>
    <cellStyle name="Обычный 4 7 2 2 2 3 2 3" xfId="9550"/>
    <cellStyle name="Обычный 4 7 2 2 2 3 2 3 2" xfId="18505"/>
    <cellStyle name="Обычный 4 7 2 2 2 3 2 4" xfId="18506"/>
    <cellStyle name="Обычный 4 7 2 2 2 3 3" xfId="9551"/>
    <cellStyle name="Обычный 4 7 2 2 2 3 3 2" xfId="18507"/>
    <cellStyle name="Обычный 4 7 2 2 2 3 4" xfId="9552"/>
    <cellStyle name="Обычный 4 7 2 2 2 3 4 2" xfId="18508"/>
    <cellStyle name="Обычный 4 7 2 2 2 3 5" xfId="18509"/>
    <cellStyle name="Обычный 4 7 2 2 2 4" xfId="9553"/>
    <cellStyle name="Обычный 4 7 2 2 2 4 2" xfId="9554"/>
    <cellStyle name="Обычный 4 7 2 2 2 4 2 2" xfId="9555"/>
    <cellStyle name="Обычный 4 7 2 2 2 4 2 2 2" xfId="18510"/>
    <cellStyle name="Обычный 4 7 2 2 2 4 2 3" xfId="18511"/>
    <cellStyle name="Обычный 4 7 2 2 2 4 3" xfId="9556"/>
    <cellStyle name="Обычный 4 7 2 2 2 4 3 2" xfId="18512"/>
    <cellStyle name="Обычный 4 7 2 2 2 4 4" xfId="9557"/>
    <cellStyle name="Обычный 4 7 2 2 2 4 4 2" xfId="18513"/>
    <cellStyle name="Обычный 4 7 2 2 2 4 5" xfId="18514"/>
    <cellStyle name="Обычный 4 7 2 2 2 5" xfId="9558"/>
    <cellStyle name="Обычный 4 7 2 2 2 5 2" xfId="9559"/>
    <cellStyle name="Обычный 4 7 2 2 2 5 2 2" xfId="18515"/>
    <cellStyle name="Обычный 4 7 2 2 2 5 3" xfId="18516"/>
    <cellStyle name="Обычный 4 7 2 2 2 6" xfId="9560"/>
    <cellStyle name="Обычный 4 7 2 2 2 6 2" xfId="18517"/>
    <cellStyle name="Обычный 4 7 2 2 2 7" xfId="9561"/>
    <cellStyle name="Обычный 4 7 2 2 2 7 2" xfId="18518"/>
    <cellStyle name="Обычный 4 7 2 2 2 8" xfId="18519"/>
    <cellStyle name="Обычный 4 7 2 2 3" xfId="9562"/>
    <cellStyle name="Обычный 4 7 2 2 3 2" xfId="9563"/>
    <cellStyle name="Обычный 4 7 2 2 3 2 2" xfId="9564"/>
    <cellStyle name="Обычный 4 7 2 2 3 2 2 2" xfId="9565"/>
    <cellStyle name="Обычный 4 7 2 2 3 2 2 2 2" xfId="18520"/>
    <cellStyle name="Обычный 4 7 2 2 3 2 2 3" xfId="9566"/>
    <cellStyle name="Обычный 4 7 2 2 3 2 2 3 2" xfId="18521"/>
    <cellStyle name="Обычный 4 7 2 2 3 2 2 4" xfId="18522"/>
    <cellStyle name="Обычный 4 7 2 2 3 2 3" xfId="9567"/>
    <cellStyle name="Обычный 4 7 2 2 3 2 3 2" xfId="18523"/>
    <cellStyle name="Обычный 4 7 2 2 3 2 4" xfId="9568"/>
    <cellStyle name="Обычный 4 7 2 2 3 2 4 2" xfId="18524"/>
    <cellStyle name="Обычный 4 7 2 2 3 2 5" xfId="18525"/>
    <cellStyle name="Обычный 4 7 2 2 3 3" xfId="9569"/>
    <cellStyle name="Обычный 4 7 2 2 3 3 2" xfId="9570"/>
    <cellStyle name="Обычный 4 7 2 2 3 3 2 2" xfId="9571"/>
    <cellStyle name="Обычный 4 7 2 2 3 3 2 2 2" xfId="18526"/>
    <cellStyle name="Обычный 4 7 2 2 3 3 2 3" xfId="18527"/>
    <cellStyle name="Обычный 4 7 2 2 3 3 3" xfId="9572"/>
    <cellStyle name="Обычный 4 7 2 2 3 3 3 2" xfId="18528"/>
    <cellStyle name="Обычный 4 7 2 2 3 3 4" xfId="9573"/>
    <cellStyle name="Обычный 4 7 2 2 3 3 4 2" xfId="18529"/>
    <cellStyle name="Обычный 4 7 2 2 3 3 5" xfId="18530"/>
    <cellStyle name="Обычный 4 7 2 2 3 4" xfId="9574"/>
    <cellStyle name="Обычный 4 7 2 2 3 4 2" xfId="9575"/>
    <cellStyle name="Обычный 4 7 2 2 3 4 2 2" xfId="18531"/>
    <cellStyle name="Обычный 4 7 2 2 3 4 3" xfId="18532"/>
    <cellStyle name="Обычный 4 7 2 2 3 5" xfId="9576"/>
    <cellStyle name="Обычный 4 7 2 2 3 5 2" xfId="18533"/>
    <cellStyle name="Обычный 4 7 2 2 3 6" xfId="9577"/>
    <cellStyle name="Обычный 4 7 2 2 3 6 2" xfId="18534"/>
    <cellStyle name="Обычный 4 7 2 2 3 7" xfId="18535"/>
    <cellStyle name="Обычный 4 7 2 2 4" xfId="9578"/>
    <cellStyle name="Обычный 4 7 2 2 4 2" xfId="9579"/>
    <cellStyle name="Обычный 4 7 2 2 4 2 2" xfId="9580"/>
    <cellStyle name="Обычный 4 7 2 2 4 2 2 2" xfId="18536"/>
    <cellStyle name="Обычный 4 7 2 2 4 2 3" xfId="9581"/>
    <cellStyle name="Обычный 4 7 2 2 4 2 3 2" xfId="18537"/>
    <cellStyle name="Обычный 4 7 2 2 4 2 4" xfId="18538"/>
    <cellStyle name="Обычный 4 7 2 2 4 3" xfId="9582"/>
    <cellStyle name="Обычный 4 7 2 2 4 3 2" xfId="18539"/>
    <cellStyle name="Обычный 4 7 2 2 4 4" xfId="9583"/>
    <cellStyle name="Обычный 4 7 2 2 4 4 2" xfId="18540"/>
    <cellStyle name="Обычный 4 7 2 2 4 5" xfId="18541"/>
    <cellStyle name="Обычный 4 7 2 2 5" xfId="9584"/>
    <cellStyle name="Обычный 4 7 2 2 5 2" xfId="9585"/>
    <cellStyle name="Обычный 4 7 2 2 5 2 2" xfId="9586"/>
    <cellStyle name="Обычный 4 7 2 2 5 2 2 2" xfId="18542"/>
    <cellStyle name="Обычный 4 7 2 2 5 2 3" xfId="18543"/>
    <cellStyle name="Обычный 4 7 2 2 5 3" xfId="9587"/>
    <cellStyle name="Обычный 4 7 2 2 5 3 2" xfId="18544"/>
    <cellStyle name="Обычный 4 7 2 2 5 4" xfId="9588"/>
    <cellStyle name="Обычный 4 7 2 2 5 4 2" xfId="18545"/>
    <cellStyle name="Обычный 4 7 2 2 5 5" xfId="18546"/>
    <cellStyle name="Обычный 4 7 2 2 6" xfId="9589"/>
    <cellStyle name="Обычный 4 7 2 2 6 2" xfId="9590"/>
    <cellStyle name="Обычный 4 7 2 2 6 2 2" xfId="18547"/>
    <cellStyle name="Обычный 4 7 2 2 6 3" xfId="18548"/>
    <cellStyle name="Обычный 4 7 2 2 7" xfId="9591"/>
    <cellStyle name="Обычный 4 7 2 2 7 2" xfId="18549"/>
    <cellStyle name="Обычный 4 7 2 2 8" xfId="9592"/>
    <cellStyle name="Обычный 4 7 2 2 8 2" xfId="18550"/>
    <cellStyle name="Обычный 4 7 2 2 9" xfId="18551"/>
    <cellStyle name="Обычный 4 7 2 3" xfId="9593"/>
    <cellStyle name="Обычный 4 7 2 3 2" xfId="9594"/>
    <cellStyle name="Обычный 4 7 2 3 2 2" xfId="9595"/>
    <cellStyle name="Обычный 4 7 2 3 2 2 2" xfId="9596"/>
    <cellStyle name="Обычный 4 7 2 3 2 2 2 2" xfId="9597"/>
    <cellStyle name="Обычный 4 7 2 3 2 2 2 2 2" xfId="18552"/>
    <cellStyle name="Обычный 4 7 2 3 2 2 2 3" xfId="9598"/>
    <cellStyle name="Обычный 4 7 2 3 2 2 2 3 2" xfId="18553"/>
    <cellStyle name="Обычный 4 7 2 3 2 2 2 4" xfId="18554"/>
    <cellStyle name="Обычный 4 7 2 3 2 2 3" xfId="9599"/>
    <cellStyle name="Обычный 4 7 2 3 2 2 3 2" xfId="18555"/>
    <cellStyle name="Обычный 4 7 2 3 2 2 4" xfId="9600"/>
    <cellStyle name="Обычный 4 7 2 3 2 2 4 2" xfId="18556"/>
    <cellStyle name="Обычный 4 7 2 3 2 2 5" xfId="18557"/>
    <cellStyle name="Обычный 4 7 2 3 2 3" xfId="9601"/>
    <cellStyle name="Обычный 4 7 2 3 2 3 2" xfId="9602"/>
    <cellStyle name="Обычный 4 7 2 3 2 3 2 2" xfId="9603"/>
    <cellStyle name="Обычный 4 7 2 3 2 3 2 2 2" xfId="18558"/>
    <cellStyle name="Обычный 4 7 2 3 2 3 2 3" xfId="18559"/>
    <cellStyle name="Обычный 4 7 2 3 2 3 3" xfId="9604"/>
    <cellStyle name="Обычный 4 7 2 3 2 3 3 2" xfId="18560"/>
    <cellStyle name="Обычный 4 7 2 3 2 3 4" xfId="9605"/>
    <cellStyle name="Обычный 4 7 2 3 2 3 4 2" xfId="18561"/>
    <cellStyle name="Обычный 4 7 2 3 2 3 5" xfId="18562"/>
    <cellStyle name="Обычный 4 7 2 3 2 4" xfId="9606"/>
    <cellStyle name="Обычный 4 7 2 3 2 4 2" xfId="9607"/>
    <cellStyle name="Обычный 4 7 2 3 2 4 2 2" xfId="18563"/>
    <cellStyle name="Обычный 4 7 2 3 2 4 3" xfId="18564"/>
    <cellStyle name="Обычный 4 7 2 3 2 5" xfId="9608"/>
    <cellStyle name="Обычный 4 7 2 3 2 5 2" xfId="18565"/>
    <cellStyle name="Обычный 4 7 2 3 2 6" xfId="9609"/>
    <cellStyle name="Обычный 4 7 2 3 2 6 2" xfId="18566"/>
    <cellStyle name="Обычный 4 7 2 3 2 7" xfId="18567"/>
    <cellStyle name="Обычный 4 7 2 3 3" xfId="9610"/>
    <cellStyle name="Обычный 4 7 2 3 3 2" xfId="9611"/>
    <cellStyle name="Обычный 4 7 2 3 3 2 2" xfId="9612"/>
    <cellStyle name="Обычный 4 7 2 3 3 2 2 2" xfId="18568"/>
    <cellStyle name="Обычный 4 7 2 3 3 2 3" xfId="9613"/>
    <cellStyle name="Обычный 4 7 2 3 3 2 3 2" xfId="18569"/>
    <cellStyle name="Обычный 4 7 2 3 3 2 4" xfId="18570"/>
    <cellStyle name="Обычный 4 7 2 3 3 3" xfId="9614"/>
    <cellStyle name="Обычный 4 7 2 3 3 3 2" xfId="18571"/>
    <cellStyle name="Обычный 4 7 2 3 3 4" xfId="9615"/>
    <cellStyle name="Обычный 4 7 2 3 3 4 2" xfId="18572"/>
    <cellStyle name="Обычный 4 7 2 3 3 5" xfId="18573"/>
    <cellStyle name="Обычный 4 7 2 3 4" xfId="9616"/>
    <cellStyle name="Обычный 4 7 2 3 4 2" xfId="9617"/>
    <cellStyle name="Обычный 4 7 2 3 4 2 2" xfId="9618"/>
    <cellStyle name="Обычный 4 7 2 3 4 2 2 2" xfId="18574"/>
    <cellStyle name="Обычный 4 7 2 3 4 2 3" xfId="18575"/>
    <cellStyle name="Обычный 4 7 2 3 4 3" xfId="9619"/>
    <cellStyle name="Обычный 4 7 2 3 4 3 2" xfId="18576"/>
    <cellStyle name="Обычный 4 7 2 3 4 4" xfId="9620"/>
    <cellStyle name="Обычный 4 7 2 3 4 4 2" xfId="18577"/>
    <cellStyle name="Обычный 4 7 2 3 4 5" xfId="18578"/>
    <cellStyle name="Обычный 4 7 2 3 5" xfId="9621"/>
    <cellStyle name="Обычный 4 7 2 3 5 2" xfId="9622"/>
    <cellStyle name="Обычный 4 7 2 3 5 2 2" xfId="18579"/>
    <cellStyle name="Обычный 4 7 2 3 5 3" xfId="18580"/>
    <cellStyle name="Обычный 4 7 2 3 6" xfId="9623"/>
    <cellStyle name="Обычный 4 7 2 3 6 2" xfId="18581"/>
    <cellStyle name="Обычный 4 7 2 3 7" xfId="9624"/>
    <cellStyle name="Обычный 4 7 2 3 7 2" xfId="18582"/>
    <cellStyle name="Обычный 4 7 2 3 8" xfId="18583"/>
    <cellStyle name="Обычный 4 7 2 4" xfId="9625"/>
    <cellStyle name="Обычный 4 7 2 4 2" xfId="9626"/>
    <cellStyle name="Обычный 4 7 2 4 2 2" xfId="9627"/>
    <cellStyle name="Обычный 4 7 2 4 2 2 2" xfId="9628"/>
    <cellStyle name="Обычный 4 7 2 4 2 2 2 2" xfId="18584"/>
    <cellStyle name="Обычный 4 7 2 4 2 2 3" xfId="9629"/>
    <cellStyle name="Обычный 4 7 2 4 2 2 3 2" xfId="18585"/>
    <cellStyle name="Обычный 4 7 2 4 2 2 4" xfId="18586"/>
    <cellStyle name="Обычный 4 7 2 4 2 3" xfId="9630"/>
    <cellStyle name="Обычный 4 7 2 4 2 3 2" xfId="18587"/>
    <cellStyle name="Обычный 4 7 2 4 2 4" xfId="9631"/>
    <cellStyle name="Обычный 4 7 2 4 2 4 2" xfId="18588"/>
    <cellStyle name="Обычный 4 7 2 4 2 5" xfId="18589"/>
    <cellStyle name="Обычный 4 7 2 4 3" xfId="9632"/>
    <cellStyle name="Обычный 4 7 2 4 3 2" xfId="9633"/>
    <cellStyle name="Обычный 4 7 2 4 3 2 2" xfId="9634"/>
    <cellStyle name="Обычный 4 7 2 4 3 2 2 2" xfId="18590"/>
    <cellStyle name="Обычный 4 7 2 4 3 2 3" xfId="18591"/>
    <cellStyle name="Обычный 4 7 2 4 3 3" xfId="9635"/>
    <cellStyle name="Обычный 4 7 2 4 3 3 2" xfId="18592"/>
    <cellStyle name="Обычный 4 7 2 4 3 4" xfId="9636"/>
    <cellStyle name="Обычный 4 7 2 4 3 4 2" xfId="18593"/>
    <cellStyle name="Обычный 4 7 2 4 3 5" xfId="18594"/>
    <cellStyle name="Обычный 4 7 2 4 4" xfId="9637"/>
    <cellStyle name="Обычный 4 7 2 4 4 2" xfId="9638"/>
    <cellStyle name="Обычный 4 7 2 4 4 2 2" xfId="18595"/>
    <cellStyle name="Обычный 4 7 2 4 4 3" xfId="18596"/>
    <cellStyle name="Обычный 4 7 2 4 5" xfId="9639"/>
    <cellStyle name="Обычный 4 7 2 4 5 2" xfId="18597"/>
    <cellStyle name="Обычный 4 7 2 4 6" xfId="9640"/>
    <cellStyle name="Обычный 4 7 2 4 6 2" xfId="18598"/>
    <cellStyle name="Обычный 4 7 2 4 7" xfId="18599"/>
    <cellStyle name="Обычный 4 7 2 5" xfId="9641"/>
    <cellStyle name="Обычный 4 7 2 5 2" xfId="9642"/>
    <cellStyle name="Обычный 4 7 2 5 2 2" xfId="9643"/>
    <cellStyle name="Обычный 4 7 2 5 2 2 2" xfId="18600"/>
    <cellStyle name="Обычный 4 7 2 5 2 3" xfId="9644"/>
    <cellStyle name="Обычный 4 7 2 5 2 3 2" xfId="18601"/>
    <cellStyle name="Обычный 4 7 2 5 2 4" xfId="18602"/>
    <cellStyle name="Обычный 4 7 2 5 3" xfId="9645"/>
    <cellStyle name="Обычный 4 7 2 5 3 2" xfId="18603"/>
    <cellStyle name="Обычный 4 7 2 5 4" xfId="9646"/>
    <cellStyle name="Обычный 4 7 2 5 4 2" xfId="18604"/>
    <cellStyle name="Обычный 4 7 2 5 5" xfId="18605"/>
    <cellStyle name="Обычный 4 7 2 6" xfId="9647"/>
    <cellStyle name="Обычный 4 7 2 6 2" xfId="9648"/>
    <cellStyle name="Обычный 4 7 2 6 2 2" xfId="9649"/>
    <cellStyle name="Обычный 4 7 2 6 2 2 2" xfId="18606"/>
    <cellStyle name="Обычный 4 7 2 6 2 3" xfId="18607"/>
    <cellStyle name="Обычный 4 7 2 6 3" xfId="9650"/>
    <cellStyle name="Обычный 4 7 2 6 3 2" xfId="18608"/>
    <cellStyle name="Обычный 4 7 2 6 4" xfId="9651"/>
    <cellStyle name="Обычный 4 7 2 6 4 2" xfId="18609"/>
    <cellStyle name="Обычный 4 7 2 6 5" xfId="18610"/>
    <cellStyle name="Обычный 4 7 2 7" xfId="9652"/>
    <cellStyle name="Обычный 4 7 2 7 2" xfId="9653"/>
    <cellStyle name="Обычный 4 7 2 7 2 2" xfId="18611"/>
    <cellStyle name="Обычный 4 7 2 7 3" xfId="18612"/>
    <cellStyle name="Обычный 4 7 2 8" xfId="9654"/>
    <cellStyle name="Обычный 4 7 2 8 2" xfId="18613"/>
    <cellStyle name="Обычный 4 7 2 9" xfId="9655"/>
    <cellStyle name="Обычный 4 7 2 9 2" xfId="18614"/>
    <cellStyle name="Обычный 4 7 3" xfId="9656"/>
    <cellStyle name="Обычный 4 7 3 2" xfId="9657"/>
    <cellStyle name="Обычный 4 7 3 2 2" xfId="9658"/>
    <cellStyle name="Обычный 4 7 3 2 2 2" xfId="9659"/>
    <cellStyle name="Обычный 4 7 3 2 2 2 2" xfId="9660"/>
    <cellStyle name="Обычный 4 7 3 2 2 2 2 2" xfId="9661"/>
    <cellStyle name="Обычный 4 7 3 2 2 2 2 2 2" xfId="18615"/>
    <cellStyle name="Обычный 4 7 3 2 2 2 2 3" xfId="9662"/>
    <cellStyle name="Обычный 4 7 3 2 2 2 2 3 2" xfId="18616"/>
    <cellStyle name="Обычный 4 7 3 2 2 2 2 4" xfId="18617"/>
    <cellStyle name="Обычный 4 7 3 2 2 2 3" xfId="9663"/>
    <cellStyle name="Обычный 4 7 3 2 2 2 3 2" xfId="18618"/>
    <cellStyle name="Обычный 4 7 3 2 2 2 4" xfId="9664"/>
    <cellStyle name="Обычный 4 7 3 2 2 2 4 2" xfId="18619"/>
    <cellStyle name="Обычный 4 7 3 2 2 2 5" xfId="18620"/>
    <cellStyle name="Обычный 4 7 3 2 2 3" xfId="9665"/>
    <cellStyle name="Обычный 4 7 3 2 2 3 2" xfId="9666"/>
    <cellStyle name="Обычный 4 7 3 2 2 3 2 2" xfId="9667"/>
    <cellStyle name="Обычный 4 7 3 2 2 3 2 2 2" xfId="18621"/>
    <cellStyle name="Обычный 4 7 3 2 2 3 2 3" xfId="18622"/>
    <cellStyle name="Обычный 4 7 3 2 2 3 3" xfId="9668"/>
    <cellStyle name="Обычный 4 7 3 2 2 3 3 2" xfId="18623"/>
    <cellStyle name="Обычный 4 7 3 2 2 3 4" xfId="9669"/>
    <cellStyle name="Обычный 4 7 3 2 2 3 4 2" xfId="18624"/>
    <cellStyle name="Обычный 4 7 3 2 2 3 5" xfId="18625"/>
    <cellStyle name="Обычный 4 7 3 2 2 4" xfId="9670"/>
    <cellStyle name="Обычный 4 7 3 2 2 4 2" xfId="9671"/>
    <cellStyle name="Обычный 4 7 3 2 2 4 2 2" xfId="18626"/>
    <cellStyle name="Обычный 4 7 3 2 2 4 3" xfId="18627"/>
    <cellStyle name="Обычный 4 7 3 2 2 5" xfId="9672"/>
    <cellStyle name="Обычный 4 7 3 2 2 5 2" xfId="18628"/>
    <cellStyle name="Обычный 4 7 3 2 2 6" xfId="9673"/>
    <cellStyle name="Обычный 4 7 3 2 2 6 2" xfId="18629"/>
    <cellStyle name="Обычный 4 7 3 2 2 7" xfId="18630"/>
    <cellStyle name="Обычный 4 7 3 2 3" xfId="9674"/>
    <cellStyle name="Обычный 4 7 3 2 3 2" xfId="9675"/>
    <cellStyle name="Обычный 4 7 3 2 3 2 2" xfId="9676"/>
    <cellStyle name="Обычный 4 7 3 2 3 2 2 2" xfId="18631"/>
    <cellStyle name="Обычный 4 7 3 2 3 2 3" xfId="9677"/>
    <cellStyle name="Обычный 4 7 3 2 3 2 3 2" xfId="18632"/>
    <cellStyle name="Обычный 4 7 3 2 3 2 4" xfId="18633"/>
    <cellStyle name="Обычный 4 7 3 2 3 3" xfId="9678"/>
    <cellStyle name="Обычный 4 7 3 2 3 3 2" xfId="18634"/>
    <cellStyle name="Обычный 4 7 3 2 3 4" xfId="9679"/>
    <cellStyle name="Обычный 4 7 3 2 3 4 2" xfId="18635"/>
    <cellStyle name="Обычный 4 7 3 2 3 5" xfId="18636"/>
    <cellStyle name="Обычный 4 7 3 2 4" xfId="9680"/>
    <cellStyle name="Обычный 4 7 3 2 4 2" xfId="9681"/>
    <cellStyle name="Обычный 4 7 3 2 4 2 2" xfId="9682"/>
    <cellStyle name="Обычный 4 7 3 2 4 2 2 2" xfId="18637"/>
    <cellStyle name="Обычный 4 7 3 2 4 2 3" xfId="18638"/>
    <cellStyle name="Обычный 4 7 3 2 4 3" xfId="9683"/>
    <cellStyle name="Обычный 4 7 3 2 4 3 2" xfId="18639"/>
    <cellStyle name="Обычный 4 7 3 2 4 4" xfId="9684"/>
    <cellStyle name="Обычный 4 7 3 2 4 4 2" xfId="18640"/>
    <cellStyle name="Обычный 4 7 3 2 4 5" xfId="18641"/>
    <cellStyle name="Обычный 4 7 3 2 5" xfId="9685"/>
    <cellStyle name="Обычный 4 7 3 2 5 2" xfId="9686"/>
    <cellStyle name="Обычный 4 7 3 2 5 2 2" xfId="18642"/>
    <cellStyle name="Обычный 4 7 3 2 5 3" xfId="18643"/>
    <cellStyle name="Обычный 4 7 3 2 6" xfId="9687"/>
    <cellStyle name="Обычный 4 7 3 2 6 2" xfId="18644"/>
    <cellStyle name="Обычный 4 7 3 2 7" xfId="9688"/>
    <cellStyle name="Обычный 4 7 3 2 7 2" xfId="18645"/>
    <cellStyle name="Обычный 4 7 3 2 8" xfId="18646"/>
    <cellStyle name="Обычный 4 7 3 3" xfId="9689"/>
    <cellStyle name="Обычный 4 7 3 3 2" xfId="9690"/>
    <cellStyle name="Обычный 4 7 3 3 2 2" xfId="9691"/>
    <cellStyle name="Обычный 4 7 3 3 2 2 2" xfId="9692"/>
    <cellStyle name="Обычный 4 7 3 3 2 2 2 2" xfId="18647"/>
    <cellStyle name="Обычный 4 7 3 3 2 2 3" xfId="9693"/>
    <cellStyle name="Обычный 4 7 3 3 2 2 3 2" xfId="18648"/>
    <cellStyle name="Обычный 4 7 3 3 2 2 4" xfId="18649"/>
    <cellStyle name="Обычный 4 7 3 3 2 3" xfId="9694"/>
    <cellStyle name="Обычный 4 7 3 3 2 3 2" xfId="18650"/>
    <cellStyle name="Обычный 4 7 3 3 2 4" xfId="9695"/>
    <cellStyle name="Обычный 4 7 3 3 2 4 2" xfId="18651"/>
    <cellStyle name="Обычный 4 7 3 3 2 5" xfId="18652"/>
    <cellStyle name="Обычный 4 7 3 3 3" xfId="9696"/>
    <cellStyle name="Обычный 4 7 3 3 3 2" xfId="9697"/>
    <cellStyle name="Обычный 4 7 3 3 3 2 2" xfId="9698"/>
    <cellStyle name="Обычный 4 7 3 3 3 2 2 2" xfId="18653"/>
    <cellStyle name="Обычный 4 7 3 3 3 2 3" xfId="18654"/>
    <cellStyle name="Обычный 4 7 3 3 3 3" xfId="9699"/>
    <cellStyle name="Обычный 4 7 3 3 3 3 2" xfId="18655"/>
    <cellStyle name="Обычный 4 7 3 3 3 4" xfId="9700"/>
    <cellStyle name="Обычный 4 7 3 3 3 4 2" xfId="18656"/>
    <cellStyle name="Обычный 4 7 3 3 3 5" xfId="18657"/>
    <cellStyle name="Обычный 4 7 3 3 4" xfId="9701"/>
    <cellStyle name="Обычный 4 7 3 3 4 2" xfId="9702"/>
    <cellStyle name="Обычный 4 7 3 3 4 2 2" xfId="18658"/>
    <cellStyle name="Обычный 4 7 3 3 4 3" xfId="18659"/>
    <cellStyle name="Обычный 4 7 3 3 5" xfId="9703"/>
    <cellStyle name="Обычный 4 7 3 3 5 2" xfId="18660"/>
    <cellStyle name="Обычный 4 7 3 3 6" xfId="9704"/>
    <cellStyle name="Обычный 4 7 3 3 6 2" xfId="18661"/>
    <cellStyle name="Обычный 4 7 3 3 7" xfId="18662"/>
    <cellStyle name="Обычный 4 7 3 4" xfId="9705"/>
    <cellStyle name="Обычный 4 7 3 4 2" xfId="9706"/>
    <cellStyle name="Обычный 4 7 3 4 2 2" xfId="9707"/>
    <cellStyle name="Обычный 4 7 3 4 2 2 2" xfId="18663"/>
    <cellStyle name="Обычный 4 7 3 4 2 3" xfId="9708"/>
    <cellStyle name="Обычный 4 7 3 4 2 3 2" xfId="18664"/>
    <cellStyle name="Обычный 4 7 3 4 2 4" xfId="18665"/>
    <cellStyle name="Обычный 4 7 3 4 3" xfId="9709"/>
    <cellStyle name="Обычный 4 7 3 4 3 2" xfId="18666"/>
    <cellStyle name="Обычный 4 7 3 4 4" xfId="9710"/>
    <cellStyle name="Обычный 4 7 3 4 4 2" xfId="18667"/>
    <cellStyle name="Обычный 4 7 3 4 5" xfId="18668"/>
    <cellStyle name="Обычный 4 7 3 5" xfId="9711"/>
    <cellStyle name="Обычный 4 7 3 5 2" xfId="9712"/>
    <cellStyle name="Обычный 4 7 3 5 2 2" xfId="9713"/>
    <cellStyle name="Обычный 4 7 3 5 2 2 2" xfId="18669"/>
    <cellStyle name="Обычный 4 7 3 5 2 3" xfId="18670"/>
    <cellStyle name="Обычный 4 7 3 5 3" xfId="9714"/>
    <cellStyle name="Обычный 4 7 3 5 3 2" xfId="18671"/>
    <cellStyle name="Обычный 4 7 3 5 4" xfId="9715"/>
    <cellStyle name="Обычный 4 7 3 5 4 2" xfId="18672"/>
    <cellStyle name="Обычный 4 7 3 5 5" xfId="18673"/>
    <cellStyle name="Обычный 4 7 3 6" xfId="9716"/>
    <cellStyle name="Обычный 4 7 3 6 2" xfId="9717"/>
    <cellStyle name="Обычный 4 7 3 6 2 2" xfId="18674"/>
    <cellStyle name="Обычный 4 7 3 6 3" xfId="18675"/>
    <cellStyle name="Обычный 4 7 3 7" xfId="9718"/>
    <cellStyle name="Обычный 4 7 3 7 2" xfId="18676"/>
    <cellStyle name="Обычный 4 7 3 8" xfId="9719"/>
    <cellStyle name="Обычный 4 7 3 8 2" xfId="18677"/>
    <cellStyle name="Обычный 4 7 3 9" xfId="18678"/>
    <cellStyle name="Обычный 4 7 4" xfId="9720"/>
    <cellStyle name="Обычный 4 7 4 2" xfId="9721"/>
    <cellStyle name="Обычный 4 7 4 2 2" xfId="9722"/>
    <cellStyle name="Обычный 4 7 4 2 2 2" xfId="9723"/>
    <cellStyle name="Обычный 4 7 4 2 2 2 2" xfId="9724"/>
    <cellStyle name="Обычный 4 7 4 2 2 2 2 2" xfId="18679"/>
    <cellStyle name="Обычный 4 7 4 2 2 2 3" xfId="9725"/>
    <cellStyle name="Обычный 4 7 4 2 2 2 3 2" xfId="18680"/>
    <cellStyle name="Обычный 4 7 4 2 2 2 4" xfId="18681"/>
    <cellStyle name="Обычный 4 7 4 2 2 3" xfId="9726"/>
    <cellStyle name="Обычный 4 7 4 2 2 3 2" xfId="18682"/>
    <cellStyle name="Обычный 4 7 4 2 2 4" xfId="9727"/>
    <cellStyle name="Обычный 4 7 4 2 2 4 2" xfId="18683"/>
    <cellStyle name="Обычный 4 7 4 2 2 5" xfId="18684"/>
    <cellStyle name="Обычный 4 7 4 2 3" xfId="9728"/>
    <cellStyle name="Обычный 4 7 4 2 3 2" xfId="9729"/>
    <cellStyle name="Обычный 4 7 4 2 3 2 2" xfId="9730"/>
    <cellStyle name="Обычный 4 7 4 2 3 2 2 2" xfId="18685"/>
    <cellStyle name="Обычный 4 7 4 2 3 2 3" xfId="18686"/>
    <cellStyle name="Обычный 4 7 4 2 3 3" xfId="9731"/>
    <cellStyle name="Обычный 4 7 4 2 3 3 2" xfId="18687"/>
    <cellStyle name="Обычный 4 7 4 2 3 4" xfId="9732"/>
    <cellStyle name="Обычный 4 7 4 2 3 4 2" xfId="18688"/>
    <cellStyle name="Обычный 4 7 4 2 3 5" xfId="18689"/>
    <cellStyle name="Обычный 4 7 4 2 4" xfId="9733"/>
    <cellStyle name="Обычный 4 7 4 2 4 2" xfId="9734"/>
    <cellStyle name="Обычный 4 7 4 2 4 2 2" xfId="18690"/>
    <cellStyle name="Обычный 4 7 4 2 4 3" xfId="18691"/>
    <cellStyle name="Обычный 4 7 4 2 5" xfId="9735"/>
    <cellStyle name="Обычный 4 7 4 2 5 2" xfId="18692"/>
    <cellStyle name="Обычный 4 7 4 2 6" xfId="9736"/>
    <cellStyle name="Обычный 4 7 4 2 6 2" xfId="18693"/>
    <cellStyle name="Обычный 4 7 4 2 7" xfId="18694"/>
    <cellStyle name="Обычный 4 7 4 3" xfId="9737"/>
    <cellStyle name="Обычный 4 7 4 3 2" xfId="9738"/>
    <cellStyle name="Обычный 4 7 4 3 2 2" xfId="9739"/>
    <cellStyle name="Обычный 4 7 4 3 2 2 2" xfId="18695"/>
    <cellStyle name="Обычный 4 7 4 3 2 3" xfId="9740"/>
    <cellStyle name="Обычный 4 7 4 3 2 3 2" xfId="18696"/>
    <cellStyle name="Обычный 4 7 4 3 2 4" xfId="18697"/>
    <cellStyle name="Обычный 4 7 4 3 3" xfId="9741"/>
    <cellStyle name="Обычный 4 7 4 3 3 2" xfId="18698"/>
    <cellStyle name="Обычный 4 7 4 3 4" xfId="9742"/>
    <cellStyle name="Обычный 4 7 4 3 4 2" xfId="18699"/>
    <cellStyle name="Обычный 4 7 4 3 5" xfId="18700"/>
    <cellStyle name="Обычный 4 7 4 4" xfId="9743"/>
    <cellStyle name="Обычный 4 7 4 4 2" xfId="9744"/>
    <cellStyle name="Обычный 4 7 4 4 2 2" xfId="9745"/>
    <cellStyle name="Обычный 4 7 4 4 2 2 2" xfId="18701"/>
    <cellStyle name="Обычный 4 7 4 4 2 3" xfId="18702"/>
    <cellStyle name="Обычный 4 7 4 4 3" xfId="9746"/>
    <cellStyle name="Обычный 4 7 4 4 3 2" xfId="18703"/>
    <cellStyle name="Обычный 4 7 4 4 4" xfId="9747"/>
    <cellStyle name="Обычный 4 7 4 4 4 2" xfId="18704"/>
    <cellStyle name="Обычный 4 7 4 4 5" xfId="18705"/>
    <cellStyle name="Обычный 4 7 4 5" xfId="9748"/>
    <cellStyle name="Обычный 4 7 4 5 2" xfId="9749"/>
    <cellStyle name="Обычный 4 7 4 5 2 2" xfId="18706"/>
    <cellStyle name="Обычный 4 7 4 5 3" xfId="18707"/>
    <cellStyle name="Обычный 4 7 4 6" xfId="9750"/>
    <cellStyle name="Обычный 4 7 4 6 2" xfId="18708"/>
    <cellStyle name="Обычный 4 7 4 7" xfId="9751"/>
    <cellStyle name="Обычный 4 7 4 7 2" xfId="18709"/>
    <cellStyle name="Обычный 4 7 4 8" xfId="18710"/>
    <cellStyle name="Обычный 4 7 5" xfId="9752"/>
    <cellStyle name="Обычный 4 7 5 2" xfId="9753"/>
    <cellStyle name="Обычный 4 7 5 2 2" xfId="9754"/>
    <cellStyle name="Обычный 4 7 5 2 2 2" xfId="9755"/>
    <cellStyle name="Обычный 4 7 5 2 2 2 2" xfId="18711"/>
    <cellStyle name="Обычный 4 7 5 2 2 3" xfId="9756"/>
    <cellStyle name="Обычный 4 7 5 2 2 3 2" xfId="18712"/>
    <cellStyle name="Обычный 4 7 5 2 2 4" xfId="18713"/>
    <cellStyle name="Обычный 4 7 5 2 3" xfId="9757"/>
    <cellStyle name="Обычный 4 7 5 2 3 2" xfId="18714"/>
    <cellStyle name="Обычный 4 7 5 2 4" xfId="9758"/>
    <cellStyle name="Обычный 4 7 5 2 4 2" xfId="18715"/>
    <cellStyle name="Обычный 4 7 5 2 5" xfId="18716"/>
    <cellStyle name="Обычный 4 7 5 3" xfId="9759"/>
    <cellStyle name="Обычный 4 7 5 3 2" xfId="9760"/>
    <cellStyle name="Обычный 4 7 5 3 2 2" xfId="9761"/>
    <cellStyle name="Обычный 4 7 5 3 2 2 2" xfId="18717"/>
    <cellStyle name="Обычный 4 7 5 3 2 3" xfId="18718"/>
    <cellStyle name="Обычный 4 7 5 3 3" xfId="9762"/>
    <cellStyle name="Обычный 4 7 5 3 3 2" xfId="18719"/>
    <cellStyle name="Обычный 4 7 5 3 4" xfId="9763"/>
    <cellStyle name="Обычный 4 7 5 3 4 2" xfId="18720"/>
    <cellStyle name="Обычный 4 7 5 3 5" xfId="18721"/>
    <cellStyle name="Обычный 4 7 5 4" xfId="9764"/>
    <cellStyle name="Обычный 4 7 5 4 2" xfId="9765"/>
    <cellStyle name="Обычный 4 7 5 4 2 2" xfId="18722"/>
    <cellStyle name="Обычный 4 7 5 4 3" xfId="18723"/>
    <cellStyle name="Обычный 4 7 5 5" xfId="9766"/>
    <cellStyle name="Обычный 4 7 5 5 2" xfId="18724"/>
    <cellStyle name="Обычный 4 7 5 6" xfId="9767"/>
    <cellStyle name="Обычный 4 7 5 6 2" xfId="18725"/>
    <cellStyle name="Обычный 4 7 5 7" xfId="18726"/>
    <cellStyle name="Обычный 4 7 6" xfId="9768"/>
    <cellStyle name="Обычный 4 7 6 2" xfId="9769"/>
    <cellStyle name="Обычный 4 7 6 2 2" xfId="9770"/>
    <cellStyle name="Обычный 4 7 6 2 2 2" xfId="18727"/>
    <cellStyle name="Обычный 4 7 6 2 3" xfId="9771"/>
    <cellStyle name="Обычный 4 7 6 2 3 2" xfId="18728"/>
    <cellStyle name="Обычный 4 7 6 2 4" xfId="18729"/>
    <cellStyle name="Обычный 4 7 6 3" xfId="9772"/>
    <cellStyle name="Обычный 4 7 6 3 2" xfId="18730"/>
    <cellStyle name="Обычный 4 7 6 4" xfId="9773"/>
    <cellStyle name="Обычный 4 7 6 4 2" xfId="18731"/>
    <cellStyle name="Обычный 4 7 6 5" xfId="18732"/>
    <cellStyle name="Обычный 4 7 7" xfId="9774"/>
    <cellStyle name="Обычный 4 7 7 2" xfId="9775"/>
    <cellStyle name="Обычный 4 7 7 2 2" xfId="9776"/>
    <cellStyle name="Обычный 4 7 7 2 2 2" xfId="18733"/>
    <cellStyle name="Обычный 4 7 7 2 3" xfId="18734"/>
    <cellStyle name="Обычный 4 7 7 3" xfId="9777"/>
    <cellStyle name="Обычный 4 7 7 3 2" xfId="18735"/>
    <cellStyle name="Обычный 4 7 7 4" xfId="9778"/>
    <cellStyle name="Обычный 4 7 7 4 2" xfId="18736"/>
    <cellStyle name="Обычный 4 7 7 5" xfId="18737"/>
    <cellStyle name="Обычный 4 7 8" xfId="9779"/>
    <cellStyle name="Обычный 4 7 8 2" xfId="9780"/>
    <cellStyle name="Обычный 4 7 8 2 2" xfId="18738"/>
    <cellStyle name="Обычный 4 7 8 3" xfId="18739"/>
    <cellStyle name="Обычный 4 7 9" xfId="9781"/>
    <cellStyle name="Обычный 4 7 9 2" xfId="18740"/>
    <cellStyle name="Обычный 4 8" xfId="9782"/>
    <cellStyle name="Обычный 4 8 10" xfId="18741"/>
    <cellStyle name="Обычный 4 8 2" xfId="9783"/>
    <cellStyle name="Обычный 4 8 2 2" xfId="9784"/>
    <cellStyle name="Обычный 4 8 2 2 2" xfId="9785"/>
    <cellStyle name="Обычный 4 8 2 2 2 2" xfId="9786"/>
    <cellStyle name="Обычный 4 8 2 2 2 2 2" xfId="9787"/>
    <cellStyle name="Обычный 4 8 2 2 2 2 2 2" xfId="9788"/>
    <cellStyle name="Обычный 4 8 2 2 2 2 2 2 2" xfId="18742"/>
    <cellStyle name="Обычный 4 8 2 2 2 2 2 3" xfId="9789"/>
    <cellStyle name="Обычный 4 8 2 2 2 2 2 3 2" xfId="18743"/>
    <cellStyle name="Обычный 4 8 2 2 2 2 2 4" xfId="18744"/>
    <cellStyle name="Обычный 4 8 2 2 2 2 3" xfId="9790"/>
    <cellStyle name="Обычный 4 8 2 2 2 2 3 2" xfId="18745"/>
    <cellStyle name="Обычный 4 8 2 2 2 2 4" xfId="9791"/>
    <cellStyle name="Обычный 4 8 2 2 2 2 4 2" xfId="18746"/>
    <cellStyle name="Обычный 4 8 2 2 2 2 5" xfId="18747"/>
    <cellStyle name="Обычный 4 8 2 2 2 3" xfId="9792"/>
    <cellStyle name="Обычный 4 8 2 2 2 3 2" xfId="9793"/>
    <cellStyle name="Обычный 4 8 2 2 2 3 2 2" xfId="9794"/>
    <cellStyle name="Обычный 4 8 2 2 2 3 2 2 2" xfId="18748"/>
    <cellStyle name="Обычный 4 8 2 2 2 3 2 3" xfId="18749"/>
    <cellStyle name="Обычный 4 8 2 2 2 3 3" xfId="9795"/>
    <cellStyle name="Обычный 4 8 2 2 2 3 3 2" xfId="18750"/>
    <cellStyle name="Обычный 4 8 2 2 2 3 4" xfId="9796"/>
    <cellStyle name="Обычный 4 8 2 2 2 3 4 2" xfId="18751"/>
    <cellStyle name="Обычный 4 8 2 2 2 3 5" xfId="18752"/>
    <cellStyle name="Обычный 4 8 2 2 2 4" xfId="9797"/>
    <cellStyle name="Обычный 4 8 2 2 2 4 2" xfId="9798"/>
    <cellStyle name="Обычный 4 8 2 2 2 4 2 2" xfId="18753"/>
    <cellStyle name="Обычный 4 8 2 2 2 4 3" xfId="18754"/>
    <cellStyle name="Обычный 4 8 2 2 2 5" xfId="9799"/>
    <cellStyle name="Обычный 4 8 2 2 2 5 2" xfId="18755"/>
    <cellStyle name="Обычный 4 8 2 2 2 6" xfId="9800"/>
    <cellStyle name="Обычный 4 8 2 2 2 6 2" xfId="18756"/>
    <cellStyle name="Обычный 4 8 2 2 2 7" xfId="18757"/>
    <cellStyle name="Обычный 4 8 2 2 3" xfId="9801"/>
    <cellStyle name="Обычный 4 8 2 2 3 2" xfId="9802"/>
    <cellStyle name="Обычный 4 8 2 2 3 2 2" xfId="9803"/>
    <cellStyle name="Обычный 4 8 2 2 3 2 2 2" xfId="18758"/>
    <cellStyle name="Обычный 4 8 2 2 3 2 3" xfId="9804"/>
    <cellStyle name="Обычный 4 8 2 2 3 2 3 2" xfId="18759"/>
    <cellStyle name="Обычный 4 8 2 2 3 2 4" xfId="18760"/>
    <cellStyle name="Обычный 4 8 2 2 3 3" xfId="9805"/>
    <cellStyle name="Обычный 4 8 2 2 3 3 2" xfId="18761"/>
    <cellStyle name="Обычный 4 8 2 2 3 4" xfId="9806"/>
    <cellStyle name="Обычный 4 8 2 2 3 4 2" xfId="18762"/>
    <cellStyle name="Обычный 4 8 2 2 3 5" xfId="18763"/>
    <cellStyle name="Обычный 4 8 2 2 4" xfId="9807"/>
    <cellStyle name="Обычный 4 8 2 2 4 2" xfId="9808"/>
    <cellStyle name="Обычный 4 8 2 2 4 2 2" xfId="9809"/>
    <cellStyle name="Обычный 4 8 2 2 4 2 2 2" xfId="18764"/>
    <cellStyle name="Обычный 4 8 2 2 4 2 3" xfId="18765"/>
    <cellStyle name="Обычный 4 8 2 2 4 3" xfId="9810"/>
    <cellStyle name="Обычный 4 8 2 2 4 3 2" xfId="18766"/>
    <cellStyle name="Обычный 4 8 2 2 4 4" xfId="9811"/>
    <cellStyle name="Обычный 4 8 2 2 4 4 2" xfId="18767"/>
    <cellStyle name="Обычный 4 8 2 2 4 5" xfId="18768"/>
    <cellStyle name="Обычный 4 8 2 2 5" xfId="9812"/>
    <cellStyle name="Обычный 4 8 2 2 5 2" xfId="9813"/>
    <cellStyle name="Обычный 4 8 2 2 5 2 2" xfId="18769"/>
    <cellStyle name="Обычный 4 8 2 2 5 3" xfId="18770"/>
    <cellStyle name="Обычный 4 8 2 2 6" xfId="9814"/>
    <cellStyle name="Обычный 4 8 2 2 6 2" xfId="18771"/>
    <cellStyle name="Обычный 4 8 2 2 7" xfId="9815"/>
    <cellStyle name="Обычный 4 8 2 2 7 2" xfId="18772"/>
    <cellStyle name="Обычный 4 8 2 2 8" xfId="18773"/>
    <cellStyle name="Обычный 4 8 2 3" xfId="9816"/>
    <cellStyle name="Обычный 4 8 2 3 2" xfId="9817"/>
    <cellStyle name="Обычный 4 8 2 3 2 2" xfId="9818"/>
    <cellStyle name="Обычный 4 8 2 3 2 2 2" xfId="9819"/>
    <cellStyle name="Обычный 4 8 2 3 2 2 2 2" xfId="18774"/>
    <cellStyle name="Обычный 4 8 2 3 2 2 3" xfId="9820"/>
    <cellStyle name="Обычный 4 8 2 3 2 2 3 2" xfId="18775"/>
    <cellStyle name="Обычный 4 8 2 3 2 2 4" xfId="18776"/>
    <cellStyle name="Обычный 4 8 2 3 2 3" xfId="9821"/>
    <cellStyle name="Обычный 4 8 2 3 2 3 2" xfId="18777"/>
    <cellStyle name="Обычный 4 8 2 3 2 4" xfId="9822"/>
    <cellStyle name="Обычный 4 8 2 3 2 4 2" xfId="18778"/>
    <cellStyle name="Обычный 4 8 2 3 2 5" xfId="18779"/>
    <cellStyle name="Обычный 4 8 2 3 3" xfId="9823"/>
    <cellStyle name="Обычный 4 8 2 3 3 2" xfId="9824"/>
    <cellStyle name="Обычный 4 8 2 3 3 2 2" xfId="9825"/>
    <cellStyle name="Обычный 4 8 2 3 3 2 2 2" xfId="18780"/>
    <cellStyle name="Обычный 4 8 2 3 3 2 3" xfId="18781"/>
    <cellStyle name="Обычный 4 8 2 3 3 3" xfId="9826"/>
    <cellStyle name="Обычный 4 8 2 3 3 3 2" xfId="18782"/>
    <cellStyle name="Обычный 4 8 2 3 3 4" xfId="9827"/>
    <cellStyle name="Обычный 4 8 2 3 3 4 2" xfId="18783"/>
    <cellStyle name="Обычный 4 8 2 3 3 5" xfId="18784"/>
    <cellStyle name="Обычный 4 8 2 3 4" xfId="9828"/>
    <cellStyle name="Обычный 4 8 2 3 4 2" xfId="9829"/>
    <cellStyle name="Обычный 4 8 2 3 4 2 2" xfId="18785"/>
    <cellStyle name="Обычный 4 8 2 3 4 3" xfId="18786"/>
    <cellStyle name="Обычный 4 8 2 3 5" xfId="9830"/>
    <cellStyle name="Обычный 4 8 2 3 5 2" xfId="18787"/>
    <cellStyle name="Обычный 4 8 2 3 6" xfId="9831"/>
    <cellStyle name="Обычный 4 8 2 3 6 2" xfId="18788"/>
    <cellStyle name="Обычный 4 8 2 3 7" xfId="18789"/>
    <cellStyle name="Обычный 4 8 2 4" xfId="9832"/>
    <cellStyle name="Обычный 4 8 2 4 2" xfId="9833"/>
    <cellStyle name="Обычный 4 8 2 4 2 2" xfId="9834"/>
    <cellStyle name="Обычный 4 8 2 4 2 2 2" xfId="18790"/>
    <cellStyle name="Обычный 4 8 2 4 2 3" xfId="9835"/>
    <cellStyle name="Обычный 4 8 2 4 2 3 2" xfId="18791"/>
    <cellStyle name="Обычный 4 8 2 4 2 4" xfId="18792"/>
    <cellStyle name="Обычный 4 8 2 4 3" xfId="9836"/>
    <cellStyle name="Обычный 4 8 2 4 3 2" xfId="18793"/>
    <cellStyle name="Обычный 4 8 2 4 4" xfId="9837"/>
    <cellStyle name="Обычный 4 8 2 4 4 2" xfId="18794"/>
    <cellStyle name="Обычный 4 8 2 4 5" xfId="18795"/>
    <cellStyle name="Обычный 4 8 2 5" xfId="9838"/>
    <cellStyle name="Обычный 4 8 2 5 2" xfId="9839"/>
    <cellStyle name="Обычный 4 8 2 5 2 2" xfId="9840"/>
    <cellStyle name="Обычный 4 8 2 5 2 2 2" xfId="18796"/>
    <cellStyle name="Обычный 4 8 2 5 2 3" xfId="18797"/>
    <cellStyle name="Обычный 4 8 2 5 3" xfId="9841"/>
    <cellStyle name="Обычный 4 8 2 5 3 2" xfId="18798"/>
    <cellStyle name="Обычный 4 8 2 5 4" xfId="9842"/>
    <cellStyle name="Обычный 4 8 2 5 4 2" xfId="18799"/>
    <cellStyle name="Обычный 4 8 2 5 5" xfId="18800"/>
    <cellStyle name="Обычный 4 8 2 6" xfId="9843"/>
    <cellStyle name="Обычный 4 8 2 6 2" xfId="9844"/>
    <cellStyle name="Обычный 4 8 2 6 2 2" xfId="18801"/>
    <cellStyle name="Обычный 4 8 2 6 3" xfId="18802"/>
    <cellStyle name="Обычный 4 8 2 7" xfId="9845"/>
    <cellStyle name="Обычный 4 8 2 7 2" xfId="18803"/>
    <cellStyle name="Обычный 4 8 2 8" xfId="9846"/>
    <cellStyle name="Обычный 4 8 2 8 2" xfId="18804"/>
    <cellStyle name="Обычный 4 8 2 9" xfId="18805"/>
    <cellStyle name="Обычный 4 8 3" xfId="9847"/>
    <cellStyle name="Обычный 4 8 3 2" xfId="9848"/>
    <cellStyle name="Обычный 4 8 3 2 2" xfId="9849"/>
    <cellStyle name="Обычный 4 8 3 2 2 2" xfId="9850"/>
    <cellStyle name="Обычный 4 8 3 2 2 2 2" xfId="9851"/>
    <cellStyle name="Обычный 4 8 3 2 2 2 2 2" xfId="18806"/>
    <cellStyle name="Обычный 4 8 3 2 2 2 3" xfId="9852"/>
    <cellStyle name="Обычный 4 8 3 2 2 2 3 2" xfId="18807"/>
    <cellStyle name="Обычный 4 8 3 2 2 2 4" xfId="18808"/>
    <cellStyle name="Обычный 4 8 3 2 2 3" xfId="9853"/>
    <cellStyle name="Обычный 4 8 3 2 2 3 2" xfId="18809"/>
    <cellStyle name="Обычный 4 8 3 2 2 4" xfId="9854"/>
    <cellStyle name="Обычный 4 8 3 2 2 4 2" xfId="18810"/>
    <cellStyle name="Обычный 4 8 3 2 2 5" xfId="18811"/>
    <cellStyle name="Обычный 4 8 3 2 3" xfId="9855"/>
    <cellStyle name="Обычный 4 8 3 2 3 2" xfId="9856"/>
    <cellStyle name="Обычный 4 8 3 2 3 2 2" xfId="9857"/>
    <cellStyle name="Обычный 4 8 3 2 3 2 2 2" xfId="18812"/>
    <cellStyle name="Обычный 4 8 3 2 3 2 3" xfId="18813"/>
    <cellStyle name="Обычный 4 8 3 2 3 3" xfId="9858"/>
    <cellStyle name="Обычный 4 8 3 2 3 3 2" xfId="18814"/>
    <cellStyle name="Обычный 4 8 3 2 3 4" xfId="9859"/>
    <cellStyle name="Обычный 4 8 3 2 3 4 2" xfId="18815"/>
    <cellStyle name="Обычный 4 8 3 2 3 5" xfId="18816"/>
    <cellStyle name="Обычный 4 8 3 2 4" xfId="9860"/>
    <cellStyle name="Обычный 4 8 3 2 4 2" xfId="9861"/>
    <cellStyle name="Обычный 4 8 3 2 4 2 2" xfId="18817"/>
    <cellStyle name="Обычный 4 8 3 2 4 3" xfId="18818"/>
    <cellStyle name="Обычный 4 8 3 2 5" xfId="9862"/>
    <cellStyle name="Обычный 4 8 3 2 5 2" xfId="18819"/>
    <cellStyle name="Обычный 4 8 3 2 6" xfId="9863"/>
    <cellStyle name="Обычный 4 8 3 2 6 2" xfId="18820"/>
    <cellStyle name="Обычный 4 8 3 2 7" xfId="18821"/>
    <cellStyle name="Обычный 4 8 3 3" xfId="9864"/>
    <cellStyle name="Обычный 4 8 3 3 2" xfId="9865"/>
    <cellStyle name="Обычный 4 8 3 3 2 2" xfId="9866"/>
    <cellStyle name="Обычный 4 8 3 3 2 2 2" xfId="18822"/>
    <cellStyle name="Обычный 4 8 3 3 2 3" xfId="9867"/>
    <cellStyle name="Обычный 4 8 3 3 2 3 2" xfId="18823"/>
    <cellStyle name="Обычный 4 8 3 3 2 4" xfId="18824"/>
    <cellStyle name="Обычный 4 8 3 3 3" xfId="9868"/>
    <cellStyle name="Обычный 4 8 3 3 3 2" xfId="18825"/>
    <cellStyle name="Обычный 4 8 3 3 4" xfId="9869"/>
    <cellStyle name="Обычный 4 8 3 3 4 2" xfId="18826"/>
    <cellStyle name="Обычный 4 8 3 3 5" xfId="18827"/>
    <cellStyle name="Обычный 4 8 3 4" xfId="9870"/>
    <cellStyle name="Обычный 4 8 3 4 2" xfId="9871"/>
    <cellStyle name="Обычный 4 8 3 4 2 2" xfId="9872"/>
    <cellStyle name="Обычный 4 8 3 4 2 2 2" xfId="18828"/>
    <cellStyle name="Обычный 4 8 3 4 2 3" xfId="18829"/>
    <cellStyle name="Обычный 4 8 3 4 3" xfId="9873"/>
    <cellStyle name="Обычный 4 8 3 4 3 2" xfId="18830"/>
    <cellStyle name="Обычный 4 8 3 4 4" xfId="9874"/>
    <cellStyle name="Обычный 4 8 3 4 4 2" xfId="18831"/>
    <cellStyle name="Обычный 4 8 3 4 5" xfId="18832"/>
    <cellStyle name="Обычный 4 8 3 5" xfId="9875"/>
    <cellStyle name="Обычный 4 8 3 5 2" xfId="9876"/>
    <cellStyle name="Обычный 4 8 3 5 2 2" xfId="18833"/>
    <cellStyle name="Обычный 4 8 3 5 3" xfId="18834"/>
    <cellStyle name="Обычный 4 8 3 6" xfId="9877"/>
    <cellStyle name="Обычный 4 8 3 6 2" xfId="18835"/>
    <cellStyle name="Обычный 4 8 3 7" xfId="9878"/>
    <cellStyle name="Обычный 4 8 3 7 2" xfId="18836"/>
    <cellStyle name="Обычный 4 8 3 8" xfId="18837"/>
    <cellStyle name="Обычный 4 8 4" xfId="9879"/>
    <cellStyle name="Обычный 4 8 4 2" xfId="9880"/>
    <cellStyle name="Обычный 4 8 4 2 2" xfId="9881"/>
    <cellStyle name="Обычный 4 8 4 2 2 2" xfId="9882"/>
    <cellStyle name="Обычный 4 8 4 2 2 2 2" xfId="18838"/>
    <cellStyle name="Обычный 4 8 4 2 2 3" xfId="9883"/>
    <cellStyle name="Обычный 4 8 4 2 2 3 2" xfId="18839"/>
    <cellStyle name="Обычный 4 8 4 2 2 4" xfId="18840"/>
    <cellStyle name="Обычный 4 8 4 2 3" xfId="9884"/>
    <cellStyle name="Обычный 4 8 4 2 3 2" xfId="18841"/>
    <cellStyle name="Обычный 4 8 4 2 4" xfId="9885"/>
    <cellStyle name="Обычный 4 8 4 2 4 2" xfId="18842"/>
    <cellStyle name="Обычный 4 8 4 2 5" xfId="18843"/>
    <cellStyle name="Обычный 4 8 4 3" xfId="9886"/>
    <cellStyle name="Обычный 4 8 4 3 2" xfId="9887"/>
    <cellStyle name="Обычный 4 8 4 3 2 2" xfId="9888"/>
    <cellStyle name="Обычный 4 8 4 3 2 2 2" xfId="18844"/>
    <cellStyle name="Обычный 4 8 4 3 2 3" xfId="18845"/>
    <cellStyle name="Обычный 4 8 4 3 3" xfId="9889"/>
    <cellStyle name="Обычный 4 8 4 3 3 2" xfId="18846"/>
    <cellStyle name="Обычный 4 8 4 3 4" xfId="9890"/>
    <cellStyle name="Обычный 4 8 4 3 4 2" xfId="18847"/>
    <cellStyle name="Обычный 4 8 4 3 5" xfId="18848"/>
    <cellStyle name="Обычный 4 8 4 4" xfId="9891"/>
    <cellStyle name="Обычный 4 8 4 4 2" xfId="9892"/>
    <cellStyle name="Обычный 4 8 4 4 2 2" xfId="18849"/>
    <cellStyle name="Обычный 4 8 4 4 3" xfId="18850"/>
    <cellStyle name="Обычный 4 8 4 5" xfId="9893"/>
    <cellStyle name="Обычный 4 8 4 5 2" xfId="18851"/>
    <cellStyle name="Обычный 4 8 4 6" xfId="9894"/>
    <cellStyle name="Обычный 4 8 4 6 2" xfId="18852"/>
    <cellStyle name="Обычный 4 8 4 7" xfId="18853"/>
    <cellStyle name="Обычный 4 8 5" xfId="9895"/>
    <cellStyle name="Обычный 4 8 5 2" xfId="9896"/>
    <cellStyle name="Обычный 4 8 5 2 2" xfId="9897"/>
    <cellStyle name="Обычный 4 8 5 2 2 2" xfId="18854"/>
    <cellStyle name="Обычный 4 8 5 2 3" xfId="9898"/>
    <cellStyle name="Обычный 4 8 5 2 3 2" xfId="18855"/>
    <cellStyle name="Обычный 4 8 5 2 4" xfId="18856"/>
    <cellStyle name="Обычный 4 8 5 3" xfId="9899"/>
    <cellStyle name="Обычный 4 8 5 3 2" xfId="18857"/>
    <cellStyle name="Обычный 4 8 5 4" xfId="9900"/>
    <cellStyle name="Обычный 4 8 5 4 2" xfId="18858"/>
    <cellStyle name="Обычный 4 8 5 5" xfId="18859"/>
    <cellStyle name="Обычный 4 8 6" xfId="9901"/>
    <cellStyle name="Обычный 4 8 6 2" xfId="9902"/>
    <cellStyle name="Обычный 4 8 6 2 2" xfId="9903"/>
    <cellStyle name="Обычный 4 8 6 2 2 2" xfId="18860"/>
    <cellStyle name="Обычный 4 8 6 2 3" xfId="18861"/>
    <cellStyle name="Обычный 4 8 6 3" xfId="9904"/>
    <cellStyle name="Обычный 4 8 6 3 2" xfId="18862"/>
    <cellStyle name="Обычный 4 8 6 4" xfId="9905"/>
    <cellStyle name="Обычный 4 8 6 4 2" xfId="18863"/>
    <cellStyle name="Обычный 4 8 6 5" xfId="18864"/>
    <cellStyle name="Обычный 4 8 7" xfId="9906"/>
    <cellStyle name="Обычный 4 8 7 2" xfId="9907"/>
    <cellStyle name="Обычный 4 8 7 2 2" xfId="18865"/>
    <cellStyle name="Обычный 4 8 7 3" xfId="18866"/>
    <cellStyle name="Обычный 4 8 8" xfId="9908"/>
    <cellStyle name="Обычный 4 8 8 2" xfId="18867"/>
    <cellStyle name="Обычный 4 8 9" xfId="9909"/>
    <cellStyle name="Обычный 4 8 9 2" xfId="18868"/>
    <cellStyle name="Обычный 4 9" xfId="9910"/>
    <cellStyle name="Обычный 4 9 10" xfId="18869"/>
    <cellStyle name="Обычный 4 9 2" xfId="9911"/>
    <cellStyle name="Обычный 4 9 2 2" xfId="9912"/>
    <cellStyle name="Обычный 4 9 2 2 2" xfId="9913"/>
    <cellStyle name="Обычный 4 9 2 2 2 2" xfId="9914"/>
    <cellStyle name="Обычный 4 9 2 2 2 2 2" xfId="9915"/>
    <cellStyle name="Обычный 4 9 2 2 2 2 2 2" xfId="18870"/>
    <cellStyle name="Обычный 4 9 2 2 2 2 3" xfId="9916"/>
    <cellStyle name="Обычный 4 9 2 2 2 2 3 2" xfId="18871"/>
    <cellStyle name="Обычный 4 9 2 2 2 2 4" xfId="18872"/>
    <cellStyle name="Обычный 4 9 2 2 2 3" xfId="9917"/>
    <cellStyle name="Обычный 4 9 2 2 2 3 2" xfId="18873"/>
    <cellStyle name="Обычный 4 9 2 2 2 4" xfId="9918"/>
    <cellStyle name="Обычный 4 9 2 2 2 4 2" xfId="18874"/>
    <cellStyle name="Обычный 4 9 2 2 2 5" xfId="18875"/>
    <cellStyle name="Обычный 4 9 2 2 3" xfId="9919"/>
    <cellStyle name="Обычный 4 9 2 2 3 2" xfId="9920"/>
    <cellStyle name="Обычный 4 9 2 2 3 2 2" xfId="9921"/>
    <cellStyle name="Обычный 4 9 2 2 3 2 2 2" xfId="18876"/>
    <cellStyle name="Обычный 4 9 2 2 3 2 3" xfId="18877"/>
    <cellStyle name="Обычный 4 9 2 2 3 3" xfId="9922"/>
    <cellStyle name="Обычный 4 9 2 2 3 3 2" xfId="18878"/>
    <cellStyle name="Обычный 4 9 2 2 3 4" xfId="9923"/>
    <cellStyle name="Обычный 4 9 2 2 3 4 2" xfId="18879"/>
    <cellStyle name="Обычный 4 9 2 2 3 5" xfId="18880"/>
    <cellStyle name="Обычный 4 9 2 2 4" xfId="9924"/>
    <cellStyle name="Обычный 4 9 2 2 4 2" xfId="9925"/>
    <cellStyle name="Обычный 4 9 2 2 4 2 2" xfId="18881"/>
    <cellStyle name="Обычный 4 9 2 2 4 3" xfId="18882"/>
    <cellStyle name="Обычный 4 9 2 2 5" xfId="9926"/>
    <cellStyle name="Обычный 4 9 2 2 5 2" xfId="18883"/>
    <cellStyle name="Обычный 4 9 2 2 6" xfId="9927"/>
    <cellStyle name="Обычный 4 9 2 2 6 2" xfId="18884"/>
    <cellStyle name="Обычный 4 9 2 2 7" xfId="18885"/>
    <cellStyle name="Обычный 4 9 2 3" xfId="9928"/>
    <cellStyle name="Обычный 4 9 2 3 2" xfId="9929"/>
    <cellStyle name="Обычный 4 9 2 3 2 2" xfId="9930"/>
    <cellStyle name="Обычный 4 9 2 3 2 2 2" xfId="18886"/>
    <cellStyle name="Обычный 4 9 2 3 2 3" xfId="9931"/>
    <cellStyle name="Обычный 4 9 2 3 2 3 2" xfId="18887"/>
    <cellStyle name="Обычный 4 9 2 3 2 4" xfId="18888"/>
    <cellStyle name="Обычный 4 9 2 3 3" xfId="9932"/>
    <cellStyle name="Обычный 4 9 2 3 3 2" xfId="18889"/>
    <cellStyle name="Обычный 4 9 2 3 4" xfId="9933"/>
    <cellStyle name="Обычный 4 9 2 3 4 2" xfId="18890"/>
    <cellStyle name="Обычный 4 9 2 3 5" xfId="18891"/>
    <cellStyle name="Обычный 4 9 2 4" xfId="9934"/>
    <cellStyle name="Обычный 4 9 2 4 2" xfId="9935"/>
    <cellStyle name="Обычный 4 9 2 4 2 2" xfId="9936"/>
    <cellStyle name="Обычный 4 9 2 4 2 2 2" xfId="18892"/>
    <cellStyle name="Обычный 4 9 2 4 2 3" xfId="18893"/>
    <cellStyle name="Обычный 4 9 2 4 3" xfId="9937"/>
    <cellStyle name="Обычный 4 9 2 4 3 2" xfId="18894"/>
    <cellStyle name="Обычный 4 9 2 4 4" xfId="9938"/>
    <cellStyle name="Обычный 4 9 2 4 4 2" xfId="18895"/>
    <cellStyle name="Обычный 4 9 2 4 5" xfId="18896"/>
    <cellStyle name="Обычный 4 9 2 5" xfId="9939"/>
    <cellStyle name="Обычный 4 9 2 5 2" xfId="9940"/>
    <cellStyle name="Обычный 4 9 2 5 2 2" xfId="18897"/>
    <cellStyle name="Обычный 4 9 2 5 3" xfId="18898"/>
    <cellStyle name="Обычный 4 9 2 6" xfId="9941"/>
    <cellStyle name="Обычный 4 9 2 6 2" xfId="18899"/>
    <cellStyle name="Обычный 4 9 2 7" xfId="9942"/>
    <cellStyle name="Обычный 4 9 2 7 2" xfId="18900"/>
    <cellStyle name="Обычный 4 9 2 8" xfId="18901"/>
    <cellStyle name="Обычный 4 9 3" xfId="9943"/>
    <cellStyle name="Обычный 4 9 3 2" xfId="9944"/>
    <cellStyle name="Обычный 4 9 3 2 2" xfId="9945"/>
    <cellStyle name="Обычный 4 9 3 2 2 2" xfId="9946"/>
    <cellStyle name="Обычный 4 9 3 2 2 2 2" xfId="18902"/>
    <cellStyle name="Обычный 4 9 3 2 2 3" xfId="9947"/>
    <cellStyle name="Обычный 4 9 3 2 2 3 2" xfId="18903"/>
    <cellStyle name="Обычный 4 9 3 2 2 4" xfId="18904"/>
    <cellStyle name="Обычный 4 9 3 2 3" xfId="9948"/>
    <cellStyle name="Обычный 4 9 3 2 3 2" xfId="18905"/>
    <cellStyle name="Обычный 4 9 3 2 4" xfId="9949"/>
    <cellStyle name="Обычный 4 9 3 2 4 2" xfId="18906"/>
    <cellStyle name="Обычный 4 9 3 2 5" xfId="18907"/>
    <cellStyle name="Обычный 4 9 3 3" xfId="9950"/>
    <cellStyle name="Обычный 4 9 3 3 2" xfId="9951"/>
    <cellStyle name="Обычный 4 9 3 3 2 2" xfId="9952"/>
    <cellStyle name="Обычный 4 9 3 3 2 2 2" xfId="18908"/>
    <cellStyle name="Обычный 4 9 3 3 2 3" xfId="18909"/>
    <cellStyle name="Обычный 4 9 3 3 3" xfId="9953"/>
    <cellStyle name="Обычный 4 9 3 3 3 2" xfId="18910"/>
    <cellStyle name="Обычный 4 9 3 3 4" xfId="9954"/>
    <cellStyle name="Обычный 4 9 3 3 4 2" xfId="18911"/>
    <cellStyle name="Обычный 4 9 3 3 5" xfId="18912"/>
    <cellStyle name="Обычный 4 9 3 4" xfId="9955"/>
    <cellStyle name="Обычный 4 9 3 4 2" xfId="9956"/>
    <cellStyle name="Обычный 4 9 3 4 2 2" xfId="18913"/>
    <cellStyle name="Обычный 4 9 3 4 3" xfId="18914"/>
    <cellStyle name="Обычный 4 9 3 5" xfId="9957"/>
    <cellStyle name="Обычный 4 9 3 5 2" xfId="18915"/>
    <cellStyle name="Обычный 4 9 3 6" xfId="9958"/>
    <cellStyle name="Обычный 4 9 3 6 2" xfId="18916"/>
    <cellStyle name="Обычный 4 9 3 7" xfId="18917"/>
    <cellStyle name="Обычный 4 9 4" xfId="9959"/>
    <cellStyle name="Обычный 4 9 4 2" xfId="9960"/>
    <cellStyle name="Обычный 4 9 4 2 2" xfId="9961"/>
    <cellStyle name="Обычный 4 9 4 2 2 2" xfId="18918"/>
    <cellStyle name="Обычный 4 9 4 2 3" xfId="9962"/>
    <cellStyle name="Обычный 4 9 4 2 3 2" xfId="18919"/>
    <cellStyle name="Обычный 4 9 4 2 4" xfId="18920"/>
    <cellStyle name="Обычный 4 9 4 3" xfId="9963"/>
    <cellStyle name="Обычный 4 9 4 3 2" xfId="18921"/>
    <cellStyle name="Обычный 4 9 4 4" xfId="9964"/>
    <cellStyle name="Обычный 4 9 4 4 2" xfId="18922"/>
    <cellStyle name="Обычный 4 9 4 5" xfId="18923"/>
    <cellStyle name="Обычный 4 9 5" xfId="9965"/>
    <cellStyle name="Обычный 4 9 5 2" xfId="9966"/>
    <cellStyle name="Обычный 4 9 5 2 2" xfId="9967"/>
    <cellStyle name="Обычный 4 9 5 2 2 2" xfId="18924"/>
    <cellStyle name="Обычный 4 9 5 2 3" xfId="18925"/>
    <cellStyle name="Обычный 4 9 5 3" xfId="9968"/>
    <cellStyle name="Обычный 4 9 5 3 2" xfId="18926"/>
    <cellStyle name="Обычный 4 9 5 4" xfId="9969"/>
    <cellStyle name="Обычный 4 9 5 4 2" xfId="18927"/>
    <cellStyle name="Обычный 4 9 5 5" xfId="18928"/>
    <cellStyle name="Обычный 4 9 6" xfId="9970"/>
    <cellStyle name="Обычный 4 9 6 2" xfId="9971"/>
    <cellStyle name="Обычный 4 9 6 2 2" xfId="18929"/>
    <cellStyle name="Обычный 4 9 6 3" xfId="18930"/>
    <cellStyle name="Обычный 4 9 7" xfId="9972"/>
    <cellStyle name="Обычный 4 9 7 2" xfId="18931"/>
    <cellStyle name="Обычный 4 9 8" xfId="9973"/>
    <cellStyle name="Обычный 4 9 8 2" xfId="18932"/>
    <cellStyle name="Обычный 4 9 9" xfId="9974"/>
    <cellStyle name="Обычный 4_EE.20.MET.SVOD.2.73_v0.1" xfId="9975"/>
    <cellStyle name="Обычный 40" xfId="9976"/>
    <cellStyle name="Обычный 40 2" xfId="9977"/>
    <cellStyle name="Обычный 40 2 2" xfId="9978"/>
    <cellStyle name="Обычный 40 2 2 2" xfId="18933"/>
    <cellStyle name="Обычный 40 2 3" xfId="18934"/>
    <cellStyle name="Обычный 40 3" xfId="9979"/>
    <cellStyle name="Обычный 40 3 2" xfId="18935"/>
    <cellStyle name="Обычный 40 4" xfId="9980"/>
    <cellStyle name="Обычный 40 4 2" xfId="18936"/>
    <cellStyle name="Обычный 41" xfId="9981"/>
    <cellStyle name="Обычный 41 2" xfId="9982"/>
    <cellStyle name="Обычный 41 2 2" xfId="9983"/>
    <cellStyle name="Обычный 41 2 2 2" xfId="18937"/>
    <cellStyle name="Обычный 41 2 3" xfId="18938"/>
    <cellStyle name="Обычный 41 3" xfId="9984"/>
    <cellStyle name="Обычный 41 3 2" xfId="18939"/>
    <cellStyle name="Обычный 41 4" xfId="9985"/>
    <cellStyle name="Обычный 41 4 2" xfId="18940"/>
    <cellStyle name="Обычный 42" xfId="9986"/>
    <cellStyle name="Обычный 42 2" xfId="9987"/>
    <cellStyle name="Обычный 42 2 2" xfId="18941"/>
    <cellStyle name="Обычный 42 3" xfId="9988"/>
    <cellStyle name="Обычный 42 3 2" xfId="18942"/>
    <cellStyle name="Обычный 43" xfId="9989"/>
    <cellStyle name="Обычный 44" xfId="9990"/>
    <cellStyle name="Обычный 45" xfId="9991"/>
    <cellStyle name="Обычный 46" xfId="9992"/>
    <cellStyle name="Обычный 47" xfId="9993"/>
    <cellStyle name="Обычный 48" xfId="9994"/>
    <cellStyle name="Обычный 49" xfId="9995"/>
    <cellStyle name="Обычный 5" xfId="51"/>
    <cellStyle name="Обычный 5 2" xfId="9996"/>
    <cellStyle name="Обычный 5 2 2" xfId="9997"/>
    <cellStyle name="Обычный 5 2 2 2" xfId="9998"/>
    <cellStyle name="Обычный 5 2 2 3" xfId="9999"/>
    <cellStyle name="Обычный 5 2 2 4" xfId="10000"/>
    <cellStyle name="Обычный 5 2 3" xfId="10001"/>
    <cellStyle name="Обычный 5 2 3 2" xfId="10002"/>
    <cellStyle name="Обычный 5 2 3 3" xfId="10003"/>
    <cellStyle name="Обычный 5 2 4" xfId="10004"/>
    <cellStyle name="Обычный 5 2 4 2" xfId="10005"/>
    <cellStyle name="Обычный 5 2 4 2 2" xfId="10006"/>
    <cellStyle name="Обычный 5 2 4 2 2 2" xfId="10007"/>
    <cellStyle name="Обычный 5 2 4 2 2 2 2" xfId="18943"/>
    <cellStyle name="Обычный 5 2 4 2 2 3" xfId="10008"/>
    <cellStyle name="Обычный 5 2 4 2 2 3 2" xfId="18944"/>
    <cellStyle name="Обычный 5 2 4 2 2 4" xfId="18945"/>
    <cellStyle name="Обычный 5 2 4 2 3" xfId="10009"/>
    <cellStyle name="Обычный 5 2 4 2 3 2" xfId="18946"/>
    <cellStyle name="Обычный 5 2 4 2 4" xfId="10010"/>
    <cellStyle name="Обычный 5 2 4 2 4 2" xfId="18947"/>
    <cellStyle name="Обычный 5 2 4 2 5" xfId="18948"/>
    <cellStyle name="Обычный 5 2 4 3" xfId="10011"/>
    <cellStyle name="Обычный 5 2 4 3 2" xfId="10012"/>
    <cellStyle name="Обычный 5 2 4 3 2 2" xfId="10013"/>
    <cellStyle name="Обычный 5 2 4 3 2 2 2" xfId="18949"/>
    <cellStyle name="Обычный 5 2 4 3 2 3" xfId="18950"/>
    <cellStyle name="Обычный 5 2 4 3 3" xfId="10014"/>
    <cellStyle name="Обычный 5 2 4 3 3 2" xfId="18951"/>
    <cellStyle name="Обычный 5 2 4 3 4" xfId="10015"/>
    <cellStyle name="Обычный 5 2 4 3 4 2" xfId="18952"/>
    <cellStyle name="Обычный 5 2 4 3 5" xfId="18953"/>
    <cellStyle name="Обычный 5 2 4 4" xfId="10016"/>
    <cellStyle name="Обычный 5 2 4 4 2" xfId="10017"/>
    <cellStyle name="Обычный 5 2 4 4 2 2" xfId="18954"/>
    <cellStyle name="Обычный 5 2 4 4 3" xfId="18955"/>
    <cellStyle name="Обычный 5 2 4 5" xfId="10018"/>
    <cellStyle name="Обычный 5 2 4 5 2" xfId="18956"/>
    <cellStyle name="Обычный 5 2 4 6" xfId="10019"/>
    <cellStyle name="Обычный 5 2 4 6 2" xfId="18957"/>
    <cellStyle name="Обычный 5 2 4 7" xfId="18958"/>
    <cellStyle name="Обычный 5 2 5" xfId="10020"/>
    <cellStyle name="Обычный 5 2 6" xfId="10021"/>
    <cellStyle name="Обычный 5 2 7" xfId="18959"/>
    <cellStyle name="Обычный 5 3" xfId="10022"/>
    <cellStyle name="Обычный 5 3 2" xfId="10023"/>
    <cellStyle name="Обычный 5 3 3" xfId="10024"/>
    <cellStyle name="Обычный 5 4" xfId="10025"/>
    <cellStyle name="Обычный 5 4 2" xfId="10026"/>
    <cellStyle name="Обычный 5 5" xfId="10027"/>
    <cellStyle name="Обычный 5 5 2" xfId="10028"/>
    <cellStyle name="Обычный 5 6" xfId="10029"/>
    <cellStyle name="Обычный 5 7" xfId="10030"/>
    <cellStyle name="Обычный 5_Всё по экономике" xfId="10031"/>
    <cellStyle name="Обычный 50" xfId="10032"/>
    <cellStyle name="Обычный 51" xfId="10033"/>
    <cellStyle name="Обычный 52" xfId="10034"/>
    <cellStyle name="Обычный 53" xfId="10035"/>
    <cellStyle name="Обычный 54" xfId="10036"/>
    <cellStyle name="Обычный 55" xfId="10037"/>
    <cellStyle name="Обычный 56" xfId="10038"/>
    <cellStyle name="Обычный 57" xfId="10039"/>
    <cellStyle name="Обычный 58" xfId="10040"/>
    <cellStyle name="Обычный 59" xfId="10041"/>
    <cellStyle name="Обычный 6" xfId="52"/>
    <cellStyle name="Обычный 6 10" xfId="53"/>
    <cellStyle name="Обычный 6 10 2" xfId="10042"/>
    <cellStyle name="Обычный 6 10 3" xfId="18960"/>
    <cellStyle name="Обычный 6 11" xfId="10043"/>
    <cellStyle name="Обычный 6 11 2" xfId="18961"/>
    <cellStyle name="Обычный 6 12" xfId="10044"/>
    <cellStyle name="Обычный 6 13" xfId="18962"/>
    <cellStyle name="Обычный 6 2" xfId="54"/>
    <cellStyle name="Обычный 6 2 10" xfId="55"/>
    <cellStyle name="Обычный 6 2 10 2" xfId="56"/>
    <cellStyle name="Обычный 6 2 10 2 2" xfId="10045"/>
    <cellStyle name="Обычный 6 2 10 2 3" xfId="18963"/>
    <cellStyle name="Обычный 6 2 10 3" xfId="10046"/>
    <cellStyle name="Обычный 6 2 10 4" xfId="10047"/>
    <cellStyle name="Обычный 6 2 10 5" xfId="18964"/>
    <cellStyle name="Обычный 6 2 11" xfId="57"/>
    <cellStyle name="Обычный 6 2 11 2" xfId="10048"/>
    <cellStyle name="Обычный 6 2 11 3" xfId="18965"/>
    <cellStyle name="Обычный 6 2 12" xfId="10049"/>
    <cellStyle name="Обычный 6 2 12 2" xfId="18966"/>
    <cellStyle name="Обычный 6 2 13" xfId="10050"/>
    <cellStyle name="Обычный 6 2 14" xfId="18967"/>
    <cellStyle name="Обычный 6 2 2" xfId="58"/>
    <cellStyle name="Обычный 6 2 2 10" xfId="59"/>
    <cellStyle name="Обычный 6 2 2 10 2" xfId="10051"/>
    <cellStyle name="Обычный 6 2 2 10 3" xfId="18968"/>
    <cellStyle name="Обычный 6 2 2 11" xfId="10052"/>
    <cellStyle name="Обычный 6 2 2 11 2" xfId="18969"/>
    <cellStyle name="Обычный 6 2 2 12" xfId="10053"/>
    <cellStyle name="Обычный 6 2 2 13" xfId="18970"/>
    <cellStyle name="Обычный 6 2 2 2" xfId="60"/>
    <cellStyle name="Обычный 6 2 2 2 10" xfId="18971"/>
    <cellStyle name="Обычный 6 2 2 2 2" xfId="61"/>
    <cellStyle name="Обычный 6 2 2 2 2 2" xfId="62"/>
    <cellStyle name="Обычный 6 2 2 2 2 2 2" xfId="63"/>
    <cellStyle name="Обычный 6 2 2 2 2 2 2 2" xfId="64"/>
    <cellStyle name="Обычный 6 2 2 2 2 2 2 2 2" xfId="65"/>
    <cellStyle name="Обычный 6 2 2 2 2 2 2 2 2 2" xfId="10054"/>
    <cellStyle name="Обычный 6 2 2 2 2 2 2 2 2 3" xfId="18972"/>
    <cellStyle name="Обычный 6 2 2 2 2 2 2 2 3" xfId="10055"/>
    <cellStyle name="Обычный 6 2 2 2 2 2 2 2 4" xfId="18973"/>
    <cellStyle name="Обычный 6 2 2 2 2 2 2 3" xfId="66"/>
    <cellStyle name="Обычный 6 2 2 2 2 2 2 3 2" xfId="10056"/>
    <cellStyle name="Обычный 6 2 2 2 2 2 2 3 3" xfId="18974"/>
    <cellStyle name="Обычный 6 2 2 2 2 2 2 4" xfId="10057"/>
    <cellStyle name="Обычный 6 2 2 2 2 2 2 4 2" xfId="18975"/>
    <cellStyle name="Обычный 6 2 2 2 2 2 2 5" xfId="10058"/>
    <cellStyle name="Обычный 6 2 2 2 2 2 2 6" xfId="18976"/>
    <cellStyle name="Обычный 6 2 2 2 2 2 3" xfId="67"/>
    <cellStyle name="Обычный 6 2 2 2 2 2 3 2" xfId="68"/>
    <cellStyle name="Обычный 6 2 2 2 2 2 3 2 2" xfId="69"/>
    <cellStyle name="Обычный 6 2 2 2 2 2 3 2 2 2" xfId="10059"/>
    <cellStyle name="Обычный 6 2 2 2 2 2 3 2 2 3" xfId="18977"/>
    <cellStyle name="Обычный 6 2 2 2 2 2 3 2 3" xfId="10060"/>
    <cellStyle name="Обычный 6 2 2 2 2 2 3 2 4" xfId="18978"/>
    <cellStyle name="Обычный 6 2 2 2 2 2 3 3" xfId="70"/>
    <cellStyle name="Обычный 6 2 2 2 2 2 3 3 2" xfId="10061"/>
    <cellStyle name="Обычный 6 2 2 2 2 2 3 3 3" xfId="18979"/>
    <cellStyle name="Обычный 6 2 2 2 2 2 3 4" xfId="10062"/>
    <cellStyle name="Обычный 6 2 2 2 2 2 3 4 2" xfId="18980"/>
    <cellStyle name="Обычный 6 2 2 2 2 2 3 5" xfId="10063"/>
    <cellStyle name="Обычный 6 2 2 2 2 2 3 6" xfId="18981"/>
    <cellStyle name="Обычный 6 2 2 2 2 2 4" xfId="71"/>
    <cellStyle name="Обычный 6 2 2 2 2 2 4 2" xfId="72"/>
    <cellStyle name="Обычный 6 2 2 2 2 2 4 2 2" xfId="10064"/>
    <cellStyle name="Обычный 6 2 2 2 2 2 4 2 3" xfId="18982"/>
    <cellStyle name="Обычный 6 2 2 2 2 2 4 3" xfId="10065"/>
    <cellStyle name="Обычный 6 2 2 2 2 2 4 4" xfId="18983"/>
    <cellStyle name="Обычный 6 2 2 2 2 2 5" xfId="73"/>
    <cellStyle name="Обычный 6 2 2 2 2 2 5 2" xfId="10066"/>
    <cellStyle name="Обычный 6 2 2 2 2 2 5 3" xfId="18984"/>
    <cellStyle name="Обычный 6 2 2 2 2 2 6" xfId="10067"/>
    <cellStyle name="Обычный 6 2 2 2 2 2 6 2" xfId="18985"/>
    <cellStyle name="Обычный 6 2 2 2 2 2 7" xfId="10068"/>
    <cellStyle name="Обычный 6 2 2 2 2 2 8" xfId="18986"/>
    <cellStyle name="Обычный 6 2 2 2 2 3" xfId="74"/>
    <cellStyle name="Обычный 6 2 2 2 2 3 2" xfId="75"/>
    <cellStyle name="Обычный 6 2 2 2 2 3 2 2" xfId="76"/>
    <cellStyle name="Обычный 6 2 2 2 2 3 2 2 2" xfId="10069"/>
    <cellStyle name="Обычный 6 2 2 2 2 3 2 2 3" xfId="18987"/>
    <cellStyle name="Обычный 6 2 2 2 2 3 2 3" xfId="10070"/>
    <cellStyle name="Обычный 6 2 2 2 2 3 2 4" xfId="18988"/>
    <cellStyle name="Обычный 6 2 2 2 2 3 3" xfId="77"/>
    <cellStyle name="Обычный 6 2 2 2 2 3 3 2" xfId="10071"/>
    <cellStyle name="Обычный 6 2 2 2 2 3 3 3" xfId="18989"/>
    <cellStyle name="Обычный 6 2 2 2 2 3 4" xfId="10072"/>
    <cellStyle name="Обычный 6 2 2 2 2 3 4 2" xfId="18990"/>
    <cellStyle name="Обычный 6 2 2 2 2 3 5" xfId="10073"/>
    <cellStyle name="Обычный 6 2 2 2 2 3 6" xfId="18991"/>
    <cellStyle name="Обычный 6 2 2 2 2 4" xfId="78"/>
    <cellStyle name="Обычный 6 2 2 2 2 4 2" xfId="79"/>
    <cellStyle name="Обычный 6 2 2 2 2 4 2 2" xfId="80"/>
    <cellStyle name="Обычный 6 2 2 2 2 4 2 2 2" xfId="10074"/>
    <cellStyle name="Обычный 6 2 2 2 2 4 2 2 3" xfId="18992"/>
    <cellStyle name="Обычный 6 2 2 2 2 4 2 3" xfId="10075"/>
    <cellStyle name="Обычный 6 2 2 2 2 4 2 4" xfId="18993"/>
    <cellStyle name="Обычный 6 2 2 2 2 4 3" xfId="81"/>
    <cellStyle name="Обычный 6 2 2 2 2 4 3 2" xfId="10076"/>
    <cellStyle name="Обычный 6 2 2 2 2 4 3 3" xfId="18994"/>
    <cellStyle name="Обычный 6 2 2 2 2 4 4" xfId="10077"/>
    <cellStyle name="Обычный 6 2 2 2 2 4 4 2" xfId="18995"/>
    <cellStyle name="Обычный 6 2 2 2 2 4 5" xfId="10078"/>
    <cellStyle name="Обычный 6 2 2 2 2 4 6" xfId="18996"/>
    <cellStyle name="Обычный 6 2 2 2 2 5" xfId="82"/>
    <cellStyle name="Обычный 6 2 2 2 2 5 2" xfId="83"/>
    <cellStyle name="Обычный 6 2 2 2 2 5 2 2" xfId="10079"/>
    <cellStyle name="Обычный 6 2 2 2 2 5 2 3" xfId="18997"/>
    <cellStyle name="Обычный 6 2 2 2 2 5 3" xfId="10080"/>
    <cellStyle name="Обычный 6 2 2 2 2 5 4" xfId="18998"/>
    <cellStyle name="Обычный 6 2 2 2 2 6" xfId="84"/>
    <cellStyle name="Обычный 6 2 2 2 2 6 2" xfId="10081"/>
    <cellStyle name="Обычный 6 2 2 2 2 6 3" xfId="18999"/>
    <cellStyle name="Обычный 6 2 2 2 2 7" xfId="10082"/>
    <cellStyle name="Обычный 6 2 2 2 2 7 2" xfId="19000"/>
    <cellStyle name="Обычный 6 2 2 2 2 8" xfId="10083"/>
    <cellStyle name="Обычный 6 2 2 2 2 9" xfId="19001"/>
    <cellStyle name="Обычный 6 2 2 2 3" xfId="85"/>
    <cellStyle name="Обычный 6 2 2 2 3 2" xfId="86"/>
    <cellStyle name="Обычный 6 2 2 2 3 2 2" xfId="87"/>
    <cellStyle name="Обычный 6 2 2 2 3 2 2 2" xfId="88"/>
    <cellStyle name="Обычный 6 2 2 2 3 2 2 2 2" xfId="10084"/>
    <cellStyle name="Обычный 6 2 2 2 3 2 2 2 3" xfId="19002"/>
    <cellStyle name="Обычный 6 2 2 2 3 2 2 3" xfId="10085"/>
    <cellStyle name="Обычный 6 2 2 2 3 2 2 3 2" xfId="19003"/>
    <cellStyle name="Обычный 6 2 2 2 3 2 2 4" xfId="10086"/>
    <cellStyle name="Обычный 6 2 2 2 3 2 2 5" xfId="19004"/>
    <cellStyle name="Обычный 6 2 2 2 3 2 3" xfId="89"/>
    <cellStyle name="Обычный 6 2 2 2 3 2 3 2" xfId="10087"/>
    <cellStyle name="Обычный 6 2 2 2 3 2 3 3" xfId="19005"/>
    <cellStyle name="Обычный 6 2 2 2 3 2 4" xfId="10088"/>
    <cellStyle name="Обычный 6 2 2 2 3 2 4 2" xfId="19006"/>
    <cellStyle name="Обычный 6 2 2 2 3 2 5" xfId="10089"/>
    <cellStyle name="Обычный 6 2 2 2 3 2 6" xfId="19007"/>
    <cellStyle name="Обычный 6 2 2 2 3 3" xfId="90"/>
    <cellStyle name="Обычный 6 2 2 2 3 3 2" xfId="91"/>
    <cellStyle name="Обычный 6 2 2 2 3 3 2 2" xfId="92"/>
    <cellStyle name="Обычный 6 2 2 2 3 3 2 2 2" xfId="10090"/>
    <cellStyle name="Обычный 6 2 2 2 3 3 2 2 3" xfId="19008"/>
    <cellStyle name="Обычный 6 2 2 2 3 3 2 3" xfId="10091"/>
    <cellStyle name="Обычный 6 2 2 2 3 3 2 4" xfId="19009"/>
    <cellStyle name="Обычный 6 2 2 2 3 3 3" xfId="93"/>
    <cellStyle name="Обычный 6 2 2 2 3 3 3 2" xfId="10092"/>
    <cellStyle name="Обычный 6 2 2 2 3 3 3 3" xfId="19010"/>
    <cellStyle name="Обычный 6 2 2 2 3 3 4" xfId="10093"/>
    <cellStyle name="Обычный 6 2 2 2 3 3 4 2" xfId="19011"/>
    <cellStyle name="Обычный 6 2 2 2 3 3 5" xfId="10094"/>
    <cellStyle name="Обычный 6 2 2 2 3 3 6" xfId="19012"/>
    <cellStyle name="Обычный 6 2 2 2 3 4" xfId="94"/>
    <cellStyle name="Обычный 6 2 2 2 3 4 2" xfId="95"/>
    <cellStyle name="Обычный 6 2 2 2 3 4 2 2" xfId="10095"/>
    <cellStyle name="Обычный 6 2 2 2 3 4 2 3" xfId="19013"/>
    <cellStyle name="Обычный 6 2 2 2 3 4 3" xfId="10096"/>
    <cellStyle name="Обычный 6 2 2 2 3 4 3 2" xfId="19014"/>
    <cellStyle name="Обычный 6 2 2 2 3 4 4" xfId="10097"/>
    <cellStyle name="Обычный 6 2 2 2 3 4 5" xfId="19015"/>
    <cellStyle name="Обычный 6 2 2 2 3 5" xfId="96"/>
    <cellStyle name="Обычный 6 2 2 2 3 5 2" xfId="10098"/>
    <cellStyle name="Обычный 6 2 2 2 3 5 3" xfId="19016"/>
    <cellStyle name="Обычный 6 2 2 2 3 6" xfId="10099"/>
    <cellStyle name="Обычный 6 2 2 2 3 6 2" xfId="19017"/>
    <cellStyle name="Обычный 6 2 2 2 3 7" xfId="10100"/>
    <cellStyle name="Обычный 6 2 2 2 3 8" xfId="19018"/>
    <cellStyle name="Обычный 6 2 2 2 4" xfId="97"/>
    <cellStyle name="Обычный 6 2 2 2 4 2" xfId="98"/>
    <cellStyle name="Обычный 6 2 2 2 4 2 2" xfId="99"/>
    <cellStyle name="Обычный 6 2 2 2 4 2 2 2" xfId="10101"/>
    <cellStyle name="Обычный 6 2 2 2 4 2 2 3" xfId="19019"/>
    <cellStyle name="Обычный 6 2 2 2 4 2 3" xfId="10102"/>
    <cellStyle name="Обычный 6 2 2 2 4 2 3 2" xfId="19020"/>
    <cellStyle name="Обычный 6 2 2 2 4 2 4" xfId="10103"/>
    <cellStyle name="Обычный 6 2 2 2 4 2 5" xfId="19021"/>
    <cellStyle name="Обычный 6 2 2 2 4 3" xfId="100"/>
    <cellStyle name="Обычный 6 2 2 2 4 3 2" xfId="10104"/>
    <cellStyle name="Обычный 6 2 2 2 4 3 3" xfId="19022"/>
    <cellStyle name="Обычный 6 2 2 2 4 4" xfId="10105"/>
    <cellStyle name="Обычный 6 2 2 2 4 4 2" xfId="19023"/>
    <cellStyle name="Обычный 6 2 2 2 4 5" xfId="10106"/>
    <cellStyle name="Обычный 6 2 2 2 4 6" xfId="19024"/>
    <cellStyle name="Обычный 6 2 2 2 5" xfId="101"/>
    <cellStyle name="Обычный 6 2 2 2 5 2" xfId="102"/>
    <cellStyle name="Обычный 6 2 2 2 5 2 2" xfId="103"/>
    <cellStyle name="Обычный 6 2 2 2 5 2 2 2" xfId="10107"/>
    <cellStyle name="Обычный 6 2 2 2 5 2 2 3" xfId="19025"/>
    <cellStyle name="Обычный 6 2 2 2 5 2 3" xfId="10108"/>
    <cellStyle name="Обычный 6 2 2 2 5 2 4" xfId="19026"/>
    <cellStyle name="Обычный 6 2 2 2 5 3" xfId="104"/>
    <cellStyle name="Обычный 6 2 2 2 5 3 2" xfId="10109"/>
    <cellStyle name="Обычный 6 2 2 2 5 3 3" xfId="19027"/>
    <cellStyle name="Обычный 6 2 2 2 5 4" xfId="10110"/>
    <cellStyle name="Обычный 6 2 2 2 5 4 2" xfId="19028"/>
    <cellStyle name="Обычный 6 2 2 2 5 5" xfId="10111"/>
    <cellStyle name="Обычный 6 2 2 2 5 6" xfId="19029"/>
    <cellStyle name="Обычный 6 2 2 2 6" xfId="105"/>
    <cellStyle name="Обычный 6 2 2 2 6 2" xfId="106"/>
    <cellStyle name="Обычный 6 2 2 2 6 2 2" xfId="10112"/>
    <cellStyle name="Обычный 6 2 2 2 6 2 3" xfId="19030"/>
    <cellStyle name="Обычный 6 2 2 2 6 3" xfId="10113"/>
    <cellStyle name="Обычный 6 2 2 2 6 3 2" xfId="19031"/>
    <cellStyle name="Обычный 6 2 2 2 6 4" xfId="10114"/>
    <cellStyle name="Обычный 6 2 2 2 6 5" xfId="19032"/>
    <cellStyle name="Обычный 6 2 2 2 7" xfId="107"/>
    <cellStyle name="Обычный 6 2 2 2 7 2" xfId="10115"/>
    <cellStyle name="Обычный 6 2 2 2 7 3" xfId="19033"/>
    <cellStyle name="Обычный 6 2 2 2 8" xfId="10116"/>
    <cellStyle name="Обычный 6 2 2 2 8 2" xfId="19034"/>
    <cellStyle name="Обычный 6 2 2 2 9" xfId="10117"/>
    <cellStyle name="Обычный 6 2 2 3" xfId="108"/>
    <cellStyle name="Обычный 6 2 2 3 2" xfId="109"/>
    <cellStyle name="Обычный 6 2 2 3 2 2" xfId="110"/>
    <cellStyle name="Обычный 6 2 2 3 2 2 2" xfId="111"/>
    <cellStyle name="Обычный 6 2 2 3 2 2 2 2" xfId="112"/>
    <cellStyle name="Обычный 6 2 2 3 2 2 2 2 2" xfId="10118"/>
    <cellStyle name="Обычный 6 2 2 3 2 2 2 2 3" xfId="19035"/>
    <cellStyle name="Обычный 6 2 2 3 2 2 2 3" xfId="10119"/>
    <cellStyle name="Обычный 6 2 2 3 2 2 2 4" xfId="19036"/>
    <cellStyle name="Обычный 6 2 2 3 2 2 3" xfId="113"/>
    <cellStyle name="Обычный 6 2 2 3 2 2 3 2" xfId="10120"/>
    <cellStyle name="Обычный 6 2 2 3 2 2 3 3" xfId="19037"/>
    <cellStyle name="Обычный 6 2 2 3 2 2 4" xfId="10121"/>
    <cellStyle name="Обычный 6 2 2 3 2 2 4 2" xfId="19038"/>
    <cellStyle name="Обычный 6 2 2 3 2 2 5" xfId="10122"/>
    <cellStyle name="Обычный 6 2 2 3 2 2 6" xfId="19039"/>
    <cellStyle name="Обычный 6 2 2 3 2 3" xfId="114"/>
    <cellStyle name="Обычный 6 2 2 3 2 3 2" xfId="115"/>
    <cellStyle name="Обычный 6 2 2 3 2 3 2 2" xfId="116"/>
    <cellStyle name="Обычный 6 2 2 3 2 3 2 2 2" xfId="10123"/>
    <cellStyle name="Обычный 6 2 2 3 2 3 2 2 3" xfId="19040"/>
    <cellStyle name="Обычный 6 2 2 3 2 3 2 3" xfId="10124"/>
    <cellStyle name="Обычный 6 2 2 3 2 3 2 4" xfId="19041"/>
    <cellStyle name="Обычный 6 2 2 3 2 3 3" xfId="117"/>
    <cellStyle name="Обычный 6 2 2 3 2 3 3 2" xfId="10125"/>
    <cellStyle name="Обычный 6 2 2 3 2 3 3 3" xfId="19042"/>
    <cellStyle name="Обычный 6 2 2 3 2 3 4" xfId="10126"/>
    <cellStyle name="Обычный 6 2 2 3 2 3 4 2" xfId="19043"/>
    <cellStyle name="Обычный 6 2 2 3 2 3 5" xfId="10127"/>
    <cellStyle name="Обычный 6 2 2 3 2 3 6" xfId="19044"/>
    <cellStyle name="Обычный 6 2 2 3 2 4" xfId="118"/>
    <cellStyle name="Обычный 6 2 2 3 2 4 2" xfId="119"/>
    <cellStyle name="Обычный 6 2 2 3 2 4 2 2" xfId="10128"/>
    <cellStyle name="Обычный 6 2 2 3 2 4 2 3" xfId="19045"/>
    <cellStyle name="Обычный 6 2 2 3 2 4 3" xfId="10129"/>
    <cellStyle name="Обычный 6 2 2 3 2 4 4" xfId="19046"/>
    <cellStyle name="Обычный 6 2 2 3 2 5" xfId="120"/>
    <cellStyle name="Обычный 6 2 2 3 2 5 2" xfId="10130"/>
    <cellStyle name="Обычный 6 2 2 3 2 5 3" xfId="19047"/>
    <cellStyle name="Обычный 6 2 2 3 2 6" xfId="10131"/>
    <cellStyle name="Обычный 6 2 2 3 2 6 2" xfId="19048"/>
    <cellStyle name="Обычный 6 2 2 3 2 7" xfId="10132"/>
    <cellStyle name="Обычный 6 2 2 3 2 8" xfId="19049"/>
    <cellStyle name="Обычный 6 2 2 3 3" xfId="121"/>
    <cellStyle name="Обычный 6 2 2 3 3 2" xfId="122"/>
    <cellStyle name="Обычный 6 2 2 3 3 2 2" xfId="123"/>
    <cellStyle name="Обычный 6 2 2 3 3 2 2 2" xfId="10133"/>
    <cellStyle name="Обычный 6 2 2 3 3 2 2 3" xfId="19050"/>
    <cellStyle name="Обычный 6 2 2 3 3 2 3" xfId="10134"/>
    <cellStyle name="Обычный 6 2 2 3 3 2 4" xfId="19051"/>
    <cellStyle name="Обычный 6 2 2 3 3 3" xfId="124"/>
    <cellStyle name="Обычный 6 2 2 3 3 3 2" xfId="10135"/>
    <cellStyle name="Обычный 6 2 2 3 3 3 3" xfId="19052"/>
    <cellStyle name="Обычный 6 2 2 3 3 4" xfId="10136"/>
    <cellStyle name="Обычный 6 2 2 3 3 4 2" xfId="19053"/>
    <cellStyle name="Обычный 6 2 2 3 3 5" xfId="10137"/>
    <cellStyle name="Обычный 6 2 2 3 3 6" xfId="19054"/>
    <cellStyle name="Обычный 6 2 2 3 4" xfId="125"/>
    <cellStyle name="Обычный 6 2 2 3 4 2" xfId="126"/>
    <cellStyle name="Обычный 6 2 2 3 4 2 2" xfId="127"/>
    <cellStyle name="Обычный 6 2 2 3 4 2 2 2" xfId="10138"/>
    <cellStyle name="Обычный 6 2 2 3 4 2 2 3" xfId="19055"/>
    <cellStyle name="Обычный 6 2 2 3 4 2 3" xfId="10139"/>
    <cellStyle name="Обычный 6 2 2 3 4 2 4" xfId="19056"/>
    <cellStyle name="Обычный 6 2 2 3 4 3" xfId="128"/>
    <cellStyle name="Обычный 6 2 2 3 4 3 2" xfId="10140"/>
    <cellStyle name="Обычный 6 2 2 3 4 3 3" xfId="19057"/>
    <cellStyle name="Обычный 6 2 2 3 4 4" xfId="10141"/>
    <cellStyle name="Обычный 6 2 2 3 4 4 2" xfId="19058"/>
    <cellStyle name="Обычный 6 2 2 3 4 5" xfId="10142"/>
    <cellStyle name="Обычный 6 2 2 3 4 6" xfId="19059"/>
    <cellStyle name="Обычный 6 2 2 3 5" xfId="129"/>
    <cellStyle name="Обычный 6 2 2 3 5 2" xfId="130"/>
    <cellStyle name="Обычный 6 2 2 3 5 2 2" xfId="10143"/>
    <cellStyle name="Обычный 6 2 2 3 5 2 3" xfId="19060"/>
    <cellStyle name="Обычный 6 2 2 3 5 3" xfId="10144"/>
    <cellStyle name="Обычный 6 2 2 3 5 4" xfId="19061"/>
    <cellStyle name="Обычный 6 2 2 3 6" xfId="131"/>
    <cellStyle name="Обычный 6 2 2 3 6 2" xfId="10145"/>
    <cellStyle name="Обычный 6 2 2 3 6 3" xfId="19062"/>
    <cellStyle name="Обычный 6 2 2 3 7" xfId="10146"/>
    <cellStyle name="Обычный 6 2 2 3 7 2" xfId="19063"/>
    <cellStyle name="Обычный 6 2 2 3 8" xfId="10147"/>
    <cellStyle name="Обычный 6 2 2 3 9" xfId="19064"/>
    <cellStyle name="Обычный 6 2 2 4" xfId="132"/>
    <cellStyle name="Обычный 6 2 2 4 2" xfId="133"/>
    <cellStyle name="Обычный 6 2 2 4 2 2" xfId="134"/>
    <cellStyle name="Обычный 6 2 2 4 2 2 2" xfId="135"/>
    <cellStyle name="Обычный 6 2 2 4 2 2 2 2" xfId="136"/>
    <cellStyle name="Обычный 6 2 2 4 2 2 2 2 2" xfId="10148"/>
    <cellStyle name="Обычный 6 2 2 4 2 2 2 2 3" xfId="19065"/>
    <cellStyle name="Обычный 6 2 2 4 2 2 2 3" xfId="10149"/>
    <cellStyle name="Обычный 6 2 2 4 2 2 2 4" xfId="19066"/>
    <cellStyle name="Обычный 6 2 2 4 2 2 3" xfId="137"/>
    <cellStyle name="Обычный 6 2 2 4 2 2 3 2" xfId="10150"/>
    <cellStyle name="Обычный 6 2 2 4 2 2 3 3" xfId="19067"/>
    <cellStyle name="Обычный 6 2 2 4 2 2 4" xfId="10151"/>
    <cellStyle name="Обычный 6 2 2 4 2 2 4 2" xfId="19068"/>
    <cellStyle name="Обычный 6 2 2 4 2 2 5" xfId="10152"/>
    <cellStyle name="Обычный 6 2 2 4 2 2 6" xfId="19069"/>
    <cellStyle name="Обычный 6 2 2 4 2 3" xfId="138"/>
    <cellStyle name="Обычный 6 2 2 4 2 3 2" xfId="139"/>
    <cellStyle name="Обычный 6 2 2 4 2 3 2 2" xfId="140"/>
    <cellStyle name="Обычный 6 2 2 4 2 3 2 2 2" xfId="10153"/>
    <cellStyle name="Обычный 6 2 2 4 2 3 2 2 3" xfId="19070"/>
    <cellStyle name="Обычный 6 2 2 4 2 3 2 3" xfId="10154"/>
    <cellStyle name="Обычный 6 2 2 4 2 3 2 4" xfId="19071"/>
    <cellStyle name="Обычный 6 2 2 4 2 3 3" xfId="141"/>
    <cellStyle name="Обычный 6 2 2 4 2 3 3 2" xfId="10155"/>
    <cellStyle name="Обычный 6 2 2 4 2 3 3 3" xfId="19072"/>
    <cellStyle name="Обычный 6 2 2 4 2 3 4" xfId="10156"/>
    <cellStyle name="Обычный 6 2 2 4 2 3 4 2" xfId="19073"/>
    <cellStyle name="Обычный 6 2 2 4 2 3 5" xfId="10157"/>
    <cellStyle name="Обычный 6 2 2 4 2 3 6" xfId="19074"/>
    <cellStyle name="Обычный 6 2 2 4 2 4" xfId="142"/>
    <cellStyle name="Обычный 6 2 2 4 2 4 2" xfId="143"/>
    <cellStyle name="Обычный 6 2 2 4 2 4 2 2" xfId="10158"/>
    <cellStyle name="Обычный 6 2 2 4 2 4 2 3" xfId="19075"/>
    <cellStyle name="Обычный 6 2 2 4 2 4 3" xfId="10159"/>
    <cellStyle name="Обычный 6 2 2 4 2 4 4" xfId="19076"/>
    <cellStyle name="Обычный 6 2 2 4 2 5" xfId="144"/>
    <cellStyle name="Обычный 6 2 2 4 2 5 2" xfId="10160"/>
    <cellStyle name="Обычный 6 2 2 4 2 5 3" xfId="19077"/>
    <cellStyle name="Обычный 6 2 2 4 2 6" xfId="10161"/>
    <cellStyle name="Обычный 6 2 2 4 2 6 2" xfId="19078"/>
    <cellStyle name="Обычный 6 2 2 4 2 7" xfId="10162"/>
    <cellStyle name="Обычный 6 2 2 4 2 8" xfId="19079"/>
    <cellStyle name="Обычный 6 2 2 4 3" xfId="145"/>
    <cellStyle name="Обычный 6 2 2 4 3 2" xfId="146"/>
    <cellStyle name="Обычный 6 2 2 4 3 2 2" xfId="147"/>
    <cellStyle name="Обычный 6 2 2 4 3 2 2 2" xfId="10163"/>
    <cellStyle name="Обычный 6 2 2 4 3 2 2 3" xfId="19080"/>
    <cellStyle name="Обычный 6 2 2 4 3 2 3" xfId="10164"/>
    <cellStyle name="Обычный 6 2 2 4 3 2 4" xfId="19081"/>
    <cellStyle name="Обычный 6 2 2 4 3 3" xfId="148"/>
    <cellStyle name="Обычный 6 2 2 4 3 3 2" xfId="10165"/>
    <cellStyle name="Обычный 6 2 2 4 3 3 3" xfId="19082"/>
    <cellStyle name="Обычный 6 2 2 4 3 4" xfId="10166"/>
    <cellStyle name="Обычный 6 2 2 4 3 4 2" xfId="19083"/>
    <cellStyle name="Обычный 6 2 2 4 3 5" xfId="10167"/>
    <cellStyle name="Обычный 6 2 2 4 3 6" xfId="19084"/>
    <cellStyle name="Обычный 6 2 2 4 4" xfId="149"/>
    <cellStyle name="Обычный 6 2 2 4 4 2" xfId="150"/>
    <cellStyle name="Обычный 6 2 2 4 4 2 2" xfId="151"/>
    <cellStyle name="Обычный 6 2 2 4 4 2 2 2" xfId="10168"/>
    <cellStyle name="Обычный 6 2 2 4 4 2 2 3" xfId="19085"/>
    <cellStyle name="Обычный 6 2 2 4 4 2 3" xfId="10169"/>
    <cellStyle name="Обычный 6 2 2 4 4 2 4" xfId="19086"/>
    <cellStyle name="Обычный 6 2 2 4 4 3" xfId="152"/>
    <cellStyle name="Обычный 6 2 2 4 4 3 2" xfId="10170"/>
    <cellStyle name="Обычный 6 2 2 4 4 3 3" xfId="19087"/>
    <cellStyle name="Обычный 6 2 2 4 4 4" xfId="10171"/>
    <cellStyle name="Обычный 6 2 2 4 4 4 2" xfId="19088"/>
    <cellStyle name="Обычный 6 2 2 4 4 5" xfId="10172"/>
    <cellStyle name="Обычный 6 2 2 4 4 6" xfId="19089"/>
    <cellStyle name="Обычный 6 2 2 4 5" xfId="153"/>
    <cellStyle name="Обычный 6 2 2 4 5 2" xfId="154"/>
    <cellStyle name="Обычный 6 2 2 4 5 2 2" xfId="10173"/>
    <cellStyle name="Обычный 6 2 2 4 5 2 3" xfId="19090"/>
    <cellStyle name="Обычный 6 2 2 4 5 3" xfId="10174"/>
    <cellStyle name="Обычный 6 2 2 4 5 4" xfId="19091"/>
    <cellStyle name="Обычный 6 2 2 4 6" xfId="155"/>
    <cellStyle name="Обычный 6 2 2 4 6 2" xfId="10175"/>
    <cellStyle name="Обычный 6 2 2 4 6 3" xfId="19092"/>
    <cellStyle name="Обычный 6 2 2 4 7" xfId="10176"/>
    <cellStyle name="Обычный 6 2 2 4 7 2" xfId="19093"/>
    <cellStyle name="Обычный 6 2 2 4 8" xfId="10177"/>
    <cellStyle name="Обычный 6 2 2 4 9" xfId="19094"/>
    <cellStyle name="Обычный 6 2 2 5" xfId="156"/>
    <cellStyle name="Обычный 6 2 2 5 2" xfId="157"/>
    <cellStyle name="Обычный 6 2 2 5 2 2" xfId="158"/>
    <cellStyle name="Обычный 6 2 2 5 2 2 2" xfId="159"/>
    <cellStyle name="Обычный 6 2 2 5 2 2 2 2" xfId="10178"/>
    <cellStyle name="Обычный 6 2 2 5 2 2 2 3" xfId="19095"/>
    <cellStyle name="Обычный 6 2 2 5 2 2 3" xfId="10179"/>
    <cellStyle name="Обычный 6 2 2 5 2 2 4" xfId="19096"/>
    <cellStyle name="Обычный 6 2 2 5 2 3" xfId="160"/>
    <cellStyle name="Обычный 6 2 2 5 2 3 2" xfId="10180"/>
    <cellStyle name="Обычный 6 2 2 5 2 3 3" xfId="19097"/>
    <cellStyle name="Обычный 6 2 2 5 2 4" xfId="10181"/>
    <cellStyle name="Обычный 6 2 2 5 2 4 2" xfId="19098"/>
    <cellStyle name="Обычный 6 2 2 5 2 5" xfId="10182"/>
    <cellStyle name="Обычный 6 2 2 5 2 6" xfId="19099"/>
    <cellStyle name="Обычный 6 2 2 5 3" xfId="161"/>
    <cellStyle name="Обычный 6 2 2 5 3 2" xfId="162"/>
    <cellStyle name="Обычный 6 2 2 5 3 2 2" xfId="163"/>
    <cellStyle name="Обычный 6 2 2 5 3 2 2 2" xfId="10183"/>
    <cellStyle name="Обычный 6 2 2 5 3 2 2 3" xfId="19100"/>
    <cellStyle name="Обычный 6 2 2 5 3 2 3" xfId="10184"/>
    <cellStyle name="Обычный 6 2 2 5 3 2 4" xfId="19101"/>
    <cellStyle name="Обычный 6 2 2 5 3 3" xfId="164"/>
    <cellStyle name="Обычный 6 2 2 5 3 3 2" xfId="10185"/>
    <cellStyle name="Обычный 6 2 2 5 3 3 3" xfId="19102"/>
    <cellStyle name="Обычный 6 2 2 5 3 4" xfId="10186"/>
    <cellStyle name="Обычный 6 2 2 5 3 4 2" xfId="19103"/>
    <cellStyle name="Обычный 6 2 2 5 3 5" xfId="10187"/>
    <cellStyle name="Обычный 6 2 2 5 3 6" xfId="19104"/>
    <cellStyle name="Обычный 6 2 2 5 4" xfId="165"/>
    <cellStyle name="Обычный 6 2 2 5 4 2" xfId="166"/>
    <cellStyle name="Обычный 6 2 2 5 4 2 2" xfId="10188"/>
    <cellStyle name="Обычный 6 2 2 5 4 2 3" xfId="19105"/>
    <cellStyle name="Обычный 6 2 2 5 4 3" xfId="10189"/>
    <cellStyle name="Обычный 6 2 2 5 4 4" xfId="19106"/>
    <cellStyle name="Обычный 6 2 2 5 5" xfId="167"/>
    <cellStyle name="Обычный 6 2 2 5 5 2" xfId="10190"/>
    <cellStyle name="Обычный 6 2 2 5 5 3" xfId="19107"/>
    <cellStyle name="Обычный 6 2 2 5 6" xfId="10191"/>
    <cellStyle name="Обычный 6 2 2 5 6 2" xfId="19108"/>
    <cellStyle name="Обычный 6 2 2 5 7" xfId="10192"/>
    <cellStyle name="Обычный 6 2 2 5 8" xfId="19109"/>
    <cellStyle name="Обычный 6 2 2 6" xfId="168"/>
    <cellStyle name="Обычный 6 2 2 6 2" xfId="169"/>
    <cellStyle name="Обычный 6 2 2 6 2 2" xfId="170"/>
    <cellStyle name="Обычный 6 2 2 6 2 2 2" xfId="10193"/>
    <cellStyle name="Обычный 6 2 2 6 2 2 3" xfId="19110"/>
    <cellStyle name="Обычный 6 2 2 6 2 3" xfId="10194"/>
    <cellStyle name="Обычный 6 2 2 6 2 4" xfId="19111"/>
    <cellStyle name="Обычный 6 2 2 6 3" xfId="171"/>
    <cellStyle name="Обычный 6 2 2 6 3 2" xfId="10195"/>
    <cellStyle name="Обычный 6 2 2 6 3 3" xfId="19112"/>
    <cellStyle name="Обычный 6 2 2 6 4" xfId="10196"/>
    <cellStyle name="Обычный 6 2 2 6 4 2" xfId="19113"/>
    <cellStyle name="Обычный 6 2 2 6 5" xfId="10197"/>
    <cellStyle name="Обычный 6 2 2 6 6" xfId="19114"/>
    <cellStyle name="Обычный 6 2 2 7" xfId="172"/>
    <cellStyle name="Обычный 6 2 2 7 2" xfId="173"/>
    <cellStyle name="Обычный 6 2 2 7 2 2" xfId="174"/>
    <cellStyle name="Обычный 6 2 2 7 2 2 2" xfId="10198"/>
    <cellStyle name="Обычный 6 2 2 7 2 2 3" xfId="19115"/>
    <cellStyle name="Обычный 6 2 2 7 2 3" xfId="10199"/>
    <cellStyle name="Обычный 6 2 2 7 2 4" xfId="19116"/>
    <cellStyle name="Обычный 6 2 2 7 3" xfId="175"/>
    <cellStyle name="Обычный 6 2 2 7 3 2" xfId="10200"/>
    <cellStyle name="Обычный 6 2 2 7 3 3" xfId="19117"/>
    <cellStyle name="Обычный 6 2 2 7 4" xfId="10201"/>
    <cellStyle name="Обычный 6 2 2 7 4 2" xfId="19118"/>
    <cellStyle name="Обычный 6 2 2 7 5" xfId="10202"/>
    <cellStyle name="Обычный 6 2 2 7 6" xfId="19119"/>
    <cellStyle name="Обычный 6 2 2 8" xfId="176"/>
    <cellStyle name="Обычный 6 2 2 8 2" xfId="177"/>
    <cellStyle name="Обычный 6 2 2 8 2 2" xfId="178"/>
    <cellStyle name="Обычный 6 2 2 8 2 2 2" xfId="10203"/>
    <cellStyle name="Обычный 6 2 2 8 2 2 3" xfId="19120"/>
    <cellStyle name="Обычный 6 2 2 8 2 3" xfId="10204"/>
    <cellStyle name="Обычный 6 2 2 8 2 4" xfId="19121"/>
    <cellStyle name="Обычный 6 2 2 8 3" xfId="179"/>
    <cellStyle name="Обычный 6 2 2 8 3 2" xfId="10205"/>
    <cellStyle name="Обычный 6 2 2 8 3 3" xfId="19122"/>
    <cellStyle name="Обычный 6 2 2 8 4" xfId="10206"/>
    <cellStyle name="Обычный 6 2 2 8 4 2" xfId="19123"/>
    <cellStyle name="Обычный 6 2 2 8 5" xfId="10207"/>
    <cellStyle name="Обычный 6 2 2 8 6" xfId="19124"/>
    <cellStyle name="Обычный 6 2 2 9" xfId="180"/>
    <cellStyle name="Обычный 6 2 2 9 2" xfId="181"/>
    <cellStyle name="Обычный 6 2 2 9 2 2" xfId="10208"/>
    <cellStyle name="Обычный 6 2 2 9 2 3" xfId="19125"/>
    <cellStyle name="Обычный 6 2 2 9 3" xfId="10209"/>
    <cellStyle name="Обычный 6 2 2 9 4" xfId="19126"/>
    <cellStyle name="Обычный 6 2 3" xfId="182"/>
    <cellStyle name="Обычный 6 2 3 10" xfId="183"/>
    <cellStyle name="Обычный 6 2 3 10 2" xfId="10210"/>
    <cellStyle name="Обычный 6 2 3 10 3" xfId="19127"/>
    <cellStyle name="Обычный 6 2 3 11" xfId="10211"/>
    <cellStyle name="Обычный 6 2 3 11 2" xfId="19128"/>
    <cellStyle name="Обычный 6 2 3 12" xfId="10212"/>
    <cellStyle name="Обычный 6 2 3 13" xfId="19129"/>
    <cellStyle name="Обычный 6 2 3 2" xfId="184"/>
    <cellStyle name="Обычный 6 2 3 2 10" xfId="19130"/>
    <cellStyle name="Обычный 6 2 3 2 2" xfId="185"/>
    <cellStyle name="Обычный 6 2 3 2 2 2" xfId="186"/>
    <cellStyle name="Обычный 6 2 3 2 2 2 2" xfId="187"/>
    <cellStyle name="Обычный 6 2 3 2 2 2 2 2" xfId="188"/>
    <cellStyle name="Обычный 6 2 3 2 2 2 2 2 2" xfId="189"/>
    <cellStyle name="Обычный 6 2 3 2 2 2 2 2 2 2" xfId="10213"/>
    <cellStyle name="Обычный 6 2 3 2 2 2 2 2 2 3" xfId="19131"/>
    <cellStyle name="Обычный 6 2 3 2 2 2 2 2 3" xfId="10214"/>
    <cellStyle name="Обычный 6 2 3 2 2 2 2 2 4" xfId="19132"/>
    <cellStyle name="Обычный 6 2 3 2 2 2 2 3" xfId="190"/>
    <cellStyle name="Обычный 6 2 3 2 2 2 2 3 2" xfId="10215"/>
    <cellStyle name="Обычный 6 2 3 2 2 2 2 3 3" xfId="19133"/>
    <cellStyle name="Обычный 6 2 3 2 2 2 2 4" xfId="10216"/>
    <cellStyle name="Обычный 6 2 3 2 2 2 2 4 2" xfId="19134"/>
    <cellStyle name="Обычный 6 2 3 2 2 2 2 5" xfId="10217"/>
    <cellStyle name="Обычный 6 2 3 2 2 2 2 6" xfId="19135"/>
    <cellStyle name="Обычный 6 2 3 2 2 2 3" xfId="191"/>
    <cellStyle name="Обычный 6 2 3 2 2 2 3 2" xfId="192"/>
    <cellStyle name="Обычный 6 2 3 2 2 2 3 2 2" xfId="193"/>
    <cellStyle name="Обычный 6 2 3 2 2 2 3 2 2 2" xfId="10218"/>
    <cellStyle name="Обычный 6 2 3 2 2 2 3 2 2 3" xfId="19136"/>
    <cellStyle name="Обычный 6 2 3 2 2 2 3 2 3" xfId="10219"/>
    <cellStyle name="Обычный 6 2 3 2 2 2 3 2 4" xfId="19137"/>
    <cellStyle name="Обычный 6 2 3 2 2 2 3 3" xfId="194"/>
    <cellStyle name="Обычный 6 2 3 2 2 2 3 3 2" xfId="10220"/>
    <cellStyle name="Обычный 6 2 3 2 2 2 3 3 3" xfId="19138"/>
    <cellStyle name="Обычный 6 2 3 2 2 2 3 4" xfId="10221"/>
    <cellStyle name="Обычный 6 2 3 2 2 2 3 4 2" xfId="19139"/>
    <cellStyle name="Обычный 6 2 3 2 2 2 3 5" xfId="10222"/>
    <cellStyle name="Обычный 6 2 3 2 2 2 3 6" xfId="19140"/>
    <cellStyle name="Обычный 6 2 3 2 2 2 4" xfId="195"/>
    <cellStyle name="Обычный 6 2 3 2 2 2 4 2" xfId="196"/>
    <cellStyle name="Обычный 6 2 3 2 2 2 4 2 2" xfId="10223"/>
    <cellStyle name="Обычный 6 2 3 2 2 2 4 2 3" xfId="19141"/>
    <cellStyle name="Обычный 6 2 3 2 2 2 4 3" xfId="10224"/>
    <cellStyle name="Обычный 6 2 3 2 2 2 4 4" xfId="19142"/>
    <cellStyle name="Обычный 6 2 3 2 2 2 5" xfId="197"/>
    <cellStyle name="Обычный 6 2 3 2 2 2 5 2" xfId="10225"/>
    <cellStyle name="Обычный 6 2 3 2 2 2 5 3" xfId="19143"/>
    <cellStyle name="Обычный 6 2 3 2 2 2 6" xfId="10226"/>
    <cellStyle name="Обычный 6 2 3 2 2 2 6 2" xfId="19144"/>
    <cellStyle name="Обычный 6 2 3 2 2 2 7" xfId="10227"/>
    <cellStyle name="Обычный 6 2 3 2 2 2 8" xfId="19145"/>
    <cellStyle name="Обычный 6 2 3 2 2 3" xfId="198"/>
    <cellStyle name="Обычный 6 2 3 2 2 3 2" xfId="199"/>
    <cellStyle name="Обычный 6 2 3 2 2 3 2 2" xfId="200"/>
    <cellStyle name="Обычный 6 2 3 2 2 3 2 2 2" xfId="10228"/>
    <cellStyle name="Обычный 6 2 3 2 2 3 2 2 3" xfId="19146"/>
    <cellStyle name="Обычный 6 2 3 2 2 3 2 3" xfId="10229"/>
    <cellStyle name="Обычный 6 2 3 2 2 3 2 4" xfId="19147"/>
    <cellStyle name="Обычный 6 2 3 2 2 3 3" xfId="201"/>
    <cellStyle name="Обычный 6 2 3 2 2 3 3 2" xfId="10230"/>
    <cellStyle name="Обычный 6 2 3 2 2 3 3 3" xfId="19148"/>
    <cellStyle name="Обычный 6 2 3 2 2 3 4" xfId="10231"/>
    <cellStyle name="Обычный 6 2 3 2 2 3 4 2" xfId="19149"/>
    <cellStyle name="Обычный 6 2 3 2 2 3 5" xfId="10232"/>
    <cellStyle name="Обычный 6 2 3 2 2 3 6" xfId="19150"/>
    <cellStyle name="Обычный 6 2 3 2 2 4" xfId="202"/>
    <cellStyle name="Обычный 6 2 3 2 2 4 2" xfId="203"/>
    <cellStyle name="Обычный 6 2 3 2 2 4 2 2" xfId="204"/>
    <cellStyle name="Обычный 6 2 3 2 2 4 2 2 2" xfId="10233"/>
    <cellStyle name="Обычный 6 2 3 2 2 4 2 2 3" xfId="19151"/>
    <cellStyle name="Обычный 6 2 3 2 2 4 2 3" xfId="10234"/>
    <cellStyle name="Обычный 6 2 3 2 2 4 2 4" xfId="19152"/>
    <cellStyle name="Обычный 6 2 3 2 2 4 3" xfId="205"/>
    <cellStyle name="Обычный 6 2 3 2 2 4 3 2" xfId="10235"/>
    <cellStyle name="Обычный 6 2 3 2 2 4 3 3" xfId="19153"/>
    <cellStyle name="Обычный 6 2 3 2 2 4 4" xfId="10236"/>
    <cellStyle name="Обычный 6 2 3 2 2 4 4 2" xfId="19154"/>
    <cellStyle name="Обычный 6 2 3 2 2 4 5" xfId="10237"/>
    <cellStyle name="Обычный 6 2 3 2 2 4 6" xfId="19155"/>
    <cellStyle name="Обычный 6 2 3 2 2 5" xfId="206"/>
    <cellStyle name="Обычный 6 2 3 2 2 5 2" xfId="207"/>
    <cellStyle name="Обычный 6 2 3 2 2 5 2 2" xfId="10238"/>
    <cellStyle name="Обычный 6 2 3 2 2 5 2 3" xfId="19156"/>
    <cellStyle name="Обычный 6 2 3 2 2 5 3" xfId="10239"/>
    <cellStyle name="Обычный 6 2 3 2 2 5 4" xfId="19157"/>
    <cellStyle name="Обычный 6 2 3 2 2 6" xfId="208"/>
    <cellStyle name="Обычный 6 2 3 2 2 6 2" xfId="10240"/>
    <cellStyle name="Обычный 6 2 3 2 2 6 3" xfId="19158"/>
    <cellStyle name="Обычный 6 2 3 2 2 7" xfId="10241"/>
    <cellStyle name="Обычный 6 2 3 2 2 7 2" xfId="19159"/>
    <cellStyle name="Обычный 6 2 3 2 2 8" xfId="10242"/>
    <cellStyle name="Обычный 6 2 3 2 2 9" xfId="19160"/>
    <cellStyle name="Обычный 6 2 3 2 3" xfId="209"/>
    <cellStyle name="Обычный 6 2 3 2 3 2" xfId="210"/>
    <cellStyle name="Обычный 6 2 3 2 3 2 2" xfId="211"/>
    <cellStyle name="Обычный 6 2 3 2 3 2 2 2" xfId="212"/>
    <cellStyle name="Обычный 6 2 3 2 3 2 2 2 2" xfId="10243"/>
    <cellStyle name="Обычный 6 2 3 2 3 2 2 2 3" xfId="19161"/>
    <cellStyle name="Обычный 6 2 3 2 3 2 2 3" xfId="10244"/>
    <cellStyle name="Обычный 6 2 3 2 3 2 2 4" xfId="19162"/>
    <cellStyle name="Обычный 6 2 3 2 3 2 3" xfId="213"/>
    <cellStyle name="Обычный 6 2 3 2 3 2 3 2" xfId="10245"/>
    <cellStyle name="Обычный 6 2 3 2 3 2 3 3" xfId="19163"/>
    <cellStyle name="Обычный 6 2 3 2 3 2 4" xfId="10246"/>
    <cellStyle name="Обычный 6 2 3 2 3 2 4 2" xfId="19164"/>
    <cellStyle name="Обычный 6 2 3 2 3 2 5" xfId="10247"/>
    <cellStyle name="Обычный 6 2 3 2 3 2 6" xfId="19165"/>
    <cellStyle name="Обычный 6 2 3 2 3 3" xfId="214"/>
    <cellStyle name="Обычный 6 2 3 2 3 3 2" xfId="215"/>
    <cellStyle name="Обычный 6 2 3 2 3 3 2 2" xfId="216"/>
    <cellStyle name="Обычный 6 2 3 2 3 3 2 2 2" xfId="10248"/>
    <cellStyle name="Обычный 6 2 3 2 3 3 2 2 3" xfId="19166"/>
    <cellStyle name="Обычный 6 2 3 2 3 3 2 3" xfId="10249"/>
    <cellStyle name="Обычный 6 2 3 2 3 3 2 4" xfId="19167"/>
    <cellStyle name="Обычный 6 2 3 2 3 3 3" xfId="217"/>
    <cellStyle name="Обычный 6 2 3 2 3 3 3 2" xfId="10250"/>
    <cellStyle name="Обычный 6 2 3 2 3 3 3 3" xfId="19168"/>
    <cellStyle name="Обычный 6 2 3 2 3 3 4" xfId="10251"/>
    <cellStyle name="Обычный 6 2 3 2 3 3 4 2" xfId="19169"/>
    <cellStyle name="Обычный 6 2 3 2 3 3 5" xfId="10252"/>
    <cellStyle name="Обычный 6 2 3 2 3 3 6" xfId="19170"/>
    <cellStyle name="Обычный 6 2 3 2 3 4" xfId="218"/>
    <cellStyle name="Обычный 6 2 3 2 3 4 2" xfId="219"/>
    <cellStyle name="Обычный 6 2 3 2 3 4 2 2" xfId="10253"/>
    <cellStyle name="Обычный 6 2 3 2 3 4 2 3" xfId="19171"/>
    <cellStyle name="Обычный 6 2 3 2 3 4 3" xfId="10254"/>
    <cellStyle name="Обычный 6 2 3 2 3 4 4" xfId="19172"/>
    <cellStyle name="Обычный 6 2 3 2 3 5" xfId="220"/>
    <cellStyle name="Обычный 6 2 3 2 3 5 2" xfId="10255"/>
    <cellStyle name="Обычный 6 2 3 2 3 5 3" xfId="19173"/>
    <cellStyle name="Обычный 6 2 3 2 3 6" xfId="10256"/>
    <cellStyle name="Обычный 6 2 3 2 3 6 2" xfId="19174"/>
    <cellStyle name="Обычный 6 2 3 2 3 7" xfId="10257"/>
    <cellStyle name="Обычный 6 2 3 2 3 8" xfId="19175"/>
    <cellStyle name="Обычный 6 2 3 2 4" xfId="221"/>
    <cellStyle name="Обычный 6 2 3 2 4 2" xfId="222"/>
    <cellStyle name="Обычный 6 2 3 2 4 2 2" xfId="223"/>
    <cellStyle name="Обычный 6 2 3 2 4 2 2 2" xfId="10258"/>
    <cellStyle name="Обычный 6 2 3 2 4 2 2 3" xfId="19176"/>
    <cellStyle name="Обычный 6 2 3 2 4 2 3" xfId="10259"/>
    <cellStyle name="Обычный 6 2 3 2 4 2 4" xfId="19177"/>
    <cellStyle name="Обычный 6 2 3 2 4 3" xfId="224"/>
    <cellStyle name="Обычный 6 2 3 2 4 3 2" xfId="10260"/>
    <cellStyle name="Обычный 6 2 3 2 4 3 3" xfId="19178"/>
    <cellStyle name="Обычный 6 2 3 2 4 4" xfId="10261"/>
    <cellStyle name="Обычный 6 2 3 2 4 4 2" xfId="19179"/>
    <cellStyle name="Обычный 6 2 3 2 4 5" xfId="10262"/>
    <cellStyle name="Обычный 6 2 3 2 4 6" xfId="19180"/>
    <cellStyle name="Обычный 6 2 3 2 5" xfId="225"/>
    <cellStyle name="Обычный 6 2 3 2 5 2" xfId="226"/>
    <cellStyle name="Обычный 6 2 3 2 5 2 2" xfId="227"/>
    <cellStyle name="Обычный 6 2 3 2 5 2 2 2" xfId="10263"/>
    <cellStyle name="Обычный 6 2 3 2 5 2 2 3" xfId="19181"/>
    <cellStyle name="Обычный 6 2 3 2 5 2 3" xfId="10264"/>
    <cellStyle name="Обычный 6 2 3 2 5 2 4" xfId="19182"/>
    <cellStyle name="Обычный 6 2 3 2 5 3" xfId="228"/>
    <cellStyle name="Обычный 6 2 3 2 5 3 2" xfId="10265"/>
    <cellStyle name="Обычный 6 2 3 2 5 3 3" xfId="19183"/>
    <cellStyle name="Обычный 6 2 3 2 5 4" xfId="10266"/>
    <cellStyle name="Обычный 6 2 3 2 5 4 2" xfId="19184"/>
    <cellStyle name="Обычный 6 2 3 2 5 5" xfId="10267"/>
    <cellStyle name="Обычный 6 2 3 2 5 6" xfId="19185"/>
    <cellStyle name="Обычный 6 2 3 2 6" xfId="229"/>
    <cellStyle name="Обычный 6 2 3 2 6 2" xfId="230"/>
    <cellStyle name="Обычный 6 2 3 2 6 2 2" xfId="10268"/>
    <cellStyle name="Обычный 6 2 3 2 6 2 3" xfId="19186"/>
    <cellStyle name="Обычный 6 2 3 2 6 3" xfId="10269"/>
    <cellStyle name="Обычный 6 2 3 2 6 4" xfId="19187"/>
    <cellStyle name="Обычный 6 2 3 2 7" xfId="231"/>
    <cellStyle name="Обычный 6 2 3 2 7 2" xfId="10270"/>
    <cellStyle name="Обычный 6 2 3 2 7 3" xfId="19188"/>
    <cellStyle name="Обычный 6 2 3 2 8" xfId="10271"/>
    <cellStyle name="Обычный 6 2 3 2 8 2" xfId="19189"/>
    <cellStyle name="Обычный 6 2 3 2 9" xfId="10272"/>
    <cellStyle name="Обычный 6 2 3 3" xfId="232"/>
    <cellStyle name="Обычный 6 2 3 3 2" xfId="233"/>
    <cellStyle name="Обычный 6 2 3 3 2 2" xfId="234"/>
    <cellStyle name="Обычный 6 2 3 3 2 2 2" xfId="235"/>
    <cellStyle name="Обычный 6 2 3 3 2 2 2 2" xfId="236"/>
    <cellStyle name="Обычный 6 2 3 3 2 2 2 2 2" xfId="10273"/>
    <cellStyle name="Обычный 6 2 3 3 2 2 2 2 3" xfId="19190"/>
    <cellStyle name="Обычный 6 2 3 3 2 2 2 3" xfId="10274"/>
    <cellStyle name="Обычный 6 2 3 3 2 2 2 4" xfId="19191"/>
    <cellStyle name="Обычный 6 2 3 3 2 2 3" xfId="237"/>
    <cellStyle name="Обычный 6 2 3 3 2 2 3 2" xfId="10275"/>
    <cellStyle name="Обычный 6 2 3 3 2 2 3 3" xfId="19192"/>
    <cellStyle name="Обычный 6 2 3 3 2 2 4" xfId="10276"/>
    <cellStyle name="Обычный 6 2 3 3 2 2 4 2" xfId="19193"/>
    <cellStyle name="Обычный 6 2 3 3 2 2 5" xfId="10277"/>
    <cellStyle name="Обычный 6 2 3 3 2 2 6" xfId="19194"/>
    <cellStyle name="Обычный 6 2 3 3 2 3" xfId="238"/>
    <cellStyle name="Обычный 6 2 3 3 2 3 2" xfId="239"/>
    <cellStyle name="Обычный 6 2 3 3 2 3 2 2" xfId="240"/>
    <cellStyle name="Обычный 6 2 3 3 2 3 2 2 2" xfId="10278"/>
    <cellStyle name="Обычный 6 2 3 3 2 3 2 2 3" xfId="19195"/>
    <cellStyle name="Обычный 6 2 3 3 2 3 2 3" xfId="10279"/>
    <cellStyle name="Обычный 6 2 3 3 2 3 2 4" xfId="19196"/>
    <cellStyle name="Обычный 6 2 3 3 2 3 3" xfId="241"/>
    <cellStyle name="Обычный 6 2 3 3 2 3 3 2" xfId="10280"/>
    <cellStyle name="Обычный 6 2 3 3 2 3 3 3" xfId="19197"/>
    <cellStyle name="Обычный 6 2 3 3 2 3 4" xfId="10281"/>
    <cellStyle name="Обычный 6 2 3 3 2 3 4 2" xfId="19198"/>
    <cellStyle name="Обычный 6 2 3 3 2 3 5" xfId="10282"/>
    <cellStyle name="Обычный 6 2 3 3 2 3 6" xfId="19199"/>
    <cellStyle name="Обычный 6 2 3 3 2 4" xfId="242"/>
    <cellStyle name="Обычный 6 2 3 3 2 4 2" xfId="243"/>
    <cellStyle name="Обычный 6 2 3 3 2 4 2 2" xfId="10283"/>
    <cellStyle name="Обычный 6 2 3 3 2 4 2 3" xfId="19200"/>
    <cellStyle name="Обычный 6 2 3 3 2 4 3" xfId="10284"/>
    <cellStyle name="Обычный 6 2 3 3 2 4 4" xfId="19201"/>
    <cellStyle name="Обычный 6 2 3 3 2 5" xfId="244"/>
    <cellStyle name="Обычный 6 2 3 3 2 5 2" xfId="10285"/>
    <cellStyle name="Обычный 6 2 3 3 2 5 3" xfId="19202"/>
    <cellStyle name="Обычный 6 2 3 3 2 6" xfId="10286"/>
    <cellStyle name="Обычный 6 2 3 3 2 6 2" xfId="19203"/>
    <cellStyle name="Обычный 6 2 3 3 2 7" xfId="10287"/>
    <cellStyle name="Обычный 6 2 3 3 2 8" xfId="19204"/>
    <cellStyle name="Обычный 6 2 3 3 3" xfId="245"/>
    <cellStyle name="Обычный 6 2 3 3 3 2" xfId="246"/>
    <cellStyle name="Обычный 6 2 3 3 3 2 2" xfId="247"/>
    <cellStyle name="Обычный 6 2 3 3 3 2 2 2" xfId="10288"/>
    <cellStyle name="Обычный 6 2 3 3 3 2 2 3" xfId="19205"/>
    <cellStyle name="Обычный 6 2 3 3 3 2 3" xfId="10289"/>
    <cellStyle name="Обычный 6 2 3 3 3 2 4" xfId="19206"/>
    <cellStyle name="Обычный 6 2 3 3 3 3" xfId="248"/>
    <cellStyle name="Обычный 6 2 3 3 3 3 2" xfId="10290"/>
    <cellStyle name="Обычный 6 2 3 3 3 3 3" xfId="19207"/>
    <cellStyle name="Обычный 6 2 3 3 3 4" xfId="10291"/>
    <cellStyle name="Обычный 6 2 3 3 3 4 2" xfId="19208"/>
    <cellStyle name="Обычный 6 2 3 3 3 5" xfId="10292"/>
    <cellStyle name="Обычный 6 2 3 3 3 6" xfId="19209"/>
    <cellStyle name="Обычный 6 2 3 3 4" xfId="249"/>
    <cellStyle name="Обычный 6 2 3 3 4 2" xfId="250"/>
    <cellStyle name="Обычный 6 2 3 3 4 2 2" xfId="251"/>
    <cellStyle name="Обычный 6 2 3 3 4 2 2 2" xfId="10293"/>
    <cellStyle name="Обычный 6 2 3 3 4 2 2 3" xfId="19210"/>
    <cellStyle name="Обычный 6 2 3 3 4 2 3" xfId="10294"/>
    <cellStyle name="Обычный 6 2 3 3 4 2 4" xfId="19211"/>
    <cellStyle name="Обычный 6 2 3 3 4 3" xfId="252"/>
    <cellStyle name="Обычный 6 2 3 3 4 3 2" xfId="10295"/>
    <cellStyle name="Обычный 6 2 3 3 4 3 3" xfId="19212"/>
    <cellStyle name="Обычный 6 2 3 3 4 4" xfId="10296"/>
    <cellStyle name="Обычный 6 2 3 3 4 4 2" xfId="19213"/>
    <cellStyle name="Обычный 6 2 3 3 4 5" xfId="10297"/>
    <cellStyle name="Обычный 6 2 3 3 4 6" xfId="19214"/>
    <cellStyle name="Обычный 6 2 3 3 5" xfId="253"/>
    <cellStyle name="Обычный 6 2 3 3 5 2" xfId="254"/>
    <cellStyle name="Обычный 6 2 3 3 5 2 2" xfId="10298"/>
    <cellStyle name="Обычный 6 2 3 3 5 2 3" xfId="19215"/>
    <cellStyle name="Обычный 6 2 3 3 5 3" xfId="10299"/>
    <cellStyle name="Обычный 6 2 3 3 5 4" xfId="19216"/>
    <cellStyle name="Обычный 6 2 3 3 6" xfId="255"/>
    <cellStyle name="Обычный 6 2 3 3 6 2" xfId="10300"/>
    <cellStyle name="Обычный 6 2 3 3 6 3" xfId="19217"/>
    <cellStyle name="Обычный 6 2 3 3 7" xfId="10301"/>
    <cellStyle name="Обычный 6 2 3 3 7 2" xfId="19218"/>
    <cellStyle name="Обычный 6 2 3 3 8" xfId="10302"/>
    <cellStyle name="Обычный 6 2 3 3 9" xfId="19219"/>
    <cellStyle name="Обычный 6 2 3 4" xfId="256"/>
    <cellStyle name="Обычный 6 2 3 4 2" xfId="257"/>
    <cellStyle name="Обычный 6 2 3 4 2 2" xfId="258"/>
    <cellStyle name="Обычный 6 2 3 4 2 2 2" xfId="259"/>
    <cellStyle name="Обычный 6 2 3 4 2 2 2 2" xfId="260"/>
    <cellStyle name="Обычный 6 2 3 4 2 2 2 2 2" xfId="10303"/>
    <cellStyle name="Обычный 6 2 3 4 2 2 2 2 3" xfId="19220"/>
    <cellStyle name="Обычный 6 2 3 4 2 2 2 3" xfId="10304"/>
    <cellStyle name="Обычный 6 2 3 4 2 2 2 4" xfId="19221"/>
    <cellStyle name="Обычный 6 2 3 4 2 2 3" xfId="261"/>
    <cellStyle name="Обычный 6 2 3 4 2 2 3 2" xfId="10305"/>
    <cellStyle name="Обычный 6 2 3 4 2 2 3 3" xfId="19222"/>
    <cellStyle name="Обычный 6 2 3 4 2 2 4" xfId="10306"/>
    <cellStyle name="Обычный 6 2 3 4 2 2 4 2" xfId="19223"/>
    <cellStyle name="Обычный 6 2 3 4 2 2 5" xfId="10307"/>
    <cellStyle name="Обычный 6 2 3 4 2 2 6" xfId="19224"/>
    <cellStyle name="Обычный 6 2 3 4 2 3" xfId="262"/>
    <cellStyle name="Обычный 6 2 3 4 2 3 2" xfId="263"/>
    <cellStyle name="Обычный 6 2 3 4 2 3 2 2" xfId="264"/>
    <cellStyle name="Обычный 6 2 3 4 2 3 2 2 2" xfId="10308"/>
    <cellStyle name="Обычный 6 2 3 4 2 3 2 2 3" xfId="19225"/>
    <cellStyle name="Обычный 6 2 3 4 2 3 2 3" xfId="10309"/>
    <cellStyle name="Обычный 6 2 3 4 2 3 2 4" xfId="19226"/>
    <cellStyle name="Обычный 6 2 3 4 2 3 3" xfId="265"/>
    <cellStyle name="Обычный 6 2 3 4 2 3 3 2" xfId="10310"/>
    <cellStyle name="Обычный 6 2 3 4 2 3 3 3" xfId="19227"/>
    <cellStyle name="Обычный 6 2 3 4 2 3 4" xfId="10311"/>
    <cellStyle name="Обычный 6 2 3 4 2 3 4 2" xfId="19228"/>
    <cellStyle name="Обычный 6 2 3 4 2 3 5" xfId="10312"/>
    <cellStyle name="Обычный 6 2 3 4 2 3 6" xfId="19229"/>
    <cellStyle name="Обычный 6 2 3 4 2 4" xfId="266"/>
    <cellStyle name="Обычный 6 2 3 4 2 4 2" xfId="267"/>
    <cellStyle name="Обычный 6 2 3 4 2 4 2 2" xfId="10313"/>
    <cellStyle name="Обычный 6 2 3 4 2 4 2 3" xfId="19230"/>
    <cellStyle name="Обычный 6 2 3 4 2 4 3" xfId="10314"/>
    <cellStyle name="Обычный 6 2 3 4 2 4 4" xfId="19231"/>
    <cellStyle name="Обычный 6 2 3 4 2 5" xfId="268"/>
    <cellStyle name="Обычный 6 2 3 4 2 5 2" xfId="10315"/>
    <cellStyle name="Обычный 6 2 3 4 2 5 3" xfId="19232"/>
    <cellStyle name="Обычный 6 2 3 4 2 6" xfId="10316"/>
    <cellStyle name="Обычный 6 2 3 4 2 6 2" xfId="19233"/>
    <cellStyle name="Обычный 6 2 3 4 2 7" xfId="10317"/>
    <cellStyle name="Обычный 6 2 3 4 2 8" xfId="19234"/>
    <cellStyle name="Обычный 6 2 3 4 3" xfId="269"/>
    <cellStyle name="Обычный 6 2 3 4 3 2" xfId="270"/>
    <cellStyle name="Обычный 6 2 3 4 3 2 2" xfId="271"/>
    <cellStyle name="Обычный 6 2 3 4 3 2 2 2" xfId="10318"/>
    <cellStyle name="Обычный 6 2 3 4 3 2 2 3" xfId="19235"/>
    <cellStyle name="Обычный 6 2 3 4 3 2 3" xfId="10319"/>
    <cellStyle name="Обычный 6 2 3 4 3 2 4" xfId="19236"/>
    <cellStyle name="Обычный 6 2 3 4 3 3" xfId="272"/>
    <cellStyle name="Обычный 6 2 3 4 3 3 2" xfId="10320"/>
    <cellStyle name="Обычный 6 2 3 4 3 3 3" xfId="19237"/>
    <cellStyle name="Обычный 6 2 3 4 3 4" xfId="10321"/>
    <cellStyle name="Обычный 6 2 3 4 3 4 2" xfId="19238"/>
    <cellStyle name="Обычный 6 2 3 4 3 5" xfId="10322"/>
    <cellStyle name="Обычный 6 2 3 4 3 6" xfId="19239"/>
    <cellStyle name="Обычный 6 2 3 4 4" xfId="273"/>
    <cellStyle name="Обычный 6 2 3 4 4 2" xfId="274"/>
    <cellStyle name="Обычный 6 2 3 4 4 2 2" xfId="275"/>
    <cellStyle name="Обычный 6 2 3 4 4 2 2 2" xfId="10323"/>
    <cellStyle name="Обычный 6 2 3 4 4 2 2 3" xfId="19240"/>
    <cellStyle name="Обычный 6 2 3 4 4 2 3" xfId="10324"/>
    <cellStyle name="Обычный 6 2 3 4 4 2 4" xfId="19241"/>
    <cellStyle name="Обычный 6 2 3 4 4 3" xfId="276"/>
    <cellStyle name="Обычный 6 2 3 4 4 3 2" xfId="10325"/>
    <cellStyle name="Обычный 6 2 3 4 4 3 3" xfId="19242"/>
    <cellStyle name="Обычный 6 2 3 4 4 4" xfId="10326"/>
    <cellStyle name="Обычный 6 2 3 4 4 4 2" xfId="19243"/>
    <cellStyle name="Обычный 6 2 3 4 4 5" xfId="10327"/>
    <cellStyle name="Обычный 6 2 3 4 4 6" xfId="19244"/>
    <cellStyle name="Обычный 6 2 3 4 5" xfId="277"/>
    <cellStyle name="Обычный 6 2 3 4 5 2" xfId="278"/>
    <cellStyle name="Обычный 6 2 3 4 5 2 2" xfId="10328"/>
    <cellStyle name="Обычный 6 2 3 4 5 2 3" xfId="19245"/>
    <cellStyle name="Обычный 6 2 3 4 5 3" xfId="10329"/>
    <cellStyle name="Обычный 6 2 3 4 5 4" xfId="19246"/>
    <cellStyle name="Обычный 6 2 3 4 6" xfId="279"/>
    <cellStyle name="Обычный 6 2 3 4 6 2" xfId="10330"/>
    <cellStyle name="Обычный 6 2 3 4 6 3" xfId="19247"/>
    <cellStyle name="Обычный 6 2 3 4 7" xfId="10331"/>
    <cellStyle name="Обычный 6 2 3 4 7 2" xfId="19248"/>
    <cellStyle name="Обычный 6 2 3 4 8" xfId="10332"/>
    <cellStyle name="Обычный 6 2 3 4 9" xfId="19249"/>
    <cellStyle name="Обычный 6 2 3 5" xfId="280"/>
    <cellStyle name="Обычный 6 2 3 5 2" xfId="281"/>
    <cellStyle name="Обычный 6 2 3 5 2 2" xfId="282"/>
    <cellStyle name="Обычный 6 2 3 5 2 2 2" xfId="283"/>
    <cellStyle name="Обычный 6 2 3 5 2 2 2 2" xfId="10333"/>
    <cellStyle name="Обычный 6 2 3 5 2 2 2 3" xfId="19250"/>
    <cellStyle name="Обычный 6 2 3 5 2 2 3" xfId="10334"/>
    <cellStyle name="Обычный 6 2 3 5 2 2 4" xfId="19251"/>
    <cellStyle name="Обычный 6 2 3 5 2 3" xfId="284"/>
    <cellStyle name="Обычный 6 2 3 5 2 3 2" xfId="10335"/>
    <cellStyle name="Обычный 6 2 3 5 2 3 3" xfId="19252"/>
    <cellStyle name="Обычный 6 2 3 5 2 4" xfId="10336"/>
    <cellStyle name="Обычный 6 2 3 5 2 4 2" xfId="19253"/>
    <cellStyle name="Обычный 6 2 3 5 2 5" xfId="10337"/>
    <cellStyle name="Обычный 6 2 3 5 2 6" xfId="19254"/>
    <cellStyle name="Обычный 6 2 3 5 3" xfId="285"/>
    <cellStyle name="Обычный 6 2 3 5 3 2" xfId="286"/>
    <cellStyle name="Обычный 6 2 3 5 3 2 2" xfId="287"/>
    <cellStyle name="Обычный 6 2 3 5 3 2 2 2" xfId="10338"/>
    <cellStyle name="Обычный 6 2 3 5 3 2 2 3" xfId="19255"/>
    <cellStyle name="Обычный 6 2 3 5 3 2 3" xfId="10339"/>
    <cellStyle name="Обычный 6 2 3 5 3 2 4" xfId="19256"/>
    <cellStyle name="Обычный 6 2 3 5 3 3" xfId="288"/>
    <cellStyle name="Обычный 6 2 3 5 3 3 2" xfId="10340"/>
    <cellStyle name="Обычный 6 2 3 5 3 3 3" xfId="19257"/>
    <cellStyle name="Обычный 6 2 3 5 3 4" xfId="10341"/>
    <cellStyle name="Обычный 6 2 3 5 3 4 2" xfId="19258"/>
    <cellStyle name="Обычный 6 2 3 5 3 5" xfId="10342"/>
    <cellStyle name="Обычный 6 2 3 5 3 6" xfId="19259"/>
    <cellStyle name="Обычный 6 2 3 5 4" xfId="289"/>
    <cellStyle name="Обычный 6 2 3 5 4 2" xfId="290"/>
    <cellStyle name="Обычный 6 2 3 5 4 2 2" xfId="10343"/>
    <cellStyle name="Обычный 6 2 3 5 4 2 3" xfId="19260"/>
    <cellStyle name="Обычный 6 2 3 5 4 3" xfId="10344"/>
    <cellStyle name="Обычный 6 2 3 5 4 4" xfId="19261"/>
    <cellStyle name="Обычный 6 2 3 5 5" xfId="291"/>
    <cellStyle name="Обычный 6 2 3 5 5 2" xfId="10345"/>
    <cellStyle name="Обычный 6 2 3 5 5 3" xfId="19262"/>
    <cellStyle name="Обычный 6 2 3 5 6" xfId="10346"/>
    <cellStyle name="Обычный 6 2 3 5 6 2" xfId="19263"/>
    <cellStyle name="Обычный 6 2 3 5 7" xfId="10347"/>
    <cellStyle name="Обычный 6 2 3 5 8" xfId="19264"/>
    <cellStyle name="Обычный 6 2 3 6" xfId="292"/>
    <cellStyle name="Обычный 6 2 3 6 2" xfId="293"/>
    <cellStyle name="Обычный 6 2 3 6 2 2" xfId="294"/>
    <cellStyle name="Обычный 6 2 3 6 2 2 2" xfId="10348"/>
    <cellStyle name="Обычный 6 2 3 6 2 2 3" xfId="19265"/>
    <cellStyle name="Обычный 6 2 3 6 2 3" xfId="10349"/>
    <cellStyle name="Обычный 6 2 3 6 2 4" xfId="19266"/>
    <cellStyle name="Обычный 6 2 3 6 3" xfId="295"/>
    <cellStyle name="Обычный 6 2 3 6 3 2" xfId="10350"/>
    <cellStyle name="Обычный 6 2 3 6 3 3" xfId="19267"/>
    <cellStyle name="Обычный 6 2 3 6 4" xfId="10351"/>
    <cellStyle name="Обычный 6 2 3 6 4 2" xfId="19268"/>
    <cellStyle name="Обычный 6 2 3 6 5" xfId="10352"/>
    <cellStyle name="Обычный 6 2 3 6 6" xfId="19269"/>
    <cellStyle name="Обычный 6 2 3 7" xfId="296"/>
    <cellStyle name="Обычный 6 2 3 7 2" xfId="297"/>
    <cellStyle name="Обычный 6 2 3 7 2 2" xfId="298"/>
    <cellStyle name="Обычный 6 2 3 7 2 2 2" xfId="10353"/>
    <cellStyle name="Обычный 6 2 3 7 2 2 3" xfId="19270"/>
    <cellStyle name="Обычный 6 2 3 7 2 3" xfId="10354"/>
    <cellStyle name="Обычный 6 2 3 7 2 4" xfId="19271"/>
    <cellStyle name="Обычный 6 2 3 7 3" xfId="299"/>
    <cellStyle name="Обычный 6 2 3 7 3 2" xfId="10355"/>
    <cellStyle name="Обычный 6 2 3 7 3 3" xfId="19272"/>
    <cellStyle name="Обычный 6 2 3 7 4" xfId="10356"/>
    <cellStyle name="Обычный 6 2 3 7 4 2" xfId="19273"/>
    <cellStyle name="Обычный 6 2 3 7 5" xfId="10357"/>
    <cellStyle name="Обычный 6 2 3 7 6" xfId="19274"/>
    <cellStyle name="Обычный 6 2 3 8" xfId="300"/>
    <cellStyle name="Обычный 6 2 3 8 2" xfId="301"/>
    <cellStyle name="Обычный 6 2 3 8 2 2" xfId="302"/>
    <cellStyle name="Обычный 6 2 3 8 2 2 2" xfId="10358"/>
    <cellStyle name="Обычный 6 2 3 8 2 2 3" xfId="19275"/>
    <cellStyle name="Обычный 6 2 3 8 2 3" xfId="10359"/>
    <cellStyle name="Обычный 6 2 3 8 2 4" xfId="19276"/>
    <cellStyle name="Обычный 6 2 3 8 3" xfId="303"/>
    <cellStyle name="Обычный 6 2 3 8 3 2" xfId="10360"/>
    <cellStyle name="Обычный 6 2 3 8 3 3" xfId="19277"/>
    <cellStyle name="Обычный 6 2 3 8 4" xfId="10361"/>
    <cellStyle name="Обычный 6 2 3 8 4 2" xfId="19278"/>
    <cellStyle name="Обычный 6 2 3 8 5" xfId="10362"/>
    <cellStyle name="Обычный 6 2 3 8 6" xfId="19279"/>
    <cellStyle name="Обычный 6 2 3 9" xfId="304"/>
    <cellStyle name="Обычный 6 2 3 9 2" xfId="305"/>
    <cellStyle name="Обычный 6 2 3 9 2 2" xfId="10363"/>
    <cellStyle name="Обычный 6 2 3 9 2 3" xfId="19280"/>
    <cellStyle name="Обычный 6 2 3 9 3" xfId="10364"/>
    <cellStyle name="Обычный 6 2 3 9 3 2" xfId="19281"/>
    <cellStyle name="Обычный 6 2 3 9 4" xfId="10365"/>
    <cellStyle name="Обычный 6 2 3 9 5" xfId="19282"/>
    <cellStyle name="Обычный 6 2 4" xfId="306"/>
    <cellStyle name="Обычный 6 2 4 2" xfId="307"/>
    <cellStyle name="Обычный 6 2 4 2 2" xfId="308"/>
    <cellStyle name="Обычный 6 2 4 2 2 2" xfId="309"/>
    <cellStyle name="Обычный 6 2 4 2 2 2 2" xfId="310"/>
    <cellStyle name="Обычный 6 2 4 2 2 2 2 2" xfId="10366"/>
    <cellStyle name="Обычный 6 2 4 2 2 2 2 3" xfId="19283"/>
    <cellStyle name="Обычный 6 2 4 2 2 2 3" xfId="10367"/>
    <cellStyle name="Обычный 6 2 4 2 2 2 3 2" xfId="19284"/>
    <cellStyle name="Обычный 6 2 4 2 2 2 4" xfId="10368"/>
    <cellStyle name="Обычный 6 2 4 2 2 2 5" xfId="19285"/>
    <cellStyle name="Обычный 6 2 4 2 2 3" xfId="311"/>
    <cellStyle name="Обычный 6 2 4 2 2 3 2" xfId="10369"/>
    <cellStyle name="Обычный 6 2 4 2 2 3 2 2" xfId="19286"/>
    <cellStyle name="Обычный 6 2 4 2 2 3 3" xfId="10370"/>
    <cellStyle name="Обычный 6 2 4 2 2 3 4" xfId="19287"/>
    <cellStyle name="Обычный 6 2 4 2 2 4" xfId="10371"/>
    <cellStyle name="Обычный 6 2 4 2 2 4 2" xfId="19288"/>
    <cellStyle name="Обычный 6 2 4 2 2 5" xfId="10372"/>
    <cellStyle name="Обычный 6 2 4 2 2 6" xfId="19289"/>
    <cellStyle name="Обычный 6 2 4 2 3" xfId="312"/>
    <cellStyle name="Обычный 6 2 4 2 3 2" xfId="313"/>
    <cellStyle name="Обычный 6 2 4 2 3 2 2" xfId="314"/>
    <cellStyle name="Обычный 6 2 4 2 3 2 2 2" xfId="10373"/>
    <cellStyle name="Обычный 6 2 4 2 3 2 2 3" xfId="19290"/>
    <cellStyle name="Обычный 6 2 4 2 3 2 3" xfId="10374"/>
    <cellStyle name="Обычный 6 2 4 2 3 2 4" xfId="19291"/>
    <cellStyle name="Обычный 6 2 4 2 3 3" xfId="315"/>
    <cellStyle name="Обычный 6 2 4 2 3 3 2" xfId="10375"/>
    <cellStyle name="Обычный 6 2 4 2 3 3 3" xfId="19292"/>
    <cellStyle name="Обычный 6 2 4 2 3 4" xfId="10376"/>
    <cellStyle name="Обычный 6 2 4 2 3 4 2" xfId="19293"/>
    <cellStyle name="Обычный 6 2 4 2 3 5" xfId="10377"/>
    <cellStyle name="Обычный 6 2 4 2 3 6" xfId="19294"/>
    <cellStyle name="Обычный 6 2 4 2 4" xfId="316"/>
    <cellStyle name="Обычный 6 2 4 2 4 2" xfId="317"/>
    <cellStyle name="Обычный 6 2 4 2 4 2 2" xfId="10378"/>
    <cellStyle name="Обычный 6 2 4 2 4 2 3" xfId="19295"/>
    <cellStyle name="Обычный 6 2 4 2 4 3" xfId="10379"/>
    <cellStyle name="Обычный 6 2 4 2 4 3 2" xfId="19296"/>
    <cellStyle name="Обычный 6 2 4 2 4 4" xfId="10380"/>
    <cellStyle name="Обычный 6 2 4 2 4 5" xfId="19297"/>
    <cellStyle name="Обычный 6 2 4 2 5" xfId="318"/>
    <cellStyle name="Обычный 6 2 4 2 5 2" xfId="10381"/>
    <cellStyle name="Обычный 6 2 4 2 5 3" xfId="19298"/>
    <cellStyle name="Обычный 6 2 4 2 6" xfId="10382"/>
    <cellStyle name="Обычный 6 2 4 2 6 2" xfId="19299"/>
    <cellStyle name="Обычный 6 2 4 2 7" xfId="10383"/>
    <cellStyle name="Обычный 6 2 4 2 8" xfId="19300"/>
    <cellStyle name="Обычный 6 2 4 3" xfId="319"/>
    <cellStyle name="Обычный 6 2 4 3 2" xfId="320"/>
    <cellStyle name="Обычный 6 2 4 3 2 2" xfId="321"/>
    <cellStyle name="Обычный 6 2 4 3 2 2 2" xfId="10384"/>
    <cellStyle name="Обычный 6 2 4 3 2 2 2 2" xfId="19301"/>
    <cellStyle name="Обычный 6 2 4 3 2 2 3" xfId="10385"/>
    <cellStyle name="Обычный 6 2 4 3 2 2 4" xfId="19302"/>
    <cellStyle name="Обычный 6 2 4 3 2 3" xfId="10386"/>
    <cellStyle name="Обычный 6 2 4 3 2 3 2" xfId="19303"/>
    <cellStyle name="Обычный 6 2 4 3 2 4" xfId="10387"/>
    <cellStyle name="Обычный 6 2 4 3 2 5" xfId="19304"/>
    <cellStyle name="Обычный 6 2 4 3 3" xfId="322"/>
    <cellStyle name="Обычный 6 2 4 3 3 2" xfId="10388"/>
    <cellStyle name="Обычный 6 2 4 3 3 2 2" xfId="19305"/>
    <cellStyle name="Обычный 6 2 4 3 3 3" xfId="10389"/>
    <cellStyle name="Обычный 6 2 4 3 3 4" xfId="19306"/>
    <cellStyle name="Обычный 6 2 4 3 4" xfId="10390"/>
    <cellStyle name="Обычный 6 2 4 3 4 2" xfId="19307"/>
    <cellStyle name="Обычный 6 2 4 3 5" xfId="10391"/>
    <cellStyle name="Обычный 6 2 4 3 5 2" xfId="19308"/>
    <cellStyle name="Обычный 6 2 4 3 6" xfId="10392"/>
    <cellStyle name="Обычный 6 2 4 3 7" xfId="19309"/>
    <cellStyle name="Обычный 6 2 4 4" xfId="323"/>
    <cellStyle name="Обычный 6 2 4 4 2" xfId="324"/>
    <cellStyle name="Обычный 6 2 4 4 2 2" xfId="325"/>
    <cellStyle name="Обычный 6 2 4 4 2 2 2" xfId="10393"/>
    <cellStyle name="Обычный 6 2 4 4 2 2 3" xfId="19310"/>
    <cellStyle name="Обычный 6 2 4 4 2 3" xfId="10394"/>
    <cellStyle name="Обычный 6 2 4 4 2 3 2" xfId="19311"/>
    <cellStyle name="Обычный 6 2 4 4 2 4" xfId="10395"/>
    <cellStyle name="Обычный 6 2 4 4 2 5" xfId="19312"/>
    <cellStyle name="Обычный 6 2 4 4 3" xfId="326"/>
    <cellStyle name="Обычный 6 2 4 4 3 2" xfId="10396"/>
    <cellStyle name="Обычный 6 2 4 4 3 3" xfId="19313"/>
    <cellStyle name="Обычный 6 2 4 4 4" xfId="10397"/>
    <cellStyle name="Обычный 6 2 4 4 4 2" xfId="19314"/>
    <cellStyle name="Обычный 6 2 4 4 5" xfId="10398"/>
    <cellStyle name="Обычный 6 2 4 4 6" xfId="19315"/>
    <cellStyle name="Обычный 6 2 4 5" xfId="327"/>
    <cellStyle name="Обычный 6 2 4 5 2" xfId="328"/>
    <cellStyle name="Обычный 6 2 4 5 2 2" xfId="10399"/>
    <cellStyle name="Обычный 6 2 4 5 2 3" xfId="19316"/>
    <cellStyle name="Обычный 6 2 4 5 3" xfId="10400"/>
    <cellStyle name="Обычный 6 2 4 5 3 2" xfId="19317"/>
    <cellStyle name="Обычный 6 2 4 5 4" xfId="10401"/>
    <cellStyle name="Обычный 6 2 4 5 5" xfId="19318"/>
    <cellStyle name="Обычный 6 2 4 6" xfId="329"/>
    <cellStyle name="Обычный 6 2 4 6 2" xfId="10402"/>
    <cellStyle name="Обычный 6 2 4 6 2 2" xfId="19319"/>
    <cellStyle name="Обычный 6 2 4 6 3" xfId="10403"/>
    <cellStyle name="Обычный 6 2 4 6 4" xfId="19320"/>
    <cellStyle name="Обычный 6 2 4 7" xfId="10404"/>
    <cellStyle name="Обычный 6 2 4 7 2" xfId="19321"/>
    <cellStyle name="Обычный 6 2 4 8" xfId="10405"/>
    <cellStyle name="Обычный 6 2 4 9" xfId="19322"/>
    <cellStyle name="Обычный 6 2 5" xfId="330"/>
    <cellStyle name="Обычный 6 2 5 2" xfId="331"/>
    <cellStyle name="Обычный 6 2 5 2 2" xfId="332"/>
    <cellStyle name="Обычный 6 2 5 2 2 2" xfId="333"/>
    <cellStyle name="Обычный 6 2 5 2 2 2 2" xfId="334"/>
    <cellStyle name="Обычный 6 2 5 2 2 2 2 2" xfId="10406"/>
    <cellStyle name="Обычный 6 2 5 2 2 2 2 3" xfId="19323"/>
    <cellStyle name="Обычный 6 2 5 2 2 2 3" xfId="10407"/>
    <cellStyle name="Обычный 6 2 5 2 2 2 4" xfId="19324"/>
    <cellStyle name="Обычный 6 2 5 2 2 3" xfId="335"/>
    <cellStyle name="Обычный 6 2 5 2 2 3 2" xfId="10408"/>
    <cellStyle name="Обычный 6 2 5 2 2 3 3" xfId="19325"/>
    <cellStyle name="Обычный 6 2 5 2 2 4" xfId="10409"/>
    <cellStyle name="Обычный 6 2 5 2 2 4 2" xfId="19326"/>
    <cellStyle name="Обычный 6 2 5 2 2 5" xfId="10410"/>
    <cellStyle name="Обычный 6 2 5 2 2 6" xfId="19327"/>
    <cellStyle name="Обычный 6 2 5 2 3" xfId="336"/>
    <cellStyle name="Обычный 6 2 5 2 3 2" xfId="337"/>
    <cellStyle name="Обычный 6 2 5 2 3 2 2" xfId="338"/>
    <cellStyle name="Обычный 6 2 5 2 3 2 2 2" xfId="10411"/>
    <cellStyle name="Обычный 6 2 5 2 3 2 2 3" xfId="19328"/>
    <cellStyle name="Обычный 6 2 5 2 3 2 3" xfId="10412"/>
    <cellStyle name="Обычный 6 2 5 2 3 2 4" xfId="19329"/>
    <cellStyle name="Обычный 6 2 5 2 3 3" xfId="339"/>
    <cellStyle name="Обычный 6 2 5 2 3 3 2" xfId="10413"/>
    <cellStyle name="Обычный 6 2 5 2 3 3 3" xfId="19330"/>
    <cellStyle name="Обычный 6 2 5 2 3 4" xfId="10414"/>
    <cellStyle name="Обычный 6 2 5 2 3 4 2" xfId="19331"/>
    <cellStyle name="Обычный 6 2 5 2 3 5" xfId="10415"/>
    <cellStyle name="Обычный 6 2 5 2 3 6" xfId="19332"/>
    <cellStyle name="Обычный 6 2 5 2 4" xfId="340"/>
    <cellStyle name="Обычный 6 2 5 2 4 2" xfId="341"/>
    <cellStyle name="Обычный 6 2 5 2 4 2 2" xfId="10416"/>
    <cellStyle name="Обычный 6 2 5 2 4 2 3" xfId="19333"/>
    <cellStyle name="Обычный 6 2 5 2 4 3" xfId="10417"/>
    <cellStyle name="Обычный 6 2 5 2 4 4" xfId="19334"/>
    <cellStyle name="Обычный 6 2 5 2 5" xfId="342"/>
    <cellStyle name="Обычный 6 2 5 2 5 2" xfId="10418"/>
    <cellStyle name="Обычный 6 2 5 2 5 3" xfId="19335"/>
    <cellStyle name="Обычный 6 2 5 2 6" xfId="10419"/>
    <cellStyle name="Обычный 6 2 5 2 6 2" xfId="19336"/>
    <cellStyle name="Обычный 6 2 5 2 7" xfId="10420"/>
    <cellStyle name="Обычный 6 2 5 2 8" xfId="19337"/>
    <cellStyle name="Обычный 6 2 5 3" xfId="343"/>
    <cellStyle name="Обычный 6 2 5 3 2" xfId="344"/>
    <cellStyle name="Обычный 6 2 5 3 2 2" xfId="345"/>
    <cellStyle name="Обычный 6 2 5 3 2 2 2" xfId="10421"/>
    <cellStyle name="Обычный 6 2 5 3 2 2 3" xfId="19338"/>
    <cellStyle name="Обычный 6 2 5 3 2 3" xfId="10422"/>
    <cellStyle name="Обычный 6 2 5 3 2 4" xfId="19339"/>
    <cellStyle name="Обычный 6 2 5 3 3" xfId="346"/>
    <cellStyle name="Обычный 6 2 5 3 3 2" xfId="10423"/>
    <cellStyle name="Обычный 6 2 5 3 3 3" xfId="19340"/>
    <cellStyle name="Обычный 6 2 5 3 4" xfId="10424"/>
    <cellStyle name="Обычный 6 2 5 3 4 2" xfId="19341"/>
    <cellStyle name="Обычный 6 2 5 3 5" xfId="10425"/>
    <cellStyle name="Обычный 6 2 5 3 6" xfId="19342"/>
    <cellStyle name="Обычный 6 2 5 4" xfId="347"/>
    <cellStyle name="Обычный 6 2 5 4 2" xfId="348"/>
    <cellStyle name="Обычный 6 2 5 4 2 2" xfId="349"/>
    <cellStyle name="Обычный 6 2 5 4 2 2 2" xfId="10426"/>
    <cellStyle name="Обычный 6 2 5 4 2 2 3" xfId="19343"/>
    <cellStyle name="Обычный 6 2 5 4 2 3" xfId="10427"/>
    <cellStyle name="Обычный 6 2 5 4 2 4" xfId="19344"/>
    <cellStyle name="Обычный 6 2 5 4 3" xfId="350"/>
    <cellStyle name="Обычный 6 2 5 4 3 2" xfId="10428"/>
    <cellStyle name="Обычный 6 2 5 4 3 3" xfId="19345"/>
    <cellStyle name="Обычный 6 2 5 4 4" xfId="10429"/>
    <cellStyle name="Обычный 6 2 5 4 4 2" xfId="19346"/>
    <cellStyle name="Обычный 6 2 5 4 5" xfId="10430"/>
    <cellStyle name="Обычный 6 2 5 4 6" xfId="19347"/>
    <cellStyle name="Обычный 6 2 5 5" xfId="351"/>
    <cellStyle name="Обычный 6 2 5 5 2" xfId="352"/>
    <cellStyle name="Обычный 6 2 5 5 2 2" xfId="10431"/>
    <cellStyle name="Обычный 6 2 5 5 2 3" xfId="19348"/>
    <cellStyle name="Обычный 6 2 5 5 3" xfId="10432"/>
    <cellStyle name="Обычный 6 2 5 5 3 2" xfId="19349"/>
    <cellStyle name="Обычный 6 2 5 5 4" xfId="10433"/>
    <cellStyle name="Обычный 6 2 5 5 5" xfId="19350"/>
    <cellStyle name="Обычный 6 2 5 6" xfId="353"/>
    <cellStyle name="Обычный 6 2 5 6 2" xfId="10434"/>
    <cellStyle name="Обычный 6 2 5 6 3" xfId="19351"/>
    <cellStyle name="Обычный 6 2 5 7" xfId="10435"/>
    <cellStyle name="Обычный 6 2 5 7 2" xfId="19352"/>
    <cellStyle name="Обычный 6 2 5 8" xfId="10436"/>
    <cellStyle name="Обычный 6 2 5 9" xfId="19353"/>
    <cellStyle name="Обычный 6 2 6" xfId="354"/>
    <cellStyle name="Обычный 6 2 6 2" xfId="355"/>
    <cellStyle name="Обычный 6 2 6 2 2" xfId="356"/>
    <cellStyle name="Обычный 6 2 6 2 2 2" xfId="357"/>
    <cellStyle name="Обычный 6 2 6 2 2 2 2" xfId="10437"/>
    <cellStyle name="Обычный 6 2 6 2 2 2 3" xfId="19354"/>
    <cellStyle name="Обычный 6 2 6 2 2 3" xfId="10438"/>
    <cellStyle name="Обычный 6 2 6 2 2 3 2" xfId="19355"/>
    <cellStyle name="Обычный 6 2 6 2 2 4" xfId="10439"/>
    <cellStyle name="Обычный 6 2 6 2 2 5" xfId="19356"/>
    <cellStyle name="Обычный 6 2 6 2 3" xfId="358"/>
    <cellStyle name="Обычный 6 2 6 2 3 2" xfId="10440"/>
    <cellStyle name="Обычный 6 2 6 2 3 3" xfId="19357"/>
    <cellStyle name="Обычный 6 2 6 2 4" xfId="10441"/>
    <cellStyle name="Обычный 6 2 6 2 4 2" xfId="19358"/>
    <cellStyle name="Обычный 6 2 6 2 5" xfId="10442"/>
    <cellStyle name="Обычный 6 2 6 2 6" xfId="19359"/>
    <cellStyle name="Обычный 6 2 6 3" xfId="359"/>
    <cellStyle name="Обычный 6 2 6 3 2" xfId="360"/>
    <cellStyle name="Обычный 6 2 6 3 2 2" xfId="361"/>
    <cellStyle name="Обычный 6 2 6 3 2 2 2" xfId="10443"/>
    <cellStyle name="Обычный 6 2 6 3 2 2 3" xfId="19360"/>
    <cellStyle name="Обычный 6 2 6 3 2 3" xfId="10444"/>
    <cellStyle name="Обычный 6 2 6 3 2 4" xfId="19361"/>
    <cellStyle name="Обычный 6 2 6 3 3" xfId="362"/>
    <cellStyle name="Обычный 6 2 6 3 3 2" xfId="10445"/>
    <cellStyle name="Обычный 6 2 6 3 3 3" xfId="19362"/>
    <cellStyle name="Обычный 6 2 6 3 4" xfId="10446"/>
    <cellStyle name="Обычный 6 2 6 3 4 2" xfId="19363"/>
    <cellStyle name="Обычный 6 2 6 3 5" xfId="10447"/>
    <cellStyle name="Обычный 6 2 6 3 6" xfId="19364"/>
    <cellStyle name="Обычный 6 2 6 4" xfId="363"/>
    <cellStyle name="Обычный 6 2 6 4 2" xfId="364"/>
    <cellStyle name="Обычный 6 2 6 4 2 2" xfId="10448"/>
    <cellStyle name="Обычный 6 2 6 4 2 3" xfId="19365"/>
    <cellStyle name="Обычный 6 2 6 4 3" xfId="10449"/>
    <cellStyle name="Обычный 6 2 6 4 3 2" xfId="19366"/>
    <cellStyle name="Обычный 6 2 6 4 4" xfId="10450"/>
    <cellStyle name="Обычный 6 2 6 4 5" xfId="19367"/>
    <cellStyle name="Обычный 6 2 6 5" xfId="365"/>
    <cellStyle name="Обычный 6 2 6 5 2" xfId="10451"/>
    <cellStyle name="Обычный 6 2 6 5 3" xfId="19368"/>
    <cellStyle name="Обычный 6 2 6 6" xfId="10452"/>
    <cellStyle name="Обычный 6 2 6 6 2" xfId="19369"/>
    <cellStyle name="Обычный 6 2 6 7" xfId="10453"/>
    <cellStyle name="Обычный 6 2 6 8" xfId="19370"/>
    <cellStyle name="Обычный 6 2 7" xfId="366"/>
    <cellStyle name="Обычный 6 2 7 2" xfId="367"/>
    <cellStyle name="Обычный 6 2 7 2 2" xfId="368"/>
    <cellStyle name="Обычный 6 2 7 2 2 2" xfId="10454"/>
    <cellStyle name="Обычный 6 2 7 2 2 3" xfId="19371"/>
    <cellStyle name="Обычный 6 2 7 2 3" xfId="10455"/>
    <cellStyle name="Обычный 6 2 7 2 3 2" xfId="19372"/>
    <cellStyle name="Обычный 6 2 7 2 4" xfId="10456"/>
    <cellStyle name="Обычный 6 2 7 2 5" xfId="19373"/>
    <cellStyle name="Обычный 6 2 7 3" xfId="369"/>
    <cellStyle name="Обычный 6 2 7 3 2" xfId="10457"/>
    <cellStyle name="Обычный 6 2 7 3 3" xfId="19374"/>
    <cellStyle name="Обычный 6 2 7 4" xfId="10458"/>
    <cellStyle name="Обычный 6 2 7 4 2" xfId="19375"/>
    <cellStyle name="Обычный 6 2 7 5" xfId="10459"/>
    <cellStyle name="Обычный 6 2 7 6" xfId="19376"/>
    <cellStyle name="Обычный 6 2 8" xfId="370"/>
    <cellStyle name="Обычный 6 2 8 2" xfId="371"/>
    <cellStyle name="Обычный 6 2 8 2 2" xfId="372"/>
    <cellStyle name="Обычный 6 2 8 2 2 2" xfId="10460"/>
    <cellStyle name="Обычный 6 2 8 2 2 3" xfId="19377"/>
    <cellStyle name="Обычный 6 2 8 2 3" xfId="10461"/>
    <cellStyle name="Обычный 6 2 8 2 4" xfId="19378"/>
    <cellStyle name="Обычный 6 2 8 3" xfId="373"/>
    <cellStyle name="Обычный 6 2 8 3 2" xfId="10462"/>
    <cellStyle name="Обычный 6 2 8 3 3" xfId="19379"/>
    <cellStyle name="Обычный 6 2 8 4" xfId="10463"/>
    <cellStyle name="Обычный 6 2 8 4 2" xfId="19380"/>
    <cellStyle name="Обычный 6 2 8 5" xfId="10464"/>
    <cellStyle name="Обычный 6 2 8 6" xfId="19381"/>
    <cellStyle name="Обычный 6 2 9" xfId="374"/>
    <cellStyle name="Обычный 6 2 9 2" xfId="375"/>
    <cellStyle name="Обычный 6 2 9 2 2" xfId="376"/>
    <cellStyle name="Обычный 6 2 9 2 2 2" xfId="10465"/>
    <cellStyle name="Обычный 6 2 9 2 2 3" xfId="19382"/>
    <cellStyle name="Обычный 6 2 9 2 3" xfId="10466"/>
    <cellStyle name="Обычный 6 2 9 2 4" xfId="19383"/>
    <cellStyle name="Обычный 6 2 9 3" xfId="377"/>
    <cellStyle name="Обычный 6 2 9 3 2" xfId="10467"/>
    <cellStyle name="Обычный 6 2 9 3 3" xfId="19384"/>
    <cellStyle name="Обычный 6 2 9 4" xfId="10468"/>
    <cellStyle name="Обычный 6 2 9 4 2" xfId="19385"/>
    <cellStyle name="Обычный 6 2 9 5" xfId="10469"/>
    <cellStyle name="Обычный 6 2 9 6" xfId="19386"/>
    <cellStyle name="Обычный 6 3" xfId="378"/>
    <cellStyle name="Обычный 6 3 2" xfId="379"/>
    <cellStyle name="Обычный 6 3 2 10" xfId="19387"/>
    <cellStyle name="Обычный 6 3 2 2" xfId="380"/>
    <cellStyle name="Обычный 6 3 2 2 2" xfId="381"/>
    <cellStyle name="Обычный 6 3 2 2 2 2" xfId="382"/>
    <cellStyle name="Обычный 6 3 2 2 2 2 2" xfId="10470"/>
    <cellStyle name="Обычный 6 3 2 2 2 2 2 2" xfId="19388"/>
    <cellStyle name="Обычный 6 3 2 2 2 2 3" xfId="10471"/>
    <cellStyle name="Обычный 6 3 2 2 2 2 3 2" xfId="19389"/>
    <cellStyle name="Обычный 6 3 2 2 2 2 4" xfId="10472"/>
    <cellStyle name="Обычный 6 3 2 2 2 2 4 2" xfId="19390"/>
    <cellStyle name="Обычный 6 3 2 2 2 2 5" xfId="10473"/>
    <cellStyle name="Обычный 6 3 2 2 2 2 6" xfId="19391"/>
    <cellStyle name="Обычный 6 3 2 2 2 3" xfId="10474"/>
    <cellStyle name="Обычный 6 3 2 2 2 3 2" xfId="19392"/>
    <cellStyle name="Обычный 6 3 2 2 2 4" xfId="10475"/>
    <cellStyle name="Обычный 6 3 2 2 2 4 2" xfId="19393"/>
    <cellStyle name="Обычный 6 3 2 2 2 5" xfId="10476"/>
    <cellStyle name="Обычный 6 3 2 2 2 5 2" xfId="19394"/>
    <cellStyle name="Обычный 6 3 2 2 2 6" xfId="10477"/>
    <cellStyle name="Обычный 6 3 2 2 2 7" xfId="19395"/>
    <cellStyle name="Обычный 6 3 2 2 3" xfId="383"/>
    <cellStyle name="Обычный 6 3 2 2 3 2" xfId="10478"/>
    <cellStyle name="Обычный 6 3 2 2 3 2 2" xfId="10479"/>
    <cellStyle name="Обычный 6 3 2 2 3 2 2 2" xfId="19396"/>
    <cellStyle name="Обычный 6 3 2 2 3 2 3" xfId="19397"/>
    <cellStyle name="Обычный 6 3 2 2 3 3" xfId="10480"/>
    <cellStyle name="Обычный 6 3 2 2 3 3 2" xfId="19398"/>
    <cellStyle name="Обычный 6 3 2 2 3 4" xfId="10481"/>
    <cellStyle name="Обычный 6 3 2 2 3 4 2" xfId="19399"/>
    <cellStyle name="Обычный 6 3 2 2 3 5" xfId="10482"/>
    <cellStyle name="Обычный 6 3 2 2 3 5 2" xfId="19400"/>
    <cellStyle name="Обычный 6 3 2 2 3 6" xfId="10483"/>
    <cellStyle name="Обычный 6 3 2 2 3 7" xfId="19401"/>
    <cellStyle name="Обычный 6 3 2 2 4" xfId="10484"/>
    <cellStyle name="Обычный 6 3 2 2 4 2" xfId="10485"/>
    <cellStyle name="Обычный 6 3 2 2 4 2 2" xfId="19402"/>
    <cellStyle name="Обычный 6 3 2 2 4 3" xfId="19403"/>
    <cellStyle name="Обычный 6 3 2 2 5" xfId="10486"/>
    <cellStyle name="Обычный 6 3 2 2 5 2" xfId="19404"/>
    <cellStyle name="Обычный 6 3 2 2 6" xfId="10487"/>
    <cellStyle name="Обычный 6 3 2 2 6 2" xfId="19405"/>
    <cellStyle name="Обычный 6 3 2 2 7" xfId="10488"/>
    <cellStyle name="Обычный 6 3 2 2 7 2" xfId="19406"/>
    <cellStyle name="Обычный 6 3 2 2 8" xfId="10489"/>
    <cellStyle name="Обычный 6 3 2 2 9" xfId="19407"/>
    <cellStyle name="Обычный 6 3 2 3" xfId="384"/>
    <cellStyle name="Обычный 6 3 2 3 2" xfId="385"/>
    <cellStyle name="Обычный 6 3 2 3 2 2" xfId="386"/>
    <cellStyle name="Обычный 6 3 2 3 2 2 2" xfId="10490"/>
    <cellStyle name="Обычный 6 3 2 3 2 2 2 2" xfId="19408"/>
    <cellStyle name="Обычный 6 3 2 3 2 2 3" xfId="10491"/>
    <cellStyle name="Обычный 6 3 2 3 2 2 4" xfId="19409"/>
    <cellStyle name="Обычный 6 3 2 3 2 3" xfId="10492"/>
    <cellStyle name="Обычный 6 3 2 3 2 3 2" xfId="19410"/>
    <cellStyle name="Обычный 6 3 2 3 2 4" xfId="10493"/>
    <cellStyle name="Обычный 6 3 2 3 2 4 2" xfId="19411"/>
    <cellStyle name="Обычный 6 3 2 3 2 5" xfId="10494"/>
    <cellStyle name="Обычный 6 3 2 3 2 6" xfId="19412"/>
    <cellStyle name="Обычный 6 3 2 3 3" xfId="387"/>
    <cellStyle name="Обычный 6 3 2 3 3 2" xfId="10495"/>
    <cellStyle name="Обычный 6 3 2 3 3 2 2" xfId="19413"/>
    <cellStyle name="Обычный 6 3 2 3 3 3" xfId="10496"/>
    <cellStyle name="Обычный 6 3 2 3 3 4" xfId="19414"/>
    <cellStyle name="Обычный 6 3 2 3 4" xfId="10497"/>
    <cellStyle name="Обычный 6 3 2 3 4 2" xfId="19415"/>
    <cellStyle name="Обычный 6 3 2 3 5" xfId="10498"/>
    <cellStyle name="Обычный 6 3 2 3 5 2" xfId="19416"/>
    <cellStyle name="Обычный 6 3 2 3 6" xfId="10499"/>
    <cellStyle name="Обычный 6 3 2 3 7" xfId="19417"/>
    <cellStyle name="Обычный 6 3 2 4" xfId="388"/>
    <cellStyle name="Обычный 6 3 2 4 2" xfId="389"/>
    <cellStyle name="Обычный 6 3 2 4 2 2" xfId="10500"/>
    <cellStyle name="Обычный 6 3 2 4 2 2 2" xfId="19418"/>
    <cellStyle name="Обычный 6 3 2 4 2 3" xfId="10501"/>
    <cellStyle name="Обычный 6 3 2 4 2 3 2" xfId="19419"/>
    <cellStyle name="Обычный 6 3 2 4 2 4" xfId="10502"/>
    <cellStyle name="Обычный 6 3 2 4 2 5" xfId="19420"/>
    <cellStyle name="Обычный 6 3 2 4 3" xfId="10503"/>
    <cellStyle name="Обычный 6 3 2 4 3 2" xfId="19421"/>
    <cellStyle name="Обычный 6 3 2 4 4" xfId="10504"/>
    <cellStyle name="Обычный 6 3 2 4 4 2" xfId="19422"/>
    <cellStyle name="Обычный 6 3 2 4 5" xfId="10505"/>
    <cellStyle name="Обычный 6 3 2 4 5 2" xfId="19423"/>
    <cellStyle name="Обычный 6 3 2 4 6" xfId="10506"/>
    <cellStyle name="Обычный 6 3 2 4 7" xfId="19424"/>
    <cellStyle name="Обычный 6 3 2 5" xfId="390"/>
    <cellStyle name="Обычный 6 3 2 5 2" xfId="10507"/>
    <cellStyle name="Обычный 6 3 2 5 2 2" xfId="19425"/>
    <cellStyle name="Обычный 6 3 2 5 3" xfId="10508"/>
    <cellStyle name="Обычный 6 3 2 5 3 2" xfId="19426"/>
    <cellStyle name="Обычный 6 3 2 5 4" xfId="10509"/>
    <cellStyle name="Обычный 6 3 2 5 5" xfId="19427"/>
    <cellStyle name="Обычный 6 3 2 6" xfId="10510"/>
    <cellStyle name="Обычный 6 3 2 6 2" xfId="19428"/>
    <cellStyle name="Обычный 6 3 2 7" xfId="10511"/>
    <cellStyle name="Обычный 6 3 2 7 2" xfId="19429"/>
    <cellStyle name="Обычный 6 3 2 8" xfId="10512"/>
    <cellStyle name="Обычный 6 3 2 8 2" xfId="19430"/>
    <cellStyle name="Обычный 6 3 2 9" xfId="10513"/>
    <cellStyle name="Обычный 6 3 3" xfId="391"/>
    <cellStyle name="Обычный 6 3 3 2" xfId="392"/>
    <cellStyle name="Обычный 6 3 3 2 2" xfId="393"/>
    <cellStyle name="Обычный 6 3 3 2 2 2" xfId="10514"/>
    <cellStyle name="Обычный 6 3 3 2 2 3" xfId="19431"/>
    <cellStyle name="Обычный 6 3 3 2 3" xfId="10515"/>
    <cellStyle name="Обычный 6 3 3 2 4" xfId="19432"/>
    <cellStyle name="Обычный 6 3 3 3" xfId="394"/>
    <cellStyle name="Обычный 6 3 3 3 2" xfId="10516"/>
    <cellStyle name="Обычный 6 3 3 3 3" xfId="19433"/>
    <cellStyle name="Обычный 6 3 3 4" xfId="10517"/>
    <cellStyle name="Обычный 6 3 3 4 2" xfId="19434"/>
    <cellStyle name="Обычный 6 3 3 5" xfId="10518"/>
    <cellStyle name="Обычный 6 3 3 6" xfId="19435"/>
    <cellStyle name="Обычный 6 3 4" xfId="395"/>
    <cellStyle name="Обычный 6 3 4 2" xfId="396"/>
    <cellStyle name="Обычный 6 3 4 2 2" xfId="397"/>
    <cellStyle name="Обычный 6 3 4 2 2 2" xfId="10519"/>
    <cellStyle name="Обычный 6 3 4 2 2 3" xfId="19436"/>
    <cellStyle name="Обычный 6 3 4 2 3" xfId="10520"/>
    <cellStyle name="Обычный 6 3 4 2 4" xfId="19437"/>
    <cellStyle name="Обычный 6 3 4 3" xfId="398"/>
    <cellStyle name="Обычный 6 3 4 3 2" xfId="10521"/>
    <cellStyle name="Обычный 6 3 4 3 3" xfId="19438"/>
    <cellStyle name="Обычный 6 3 4 4" xfId="10522"/>
    <cellStyle name="Обычный 6 3 4 4 2" xfId="19439"/>
    <cellStyle name="Обычный 6 3 4 5" xfId="10523"/>
    <cellStyle name="Обычный 6 3 4 6" xfId="19440"/>
    <cellStyle name="Обычный 6 3 5" xfId="399"/>
    <cellStyle name="Обычный 6 3 5 2" xfId="400"/>
    <cellStyle name="Обычный 6 3 5 2 2" xfId="10524"/>
    <cellStyle name="Обычный 6 3 5 2 3" xfId="19441"/>
    <cellStyle name="Обычный 6 3 5 3" xfId="10525"/>
    <cellStyle name="Обычный 6 3 5 4" xfId="19442"/>
    <cellStyle name="Обычный 6 3 6" xfId="401"/>
    <cellStyle name="Обычный 6 3 6 2" xfId="10526"/>
    <cellStyle name="Обычный 6 3 6 3" xfId="19443"/>
    <cellStyle name="Обычный 6 3 7" xfId="10527"/>
    <cellStyle name="Обычный 6 3 7 2" xfId="19444"/>
    <cellStyle name="Обычный 6 3 8" xfId="10528"/>
    <cellStyle name="Обычный 6 3 9" xfId="19445"/>
    <cellStyle name="Обычный 6 4" xfId="402"/>
    <cellStyle name="Обычный 6 4 2" xfId="403"/>
    <cellStyle name="Обычный 6 4 2 2" xfId="404"/>
    <cellStyle name="Обычный 6 4 2 2 2" xfId="405"/>
    <cellStyle name="Обычный 6 4 2 2 2 2" xfId="406"/>
    <cellStyle name="Обычный 6 4 2 2 2 2 2" xfId="10529"/>
    <cellStyle name="Обычный 6 4 2 2 2 2 3" xfId="19446"/>
    <cellStyle name="Обычный 6 4 2 2 2 3" xfId="10530"/>
    <cellStyle name="Обычный 6 4 2 2 2 4" xfId="19447"/>
    <cellStyle name="Обычный 6 4 2 2 3" xfId="407"/>
    <cellStyle name="Обычный 6 4 2 2 3 2" xfId="10531"/>
    <cellStyle name="Обычный 6 4 2 2 3 3" xfId="19448"/>
    <cellStyle name="Обычный 6 4 2 2 4" xfId="10532"/>
    <cellStyle name="Обычный 6 4 2 2 4 2" xfId="19449"/>
    <cellStyle name="Обычный 6 4 2 2 5" xfId="10533"/>
    <cellStyle name="Обычный 6 4 2 2 6" xfId="19450"/>
    <cellStyle name="Обычный 6 4 2 3" xfId="408"/>
    <cellStyle name="Обычный 6 4 2 3 2" xfId="409"/>
    <cellStyle name="Обычный 6 4 2 3 2 2" xfId="410"/>
    <cellStyle name="Обычный 6 4 2 3 2 2 2" xfId="10534"/>
    <cellStyle name="Обычный 6 4 2 3 2 2 3" xfId="19451"/>
    <cellStyle name="Обычный 6 4 2 3 2 3" xfId="10535"/>
    <cellStyle name="Обычный 6 4 2 3 2 4" xfId="19452"/>
    <cellStyle name="Обычный 6 4 2 3 3" xfId="411"/>
    <cellStyle name="Обычный 6 4 2 3 3 2" xfId="10536"/>
    <cellStyle name="Обычный 6 4 2 3 3 3" xfId="19453"/>
    <cellStyle name="Обычный 6 4 2 3 4" xfId="10537"/>
    <cellStyle name="Обычный 6 4 2 3 4 2" xfId="19454"/>
    <cellStyle name="Обычный 6 4 2 3 5" xfId="10538"/>
    <cellStyle name="Обычный 6 4 2 3 6" xfId="19455"/>
    <cellStyle name="Обычный 6 4 2 4" xfId="412"/>
    <cellStyle name="Обычный 6 4 2 4 2" xfId="413"/>
    <cellStyle name="Обычный 6 4 2 4 2 2" xfId="10539"/>
    <cellStyle name="Обычный 6 4 2 4 2 3" xfId="19456"/>
    <cellStyle name="Обычный 6 4 2 4 3" xfId="10540"/>
    <cellStyle name="Обычный 6 4 2 4 4" xfId="19457"/>
    <cellStyle name="Обычный 6 4 2 5" xfId="414"/>
    <cellStyle name="Обычный 6 4 2 5 2" xfId="10541"/>
    <cellStyle name="Обычный 6 4 2 5 3" xfId="19458"/>
    <cellStyle name="Обычный 6 4 2 6" xfId="10542"/>
    <cellStyle name="Обычный 6 4 2 6 2" xfId="19459"/>
    <cellStyle name="Обычный 6 4 2 7" xfId="10543"/>
    <cellStyle name="Обычный 6 4 2 8" xfId="19460"/>
    <cellStyle name="Обычный 6 4 3" xfId="415"/>
    <cellStyle name="Обычный 6 4 3 2" xfId="416"/>
    <cellStyle name="Обычный 6 4 3 2 2" xfId="417"/>
    <cellStyle name="Обычный 6 4 3 2 2 2" xfId="10544"/>
    <cellStyle name="Обычный 6 4 3 2 2 3" xfId="19461"/>
    <cellStyle name="Обычный 6 4 3 2 3" xfId="10545"/>
    <cellStyle name="Обычный 6 4 3 2 4" xfId="19462"/>
    <cellStyle name="Обычный 6 4 3 3" xfId="418"/>
    <cellStyle name="Обычный 6 4 3 3 2" xfId="10546"/>
    <cellStyle name="Обычный 6 4 3 3 3" xfId="19463"/>
    <cellStyle name="Обычный 6 4 3 4" xfId="10547"/>
    <cellStyle name="Обычный 6 4 3 4 2" xfId="19464"/>
    <cellStyle name="Обычный 6 4 3 5" xfId="10548"/>
    <cellStyle name="Обычный 6 4 3 6" xfId="19465"/>
    <cellStyle name="Обычный 6 4 4" xfId="419"/>
    <cellStyle name="Обычный 6 4 4 2" xfId="420"/>
    <cellStyle name="Обычный 6 4 4 2 2" xfId="421"/>
    <cellStyle name="Обычный 6 4 4 2 2 2" xfId="10549"/>
    <cellStyle name="Обычный 6 4 4 2 2 3" xfId="19466"/>
    <cellStyle name="Обычный 6 4 4 2 3" xfId="10550"/>
    <cellStyle name="Обычный 6 4 4 2 4" xfId="19467"/>
    <cellStyle name="Обычный 6 4 4 3" xfId="422"/>
    <cellStyle name="Обычный 6 4 4 3 2" xfId="10551"/>
    <cellStyle name="Обычный 6 4 4 3 3" xfId="19468"/>
    <cellStyle name="Обычный 6 4 4 4" xfId="10552"/>
    <cellStyle name="Обычный 6 4 4 4 2" xfId="19469"/>
    <cellStyle name="Обычный 6 4 4 5" xfId="10553"/>
    <cellStyle name="Обычный 6 4 4 6" xfId="19470"/>
    <cellStyle name="Обычный 6 4 5" xfId="423"/>
    <cellStyle name="Обычный 6 4 5 2" xfId="424"/>
    <cellStyle name="Обычный 6 4 5 2 2" xfId="10554"/>
    <cellStyle name="Обычный 6 4 5 2 3" xfId="19471"/>
    <cellStyle name="Обычный 6 4 5 3" xfId="10555"/>
    <cellStyle name="Обычный 6 4 5 4" xfId="19472"/>
    <cellStyle name="Обычный 6 4 6" xfId="425"/>
    <cellStyle name="Обычный 6 4 6 2" xfId="10556"/>
    <cellStyle name="Обычный 6 4 6 3" xfId="19473"/>
    <cellStyle name="Обычный 6 4 7" xfId="10557"/>
    <cellStyle name="Обычный 6 4 7 2" xfId="19474"/>
    <cellStyle name="Обычный 6 4 8" xfId="10558"/>
    <cellStyle name="Обычный 6 4 9" xfId="19475"/>
    <cellStyle name="Обычный 6 5" xfId="426"/>
    <cellStyle name="Обычный 6 5 2" xfId="427"/>
    <cellStyle name="Обычный 6 5 2 2" xfId="428"/>
    <cellStyle name="Обычный 6 5 2 2 2" xfId="429"/>
    <cellStyle name="Обычный 6 5 2 2 2 2" xfId="10559"/>
    <cellStyle name="Обычный 6 5 2 2 2 3" xfId="19476"/>
    <cellStyle name="Обычный 6 5 2 2 3" xfId="10560"/>
    <cellStyle name="Обычный 6 5 2 2 4" xfId="19477"/>
    <cellStyle name="Обычный 6 5 2 3" xfId="430"/>
    <cellStyle name="Обычный 6 5 2 3 2" xfId="10561"/>
    <cellStyle name="Обычный 6 5 2 3 3" xfId="19478"/>
    <cellStyle name="Обычный 6 5 2 4" xfId="10562"/>
    <cellStyle name="Обычный 6 5 2 4 2" xfId="19479"/>
    <cellStyle name="Обычный 6 5 2 5" xfId="10563"/>
    <cellStyle name="Обычный 6 5 2 6" xfId="19480"/>
    <cellStyle name="Обычный 6 5 3" xfId="431"/>
    <cellStyle name="Обычный 6 5 3 2" xfId="432"/>
    <cellStyle name="Обычный 6 5 3 2 2" xfId="433"/>
    <cellStyle name="Обычный 6 5 3 2 2 2" xfId="10564"/>
    <cellStyle name="Обычный 6 5 3 2 2 3" xfId="19481"/>
    <cellStyle name="Обычный 6 5 3 2 3" xfId="10565"/>
    <cellStyle name="Обычный 6 5 3 2 4" xfId="19482"/>
    <cellStyle name="Обычный 6 5 3 3" xfId="434"/>
    <cellStyle name="Обычный 6 5 3 3 2" xfId="10566"/>
    <cellStyle name="Обычный 6 5 3 3 3" xfId="19483"/>
    <cellStyle name="Обычный 6 5 3 4" xfId="10567"/>
    <cellStyle name="Обычный 6 5 3 4 2" xfId="19484"/>
    <cellStyle name="Обычный 6 5 3 5" xfId="10568"/>
    <cellStyle name="Обычный 6 5 3 6" xfId="19485"/>
    <cellStyle name="Обычный 6 5 4" xfId="435"/>
    <cellStyle name="Обычный 6 5 4 2" xfId="436"/>
    <cellStyle name="Обычный 6 5 4 2 2" xfId="10569"/>
    <cellStyle name="Обычный 6 5 4 2 3" xfId="19486"/>
    <cellStyle name="Обычный 6 5 4 3" xfId="10570"/>
    <cellStyle name="Обычный 6 5 4 4" xfId="19487"/>
    <cellStyle name="Обычный 6 5 5" xfId="437"/>
    <cellStyle name="Обычный 6 5 5 2" xfId="10571"/>
    <cellStyle name="Обычный 6 5 5 3" xfId="19488"/>
    <cellStyle name="Обычный 6 5 6" xfId="10572"/>
    <cellStyle name="Обычный 6 5 6 2" xfId="19489"/>
    <cellStyle name="Обычный 6 5 7" xfId="10573"/>
    <cellStyle name="Обычный 6 5 8" xfId="19490"/>
    <cellStyle name="Обычный 6 6" xfId="438"/>
    <cellStyle name="Обычный 6 6 2" xfId="439"/>
    <cellStyle name="Обычный 6 6 2 2" xfId="440"/>
    <cellStyle name="Обычный 6 6 2 2 2" xfId="10574"/>
    <cellStyle name="Обычный 6 6 2 2 3" xfId="19491"/>
    <cellStyle name="Обычный 6 6 2 3" xfId="10575"/>
    <cellStyle name="Обычный 6 6 2 4" xfId="19492"/>
    <cellStyle name="Обычный 6 6 3" xfId="441"/>
    <cellStyle name="Обычный 6 6 3 2" xfId="10576"/>
    <cellStyle name="Обычный 6 6 3 3" xfId="19493"/>
    <cellStyle name="Обычный 6 6 4" xfId="10577"/>
    <cellStyle name="Обычный 6 6 4 2" xfId="19494"/>
    <cellStyle name="Обычный 6 6 5" xfId="10578"/>
    <cellStyle name="Обычный 6 6 6" xfId="19495"/>
    <cellStyle name="Обычный 6 7" xfId="442"/>
    <cellStyle name="Обычный 6 7 2" xfId="443"/>
    <cellStyle name="Обычный 6 7 2 2" xfId="444"/>
    <cellStyle name="Обычный 6 7 2 2 2" xfId="10579"/>
    <cellStyle name="Обычный 6 7 2 2 3" xfId="19496"/>
    <cellStyle name="Обычный 6 7 2 3" xfId="10580"/>
    <cellStyle name="Обычный 6 7 2 4" xfId="19497"/>
    <cellStyle name="Обычный 6 7 3" xfId="445"/>
    <cellStyle name="Обычный 6 7 3 2" xfId="10581"/>
    <cellStyle name="Обычный 6 7 3 3" xfId="19498"/>
    <cellStyle name="Обычный 6 7 4" xfId="10582"/>
    <cellStyle name="Обычный 6 7 4 2" xfId="19499"/>
    <cellStyle name="Обычный 6 7 5" xfId="10583"/>
    <cellStyle name="Обычный 6 7 6" xfId="19500"/>
    <cellStyle name="Обычный 6 8" xfId="446"/>
    <cellStyle name="Обычный 6 8 2" xfId="447"/>
    <cellStyle name="Обычный 6 8 2 2" xfId="448"/>
    <cellStyle name="Обычный 6 8 2 2 2" xfId="10584"/>
    <cellStyle name="Обычный 6 8 2 2 3" xfId="19501"/>
    <cellStyle name="Обычный 6 8 2 3" xfId="10585"/>
    <cellStyle name="Обычный 6 8 2 4" xfId="19502"/>
    <cellStyle name="Обычный 6 8 3" xfId="449"/>
    <cellStyle name="Обычный 6 8 3 2" xfId="10586"/>
    <cellStyle name="Обычный 6 8 3 3" xfId="19503"/>
    <cellStyle name="Обычный 6 8 4" xfId="10587"/>
    <cellStyle name="Обычный 6 8 4 2" xfId="19504"/>
    <cellStyle name="Обычный 6 8 5" xfId="10588"/>
    <cellStyle name="Обычный 6 8 6" xfId="19505"/>
    <cellStyle name="Обычный 6 9" xfId="450"/>
    <cellStyle name="Обычный 6 9 2" xfId="451"/>
    <cellStyle name="Обычный 6 9 2 2" xfId="10589"/>
    <cellStyle name="Обычный 6 9 2 3" xfId="19506"/>
    <cellStyle name="Обычный 6 9 3" xfId="10590"/>
    <cellStyle name="Обычный 6 9 4" xfId="19507"/>
    <cellStyle name="Обычный 6_для экономистов" xfId="10591"/>
    <cellStyle name="Обычный 60" xfId="10592"/>
    <cellStyle name="Обычный 61" xfId="10593"/>
    <cellStyle name="Обычный 62" xfId="10594"/>
    <cellStyle name="Обычный 63" xfId="10595"/>
    <cellStyle name="Обычный 64" xfId="10596"/>
    <cellStyle name="Обычный 65" xfId="10597"/>
    <cellStyle name="Обычный 66" xfId="10598"/>
    <cellStyle name="Обычный 67" xfId="10599"/>
    <cellStyle name="Обычный 67 2" xfId="19508"/>
    <cellStyle name="Обычный 68" xfId="10600"/>
    <cellStyle name="Обычный 69" xfId="10601"/>
    <cellStyle name="Обычный 69 2" xfId="19509"/>
    <cellStyle name="Обычный 7" xfId="1"/>
    <cellStyle name="Обычный 7 2" xfId="452"/>
    <cellStyle name="Обычный 7 2 10" xfId="10602"/>
    <cellStyle name="Обычный 7 2 10 2" xfId="19510"/>
    <cellStyle name="Обычный 7 2 11" xfId="10603"/>
    <cellStyle name="Обычный 7 2 12" xfId="19511"/>
    <cellStyle name="Обычный 7 2 2" xfId="453"/>
    <cellStyle name="Обычный 7 2 2 2" xfId="454"/>
    <cellStyle name="Обычный 7 2 2 2 2" xfId="455"/>
    <cellStyle name="Обычный 7 2 2 2 2 2" xfId="456"/>
    <cellStyle name="Обычный 7 2 2 2 2 2 2" xfId="457"/>
    <cellStyle name="Обычный 7 2 2 2 2 2 2 2" xfId="10604"/>
    <cellStyle name="Обычный 7 2 2 2 2 2 2 3" xfId="19512"/>
    <cellStyle name="Обычный 7 2 2 2 2 2 3" xfId="10605"/>
    <cellStyle name="Обычный 7 2 2 2 2 2 4" xfId="19513"/>
    <cellStyle name="Обычный 7 2 2 2 2 3" xfId="458"/>
    <cellStyle name="Обычный 7 2 2 2 2 3 2" xfId="10606"/>
    <cellStyle name="Обычный 7 2 2 2 2 3 3" xfId="19514"/>
    <cellStyle name="Обычный 7 2 2 2 2 4" xfId="10607"/>
    <cellStyle name="Обычный 7 2 2 2 2 4 2" xfId="19515"/>
    <cellStyle name="Обычный 7 2 2 2 2 5" xfId="10608"/>
    <cellStyle name="Обычный 7 2 2 2 2 6" xfId="19516"/>
    <cellStyle name="Обычный 7 2 2 2 3" xfId="459"/>
    <cellStyle name="Обычный 7 2 2 2 3 2" xfId="460"/>
    <cellStyle name="Обычный 7 2 2 2 3 2 2" xfId="461"/>
    <cellStyle name="Обычный 7 2 2 2 3 2 2 2" xfId="10609"/>
    <cellStyle name="Обычный 7 2 2 2 3 2 2 3" xfId="19517"/>
    <cellStyle name="Обычный 7 2 2 2 3 2 3" xfId="10610"/>
    <cellStyle name="Обычный 7 2 2 2 3 2 4" xfId="19518"/>
    <cellStyle name="Обычный 7 2 2 2 3 3" xfId="462"/>
    <cellStyle name="Обычный 7 2 2 2 3 3 2" xfId="10611"/>
    <cellStyle name="Обычный 7 2 2 2 3 3 3" xfId="19519"/>
    <cellStyle name="Обычный 7 2 2 2 3 4" xfId="10612"/>
    <cellStyle name="Обычный 7 2 2 2 3 4 2" xfId="19520"/>
    <cellStyle name="Обычный 7 2 2 2 3 5" xfId="10613"/>
    <cellStyle name="Обычный 7 2 2 2 3 6" xfId="19521"/>
    <cellStyle name="Обычный 7 2 2 2 4" xfId="463"/>
    <cellStyle name="Обычный 7 2 2 2 4 2" xfId="464"/>
    <cellStyle name="Обычный 7 2 2 2 4 2 2" xfId="10614"/>
    <cellStyle name="Обычный 7 2 2 2 4 2 3" xfId="19522"/>
    <cellStyle name="Обычный 7 2 2 2 4 3" xfId="10615"/>
    <cellStyle name="Обычный 7 2 2 2 4 4" xfId="19523"/>
    <cellStyle name="Обычный 7 2 2 2 5" xfId="465"/>
    <cellStyle name="Обычный 7 2 2 2 5 2" xfId="10616"/>
    <cellStyle name="Обычный 7 2 2 2 5 3" xfId="19524"/>
    <cellStyle name="Обычный 7 2 2 2 6" xfId="10617"/>
    <cellStyle name="Обычный 7 2 2 2 6 2" xfId="19525"/>
    <cellStyle name="Обычный 7 2 2 2 7" xfId="10618"/>
    <cellStyle name="Обычный 7 2 2 2 8" xfId="19526"/>
    <cellStyle name="Обычный 7 2 2 3" xfId="466"/>
    <cellStyle name="Обычный 7 2 2 3 2" xfId="467"/>
    <cellStyle name="Обычный 7 2 2 3 2 2" xfId="468"/>
    <cellStyle name="Обычный 7 2 2 3 2 2 2" xfId="10619"/>
    <cellStyle name="Обычный 7 2 2 3 2 2 3" xfId="19527"/>
    <cellStyle name="Обычный 7 2 2 3 2 3" xfId="10620"/>
    <cellStyle name="Обычный 7 2 2 3 2 4" xfId="19528"/>
    <cellStyle name="Обычный 7 2 2 3 3" xfId="469"/>
    <cellStyle name="Обычный 7 2 2 3 3 2" xfId="10621"/>
    <cellStyle name="Обычный 7 2 2 3 3 3" xfId="19529"/>
    <cellStyle name="Обычный 7 2 2 3 4" xfId="10622"/>
    <cellStyle name="Обычный 7 2 2 3 4 2" xfId="19530"/>
    <cellStyle name="Обычный 7 2 2 3 5" xfId="10623"/>
    <cellStyle name="Обычный 7 2 2 3 6" xfId="19531"/>
    <cellStyle name="Обычный 7 2 2 4" xfId="470"/>
    <cellStyle name="Обычный 7 2 2 4 2" xfId="471"/>
    <cellStyle name="Обычный 7 2 2 4 2 2" xfId="472"/>
    <cellStyle name="Обычный 7 2 2 4 2 2 2" xfId="10624"/>
    <cellStyle name="Обычный 7 2 2 4 2 2 3" xfId="19532"/>
    <cellStyle name="Обычный 7 2 2 4 2 3" xfId="10625"/>
    <cellStyle name="Обычный 7 2 2 4 2 4" xfId="19533"/>
    <cellStyle name="Обычный 7 2 2 4 3" xfId="473"/>
    <cellStyle name="Обычный 7 2 2 4 3 2" xfId="10626"/>
    <cellStyle name="Обычный 7 2 2 4 3 3" xfId="19534"/>
    <cellStyle name="Обычный 7 2 2 4 4" xfId="10627"/>
    <cellStyle name="Обычный 7 2 2 4 4 2" xfId="19535"/>
    <cellStyle name="Обычный 7 2 2 4 5" xfId="10628"/>
    <cellStyle name="Обычный 7 2 2 4 6" xfId="19536"/>
    <cellStyle name="Обычный 7 2 2 5" xfId="474"/>
    <cellStyle name="Обычный 7 2 2 5 2" xfId="475"/>
    <cellStyle name="Обычный 7 2 2 5 2 2" xfId="10629"/>
    <cellStyle name="Обычный 7 2 2 5 2 3" xfId="19537"/>
    <cellStyle name="Обычный 7 2 2 5 3" xfId="10630"/>
    <cellStyle name="Обычный 7 2 2 5 4" xfId="19538"/>
    <cellStyle name="Обычный 7 2 2 6" xfId="476"/>
    <cellStyle name="Обычный 7 2 2 6 2" xfId="10631"/>
    <cellStyle name="Обычный 7 2 2 6 3" xfId="19539"/>
    <cellStyle name="Обычный 7 2 2 7" xfId="10632"/>
    <cellStyle name="Обычный 7 2 2 7 2" xfId="19540"/>
    <cellStyle name="Обычный 7 2 2 8" xfId="10633"/>
    <cellStyle name="Обычный 7 2 2 9" xfId="19541"/>
    <cellStyle name="Обычный 7 2 3" xfId="477"/>
    <cellStyle name="Обычный 7 2 3 2" xfId="478"/>
    <cellStyle name="Обычный 7 2 3 2 2" xfId="479"/>
    <cellStyle name="Обычный 7 2 3 2 2 2" xfId="480"/>
    <cellStyle name="Обычный 7 2 3 2 2 2 2" xfId="481"/>
    <cellStyle name="Обычный 7 2 3 2 2 2 2 2" xfId="10634"/>
    <cellStyle name="Обычный 7 2 3 2 2 2 2 3" xfId="19542"/>
    <cellStyle name="Обычный 7 2 3 2 2 2 3" xfId="10635"/>
    <cellStyle name="Обычный 7 2 3 2 2 2 3 2" xfId="19543"/>
    <cellStyle name="Обычный 7 2 3 2 2 2 4" xfId="10636"/>
    <cellStyle name="Обычный 7 2 3 2 2 2 5" xfId="19544"/>
    <cellStyle name="Обычный 7 2 3 2 2 3" xfId="482"/>
    <cellStyle name="Обычный 7 2 3 2 2 3 2" xfId="10637"/>
    <cellStyle name="Обычный 7 2 3 2 2 3 3" xfId="19545"/>
    <cellStyle name="Обычный 7 2 3 2 2 4" xfId="10638"/>
    <cellStyle name="Обычный 7 2 3 2 2 4 2" xfId="19546"/>
    <cellStyle name="Обычный 7 2 3 2 2 5" xfId="10639"/>
    <cellStyle name="Обычный 7 2 3 2 2 6" xfId="19547"/>
    <cellStyle name="Обычный 7 2 3 2 3" xfId="483"/>
    <cellStyle name="Обычный 7 2 3 2 3 2" xfId="484"/>
    <cellStyle name="Обычный 7 2 3 2 3 2 2" xfId="485"/>
    <cellStyle name="Обычный 7 2 3 2 3 2 2 2" xfId="10640"/>
    <cellStyle name="Обычный 7 2 3 2 3 2 2 3" xfId="19548"/>
    <cellStyle name="Обычный 7 2 3 2 3 2 3" xfId="10641"/>
    <cellStyle name="Обычный 7 2 3 2 3 2 4" xfId="19549"/>
    <cellStyle name="Обычный 7 2 3 2 3 3" xfId="486"/>
    <cellStyle name="Обычный 7 2 3 2 3 3 2" xfId="10642"/>
    <cellStyle name="Обычный 7 2 3 2 3 3 3" xfId="19550"/>
    <cellStyle name="Обычный 7 2 3 2 3 4" xfId="10643"/>
    <cellStyle name="Обычный 7 2 3 2 3 4 2" xfId="19551"/>
    <cellStyle name="Обычный 7 2 3 2 3 5" xfId="10644"/>
    <cellStyle name="Обычный 7 2 3 2 3 6" xfId="19552"/>
    <cellStyle name="Обычный 7 2 3 2 4" xfId="487"/>
    <cellStyle name="Обычный 7 2 3 2 4 2" xfId="488"/>
    <cellStyle name="Обычный 7 2 3 2 4 2 2" xfId="10645"/>
    <cellStyle name="Обычный 7 2 3 2 4 2 3" xfId="19553"/>
    <cellStyle name="Обычный 7 2 3 2 4 3" xfId="10646"/>
    <cellStyle name="Обычный 7 2 3 2 4 3 2" xfId="19554"/>
    <cellStyle name="Обычный 7 2 3 2 4 4" xfId="10647"/>
    <cellStyle name="Обычный 7 2 3 2 4 5" xfId="19555"/>
    <cellStyle name="Обычный 7 2 3 2 5" xfId="489"/>
    <cellStyle name="Обычный 7 2 3 2 5 2" xfId="10648"/>
    <cellStyle name="Обычный 7 2 3 2 5 3" xfId="19556"/>
    <cellStyle name="Обычный 7 2 3 2 6" xfId="10649"/>
    <cellStyle name="Обычный 7 2 3 2 6 2" xfId="19557"/>
    <cellStyle name="Обычный 7 2 3 2 7" xfId="10650"/>
    <cellStyle name="Обычный 7 2 3 2 8" xfId="19558"/>
    <cellStyle name="Обычный 7 2 3 3" xfId="490"/>
    <cellStyle name="Обычный 7 2 3 3 2" xfId="491"/>
    <cellStyle name="Обычный 7 2 3 3 2 2" xfId="492"/>
    <cellStyle name="Обычный 7 2 3 3 2 2 2" xfId="10651"/>
    <cellStyle name="Обычный 7 2 3 3 2 2 3" xfId="19559"/>
    <cellStyle name="Обычный 7 2 3 3 2 3" xfId="10652"/>
    <cellStyle name="Обычный 7 2 3 3 2 3 2" xfId="19560"/>
    <cellStyle name="Обычный 7 2 3 3 2 4" xfId="10653"/>
    <cellStyle name="Обычный 7 2 3 3 2 5" xfId="19561"/>
    <cellStyle name="Обычный 7 2 3 3 3" xfId="493"/>
    <cellStyle name="Обычный 7 2 3 3 3 2" xfId="10654"/>
    <cellStyle name="Обычный 7 2 3 3 3 3" xfId="19562"/>
    <cellStyle name="Обычный 7 2 3 3 4" xfId="10655"/>
    <cellStyle name="Обычный 7 2 3 3 4 2" xfId="19563"/>
    <cellStyle name="Обычный 7 2 3 3 5" xfId="10656"/>
    <cellStyle name="Обычный 7 2 3 3 6" xfId="19564"/>
    <cellStyle name="Обычный 7 2 3 4" xfId="494"/>
    <cellStyle name="Обычный 7 2 3 4 2" xfId="495"/>
    <cellStyle name="Обычный 7 2 3 4 2 2" xfId="496"/>
    <cellStyle name="Обычный 7 2 3 4 2 2 2" xfId="10657"/>
    <cellStyle name="Обычный 7 2 3 4 2 2 3" xfId="19565"/>
    <cellStyle name="Обычный 7 2 3 4 2 3" xfId="10658"/>
    <cellStyle name="Обычный 7 2 3 4 2 4" xfId="19566"/>
    <cellStyle name="Обычный 7 2 3 4 3" xfId="497"/>
    <cellStyle name="Обычный 7 2 3 4 3 2" xfId="10659"/>
    <cellStyle name="Обычный 7 2 3 4 3 3" xfId="19567"/>
    <cellStyle name="Обычный 7 2 3 4 4" xfId="10660"/>
    <cellStyle name="Обычный 7 2 3 4 4 2" xfId="19568"/>
    <cellStyle name="Обычный 7 2 3 4 5" xfId="10661"/>
    <cellStyle name="Обычный 7 2 3 4 6" xfId="19569"/>
    <cellStyle name="Обычный 7 2 3 5" xfId="498"/>
    <cellStyle name="Обычный 7 2 3 5 2" xfId="499"/>
    <cellStyle name="Обычный 7 2 3 5 2 2" xfId="10662"/>
    <cellStyle name="Обычный 7 2 3 5 2 3" xfId="19570"/>
    <cellStyle name="Обычный 7 2 3 5 3" xfId="10663"/>
    <cellStyle name="Обычный 7 2 3 5 3 2" xfId="19571"/>
    <cellStyle name="Обычный 7 2 3 5 4" xfId="10664"/>
    <cellStyle name="Обычный 7 2 3 5 5" xfId="19572"/>
    <cellStyle name="Обычный 7 2 3 6" xfId="500"/>
    <cellStyle name="Обычный 7 2 3 6 2" xfId="10665"/>
    <cellStyle name="Обычный 7 2 3 6 2 2" xfId="19573"/>
    <cellStyle name="Обычный 7 2 3 6 3" xfId="10666"/>
    <cellStyle name="Обычный 7 2 3 6 4" xfId="19574"/>
    <cellStyle name="Обычный 7 2 3 7" xfId="10667"/>
    <cellStyle name="Обычный 7 2 3 7 2" xfId="19575"/>
    <cellStyle name="Обычный 7 2 3 8" xfId="10668"/>
    <cellStyle name="Обычный 7 2 3 9" xfId="19576"/>
    <cellStyle name="Обычный 7 2 4" xfId="501"/>
    <cellStyle name="Обычный 7 2 4 2" xfId="502"/>
    <cellStyle name="Обычный 7 2 4 2 2" xfId="503"/>
    <cellStyle name="Обычный 7 2 4 2 2 2" xfId="504"/>
    <cellStyle name="Обычный 7 2 4 2 2 2 2" xfId="10669"/>
    <cellStyle name="Обычный 7 2 4 2 2 2 2 2" xfId="19577"/>
    <cellStyle name="Обычный 7 2 4 2 2 2 3" xfId="10670"/>
    <cellStyle name="Обычный 7 2 4 2 2 2 4" xfId="19578"/>
    <cellStyle name="Обычный 7 2 4 2 2 3" xfId="10671"/>
    <cellStyle name="Обычный 7 2 4 2 2 3 2" xfId="19579"/>
    <cellStyle name="Обычный 7 2 4 2 2 4" xfId="10672"/>
    <cellStyle name="Обычный 7 2 4 2 2 5" xfId="19580"/>
    <cellStyle name="Обычный 7 2 4 2 3" xfId="505"/>
    <cellStyle name="Обычный 7 2 4 2 3 2" xfId="10673"/>
    <cellStyle name="Обычный 7 2 4 2 3 2 2" xfId="19581"/>
    <cellStyle name="Обычный 7 2 4 2 3 3" xfId="10674"/>
    <cellStyle name="Обычный 7 2 4 2 3 4" xfId="19582"/>
    <cellStyle name="Обычный 7 2 4 2 4" xfId="10675"/>
    <cellStyle name="Обычный 7 2 4 2 4 2" xfId="19583"/>
    <cellStyle name="Обычный 7 2 4 2 5" xfId="10676"/>
    <cellStyle name="Обычный 7 2 4 2 6" xfId="19584"/>
    <cellStyle name="Обычный 7 2 4 3" xfId="506"/>
    <cellStyle name="Обычный 7 2 4 3 2" xfId="507"/>
    <cellStyle name="Обычный 7 2 4 3 2 2" xfId="508"/>
    <cellStyle name="Обычный 7 2 4 3 2 2 2" xfId="10677"/>
    <cellStyle name="Обычный 7 2 4 3 2 2 3" xfId="19585"/>
    <cellStyle name="Обычный 7 2 4 3 2 3" xfId="10678"/>
    <cellStyle name="Обычный 7 2 4 3 2 3 2" xfId="19586"/>
    <cellStyle name="Обычный 7 2 4 3 2 4" xfId="10679"/>
    <cellStyle name="Обычный 7 2 4 3 2 5" xfId="19587"/>
    <cellStyle name="Обычный 7 2 4 3 3" xfId="509"/>
    <cellStyle name="Обычный 7 2 4 3 3 2" xfId="10680"/>
    <cellStyle name="Обычный 7 2 4 3 3 3" xfId="19588"/>
    <cellStyle name="Обычный 7 2 4 3 4" xfId="10681"/>
    <cellStyle name="Обычный 7 2 4 3 4 2" xfId="19589"/>
    <cellStyle name="Обычный 7 2 4 3 5" xfId="10682"/>
    <cellStyle name="Обычный 7 2 4 3 6" xfId="19590"/>
    <cellStyle name="Обычный 7 2 4 4" xfId="510"/>
    <cellStyle name="Обычный 7 2 4 4 2" xfId="511"/>
    <cellStyle name="Обычный 7 2 4 4 2 2" xfId="10683"/>
    <cellStyle name="Обычный 7 2 4 4 2 3" xfId="19591"/>
    <cellStyle name="Обычный 7 2 4 4 3" xfId="10684"/>
    <cellStyle name="Обычный 7 2 4 4 3 2" xfId="19592"/>
    <cellStyle name="Обычный 7 2 4 4 4" xfId="10685"/>
    <cellStyle name="Обычный 7 2 4 4 5" xfId="19593"/>
    <cellStyle name="Обычный 7 2 4 5" xfId="512"/>
    <cellStyle name="Обычный 7 2 4 5 2" xfId="10686"/>
    <cellStyle name="Обычный 7 2 4 5 2 2" xfId="19594"/>
    <cellStyle name="Обычный 7 2 4 5 3" xfId="10687"/>
    <cellStyle name="Обычный 7 2 4 5 4" xfId="19595"/>
    <cellStyle name="Обычный 7 2 4 6" xfId="10688"/>
    <cellStyle name="Обычный 7 2 4 6 2" xfId="19596"/>
    <cellStyle name="Обычный 7 2 4 7" xfId="10689"/>
    <cellStyle name="Обычный 7 2 4 8" xfId="19597"/>
    <cellStyle name="Обычный 7 2 5" xfId="513"/>
    <cellStyle name="Обычный 7 2 5 2" xfId="514"/>
    <cellStyle name="Обычный 7 2 5 2 2" xfId="515"/>
    <cellStyle name="Обычный 7 2 5 2 2 2" xfId="10690"/>
    <cellStyle name="Обычный 7 2 5 2 2 2 2" xfId="19598"/>
    <cellStyle name="Обычный 7 2 5 2 2 3" xfId="10691"/>
    <cellStyle name="Обычный 7 2 5 2 2 4" xfId="19599"/>
    <cellStyle name="Обычный 7 2 5 2 3" xfId="10692"/>
    <cellStyle name="Обычный 7 2 5 2 3 2" xfId="19600"/>
    <cellStyle name="Обычный 7 2 5 2 4" xfId="10693"/>
    <cellStyle name="Обычный 7 2 5 2 5" xfId="19601"/>
    <cellStyle name="Обычный 7 2 5 3" xfId="516"/>
    <cellStyle name="Обычный 7 2 5 3 2" xfId="10694"/>
    <cellStyle name="Обычный 7 2 5 3 2 2" xfId="19602"/>
    <cellStyle name="Обычный 7 2 5 3 3" xfId="10695"/>
    <cellStyle name="Обычный 7 2 5 3 4" xfId="19603"/>
    <cellStyle name="Обычный 7 2 5 4" xfId="10696"/>
    <cellStyle name="Обычный 7 2 5 4 2" xfId="19604"/>
    <cellStyle name="Обычный 7 2 5 5" xfId="10697"/>
    <cellStyle name="Обычный 7 2 5 6" xfId="19605"/>
    <cellStyle name="Обычный 7 2 6" xfId="517"/>
    <cellStyle name="Обычный 7 2 6 2" xfId="518"/>
    <cellStyle name="Обычный 7 2 6 2 2" xfId="519"/>
    <cellStyle name="Обычный 7 2 6 2 2 2" xfId="10698"/>
    <cellStyle name="Обычный 7 2 6 2 2 3" xfId="19606"/>
    <cellStyle name="Обычный 7 2 6 2 3" xfId="10699"/>
    <cellStyle name="Обычный 7 2 6 2 3 2" xfId="19607"/>
    <cellStyle name="Обычный 7 2 6 2 4" xfId="10700"/>
    <cellStyle name="Обычный 7 2 6 2 5" xfId="19608"/>
    <cellStyle name="Обычный 7 2 6 3" xfId="520"/>
    <cellStyle name="Обычный 7 2 6 3 2" xfId="10701"/>
    <cellStyle name="Обычный 7 2 6 3 3" xfId="19609"/>
    <cellStyle name="Обычный 7 2 6 4" xfId="10702"/>
    <cellStyle name="Обычный 7 2 6 4 2" xfId="19610"/>
    <cellStyle name="Обычный 7 2 6 5" xfId="10703"/>
    <cellStyle name="Обычный 7 2 6 6" xfId="19611"/>
    <cellStyle name="Обычный 7 2 7" xfId="521"/>
    <cellStyle name="Обычный 7 2 7 2" xfId="522"/>
    <cellStyle name="Обычный 7 2 7 2 2" xfId="523"/>
    <cellStyle name="Обычный 7 2 7 2 2 2" xfId="10704"/>
    <cellStyle name="Обычный 7 2 7 2 2 3" xfId="19612"/>
    <cellStyle name="Обычный 7 2 7 2 3" xfId="10705"/>
    <cellStyle name="Обычный 7 2 7 2 4" xfId="19613"/>
    <cellStyle name="Обычный 7 2 7 3" xfId="524"/>
    <cellStyle name="Обычный 7 2 7 3 2" xfId="10706"/>
    <cellStyle name="Обычный 7 2 7 3 3" xfId="19614"/>
    <cellStyle name="Обычный 7 2 7 4" xfId="10707"/>
    <cellStyle name="Обычный 7 2 7 4 2" xfId="19615"/>
    <cellStyle name="Обычный 7 2 7 5" xfId="10708"/>
    <cellStyle name="Обычный 7 2 7 6" xfId="19616"/>
    <cellStyle name="Обычный 7 2 8" xfId="525"/>
    <cellStyle name="Обычный 7 2 8 2" xfId="526"/>
    <cellStyle name="Обычный 7 2 8 2 2" xfId="10709"/>
    <cellStyle name="Обычный 7 2 8 2 3" xfId="19617"/>
    <cellStyle name="Обычный 7 2 8 3" xfId="10710"/>
    <cellStyle name="Обычный 7 2 8 3 2" xfId="19618"/>
    <cellStyle name="Обычный 7 2 8 4" xfId="10711"/>
    <cellStyle name="Обычный 7 2 8 5" xfId="19619"/>
    <cellStyle name="Обычный 7 2 9" xfId="527"/>
    <cellStyle name="Обычный 7 2 9 2" xfId="10712"/>
    <cellStyle name="Обычный 7 2 9 3" xfId="19620"/>
    <cellStyle name="Обычный 7 3" xfId="10713"/>
    <cellStyle name="Обычный 7 3 2" xfId="10714"/>
    <cellStyle name="Обычный 7 4" xfId="10715"/>
    <cellStyle name="Обычный 7 5" xfId="10716"/>
    <cellStyle name="Обычный 7 6" xfId="10717"/>
    <cellStyle name="Обычный 7 7" xfId="10718"/>
    <cellStyle name="Обычный 7 8" xfId="20414"/>
    <cellStyle name="Обычный 7_Всё по экономике" xfId="10719"/>
    <cellStyle name="Обычный 70" xfId="10720"/>
    <cellStyle name="Обычный 70 2" xfId="19621"/>
    <cellStyle name="Обычный 71" xfId="10721"/>
    <cellStyle name="Обычный 71 2" xfId="19622"/>
    <cellStyle name="Обычный 72" xfId="10722"/>
    <cellStyle name="Обычный 72 2" xfId="19623"/>
    <cellStyle name="Обычный 73" xfId="10723"/>
    <cellStyle name="Обычный 73 2" xfId="19624"/>
    <cellStyle name="Обычный 74" xfId="10724"/>
    <cellStyle name="Обычный 74 2" xfId="19625"/>
    <cellStyle name="Обычный 75" xfId="10725"/>
    <cellStyle name="Обычный 75 2" xfId="19626"/>
    <cellStyle name="Обычный 76" xfId="10726"/>
    <cellStyle name="Обычный 76 2" xfId="19627"/>
    <cellStyle name="Обычный 77" xfId="10727"/>
    <cellStyle name="Обычный 77 2" xfId="19628"/>
    <cellStyle name="Обычный 78" xfId="10728"/>
    <cellStyle name="Обычный 78 2" xfId="19629"/>
    <cellStyle name="Обычный 79" xfId="10729"/>
    <cellStyle name="Обычный 79 2" xfId="19630"/>
    <cellStyle name="Обычный 8" xfId="528"/>
    <cellStyle name="Обычный 8 2" xfId="10730"/>
    <cellStyle name="Обычный 8 2 2" xfId="10731"/>
    <cellStyle name="Обычный 8 2 2 2" xfId="10732"/>
    <cellStyle name="Обычный 8 2 2 2 2" xfId="10733"/>
    <cellStyle name="Обычный 8 2 2 2 2 2" xfId="10734"/>
    <cellStyle name="Обычный 8 2 2 2 2 2 2" xfId="10735"/>
    <cellStyle name="Обычный 8 2 2 2 2 2 2 2" xfId="19631"/>
    <cellStyle name="Обычный 8 2 2 2 2 2 3" xfId="10736"/>
    <cellStyle name="Обычный 8 2 2 2 2 2 3 2" xfId="19632"/>
    <cellStyle name="Обычный 8 2 2 2 2 2 4" xfId="19633"/>
    <cellStyle name="Обычный 8 2 2 2 2 3" xfId="10737"/>
    <cellStyle name="Обычный 8 2 2 2 2 3 2" xfId="19634"/>
    <cellStyle name="Обычный 8 2 2 2 2 4" xfId="10738"/>
    <cellStyle name="Обычный 8 2 2 2 2 4 2" xfId="19635"/>
    <cellStyle name="Обычный 8 2 2 2 2 5" xfId="19636"/>
    <cellStyle name="Обычный 8 2 2 2 3" xfId="10739"/>
    <cellStyle name="Обычный 8 2 2 2 3 2" xfId="10740"/>
    <cellStyle name="Обычный 8 2 2 2 3 2 2" xfId="10741"/>
    <cellStyle name="Обычный 8 2 2 2 3 2 2 2" xfId="19637"/>
    <cellStyle name="Обычный 8 2 2 2 3 2 3" xfId="19638"/>
    <cellStyle name="Обычный 8 2 2 2 3 3" xfId="10742"/>
    <cellStyle name="Обычный 8 2 2 2 3 3 2" xfId="19639"/>
    <cellStyle name="Обычный 8 2 2 2 3 4" xfId="10743"/>
    <cellStyle name="Обычный 8 2 2 2 3 4 2" xfId="19640"/>
    <cellStyle name="Обычный 8 2 2 2 3 5" xfId="19641"/>
    <cellStyle name="Обычный 8 2 2 2 4" xfId="10744"/>
    <cellStyle name="Обычный 8 2 2 2 4 2" xfId="10745"/>
    <cellStyle name="Обычный 8 2 2 2 4 2 2" xfId="19642"/>
    <cellStyle name="Обычный 8 2 2 2 4 3" xfId="19643"/>
    <cellStyle name="Обычный 8 2 2 2 5" xfId="10746"/>
    <cellStyle name="Обычный 8 2 2 2 5 2" xfId="19644"/>
    <cellStyle name="Обычный 8 2 2 2 6" xfId="10747"/>
    <cellStyle name="Обычный 8 2 2 2 6 2" xfId="19645"/>
    <cellStyle name="Обычный 8 2 2 2 7" xfId="19646"/>
    <cellStyle name="Обычный 8 2 2 3" xfId="10748"/>
    <cellStyle name="Обычный 8 2 2 3 2" xfId="10749"/>
    <cellStyle name="Обычный 8 2 2 3 2 2" xfId="10750"/>
    <cellStyle name="Обычный 8 2 2 3 2 2 2" xfId="19647"/>
    <cellStyle name="Обычный 8 2 2 3 2 3" xfId="10751"/>
    <cellStyle name="Обычный 8 2 2 3 2 3 2" xfId="19648"/>
    <cellStyle name="Обычный 8 2 2 3 2 4" xfId="19649"/>
    <cellStyle name="Обычный 8 2 2 3 3" xfId="10752"/>
    <cellStyle name="Обычный 8 2 2 3 3 2" xfId="19650"/>
    <cellStyle name="Обычный 8 2 2 3 4" xfId="10753"/>
    <cellStyle name="Обычный 8 2 2 3 4 2" xfId="19651"/>
    <cellStyle name="Обычный 8 2 2 3 5" xfId="19652"/>
    <cellStyle name="Обычный 8 2 2 4" xfId="10754"/>
    <cellStyle name="Обычный 8 2 2 4 2" xfId="10755"/>
    <cellStyle name="Обычный 8 2 2 4 2 2" xfId="10756"/>
    <cellStyle name="Обычный 8 2 2 4 2 2 2" xfId="19653"/>
    <cellStyle name="Обычный 8 2 2 4 2 3" xfId="19654"/>
    <cellStyle name="Обычный 8 2 2 4 3" xfId="10757"/>
    <cellStyle name="Обычный 8 2 2 4 3 2" xfId="19655"/>
    <cellStyle name="Обычный 8 2 2 4 4" xfId="10758"/>
    <cellStyle name="Обычный 8 2 2 4 4 2" xfId="19656"/>
    <cellStyle name="Обычный 8 2 2 4 5" xfId="19657"/>
    <cellStyle name="Обычный 8 2 2 5" xfId="10759"/>
    <cellStyle name="Обычный 8 2 2 5 2" xfId="10760"/>
    <cellStyle name="Обычный 8 2 2 5 2 2" xfId="19658"/>
    <cellStyle name="Обычный 8 2 2 5 3" xfId="19659"/>
    <cellStyle name="Обычный 8 2 2 6" xfId="10761"/>
    <cellStyle name="Обычный 8 2 2 6 2" xfId="19660"/>
    <cellStyle name="Обычный 8 2 2 7" xfId="10762"/>
    <cellStyle name="Обычный 8 2 2 7 2" xfId="19661"/>
    <cellStyle name="Обычный 8 2 2 8" xfId="19662"/>
    <cellStyle name="Обычный 8 2 3" xfId="10763"/>
    <cellStyle name="Обычный 8 2 3 2" xfId="10764"/>
    <cellStyle name="Обычный 8 2 3 2 2" xfId="10765"/>
    <cellStyle name="Обычный 8 2 3 2 2 2" xfId="10766"/>
    <cellStyle name="Обычный 8 2 3 2 2 2 2" xfId="19663"/>
    <cellStyle name="Обычный 8 2 3 2 2 3" xfId="10767"/>
    <cellStyle name="Обычный 8 2 3 2 2 3 2" xfId="19664"/>
    <cellStyle name="Обычный 8 2 3 2 2 4" xfId="19665"/>
    <cellStyle name="Обычный 8 2 3 2 3" xfId="10768"/>
    <cellStyle name="Обычный 8 2 3 2 3 2" xfId="19666"/>
    <cellStyle name="Обычный 8 2 3 2 4" xfId="10769"/>
    <cellStyle name="Обычный 8 2 3 2 4 2" xfId="19667"/>
    <cellStyle name="Обычный 8 2 3 2 5" xfId="19668"/>
    <cellStyle name="Обычный 8 2 3 3" xfId="10770"/>
    <cellStyle name="Обычный 8 2 3 3 2" xfId="10771"/>
    <cellStyle name="Обычный 8 2 3 3 2 2" xfId="10772"/>
    <cellStyle name="Обычный 8 2 3 3 2 2 2" xfId="19669"/>
    <cellStyle name="Обычный 8 2 3 3 2 3" xfId="19670"/>
    <cellStyle name="Обычный 8 2 3 3 3" xfId="10773"/>
    <cellStyle name="Обычный 8 2 3 3 3 2" xfId="19671"/>
    <cellStyle name="Обычный 8 2 3 3 4" xfId="10774"/>
    <cellStyle name="Обычный 8 2 3 3 4 2" xfId="19672"/>
    <cellStyle name="Обычный 8 2 3 3 5" xfId="19673"/>
    <cellStyle name="Обычный 8 2 3 4" xfId="10775"/>
    <cellStyle name="Обычный 8 2 3 4 2" xfId="10776"/>
    <cellStyle name="Обычный 8 2 3 4 2 2" xfId="19674"/>
    <cellStyle name="Обычный 8 2 3 4 3" xfId="19675"/>
    <cellStyle name="Обычный 8 2 3 5" xfId="10777"/>
    <cellStyle name="Обычный 8 2 3 5 2" xfId="19676"/>
    <cellStyle name="Обычный 8 2 3 6" xfId="10778"/>
    <cellStyle name="Обычный 8 2 3 6 2" xfId="19677"/>
    <cellStyle name="Обычный 8 2 3 7" xfId="19678"/>
    <cellStyle name="Обычный 8 2 4" xfId="10779"/>
    <cellStyle name="Обычный 8 2 4 2" xfId="10780"/>
    <cellStyle name="Обычный 8 2 4 2 2" xfId="10781"/>
    <cellStyle name="Обычный 8 2 4 2 2 2" xfId="10782"/>
    <cellStyle name="Обычный 8 2 4 2 2 2 2" xfId="19679"/>
    <cellStyle name="Обычный 8 2 4 2 2 3" xfId="10783"/>
    <cellStyle name="Обычный 8 2 4 2 2 3 2" xfId="19680"/>
    <cellStyle name="Обычный 8 2 4 2 2 4" xfId="19681"/>
    <cellStyle name="Обычный 8 2 4 2 3" xfId="10784"/>
    <cellStyle name="Обычный 8 2 4 2 3 2" xfId="19682"/>
    <cellStyle name="Обычный 8 2 4 2 4" xfId="10785"/>
    <cellStyle name="Обычный 8 2 4 2 4 2" xfId="19683"/>
    <cellStyle name="Обычный 8 2 4 2 5" xfId="19684"/>
    <cellStyle name="Обычный 8 2 4 3" xfId="10786"/>
    <cellStyle name="Обычный 8 2 4 3 2" xfId="10787"/>
    <cellStyle name="Обычный 8 2 4 3 2 2" xfId="10788"/>
    <cellStyle name="Обычный 8 2 4 3 2 2 2" xfId="19685"/>
    <cellStyle name="Обычный 8 2 4 3 2 3" xfId="19686"/>
    <cellStyle name="Обычный 8 2 4 3 3" xfId="10789"/>
    <cellStyle name="Обычный 8 2 4 3 3 2" xfId="19687"/>
    <cellStyle name="Обычный 8 2 4 3 4" xfId="10790"/>
    <cellStyle name="Обычный 8 2 4 3 4 2" xfId="19688"/>
    <cellStyle name="Обычный 8 2 4 3 5" xfId="19689"/>
    <cellStyle name="Обычный 8 2 4 4" xfId="10791"/>
    <cellStyle name="Обычный 8 2 4 4 2" xfId="10792"/>
    <cellStyle name="Обычный 8 2 4 4 2 2" xfId="19690"/>
    <cellStyle name="Обычный 8 2 4 4 3" xfId="19691"/>
    <cellStyle name="Обычный 8 2 4 5" xfId="10793"/>
    <cellStyle name="Обычный 8 2 4 5 2" xfId="19692"/>
    <cellStyle name="Обычный 8 2 4 6" xfId="10794"/>
    <cellStyle name="Обычный 8 2 4 6 2" xfId="19693"/>
    <cellStyle name="Обычный 8 2 4 7" xfId="19694"/>
    <cellStyle name="Обычный 8 2 5" xfId="10795"/>
    <cellStyle name="Обычный 8 2 6" xfId="10796"/>
    <cellStyle name="Обычный 8 3" xfId="10797"/>
    <cellStyle name="Обычный 8 3 2" xfId="10798"/>
    <cellStyle name="Обычный 8 3 2 2" xfId="10799"/>
    <cellStyle name="Обычный 8 3 2 2 2" xfId="10800"/>
    <cellStyle name="Обычный 8 3 2 2 2 2" xfId="10801"/>
    <cellStyle name="Обычный 8 3 2 2 2 2 2" xfId="19695"/>
    <cellStyle name="Обычный 8 3 2 2 2 3" xfId="10802"/>
    <cellStyle name="Обычный 8 3 2 2 2 3 2" xfId="19696"/>
    <cellStyle name="Обычный 8 3 2 2 2 4" xfId="19697"/>
    <cellStyle name="Обычный 8 3 2 2 3" xfId="10803"/>
    <cellStyle name="Обычный 8 3 2 2 3 2" xfId="19698"/>
    <cellStyle name="Обычный 8 3 2 2 4" xfId="10804"/>
    <cellStyle name="Обычный 8 3 2 2 4 2" xfId="19699"/>
    <cellStyle name="Обычный 8 3 2 2 5" xfId="19700"/>
    <cellStyle name="Обычный 8 3 2 3" xfId="10805"/>
    <cellStyle name="Обычный 8 3 2 3 2" xfId="10806"/>
    <cellStyle name="Обычный 8 3 2 3 2 2" xfId="10807"/>
    <cellStyle name="Обычный 8 3 2 3 2 2 2" xfId="19701"/>
    <cellStyle name="Обычный 8 3 2 3 2 3" xfId="19702"/>
    <cellStyle name="Обычный 8 3 2 3 3" xfId="10808"/>
    <cellStyle name="Обычный 8 3 2 3 3 2" xfId="19703"/>
    <cellStyle name="Обычный 8 3 2 3 4" xfId="10809"/>
    <cellStyle name="Обычный 8 3 2 3 4 2" xfId="19704"/>
    <cellStyle name="Обычный 8 3 2 3 5" xfId="19705"/>
    <cellStyle name="Обычный 8 3 2 4" xfId="10810"/>
    <cellStyle name="Обычный 8 3 2 4 2" xfId="10811"/>
    <cellStyle name="Обычный 8 3 2 4 2 2" xfId="19706"/>
    <cellStyle name="Обычный 8 3 2 4 3" xfId="19707"/>
    <cellStyle name="Обычный 8 3 2 5" xfId="10812"/>
    <cellStyle name="Обычный 8 3 2 5 2" xfId="19708"/>
    <cellStyle name="Обычный 8 3 2 6" xfId="10813"/>
    <cellStyle name="Обычный 8 3 2 6 2" xfId="19709"/>
    <cellStyle name="Обычный 8 3 2 7" xfId="19710"/>
    <cellStyle name="Обычный 8 3 3" xfId="10814"/>
    <cellStyle name="Обычный 8 3 3 2" xfId="10815"/>
    <cellStyle name="Обычный 8 3 3 2 2" xfId="10816"/>
    <cellStyle name="Обычный 8 3 3 2 2 2" xfId="10817"/>
    <cellStyle name="Обычный 8 3 3 2 2 2 2" xfId="19711"/>
    <cellStyle name="Обычный 8 3 3 2 2 3" xfId="10818"/>
    <cellStyle name="Обычный 8 3 3 2 2 3 2" xfId="19712"/>
    <cellStyle name="Обычный 8 3 3 2 2 4" xfId="19713"/>
    <cellStyle name="Обычный 8 3 3 2 3" xfId="10819"/>
    <cellStyle name="Обычный 8 3 3 2 3 2" xfId="19714"/>
    <cellStyle name="Обычный 8 3 3 2 4" xfId="10820"/>
    <cellStyle name="Обычный 8 3 3 2 4 2" xfId="19715"/>
    <cellStyle name="Обычный 8 3 3 2 5" xfId="19716"/>
    <cellStyle name="Обычный 8 3 3 3" xfId="10821"/>
    <cellStyle name="Обычный 8 3 3 3 2" xfId="10822"/>
    <cellStyle name="Обычный 8 3 3 3 2 2" xfId="10823"/>
    <cellStyle name="Обычный 8 3 3 3 2 2 2" xfId="19717"/>
    <cellStyle name="Обычный 8 3 3 3 2 3" xfId="19718"/>
    <cellStyle name="Обычный 8 3 3 3 3" xfId="10824"/>
    <cellStyle name="Обычный 8 3 3 3 3 2" xfId="19719"/>
    <cellStyle name="Обычный 8 3 3 3 4" xfId="10825"/>
    <cellStyle name="Обычный 8 3 3 3 4 2" xfId="19720"/>
    <cellStyle name="Обычный 8 3 3 3 5" xfId="19721"/>
    <cellStyle name="Обычный 8 3 3 4" xfId="10826"/>
    <cellStyle name="Обычный 8 3 3 4 2" xfId="10827"/>
    <cellStyle name="Обычный 8 3 3 4 2 2" xfId="19722"/>
    <cellStyle name="Обычный 8 3 3 4 3" xfId="19723"/>
    <cellStyle name="Обычный 8 3 3 5" xfId="10828"/>
    <cellStyle name="Обычный 8 3 3 5 2" xfId="19724"/>
    <cellStyle name="Обычный 8 3 3 6" xfId="10829"/>
    <cellStyle name="Обычный 8 3 3 6 2" xfId="19725"/>
    <cellStyle name="Обычный 8 3 3 7" xfId="19726"/>
    <cellStyle name="Обычный 8 3 4" xfId="10830"/>
    <cellStyle name="Обычный 8 4" xfId="10831"/>
    <cellStyle name="Обычный 8 4 2" xfId="10832"/>
    <cellStyle name="Обычный 8 4 2 2" xfId="10833"/>
    <cellStyle name="Обычный 8 4 2 2 2" xfId="10834"/>
    <cellStyle name="Обычный 8 4 2 2 2 2" xfId="19727"/>
    <cellStyle name="Обычный 8 4 2 2 3" xfId="10835"/>
    <cellStyle name="Обычный 8 4 2 2 3 2" xfId="19728"/>
    <cellStyle name="Обычный 8 4 2 2 4" xfId="19729"/>
    <cellStyle name="Обычный 8 4 2 3" xfId="10836"/>
    <cellStyle name="Обычный 8 4 2 3 2" xfId="19730"/>
    <cellStyle name="Обычный 8 4 2 4" xfId="10837"/>
    <cellStyle name="Обычный 8 4 2 4 2" xfId="19731"/>
    <cellStyle name="Обычный 8 4 2 5" xfId="19732"/>
    <cellStyle name="Обычный 8 4 3" xfId="10838"/>
    <cellStyle name="Обычный 8 4 3 2" xfId="10839"/>
    <cellStyle name="Обычный 8 4 3 2 2" xfId="10840"/>
    <cellStyle name="Обычный 8 4 3 2 2 2" xfId="19733"/>
    <cellStyle name="Обычный 8 4 3 2 3" xfId="19734"/>
    <cellStyle name="Обычный 8 4 3 3" xfId="10841"/>
    <cellStyle name="Обычный 8 4 3 3 2" xfId="19735"/>
    <cellStyle name="Обычный 8 4 3 4" xfId="10842"/>
    <cellStyle name="Обычный 8 4 3 4 2" xfId="19736"/>
    <cellStyle name="Обычный 8 4 3 5" xfId="19737"/>
    <cellStyle name="Обычный 8 4 4" xfId="10843"/>
    <cellStyle name="Обычный 8 4 4 2" xfId="10844"/>
    <cellStyle name="Обычный 8 4 4 2 2" xfId="19738"/>
    <cellStyle name="Обычный 8 4 4 3" xfId="19739"/>
    <cellStyle name="Обычный 8 4 5" xfId="10845"/>
    <cellStyle name="Обычный 8 4 5 2" xfId="19740"/>
    <cellStyle name="Обычный 8 4 6" xfId="10846"/>
    <cellStyle name="Обычный 8 4 6 2" xfId="19741"/>
    <cellStyle name="Обычный 8 4 7" xfId="19742"/>
    <cellStyle name="Обычный 8 5" xfId="10847"/>
    <cellStyle name="Обычный 8 5 2" xfId="10848"/>
    <cellStyle name="Обычный 8 5 2 2" xfId="10849"/>
    <cellStyle name="Обычный 8 5 2 2 2" xfId="10850"/>
    <cellStyle name="Обычный 8 5 2 2 2 2" xfId="19743"/>
    <cellStyle name="Обычный 8 5 2 2 3" xfId="10851"/>
    <cellStyle name="Обычный 8 5 2 2 3 2" xfId="19744"/>
    <cellStyle name="Обычный 8 5 2 2 4" xfId="19745"/>
    <cellStyle name="Обычный 8 5 2 3" xfId="10852"/>
    <cellStyle name="Обычный 8 5 2 3 2" xfId="19746"/>
    <cellStyle name="Обычный 8 5 2 4" xfId="10853"/>
    <cellStyle name="Обычный 8 5 2 4 2" xfId="19747"/>
    <cellStyle name="Обычный 8 5 2 5" xfId="19748"/>
    <cellStyle name="Обычный 8 5 3" xfId="10854"/>
    <cellStyle name="Обычный 8 5 3 2" xfId="10855"/>
    <cellStyle name="Обычный 8 5 3 2 2" xfId="10856"/>
    <cellStyle name="Обычный 8 5 3 2 2 2" xfId="19749"/>
    <cellStyle name="Обычный 8 5 3 2 3" xfId="19750"/>
    <cellStyle name="Обычный 8 5 3 3" xfId="10857"/>
    <cellStyle name="Обычный 8 5 3 3 2" xfId="19751"/>
    <cellStyle name="Обычный 8 5 3 4" xfId="10858"/>
    <cellStyle name="Обычный 8 5 3 4 2" xfId="19752"/>
    <cellStyle name="Обычный 8 5 3 5" xfId="19753"/>
    <cellStyle name="Обычный 8 5 4" xfId="10859"/>
    <cellStyle name="Обычный 8 5 4 2" xfId="10860"/>
    <cellStyle name="Обычный 8 5 4 2 2" xfId="19754"/>
    <cellStyle name="Обычный 8 5 4 3" xfId="19755"/>
    <cellStyle name="Обычный 8 5 5" xfId="10861"/>
    <cellStyle name="Обычный 8 5 5 2" xfId="19756"/>
    <cellStyle name="Обычный 8 5 6" xfId="10862"/>
    <cellStyle name="Обычный 8 5 6 2" xfId="19757"/>
    <cellStyle name="Обычный 8 5 7" xfId="19758"/>
    <cellStyle name="Обычный 8 5 8" xfId="20416"/>
    <cellStyle name="Обычный 8 6" xfId="10863"/>
    <cellStyle name="Обычный 8 7" xfId="10864"/>
    <cellStyle name="Обычный 80" xfId="10865"/>
    <cellStyle name="Обычный 80 2" xfId="19759"/>
    <cellStyle name="Обычный 81" xfId="10866"/>
    <cellStyle name="Обычный 82" xfId="10867"/>
    <cellStyle name="Обычный 82 2" xfId="19760"/>
    <cellStyle name="Обычный 83" xfId="10868"/>
    <cellStyle name="Обычный 84" xfId="10869"/>
    <cellStyle name="Обычный 85" xfId="10870"/>
    <cellStyle name="Обычный 86" xfId="10871"/>
    <cellStyle name="Обычный 87" xfId="10872"/>
    <cellStyle name="Обычный 88" xfId="10873"/>
    <cellStyle name="Обычный 89" xfId="10874"/>
    <cellStyle name="Обычный 9" xfId="529"/>
    <cellStyle name="Обычный 9 10" xfId="19761"/>
    <cellStyle name="Обычный 9 2" xfId="530"/>
    <cellStyle name="Обычный 9 2 2" xfId="531"/>
    <cellStyle name="Обычный 9 2 2 2" xfId="532"/>
    <cellStyle name="Обычный 9 2 2 2 2" xfId="533"/>
    <cellStyle name="Обычный 9 2 2 2 2 2" xfId="534"/>
    <cellStyle name="Обычный 9 2 2 2 2 2 2" xfId="10875"/>
    <cellStyle name="Обычный 9 2 2 2 2 2 3" xfId="19762"/>
    <cellStyle name="Обычный 9 2 2 2 2 3" xfId="10876"/>
    <cellStyle name="Обычный 9 2 2 2 2 4" xfId="19763"/>
    <cellStyle name="Обычный 9 2 2 2 3" xfId="535"/>
    <cellStyle name="Обычный 9 2 2 2 3 2" xfId="10877"/>
    <cellStyle name="Обычный 9 2 2 2 3 3" xfId="19764"/>
    <cellStyle name="Обычный 9 2 2 2 4" xfId="10878"/>
    <cellStyle name="Обычный 9 2 2 2 4 2" xfId="19765"/>
    <cellStyle name="Обычный 9 2 2 2 5" xfId="10879"/>
    <cellStyle name="Обычный 9 2 2 2 6" xfId="19766"/>
    <cellStyle name="Обычный 9 2 2 3" xfId="536"/>
    <cellStyle name="Обычный 9 2 2 3 2" xfId="537"/>
    <cellStyle name="Обычный 9 2 2 3 2 2" xfId="538"/>
    <cellStyle name="Обычный 9 2 2 3 2 2 2" xfId="10880"/>
    <cellStyle name="Обычный 9 2 2 3 2 2 3" xfId="19767"/>
    <cellStyle name="Обычный 9 2 2 3 2 3" xfId="10881"/>
    <cellStyle name="Обычный 9 2 2 3 2 4" xfId="19768"/>
    <cellStyle name="Обычный 9 2 2 3 3" xfId="539"/>
    <cellStyle name="Обычный 9 2 2 3 3 2" xfId="10882"/>
    <cellStyle name="Обычный 9 2 2 3 3 3" xfId="19769"/>
    <cellStyle name="Обычный 9 2 2 3 4" xfId="10883"/>
    <cellStyle name="Обычный 9 2 2 3 4 2" xfId="19770"/>
    <cellStyle name="Обычный 9 2 2 3 5" xfId="10884"/>
    <cellStyle name="Обычный 9 2 2 3 6" xfId="19771"/>
    <cellStyle name="Обычный 9 2 2 4" xfId="540"/>
    <cellStyle name="Обычный 9 2 2 4 2" xfId="541"/>
    <cellStyle name="Обычный 9 2 2 4 2 2" xfId="542"/>
    <cellStyle name="Обычный 9 2 2 4 2 2 2" xfId="10885"/>
    <cellStyle name="Обычный 9 2 2 4 2 2 3" xfId="19772"/>
    <cellStyle name="Обычный 9 2 2 4 2 3" xfId="10886"/>
    <cellStyle name="Обычный 9 2 2 4 2 4" xfId="19773"/>
    <cellStyle name="Обычный 9 2 2 4 3" xfId="543"/>
    <cellStyle name="Обычный 9 2 2 4 3 2" xfId="10887"/>
    <cellStyle name="Обычный 9 2 2 4 3 3" xfId="19774"/>
    <cellStyle name="Обычный 9 2 2 4 4" xfId="10888"/>
    <cellStyle name="Обычный 9 2 2 4 4 2" xfId="19775"/>
    <cellStyle name="Обычный 9 2 2 4 5" xfId="10889"/>
    <cellStyle name="Обычный 9 2 2 4 6" xfId="19776"/>
    <cellStyle name="Обычный 9 2 2 5" xfId="544"/>
    <cellStyle name="Обычный 9 2 2 5 2" xfId="545"/>
    <cellStyle name="Обычный 9 2 2 5 2 2" xfId="10890"/>
    <cellStyle name="Обычный 9 2 2 5 2 3" xfId="19777"/>
    <cellStyle name="Обычный 9 2 2 5 3" xfId="10891"/>
    <cellStyle name="Обычный 9 2 2 5 4" xfId="19778"/>
    <cellStyle name="Обычный 9 2 2 6" xfId="546"/>
    <cellStyle name="Обычный 9 2 2 6 2" xfId="10892"/>
    <cellStyle name="Обычный 9 2 2 6 3" xfId="19779"/>
    <cellStyle name="Обычный 9 2 2 7" xfId="10893"/>
    <cellStyle name="Обычный 9 2 2 7 2" xfId="19780"/>
    <cellStyle name="Обычный 9 2 2 8" xfId="10894"/>
    <cellStyle name="Обычный 9 2 2 9" xfId="19781"/>
    <cellStyle name="Обычный 9 2 3" xfId="547"/>
    <cellStyle name="Обычный 9 2 3 2" xfId="548"/>
    <cellStyle name="Обычный 9 2 3 2 2" xfId="549"/>
    <cellStyle name="Обычный 9 2 3 2 2 2" xfId="10895"/>
    <cellStyle name="Обычный 9 2 3 2 2 3" xfId="19782"/>
    <cellStyle name="Обычный 9 2 3 2 3" xfId="10896"/>
    <cellStyle name="Обычный 9 2 3 2 4" xfId="19783"/>
    <cellStyle name="Обычный 9 2 3 3" xfId="550"/>
    <cellStyle name="Обычный 9 2 3 3 2" xfId="10897"/>
    <cellStyle name="Обычный 9 2 3 3 3" xfId="19784"/>
    <cellStyle name="Обычный 9 2 3 4" xfId="10898"/>
    <cellStyle name="Обычный 9 2 3 4 2" xfId="19785"/>
    <cellStyle name="Обычный 9 2 3 5" xfId="10899"/>
    <cellStyle name="Обычный 9 2 3 6" xfId="19786"/>
    <cellStyle name="Обычный 9 2 4" xfId="551"/>
    <cellStyle name="Обычный 9 2 4 2" xfId="552"/>
    <cellStyle name="Обычный 9 2 4 2 2" xfId="553"/>
    <cellStyle name="Обычный 9 2 4 2 2 2" xfId="10900"/>
    <cellStyle name="Обычный 9 2 4 2 2 3" xfId="19787"/>
    <cellStyle name="Обычный 9 2 4 2 3" xfId="10901"/>
    <cellStyle name="Обычный 9 2 4 2 4" xfId="19788"/>
    <cellStyle name="Обычный 9 2 4 3" xfId="554"/>
    <cellStyle name="Обычный 9 2 4 3 2" xfId="10902"/>
    <cellStyle name="Обычный 9 2 4 3 3" xfId="19789"/>
    <cellStyle name="Обычный 9 2 4 4" xfId="10903"/>
    <cellStyle name="Обычный 9 2 4 4 2" xfId="19790"/>
    <cellStyle name="Обычный 9 2 4 5" xfId="10904"/>
    <cellStyle name="Обычный 9 2 4 6" xfId="19791"/>
    <cellStyle name="Обычный 9 2 5" xfId="555"/>
    <cellStyle name="Обычный 9 2 5 2" xfId="556"/>
    <cellStyle name="Обычный 9 2 5 2 2" xfId="10905"/>
    <cellStyle name="Обычный 9 2 5 2 3" xfId="19792"/>
    <cellStyle name="Обычный 9 2 5 3" xfId="10906"/>
    <cellStyle name="Обычный 9 2 5 4" xfId="19793"/>
    <cellStyle name="Обычный 9 2 6" xfId="557"/>
    <cellStyle name="Обычный 9 2 6 2" xfId="10907"/>
    <cellStyle name="Обычный 9 2 6 3" xfId="19794"/>
    <cellStyle name="Обычный 9 2 7" xfId="10908"/>
    <cellStyle name="Обычный 9 2 7 2" xfId="19795"/>
    <cellStyle name="Обычный 9 2 8" xfId="10909"/>
    <cellStyle name="Обычный 9 2 9" xfId="19796"/>
    <cellStyle name="Обычный 9 3" xfId="558"/>
    <cellStyle name="Обычный 9 3 10" xfId="19797"/>
    <cellStyle name="Обычный 9 3 2" xfId="559"/>
    <cellStyle name="Обычный 9 3 2 2" xfId="560"/>
    <cellStyle name="Обычный 9 3 2 2 2" xfId="561"/>
    <cellStyle name="Обычный 9 3 2 2 2 2" xfId="10910"/>
    <cellStyle name="Обычный 9 3 2 2 2 2 2" xfId="19798"/>
    <cellStyle name="Обычный 9 3 2 2 2 3" xfId="10911"/>
    <cellStyle name="Обычный 9 3 2 2 2 3 2" xfId="19799"/>
    <cellStyle name="Обычный 9 3 2 2 2 4" xfId="10912"/>
    <cellStyle name="Обычный 9 3 2 2 2 4 2" xfId="19800"/>
    <cellStyle name="Обычный 9 3 2 2 2 5" xfId="10913"/>
    <cellStyle name="Обычный 9 3 2 2 2 6" xfId="19801"/>
    <cellStyle name="Обычный 9 3 2 2 3" xfId="10914"/>
    <cellStyle name="Обычный 9 3 2 2 3 2" xfId="19802"/>
    <cellStyle name="Обычный 9 3 2 2 4" xfId="10915"/>
    <cellStyle name="Обычный 9 3 2 2 4 2" xfId="19803"/>
    <cellStyle name="Обычный 9 3 2 2 5" xfId="10916"/>
    <cellStyle name="Обычный 9 3 2 2 5 2" xfId="19804"/>
    <cellStyle name="Обычный 9 3 2 2 6" xfId="10917"/>
    <cellStyle name="Обычный 9 3 2 2 7" xfId="19805"/>
    <cellStyle name="Обычный 9 3 2 3" xfId="562"/>
    <cellStyle name="Обычный 9 3 2 3 2" xfId="10918"/>
    <cellStyle name="Обычный 9 3 2 3 2 2" xfId="10919"/>
    <cellStyle name="Обычный 9 3 2 3 2 2 2" xfId="19806"/>
    <cellStyle name="Обычный 9 3 2 3 2 3" xfId="19807"/>
    <cellStyle name="Обычный 9 3 2 3 3" xfId="10920"/>
    <cellStyle name="Обычный 9 3 2 3 3 2" xfId="19808"/>
    <cellStyle name="Обычный 9 3 2 3 4" xfId="10921"/>
    <cellStyle name="Обычный 9 3 2 3 4 2" xfId="19809"/>
    <cellStyle name="Обычный 9 3 2 3 5" xfId="10922"/>
    <cellStyle name="Обычный 9 3 2 3 5 2" xfId="19810"/>
    <cellStyle name="Обычный 9 3 2 3 6" xfId="10923"/>
    <cellStyle name="Обычный 9 3 2 3 7" xfId="19811"/>
    <cellStyle name="Обычный 9 3 2 4" xfId="10924"/>
    <cellStyle name="Обычный 9 3 2 4 2" xfId="10925"/>
    <cellStyle name="Обычный 9 3 2 4 2 2" xfId="19812"/>
    <cellStyle name="Обычный 9 3 2 4 3" xfId="19813"/>
    <cellStyle name="Обычный 9 3 2 5" xfId="10926"/>
    <cellStyle name="Обычный 9 3 2 5 2" xfId="19814"/>
    <cellStyle name="Обычный 9 3 2 6" xfId="10927"/>
    <cellStyle name="Обычный 9 3 2 6 2" xfId="19815"/>
    <cellStyle name="Обычный 9 3 2 7" xfId="10928"/>
    <cellStyle name="Обычный 9 3 2 7 2" xfId="19816"/>
    <cellStyle name="Обычный 9 3 2 8" xfId="10929"/>
    <cellStyle name="Обычный 9 3 2 9" xfId="19817"/>
    <cellStyle name="Обычный 9 3 3" xfId="563"/>
    <cellStyle name="Обычный 9 3 3 2" xfId="564"/>
    <cellStyle name="Обычный 9 3 3 2 2" xfId="565"/>
    <cellStyle name="Обычный 9 3 3 2 2 2" xfId="10930"/>
    <cellStyle name="Обычный 9 3 3 2 2 2 2" xfId="19818"/>
    <cellStyle name="Обычный 9 3 3 2 2 3" xfId="10931"/>
    <cellStyle name="Обычный 9 3 3 2 2 4" xfId="19819"/>
    <cellStyle name="Обычный 9 3 3 2 3" xfId="10932"/>
    <cellStyle name="Обычный 9 3 3 2 3 2" xfId="19820"/>
    <cellStyle name="Обычный 9 3 3 2 4" xfId="10933"/>
    <cellStyle name="Обычный 9 3 3 2 4 2" xfId="19821"/>
    <cellStyle name="Обычный 9 3 3 2 5" xfId="10934"/>
    <cellStyle name="Обычный 9 3 3 2 6" xfId="19822"/>
    <cellStyle name="Обычный 9 3 3 3" xfId="566"/>
    <cellStyle name="Обычный 9 3 3 3 2" xfId="10935"/>
    <cellStyle name="Обычный 9 3 3 3 2 2" xfId="19823"/>
    <cellStyle name="Обычный 9 3 3 3 3" xfId="10936"/>
    <cellStyle name="Обычный 9 3 3 3 4" xfId="19824"/>
    <cellStyle name="Обычный 9 3 3 4" xfId="10937"/>
    <cellStyle name="Обычный 9 3 3 4 2" xfId="19825"/>
    <cellStyle name="Обычный 9 3 3 5" xfId="10938"/>
    <cellStyle name="Обычный 9 3 3 5 2" xfId="19826"/>
    <cellStyle name="Обычный 9 3 3 6" xfId="10939"/>
    <cellStyle name="Обычный 9 3 3 7" xfId="19827"/>
    <cellStyle name="Обычный 9 3 4" xfId="567"/>
    <cellStyle name="Обычный 9 3 4 2" xfId="568"/>
    <cellStyle name="Обычный 9 3 4 2 2" xfId="569"/>
    <cellStyle name="Обычный 9 3 4 2 2 2" xfId="10940"/>
    <cellStyle name="Обычный 9 3 4 2 2 2 2" xfId="19828"/>
    <cellStyle name="Обычный 9 3 4 2 2 3" xfId="10941"/>
    <cellStyle name="Обычный 9 3 4 2 2 4" xfId="19829"/>
    <cellStyle name="Обычный 9 3 4 2 3" xfId="10942"/>
    <cellStyle name="Обычный 9 3 4 2 3 2" xfId="19830"/>
    <cellStyle name="Обычный 9 3 4 2 4" xfId="10943"/>
    <cellStyle name="Обычный 9 3 4 2 5" xfId="19831"/>
    <cellStyle name="Обычный 9 3 4 3" xfId="570"/>
    <cellStyle name="Обычный 9 3 4 3 2" xfId="10944"/>
    <cellStyle name="Обычный 9 3 4 3 2 2" xfId="19832"/>
    <cellStyle name="Обычный 9 3 4 3 3" xfId="10945"/>
    <cellStyle name="Обычный 9 3 4 3 4" xfId="19833"/>
    <cellStyle name="Обычный 9 3 4 4" xfId="10946"/>
    <cellStyle name="Обычный 9 3 4 4 2" xfId="19834"/>
    <cellStyle name="Обычный 9 3 4 5" xfId="10947"/>
    <cellStyle name="Обычный 9 3 4 5 2" xfId="19835"/>
    <cellStyle name="Обычный 9 3 4 6" xfId="10948"/>
    <cellStyle name="Обычный 9 3 4 7" xfId="19836"/>
    <cellStyle name="Обычный 9 3 5" xfId="571"/>
    <cellStyle name="Обычный 9 3 5 2" xfId="572"/>
    <cellStyle name="Обычный 9 3 5 2 2" xfId="10949"/>
    <cellStyle name="Обычный 9 3 5 2 2 2" xfId="19837"/>
    <cellStyle name="Обычный 9 3 5 2 3" xfId="10950"/>
    <cellStyle name="Обычный 9 3 5 2 4" xfId="19838"/>
    <cellStyle name="Обычный 9 3 5 3" xfId="10951"/>
    <cellStyle name="Обычный 9 3 5 3 2" xfId="19839"/>
    <cellStyle name="Обычный 9 3 5 4" xfId="10952"/>
    <cellStyle name="Обычный 9 3 5 5" xfId="19840"/>
    <cellStyle name="Обычный 9 3 6" xfId="573"/>
    <cellStyle name="Обычный 9 3 6 2" xfId="10953"/>
    <cellStyle name="Обычный 9 3 6 2 2" xfId="19841"/>
    <cellStyle name="Обычный 9 3 6 3" xfId="10954"/>
    <cellStyle name="Обычный 9 3 6 4" xfId="19842"/>
    <cellStyle name="Обычный 9 3 7" xfId="10955"/>
    <cellStyle name="Обычный 9 3 7 2" xfId="19843"/>
    <cellStyle name="Обычный 9 3 8" xfId="10956"/>
    <cellStyle name="Обычный 9 3 8 2" xfId="19844"/>
    <cellStyle name="Обычный 9 3 9" xfId="10957"/>
    <cellStyle name="Обычный 9 4" xfId="574"/>
    <cellStyle name="Обычный 9 4 2" xfId="575"/>
    <cellStyle name="Обычный 9 4 2 2" xfId="576"/>
    <cellStyle name="Обычный 9 4 2 2 2" xfId="10958"/>
    <cellStyle name="Обычный 9 4 2 2 3" xfId="19845"/>
    <cellStyle name="Обычный 9 4 2 3" xfId="10959"/>
    <cellStyle name="Обычный 9 4 2 4" xfId="19846"/>
    <cellStyle name="Обычный 9 4 3" xfId="577"/>
    <cellStyle name="Обычный 9 4 3 2" xfId="10960"/>
    <cellStyle name="Обычный 9 4 3 3" xfId="19847"/>
    <cellStyle name="Обычный 9 4 4" xfId="10961"/>
    <cellStyle name="Обычный 9 4 4 2" xfId="19848"/>
    <cellStyle name="Обычный 9 4 5" xfId="10962"/>
    <cellStyle name="Обычный 9 4 6" xfId="19849"/>
    <cellStyle name="Обычный 9 5" xfId="578"/>
    <cellStyle name="Обычный 9 5 2" xfId="579"/>
    <cellStyle name="Обычный 9 5 2 2" xfId="580"/>
    <cellStyle name="Обычный 9 5 2 2 2" xfId="10963"/>
    <cellStyle name="Обычный 9 5 2 2 2 2" xfId="19850"/>
    <cellStyle name="Обычный 9 5 2 2 3" xfId="10964"/>
    <cellStyle name="Обычный 9 5 2 2 3 2" xfId="19851"/>
    <cellStyle name="Обычный 9 5 2 2 4" xfId="10965"/>
    <cellStyle name="Обычный 9 5 2 2 4 2" xfId="19852"/>
    <cellStyle name="Обычный 9 5 2 2 5" xfId="10966"/>
    <cellStyle name="Обычный 9 5 2 2 6" xfId="19853"/>
    <cellStyle name="Обычный 9 5 2 3" xfId="10967"/>
    <cellStyle name="Обычный 9 5 2 3 2" xfId="19854"/>
    <cellStyle name="Обычный 9 5 2 4" xfId="10968"/>
    <cellStyle name="Обычный 9 5 2 4 2" xfId="19855"/>
    <cellStyle name="Обычный 9 5 2 5" xfId="10969"/>
    <cellStyle name="Обычный 9 5 2 5 2" xfId="19856"/>
    <cellStyle name="Обычный 9 5 2 6" xfId="10970"/>
    <cellStyle name="Обычный 9 5 2 7" xfId="19857"/>
    <cellStyle name="Обычный 9 5 3" xfId="581"/>
    <cellStyle name="Обычный 9 5 3 2" xfId="10971"/>
    <cellStyle name="Обычный 9 5 3 2 2" xfId="10972"/>
    <cellStyle name="Обычный 9 5 3 2 2 2" xfId="19858"/>
    <cellStyle name="Обычный 9 5 3 2 3" xfId="19859"/>
    <cellStyle name="Обычный 9 5 3 3" xfId="10973"/>
    <cellStyle name="Обычный 9 5 3 3 2" xfId="19860"/>
    <cellStyle name="Обычный 9 5 3 4" xfId="10974"/>
    <cellStyle name="Обычный 9 5 3 4 2" xfId="19861"/>
    <cellStyle name="Обычный 9 5 3 5" xfId="10975"/>
    <cellStyle name="Обычный 9 5 3 5 2" xfId="19862"/>
    <cellStyle name="Обычный 9 5 3 6" xfId="10976"/>
    <cellStyle name="Обычный 9 5 3 7" xfId="19863"/>
    <cellStyle name="Обычный 9 5 4" xfId="10977"/>
    <cellStyle name="Обычный 9 5 4 2" xfId="10978"/>
    <cellStyle name="Обычный 9 5 4 2 2" xfId="19864"/>
    <cellStyle name="Обычный 9 5 4 3" xfId="19865"/>
    <cellStyle name="Обычный 9 5 5" xfId="10979"/>
    <cellStyle name="Обычный 9 5 5 2" xfId="19866"/>
    <cellStyle name="Обычный 9 5 6" xfId="10980"/>
    <cellStyle name="Обычный 9 5 6 2" xfId="19867"/>
    <cellStyle name="Обычный 9 5 7" xfId="10981"/>
    <cellStyle name="Обычный 9 5 7 2" xfId="19868"/>
    <cellStyle name="Обычный 9 5 8" xfId="10982"/>
    <cellStyle name="Обычный 9 5 9" xfId="19869"/>
    <cellStyle name="Обычный 9 6" xfId="582"/>
    <cellStyle name="Обычный 9 6 2" xfId="583"/>
    <cellStyle name="Обычный 9 6 2 2" xfId="10983"/>
    <cellStyle name="Обычный 9 6 2 3" xfId="10984"/>
    <cellStyle name="Обычный 9 6 2 4" xfId="19870"/>
    <cellStyle name="Обычный 9 6 3" xfId="10985"/>
    <cellStyle name="Обычный 9 6 4" xfId="10986"/>
    <cellStyle name="Обычный 9 6 5" xfId="19871"/>
    <cellStyle name="Обычный 9 7" xfId="584"/>
    <cellStyle name="Обычный 9 7 2" xfId="10987"/>
    <cellStyle name="Обычный 9 7 3" xfId="10988"/>
    <cellStyle name="Обычный 9 7 4" xfId="19872"/>
    <cellStyle name="Обычный 9 8" xfId="10989"/>
    <cellStyle name="Обычный 9 8 2" xfId="19873"/>
    <cellStyle name="Обычный 9 9" xfId="10990"/>
    <cellStyle name="Обычный 90" xfId="10991"/>
    <cellStyle name="Обычный 91" xfId="10992"/>
    <cellStyle name="Обычный 92" xfId="10993"/>
    <cellStyle name="Обычный 92 2" xfId="19874"/>
    <cellStyle name="Обычный_Формат МЭ  - (кор  08 09 2010) 2" xfId="20417"/>
    <cellStyle name="Обычный_Форматы по компаниям_last" xfId="11859"/>
    <cellStyle name="Ошибка" xfId="10994"/>
    <cellStyle name="Плохой 2" xfId="585"/>
    <cellStyle name="Плохой 2 2" xfId="10995"/>
    <cellStyle name="Плохой 3" xfId="10996"/>
    <cellStyle name="Плохой 3 2" xfId="10997"/>
    <cellStyle name="Плохой 3 3" xfId="10998"/>
    <cellStyle name="Плохой 4" xfId="10999"/>
    <cellStyle name="Плохой 4 2" xfId="11000"/>
    <cellStyle name="Плохой 5" xfId="11001"/>
    <cellStyle name="Плохой 5 2" xfId="11002"/>
    <cellStyle name="Плохой 6" xfId="11003"/>
    <cellStyle name="Плохой 6 2" xfId="11004"/>
    <cellStyle name="Плохой 7" xfId="11005"/>
    <cellStyle name="Плохой 7 2" xfId="11006"/>
    <cellStyle name="Плохой 8" xfId="11007"/>
    <cellStyle name="Плохой 8 2" xfId="11008"/>
    <cellStyle name="Плохой 9" xfId="11009"/>
    <cellStyle name="Плохой 9 2" xfId="11010"/>
    <cellStyle name="По центру с переносом" xfId="11011"/>
    <cellStyle name="По ширине с переносом" xfId="11012"/>
    <cellStyle name="Подгруппа" xfId="11013"/>
    <cellStyle name="Поле ввода" xfId="11014"/>
    <cellStyle name="Пояснение 2" xfId="586"/>
    <cellStyle name="Пояснение 2 2" xfId="11015"/>
    <cellStyle name="Пояснение 3" xfId="11016"/>
    <cellStyle name="Пояснение 3 2" xfId="11017"/>
    <cellStyle name="Пояснение 4" xfId="11018"/>
    <cellStyle name="Пояснение 4 2" xfId="11019"/>
    <cellStyle name="Пояснение 5" xfId="11020"/>
    <cellStyle name="Пояснение 5 2" xfId="11021"/>
    <cellStyle name="Пояснение 6" xfId="11022"/>
    <cellStyle name="Пояснение 6 2" xfId="11023"/>
    <cellStyle name="Пояснение 7" xfId="11024"/>
    <cellStyle name="Пояснение 7 2" xfId="11025"/>
    <cellStyle name="Пояснение 8" xfId="11026"/>
    <cellStyle name="Пояснение 8 2" xfId="11027"/>
    <cellStyle name="Пояснение 9" xfId="11028"/>
    <cellStyle name="Пояснение 9 2" xfId="11029"/>
    <cellStyle name="Примечание 10" xfId="11030"/>
    <cellStyle name="Примечание 10 2" xfId="11031"/>
    <cellStyle name="Примечание 10_46EE.2011(v1.0)" xfId="11032"/>
    <cellStyle name="Примечание 11" xfId="11033"/>
    <cellStyle name="Примечание 11 2" xfId="11034"/>
    <cellStyle name="Примечание 11_46EE.2011(v1.0)" xfId="11035"/>
    <cellStyle name="Примечание 12" xfId="11036"/>
    <cellStyle name="Примечание 12 2" xfId="11037"/>
    <cellStyle name="Примечание 12_46EE.2011(v1.0)" xfId="11038"/>
    <cellStyle name="Примечание 13" xfId="11039"/>
    <cellStyle name="Примечание 14" xfId="11040"/>
    <cellStyle name="Примечание 15" xfId="11041"/>
    <cellStyle name="Примечание 16" xfId="11042"/>
    <cellStyle name="Примечание 17" xfId="11043"/>
    <cellStyle name="Примечание 18" xfId="11044"/>
    <cellStyle name="Примечание 2" xfId="587"/>
    <cellStyle name="Примечание 2 10" xfId="11045"/>
    <cellStyle name="Примечание 2 2" xfId="11046"/>
    <cellStyle name="Примечание 2 2 2" xfId="11047"/>
    <cellStyle name="Примечание 2 2 3" xfId="11048"/>
    <cellStyle name="Примечание 2 3" xfId="11049"/>
    <cellStyle name="Примечание 2 3 2" xfId="11050"/>
    <cellStyle name="Примечание 2 4" xfId="11051"/>
    <cellStyle name="Примечание 2 5" xfId="11052"/>
    <cellStyle name="Примечание 2 6" xfId="11053"/>
    <cellStyle name="Примечание 2 7" xfId="11054"/>
    <cellStyle name="Примечание 2 8" xfId="11055"/>
    <cellStyle name="Примечание 2 9" xfId="11056"/>
    <cellStyle name="Примечание 2_46EE.2011(v1.0)" xfId="11057"/>
    <cellStyle name="Примечание 3" xfId="11058"/>
    <cellStyle name="Примечание 3 2" xfId="11059"/>
    <cellStyle name="Примечание 3 3" xfId="11060"/>
    <cellStyle name="Примечание 3 4" xfId="11061"/>
    <cellStyle name="Примечание 3 5" xfId="11062"/>
    <cellStyle name="Примечание 3 6" xfId="11063"/>
    <cellStyle name="Примечание 3 7" xfId="11064"/>
    <cellStyle name="Примечание 3 8" xfId="11065"/>
    <cellStyle name="Примечание 3 9" xfId="11066"/>
    <cellStyle name="Примечание 3_46EE.2011(v1.0)" xfId="11067"/>
    <cellStyle name="Примечание 4" xfId="11068"/>
    <cellStyle name="Примечание 4 2" xfId="11069"/>
    <cellStyle name="Примечание 4 3" xfId="11070"/>
    <cellStyle name="Примечание 4 4" xfId="11071"/>
    <cellStyle name="Примечание 4 5" xfId="11072"/>
    <cellStyle name="Примечание 4 6" xfId="11073"/>
    <cellStyle name="Примечание 4 7" xfId="11074"/>
    <cellStyle name="Примечание 4 8" xfId="11075"/>
    <cellStyle name="Примечание 4_46EE.2011(v1.0)" xfId="11076"/>
    <cellStyle name="Примечание 5" xfId="11077"/>
    <cellStyle name="Примечание 5 2" xfId="11078"/>
    <cellStyle name="Примечание 5 3" xfId="11079"/>
    <cellStyle name="Примечание 5 4" xfId="11080"/>
    <cellStyle name="Примечание 5 5" xfId="11081"/>
    <cellStyle name="Примечание 5 6" xfId="11082"/>
    <cellStyle name="Примечание 5 7" xfId="11083"/>
    <cellStyle name="Примечание 5 8" xfId="11084"/>
    <cellStyle name="Примечание 5_46EE.2011(v1.0)" xfId="11085"/>
    <cellStyle name="Примечание 6" xfId="11086"/>
    <cellStyle name="Примечание 6 2" xfId="11087"/>
    <cellStyle name="Примечание 6_46EE.2011(v1.0)" xfId="11088"/>
    <cellStyle name="Примечание 7" xfId="11089"/>
    <cellStyle name="Примечание 7 2" xfId="11090"/>
    <cellStyle name="Примечание 7_46EE.2011(v1.0)" xfId="11091"/>
    <cellStyle name="Примечание 8" xfId="11092"/>
    <cellStyle name="Примечание 8 2" xfId="11093"/>
    <cellStyle name="Примечание 8_46EE.2011(v1.0)" xfId="11094"/>
    <cellStyle name="Примечание 9" xfId="11095"/>
    <cellStyle name="Примечание 9 2" xfId="11096"/>
    <cellStyle name="Примечание 9_46EE.2011(v1.0)" xfId="11097"/>
    <cellStyle name="Продукт" xfId="11098"/>
    <cellStyle name="Процентный 10" xfId="11099"/>
    <cellStyle name="Процентный 11" xfId="11100"/>
    <cellStyle name="Процентный 12" xfId="11101"/>
    <cellStyle name="Процентный 13" xfId="11102"/>
    <cellStyle name="Процентный 14" xfId="11103"/>
    <cellStyle name="Процентный 2" xfId="588"/>
    <cellStyle name="Процентный 2 2" xfId="11104"/>
    <cellStyle name="Процентный 2 2 2" xfId="11105"/>
    <cellStyle name="Процентный 2 2 2 2" xfId="11106"/>
    <cellStyle name="Процентный 2 2 2 2 2" xfId="11107"/>
    <cellStyle name="Процентный 2 2 2 2 2 2" xfId="11108"/>
    <cellStyle name="Процентный 2 2 2 2 2 2 2" xfId="19875"/>
    <cellStyle name="Процентный 2 2 2 2 2 3" xfId="11109"/>
    <cellStyle name="Процентный 2 2 2 2 2 3 2" xfId="19876"/>
    <cellStyle name="Процентный 2 2 2 2 2 4" xfId="19877"/>
    <cellStyle name="Процентный 2 2 2 2 3" xfId="11110"/>
    <cellStyle name="Процентный 2 2 2 2 3 2" xfId="19878"/>
    <cellStyle name="Процентный 2 2 2 2 4" xfId="11111"/>
    <cellStyle name="Процентный 2 2 2 2 4 2" xfId="19879"/>
    <cellStyle name="Процентный 2 2 2 2 5" xfId="19880"/>
    <cellStyle name="Процентный 2 2 2 3" xfId="11112"/>
    <cellStyle name="Процентный 2 2 2 3 2" xfId="11113"/>
    <cellStyle name="Процентный 2 2 2 3 2 2" xfId="11114"/>
    <cellStyle name="Процентный 2 2 2 3 2 2 2" xfId="19881"/>
    <cellStyle name="Процентный 2 2 2 3 2 3" xfId="19882"/>
    <cellStyle name="Процентный 2 2 2 3 3" xfId="11115"/>
    <cellStyle name="Процентный 2 2 2 3 3 2" xfId="19883"/>
    <cellStyle name="Процентный 2 2 2 3 4" xfId="11116"/>
    <cellStyle name="Процентный 2 2 2 3 4 2" xfId="19884"/>
    <cellStyle name="Процентный 2 2 2 3 5" xfId="19885"/>
    <cellStyle name="Процентный 2 2 2 4" xfId="11117"/>
    <cellStyle name="Процентный 2 2 2 4 2" xfId="11118"/>
    <cellStyle name="Процентный 2 2 2 4 2 2" xfId="19886"/>
    <cellStyle name="Процентный 2 2 2 4 3" xfId="19887"/>
    <cellStyle name="Процентный 2 2 2 5" xfId="11119"/>
    <cellStyle name="Процентный 2 2 2 5 2" xfId="19888"/>
    <cellStyle name="Процентный 2 2 2 6" xfId="11120"/>
    <cellStyle name="Процентный 2 2 2 6 2" xfId="19889"/>
    <cellStyle name="Процентный 2 2 2 7" xfId="19890"/>
    <cellStyle name="Процентный 2 2 3" xfId="11121"/>
    <cellStyle name="Процентный 2 2 4" xfId="11122"/>
    <cellStyle name="Процентный 2 2 5" xfId="11123"/>
    <cellStyle name="Процентный 2 2 6" xfId="19891"/>
    <cellStyle name="Процентный 2 3" xfId="11124"/>
    <cellStyle name="Процентный 2 3 2" xfId="11125"/>
    <cellStyle name="Процентный 2 4" xfId="11126"/>
    <cellStyle name="Процентный 2 4 2" xfId="11127"/>
    <cellStyle name="Процентный 2 5" xfId="11128"/>
    <cellStyle name="Процентный 2 6" xfId="11129"/>
    <cellStyle name="Процентный 3" xfId="589"/>
    <cellStyle name="Процентный 3 2" xfId="11130"/>
    <cellStyle name="Процентный 3 2 2" xfId="11131"/>
    <cellStyle name="Процентный 3 3" xfId="11132"/>
    <cellStyle name="Процентный 3 3 2" xfId="11133"/>
    <cellStyle name="Процентный 3 4" xfId="11134"/>
    <cellStyle name="Процентный 3 5" xfId="11135"/>
    <cellStyle name="Процентный 4" xfId="11136"/>
    <cellStyle name="Процентный 4 2" xfId="11137"/>
    <cellStyle name="Процентный 4 2 2" xfId="11138"/>
    <cellStyle name="Процентный 4 2 2 2" xfId="11139"/>
    <cellStyle name="Процентный 4 2 2 2 2" xfId="11140"/>
    <cellStyle name="Процентный 4 2 2 2 2 2" xfId="11141"/>
    <cellStyle name="Процентный 4 2 2 2 2 2 2" xfId="19892"/>
    <cellStyle name="Процентный 4 2 2 2 2 3" xfId="19893"/>
    <cellStyle name="Процентный 4 2 2 2 3" xfId="11142"/>
    <cellStyle name="Процентный 4 2 2 2 3 2" xfId="19894"/>
    <cellStyle name="Процентный 4 2 2 2 4" xfId="19895"/>
    <cellStyle name="Процентный 4 2 2 3" xfId="11143"/>
    <cellStyle name="Процентный 4 2 2 3 2" xfId="11144"/>
    <cellStyle name="Процентный 4 2 2 3 2 2" xfId="19896"/>
    <cellStyle name="Процентный 4 2 2 3 3" xfId="19897"/>
    <cellStyle name="Процентный 4 2 2 4" xfId="11145"/>
    <cellStyle name="Процентный 4 2 2 4 2" xfId="19898"/>
    <cellStyle name="Процентный 4 2 2 5" xfId="19899"/>
    <cellStyle name="Процентный 4 2 3" xfId="11146"/>
    <cellStyle name="Процентный 4 2 3 2" xfId="11147"/>
    <cellStyle name="Процентный 4 2 3 2 2" xfId="11148"/>
    <cellStyle name="Процентный 4 2 3 2 2 2" xfId="11149"/>
    <cellStyle name="Процентный 4 2 3 2 2 2 2" xfId="19900"/>
    <cellStyle name="Процентный 4 2 3 2 2 3" xfId="19901"/>
    <cellStyle name="Процентный 4 2 3 2 3" xfId="11150"/>
    <cellStyle name="Процентный 4 2 3 2 3 2" xfId="19902"/>
    <cellStyle name="Процентный 4 2 3 2 4" xfId="19903"/>
    <cellStyle name="Процентный 4 2 3 3" xfId="11151"/>
    <cellStyle name="Процентный 4 2 3 3 2" xfId="11152"/>
    <cellStyle name="Процентный 4 2 3 3 2 2" xfId="19904"/>
    <cellStyle name="Процентный 4 2 3 3 3" xfId="19905"/>
    <cellStyle name="Процентный 4 2 3 4" xfId="11153"/>
    <cellStyle name="Процентный 4 2 3 4 2" xfId="19906"/>
    <cellStyle name="Процентный 4 2 3 5" xfId="19907"/>
    <cellStyle name="Процентный 4 2 4" xfId="11154"/>
    <cellStyle name="Процентный 4 2 4 2" xfId="11155"/>
    <cellStyle name="Процентный 4 2 4 2 2" xfId="11156"/>
    <cellStyle name="Процентный 4 2 4 2 2 2" xfId="11157"/>
    <cellStyle name="Процентный 4 2 4 2 2 2 2" xfId="19908"/>
    <cellStyle name="Процентный 4 2 4 2 2 3" xfId="19909"/>
    <cellStyle name="Процентный 4 2 4 2 3" xfId="11158"/>
    <cellStyle name="Процентный 4 2 4 2 3 2" xfId="19910"/>
    <cellStyle name="Процентный 4 2 4 2 4" xfId="19911"/>
    <cellStyle name="Процентный 4 2 4 3" xfId="11159"/>
    <cellStyle name="Процентный 4 2 4 3 2" xfId="11160"/>
    <cellStyle name="Процентный 4 2 4 3 2 2" xfId="19912"/>
    <cellStyle name="Процентный 4 2 4 3 3" xfId="19913"/>
    <cellStyle name="Процентный 4 2 4 4" xfId="11161"/>
    <cellStyle name="Процентный 4 2 4 4 2" xfId="19914"/>
    <cellStyle name="Процентный 4 2 4 5" xfId="19915"/>
    <cellStyle name="Процентный 4 2 5" xfId="11162"/>
    <cellStyle name="Процентный 4 2 5 2" xfId="11163"/>
    <cellStyle name="Процентный 4 2 5 2 2" xfId="11164"/>
    <cellStyle name="Процентный 4 2 5 2 2 2" xfId="19916"/>
    <cellStyle name="Процентный 4 2 5 2 3" xfId="19917"/>
    <cellStyle name="Процентный 4 2 5 3" xfId="11165"/>
    <cellStyle name="Процентный 4 2 5 3 2" xfId="19918"/>
    <cellStyle name="Процентный 4 2 5 4" xfId="19919"/>
    <cellStyle name="Процентный 4 2 6" xfId="11166"/>
    <cellStyle name="Процентный 4 2 6 2" xfId="11167"/>
    <cellStyle name="Процентный 4 2 6 2 2" xfId="19920"/>
    <cellStyle name="Процентный 4 2 6 3" xfId="19921"/>
    <cellStyle name="Процентный 4 2 7" xfId="11168"/>
    <cellStyle name="Процентный 4 2 7 2" xfId="19922"/>
    <cellStyle name="Процентный 4 2 8" xfId="19923"/>
    <cellStyle name="Процентный 4 3" xfId="11169"/>
    <cellStyle name="Процентный 4 3 2" xfId="11170"/>
    <cellStyle name="Процентный 4 3 2 2" xfId="11171"/>
    <cellStyle name="Процентный 4 3 2 2 2" xfId="11172"/>
    <cellStyle name="Процентный 4 3 2 2 2 2" xfId="19924"/>
    <cellStyle name="Процентный 4 3 2 2 3" xfId="19925"/>
    <cellStyle name="Процентный 4 3 2 3" xfId="11173"/>
    <cellStyle name="Процентный 4 3 2 3 2" xfId="19926"/>
    <cellStyle name="Процентный 4 3 2 4" xfId="19927"/>
    <cellStyle name="Процентный 4 3 3" xfId="11174"/>
    <cellStyle name="Процентный 4 3 3 2" xfId="11175"/>
    <cellStyle name="Процентный 4 3 3 2 2" xfId="19928"/>
    <cellStyle name="Процентный 4 3 3 3" xfId="19929"/>
    <cellStyle name="Процентный 4 3 4" xfId="11176"/>
    <cellStyle name="Процентный 4 3 4 2" xfId="19930"/>
    <cellStyle name="Процентный 4 3 5" xfId="19931"/>
    <cellStyle name="Процентный 4 4" xfId="11177"/>
    <cellStyle name="Процентный 4 4 2" xfId="11178"/>
    <cellStyle name="Процентный 4 4 2 2" xfId="11179"/>
    <cellStyle name="Процентный 4 4 2 2 2" xfId="11180"/>
    <cellStyle name="Процентный 4 4 2 2 2 2" xfId="19932"/>
    <cellStyle name="Процентный 4 4 2 2 3" xfId="19933"/>
    <cellStyle name="Процентный 4 4 2 3" xfId="11181"/>
    <cellStyle name="Процентный 4 4 2 3 2" xfId="19934"/>
    <cellStyle name="Процентный 4 4 2 4" xfId="19935"/>
    <cellStyle name="Процентный 4 4 3" xfId="11182"/>
    <cellStyle name="Процентный 4 4 3 2" xfId="11183"/>
    <cellStyle name="Процентный 4 4 3 2 2" xfId="19936"/>
    <cellStyle name="Процентный 4 4 3 3" xfId="19937"/>
    <cellStyle name="Процентный 4 4 4" xfId="11184"/>
    <cellStyle name="Процентный 4 4 4 2" xfId="19938"/>
    <cellStyle name="Процентный 4 4 5" xfId="19939"/>
    <cellStyle name="Процентный 4 5" xfId="11185"/>
    <cellStyle name="Процентный 4 5 2" xfId="11186"/>
    <cellStyle name="Процентный 4 5 2 2" xfId="11187"/>
    <cellStyle name="Процентный 4 5 2 2 2" xfId="11188"/>
    <cellStyle name="Процентный 4 5 2 2 2 2" xfId="19940"/>
    <cellStyle name="Процентный 4 5 2 2 3" xfId="19941"/>
    <cellStyle name="Процентный 4 5 2 3" xfId="11189"/>
    <cellStyle name="Процентный 4 5 2 3 2" xfId="19942"/>
    <cellStyle name="Процентный 4 5 2 4" xfId="19943"/>
    <cellStyle name="Процентный 4 5 3" xfId="11190"/>
    <cellStyle name="Процентный 4 5 3 2" xfId="11191"/>
    <cellStyle name="Процентный 4 5 3 2 2" xfId="19944"/>
    <cellStyle name="Процентный 4 5 3 3" xfId="19945"/>
    <cellStyle name="Процентный 4 5 4" xfId="11192"/>
    <cellStyle name="Процентный 4 5 4 2" xfId="19946"/>
    <cellStyle name="Процентный 4 5 5" xfId="19947"/>
    <cellStyle name="Процентный 4 6" xfId="11193"/>
    <cellStyle name="Процентный 4 7" xfId="19948"/>
    <cellStyle name="Процентный 5" xfId="11194"/>
    <cellStyle name="Процентный 5 2" xfId="11195"/>
    <cellStyle name="Процентный 5 3" xfId="11196"/>
    <cellStyle name="Процентный 5 4" xfId="11197"/>
    <cellStyle name="Процентный 6" xfId="11198"/>
    <cellStyle name="Процентный 6 2" xfId="11199"/>
    <cellStyle name="Процентный 6 2 2" xfId="11200"/>
    <cellStyle name="Процентный 6 3" xfId="11201"/>
    <cellStyle name="Процентный 7" xfId="11202"/>
    <cellStyle name="Процентный 7 2" xfId="11203"/>
    <cellStyle name="Процентный 8" xfId="11204"/>
    <cellStyle name="Процентный 9" xfId="11205"/>
    <cellStyle name="Проценты_формула" xfId="11206"/>
    <cellStyle name="ПТО" xfId="11207"/>
    <cellStyle name="Пункт раздела" xfId="11208"/>
    <cellStyle name="Разница" xfId="11209"/>
    <cellStyle name="Рамки" xfId="11210"/>
    <cellStyle name="Сверхулин" xfId="11211"/>
    <cellStyle name="Сводная таблица" xfId="11212"/>
    <cellStyle name="Связанная ячейка 2" xfId="590"/>
    <cellStyle name="Связанная ячейка 2 2" xfId="11213"/>
    <cellStyle name="Связанная ячейка 2_46EE.2011(v1.0)" xfId="11214"/>
    <cellStyle name="Связанная ячейка 3" xfId="11215"/>
    <cellStyle name="Связанная ячейка 3 2" xfId="11216"/>
    <cellStyle name="Связанная ячейка 3_46EE.2011(v1.0)" xfId="11217"/>
    <cellStyle name="Связанная ячейка 4" xfId="11218"/>
    <cellStyle name="Связанная ячейка 4 2" xfId="11219"/>
    <cellStyle name="Связанная ячейка 4_46EE.2011(v1.0)" xfId="11220"/>
    <cellStyle name="Связанная ячейка 5" xfId="11221"/>
    <cellStyle name="Связанная ячейка 5 2" xfId="11222"/>
    <cellStyle name="Связанная ячейка 5_46EE.2011(v1.0)" xfId="11223"/>
    <cellStyle name="Связанная ячейка 6" xfId="11224"/>
    <cellStyle name="Связанная ячейка 6 2" xfId="11225"/>
    <cellStyle name="Связанная ячейка 6_46EE.2011(v1.0)" xfId="11226"/>
    <cellStyle name="Связанная ячейка 7" xfId="11227"/>
    <cellStyle name="Связанная ячейка 7 2" xfId="11228"/>
    <cellStyle name="Связанная ячейка 7_46EE.2011(v1.0)" xfId="11229"/>
    <cellStyle name="Связанная ячейка 8" xfId="11230"/>
    <cellStyle name="Связанная ячейка 8 2" xfId="11231"/>
    <cellStyle name="Связанная ячейка 8_46EE.2011(v1.0)" xfId="11232"/>
    <cellStyle name="Связанная ячейка 9" xfId="11233"/>
    <cellStyle name="Связанная ячейка 9 2" xfId="11234"/>
    <cellStyle name="Связанная ячейка 9_46EE.2011(v1.0)" xfId="11235"/>
    <cellStyle name="Стиль 1" xfId="591"/>
    <cellStyle name="Стиль 1 2" xfId="11236"/>
    <cellStyle name="Стиль 1 2 2" xfId="11237"/>
    <cellStyle name="Стиль 1 2 2 2" xfId="11238"/>
    <cellStyle name="Стиль 1 2 3" xfId="11239"/>
    <cellStyle name="Стиль 1 2 4" xfId="11240"/>
    <cellStyle name="Стиль 1 3" xfId="11241"/>
    <cellStyle name="Стиль 1 4" xfId="11242"/>
    <cellStyle name="Стиль 1 5" xfId="11243"/>
    <cellStyle name="Стиль 1 6" xfId="11244"/>
    <cellStyle name="Стиль 1 7" xfId="11245"/>
    <cellStyle name="Стиль 1 8" xfId="11246"/>
    <cellStyle name="Стиль 1_ATT00040" xfId="11247"/>
    <cellStyle name="Стиль 10" xfId="11248"/>
    <cellStyle name="Стиль 12" xfId="11249"/>
    <cellStyle name="Стиль 2" xfId="11250"/>
    <cellStyle name="Стиль 8" xfId="11251"/>
    <cellStyle name="Стиль 9" xfId="11252"/>
    <cellStyle name="Субсчет" xfId="11253"/>
    <cellStyle name="Счет" xfId="11254"/>
    <cellStyle name="ТаблицаТекст" xfId="11255"/>
    <cellStyle name="ТЕКСТ" xfId="11256"/>
    <cellStyle name="Текст 2" xfId="11257"/>
    <cellStyle name="Текст 2 2" xfId="11258"/>
    <cellStyle name="Текст 2 3" xfId="11259"/>
    <cellStyle name="ТЕКСТ 3" xfId="11260"/>
    <cellStyle name="ТЕКСТ 4" xfId="11261"/>
    <cellStyle name="ТЕКСТ 5" xfId="11262"/>
    <cellStyle name="ТЕКСТ 6" xfId="11263"/>
    <cellStyle name="ТЕКСТ 7" xfId="11264"/>
    <cellStyle name="ТЕКСТ 8" xfId="11265"/>
    <cellStyle name="Текст предупреждения 2" xfId="592"/>
    <cellStyle name="Текст предупреждения 2 2" xfId="11266"/>
    <cellStyle name="Текст предупреждения 3" xfId="11267"/>
    <cellStyle name="Текст предупреждения 3 2" xfId="11268"/>
    <cellStyle name="Текст предупреждения 4" xfId="11269"/>
    <cellStyle name="Текст предупреждения 4 2" xfId="11270"/>
    <cellStyle name="Текст предупреждения 5" xfId="11271"/>
    <cellStyle name="Текст предупреждения 5 2" xfId="11272"/>
    <cellStyle name="Текст предупреждения 6" xfId="11273"/>
    <cellStyle name="Текст предупреждения 6 2" xfId="11274"/>
    <cellStyle name="Текст предупреждения 7" xfId="11275"/>
    <cellStyle name="Текст предупреждения 7 2" xfId="11276"/>
    <cellStyle name="Текст предупреждения 8" xfId="11277"/>
    <cellStyle name="Текст предупреждения 8 2" xfId="11278"/>
    <cellStyle name="Текст предупреждения 9" xfId="11279"/>
    <cellStyle name="Текст предупреждения 9 2" xfId="11280"/>
    <cellStyle name="Текстовый" xfId="11281"/>
    <cellStyle name="Текстовый 2" xfId="11282"/>
    <cellStyle name="Текстовый 3" xfId="11283"/>
    <cellStyle name="Текстовый 4" xfId="11284"/>
    <cellStyle name="Текстовый 5" xfId="11285"/>
    <cellStyle name="Текстовый 6" xfId="11286"/>
    <cellStyle name="Текстовый 7" xfId="11287"/>
    <cellStyle name="Текстовый 8" xfId="11288"/>
    <cellStyle name="Текстовый_1" xfId="11289"/>
    <cellStyle name="ТП-№№" xfId="11290"/>
    <cellStyle name="Тысячи [0]_22гк" xfId="11291"/>
    <cellStyle name="Тысячи_14APnakl" xfId="11292"/>
    <cellStyle name="ФИКСИРОВАННЫЙ" xfId="11293"/>
    <cellStyle name="ФИКСИРОВАННЫЙ 2" xfId="11294"/>
    <cellStyle name="ФИКСИРОВАННЫЙ 3" xfId="11295"/>
    <cellStyle name="ФИКСИРОВАННЫЙ 4" xfId="11296"/>
    <cellStyle name="ФИКСИРОВАННЫЙ 5" xfId="11297"/>
    <cellStyle name="ФИКСИРОВАННЫЙ 6" xfId="11298"/>
    <cellStyle name="ФИКСИРОВАННЫЙ 7" xfId="11299"/>
    <cellStyle name="ФИКСИРОВАННЫЙ 8" xfId="11300"/>
    <cellStyle name="ФИКСИРОВАННЫЙ_1" xfId="11301"/>
    <cellStyle name="Финансовый 10" xfId="11302"/>
    <cellStyle name="Финансовый 10 2" xfId="11303"/>
    <cellStyle name="Финансовый 10 3" xfId="11304"/>
    <cellStyle name="Финансовый 11" xfId="11305"/>
    <cellStyle name="Финансовый 11 2" xfId="11306"/>
    <cellStyle name="Финансовый 12" xfId="11307"/>
    <cellStyle name="Финансовый 12 2" xfId="11308"/>
    <cellStyle name="Финансовый 12 2 2" xfId="11309"/>
    <cellStyle name="Финансовый 12 2 2 2" xfId="11310"/>
    <cellStyle name="Финансовый 12 2 2 2 2" xfId="19949"/>
    <cellStyle name="Финансовый 12 2 2 3" xfId="11311"/>
    <cellStyle name="Финансовый 12 2 2 3 2" xfId="19950"/>
    <cellStyle name="Финансовый 12 2 2 4" xfId="19951"/>
    <cellStyle name="Финансовый 12 2 3" xfId="11312"/>
    <cellStyle name="Финансовый 12 2 3 2" xfId="19952"/>
    <cellStyle name="Финансовый 12 2 4" xfId="11313"/>
    <cellStyle name="Финансовый 12 2 4 2" xfId="19953"/>
    <cellStyle name="Финансовый 12 2 5" xfId="19954"/>
    <cellStyle name="Финансовый 12 3" xfId="11314"/>
    <cellStyle name="Финансовый 12 3 2" xfId="11315"/>
    <cellStyle name="Финансовый 12 3 2 2" xfId="11316"/>
    <cellStyle name="Финансовый 12 3 2 2 2" xfId="19955"/>
    <cellStyle name="Финансовый 12 3 2 3" xfId="19956"/>
    <cellStyle name="Финансовый 12 3 3" xfId="11317"/>
    <cellStyle name="Финансовый 12 3 3 2" xfId="19957"/>
    <cellStyle name="Финансовый 12 3 4" xfId="11318"/>
    <cellStyle name="Финансовый 12 3 4 2" xfId="19958"/>
    <cellStyle name="Финансовый 12 3 5" xfId="19959"/>
    <cellStyle name="Финансовый 12 4" xfId="11319"/>
    <cellStyle name="Финансовый 12 4 2" xfId="11320"/>
    <cellStyle name="Финансовый 12 4 2 2" xfId="19960"/>
    <cellStyle name="Финансовый 12 4 3" xfId="19961"/>
    <cellStyle name="Финансовый 12 5" xfId="11321"/>
    <cellStyle name="Финансовый 12 5 2" xfId="19962"/>
    <cellStyle name="Финансовый 12 6" xfId="11322"/>
    <cellStyle name="Финансовый 12 6 2" xfId="19963"/>
    <cellStyle name="Финансовый 12 7" xfId="19964"/>
    <cellStyle name="Финансовый 13" xfId="11323"/>
    <cellStyle name="Финансовый 13 2" xfId="11324"/>
    <cellStyle name="Финансовый 13 2 2" xfId="11325"/>
    <cellStyle name="Финансовый 13 2 2 2" xfId="11326"/>
    <cellStyle name="Финансовый 13 2 2 2 2" xfId="19965"/>
    <cellStyle name="Финансовый 13 2 2 3" xfId="11327"/>
    <cellStyle name="Финансовый 13 2 2 3 2" xfId="19966"/>
    <cellStyle name="Финансовый 13 2 2 4" xfId="19967"/>
    <cellStyle name="Финансовый 13 2 3" xfId="11328"/>
    <cellStyle name="Финансовый 13 2 3 2" xfId="19968"/>
    <cellStyle name="Финансовый 13 2 4" xfId="11329"/>
    <cellStyle name="Финансовый 13 2 4 2" xfId="19969"/>
    <cellStyle name="Финансовый 13 2 5" xfId="19970"/>
    <cellStyle name="Финансовый 13 3" xfId="11330"/>
    <cellStyle name="Финансовый 13 3 2" xfId="11331"/>
    <cellStyle name="Финансовый 13 3 2 2" xfId="11332"/>
    <cellStyle name="Финансовый 13 3 2 2 2" xfId="19971"/>
    <cellStyle name="Финансовый 13 3 2 3" xfId="19972"/>
    <cellStyle name="Финансовый 13 3 3" xfId="11333"/>
    <cellStyle name="Финансовый 13 3 3 2" xfId="19973"/>
    <cellStyle name="Финансовый 13 3 4" xfId="11334"/>
    <cellStyle name="Финансовый 13 3 4 2" xfId="19974"/>
    <cellStyle name="Финансовый 13 3 5" xfId="19975"/>
    <cellStyle name="Финансовый 13 4" xfId="11335"/>
    <cellStyle name="Финансовый 13 4 2" xfId="11336"/>
    <cellStyle name="Финансовый 13 4 2 2" xfId="19976"/>
    <cellStyle name="Финансовый 13 4 3" xfId="19977"/>
    <cellStyle name="Финансовый 13 5" xfId="11337"/>
    <cellStyle name="Финансовый 13 5 2" xfId="19978"/>
    <cellStyle name="Финансовый 13 6" xfId="11338"/>
    <cellStyle name="Финансовый 13 6 2" xfId="19979"/>
    <cellStyle name="Финансовый 13 7" xfId="19980"/>
    <cellStyle name="Финансовый 14" xfId="11339"/>
    <cellStyle name="Финансовый 14 2" xfId="11340"/>
    <cellStyle name="Финансовый 14 2 2" xfId="11341"/>
    <cellStyle name="Финансовый 14 2 2 2" xfId="11342"/>
    <cellStyle name="Финансовый 14 2 2 2 2" xfId="19981"/>
    <cellStyle name="Финансовый 14 2 2 3" xfId="11343"/>
    <cellStyle name="Финансовый 14 2 2 3 2" xfId="19982"/>
    <cellStyle name="Финансовый 14 2 2 4" xfId="19983"/>
    <cellStyle name="Финансовый 14 2 3" xfId="11344"/>
    <cellStyle name="Финансовый 14 2 3 2" xfId="19984"/>
    <cellStyle name="Финансовый 14 2 4" xfId="11345"/>
    <cellStyle name="Финансовый 14 2 4 2" xfId="19985"/>
    <cellStyle name="Финансовый 14 2 5" xfId="19986"/>
    <cellStyle name="Финансовый 14 3" xfId="11346"/>
    <cellStyle name="Финансовый 14 3 2" xfId="11347"/>
    <cellStyle name="Финансовый 14 3 2 2" xfId="11348"/>
    <cellStyle name="Финансовый 14 3 2 2 2" xfId="19987"/>
    <cellStyle name="Финансовый 14 3 2 3" xfId="19988"/>
    <cellStyle name="Финансовый 14 3 3" xfId="11349"/>
    <cellStyle name="Финансовый 14 3 3 2" xfId="19989"/>
    <cellStyle name="Финансовый 14 3 4" xfId="11350"/>
    <cellStyle name="Финансовый 14 3 4 2" xfId="19990"/>
    <cellStyle name="Финансовый 14 3 5" xfId="19991"/>
    <cellStyle name="Финансовый 14 4" xfId="11351"/>
    <cellStyle name="Финансовый 14 4 2" xfId="11352"/>
    <cellStyle name="Финансовый 14 4 2 2" xfId="19992"/>
    <cellStyle name="Финансовый 14 4 3" xfId="19993"/>
    <cellStyle name="Финансовый 14 5" xfId="11353"/>
    <cellStyle name="Финансовый 14 5 2" xfId="19994"/>
    <cellStyle name="Финансовый 14 6" xfId="11354"/>
    <cellStyle name="Финансовый 14 6 2" xfId="19995"/>
    <cellStyle name="Финансовый 14 7" xfId="19996"/>
    <cellStyle name="Финансовый 15" xfId="11355"/>
    <cellStyle name="Финансовый 15 2" xfId="11356"/>
    <cellStyle name="Финансовый 15 2 2" xfId="11357"/>
    <cellStyle name="Финансовый 15 2 2 2" xfId="11358"/>
    <cellStyle name="Финансовый 15 2 2 2 2" xfId="19997"/>
    <cellStyle name="Финансовый 15 2 2 3" xfId="11359"/>
    <cellStyle name="Финансовый 15 2 2 3 2" xfId="19998"/>
    <cellStyle name="Финансовый 15 2 2 4" xfId="19999"/>
    <cellStyle name="Финансовый 15 2 3" xfId="11360"/>
    <cellStyle name="Финансовый 15 2 3 2" xfId="20000"/>
    <cellStyle name="Финансовый 15 2 4" xfId="11361"/>
    <cellStyle name="Финансовый 15 2 4 2" xfId="20001"/>
    <cellStyle name="Финансовый 15 2 5" xfId="20002"/>
    <cellStyle name="Финансовый 15 3" xfId="11362"/>
    <cellStyle name="Финансовый 15 3 2" xfId="11363"/>
    <cellStyle name="Финансовый 15 3 2 2" xfId="11364"/>
    <cellStyle name="Финансовый 15 3 2 2 2" xfId="20003"/>
    <cellStyle name="Финансовый 15 3 2 3" xfId="20004"/>
    <cellStyle name="Финансовый 15 3 3" xfId="11365"/>
    <cellStyle name="Финансовый 15 3 3 2" xfId="20005"/>
    <cellStyle name="Финансовый 15 3 4" xfId="11366"/>
    <cellStyle name="Финансовый 15 3 4 2" xfId="20006"/>
    <cellStyle name="Финансовый 15 3 5" xfId="20007"/>
    <cellStyle name="Финансовый 15 4" xfId="11367"/>
    <cellStyle name="Финансовый 15 4 2" xfId="11368"/>
    <cellStyle name="Финансовый 15 4 2 2" xfId="20008"/>
    <cellStyle name="Финансовый 15 4 3" xfId="20009"/>
    <cellStyle name="Финансовый 15 5" xfId="11369"/>
    <cellStyle name="Финансовый 15 5 2" xfId="20010"/>
    <cellStyle name="Финансовый 15 6" xfId="11370"/>
    <cellStyle name="Финансовый 15 6 2" xfId="20011"/>
    <cellStyle name="Финансовый 15 7" xfId="20012"/>
    <cellStyle name="Финансовый 16" xfId="11371"/>
    <cellStyle name="Финансовый 17" xfId="11372"/>
    <cellStyle name="Финансовый 17 2" xfId="11373"/>
    <cellStyle name="Финансовый 17 2 2" xfId="11374"/>
    <cellStyle name="Финансовый 17 2 2 2" xfId="11375"/>
    <cellStyle name="Финансовый 17 2 2 2 2" xfId="20013"/>
    <cellStyle name="Финансовый 17 2 2 3" xfId="11376"/>
    <cellStyle name="Финансовый 17 2 2 3 2" xfId="20014"/>
    <cellStyle name="Финансовый 17 2 2 4" xfId="20015"/>
    <cellStyle name="Финансовый 17 2 3" xfId="11377"/>
    <cellStyle name="Финансовый 17 2 3 2" xfId="20016"/>
    <cellStyle name="Финансовый 17 2 4" xfId="11378"/>
    <cellStyle name="Финансовый 17 2 4 2" xfId="20017"/>
    <cellStyle name="Финансовый 17 2 5" xfId="20018"/>
    <cellStyle name="Финансовый 17 3" xfId="11379"/>
    <cellStyle name="Финансовый 17 3 2" xfId="11380"/>
    <cellStyle name="Финансовый 17 3 2 2" xfId="11381"/>
    <cellStyle name="Финансовый 17 3 2 2 2" xfId="20019"/>
    <cellStyle name="Финансовый 17 3 2 3" xfId="20020"/>
    <cellStyle name="Финансовый 17 3 3" xfId="11382"/>
    <cellStyle name="Финансовый 17 3 3 2" xfId="20021"/>
    <cellStyle name="Финансовый 17 3 4" xfId="11383"/>
    <cellStyle name="Финансовый 17 3 4 2" xfId="20022"/>
    <cellStyle name="Финансовый 17 3 5" xfId="20023"/>
    <cellStyle name="Финансовый 17 4" xfId="11384"/>
    <cellStyle name="Финансовый 17 4 2" xfId="11385"/>
    <cellStyle name="Финансовый 17 4 2 2" xfId="20024"/>
    <cellStyle name="Финансовый 17 4 3" xfId="20025"/>
    <cellStyle name="Финансовый 17 5" xfId="11386"/>
    <cellStyle name="Финансовый 17 5 2" xfId="20026"/>
    <cellStyle name="Финансовый 17 6" xfId="11387"/>
    <cellStyle name="Финансовый 17 6 2" xfId="20027"/>
    <cellStyle name="Финансовый 17 7" xfId="20028"/>
    <cellStyle name="Финансовый 18" xfId="11388"/>
    <cellStyle name="Финансовый 18 2" xfId="11389"/>
    <cellStyle name="Финансовый 18 2 2" xfId="11390"/>
    <cellStyle name="Финансовый 18 2 2 2" xfId="11391"/>
    <cellStyle name="Финансовый 18 2 2 2 2" xfId="20029"/>
    <cellStyle name="Финансовый 18 2 2 3" xfId="11392"/>
    <cellStyle name="Финансовый 18 2 2 3 2" xfId="20030"/>
    <cellStyle name="Финансовый 18 2 2 4" xfId="20031"/>
    <cellStyle name="Финансовый 18 2 3" xfId="11393"/>
    <cellStyle name="Финансовый 18 2 3 2" xfId="20032"/>
    <cellStyle name="Финансовый 18 2 4" xfId="11394"/>
    <cellStyle name="Финансовый 18 2 4 2" xfId="20033"/>
    <cellStyle name="Финансовый 18 2 5" xfId="20034"/>
    <cellStyle name="Финансовый 18 3" xfId="11395"/>
    <cellStyle name="Финансовый 18 3 2" xfId="11396"/>
    <cellStyle name="Финансовый 18 3 2 2" xfId="11397"/>
    <cellStyle name="Финансовый 18 3 2 2 2" xfId="20035"/>
    <cellStyle name="Финансовый 18 3 2 3" xfId="20036"/>
    <cellStyle name="Финансовый 18 3 3" xfId="11398"/>
    <cellStyle name="Финансовый 18 3 3 2" xfId="20037"/>
    <cellStyle name="Финансовый 18 3 4" xfId="11399"/>
    <cellStyle name="Финансовый 18 3 4 2" xfId="20038"/>
    <cellStyle name="Финансовый 18 3 5" xfId="20039"/>
    <cellStyle name="Финансовый 18 4" xfId="11400"/>
    <cellStyle name="Финансовый 18 4 2" xfId="11401"/>
    <cellStyle name="Финансовый 18 4 2 2" xfId="20040"/>
    <cellStyle name="Финансовый 18 4 3" xfId="20041"/>
    <cellStyle name="Финансовый 18 5" xfId="11402"/>
    <cellStyle name="Финансовый 18 5 2" xfId="20042"/>
    <cellStyle name="Финансовый 18 6" xfId="11403"/>
    <cellStyle name="Финансовый 18 6 2" xfId="20043"/>
    <cellStyle name="Финансовый 18 7" xfId="20044"/>
    <cellStyle name="Финансовый 19" xfId="20415"/>
    <cellStyle name="Финансовый 2" xfId="593"/>
    <cellStyle name="Финансовый 2 10" xfId="11404"/>
    <cellStyle name="Финансовый 2 11" xfId="11405"/>
    <cellStyle name="Финансовый 2 12" xfId="11406"/>
    <cellStyle name="Финансовый 2 13" xfId="11407"/>
    <cellStyle name="Финансовый 2 13 2" xfId="20045"/>
    <cellStyle name="Финансовый 2 14" xfId="11408"/>
    <cellStyle name="Финансовый 2 15" xfId="20046"/>
    <cellStyle name="Финансовый 2 2" xfId="594"/>
    <cellStyle name="Финансовый 2 2 10" xfId="11409"/>
    <cellStyle name="Финансовый 2 2 10 2" xfId="20047"/>
    <cellStyle name="Финансовый 2 2 11" xfId="11410"/>
    <cellStyle name="Финансовый 2 2 12" xfId="20048"/>
    <cellStyle name="Финансовый 2 2 2" xfId="595"/>
    <cellStyle name="Финансовый 2 2 2 2" xfId="596"/>
    <cellStyle name="Финансовый 2 2 2 2 2" xfId="597"/>
    <cellStyle name="Финансовый 2 2 2 2 2 2" xfId="11411"/>
    <cellStyle name="Финансовый 2 2 2 2 2 2 2" xfId="11412"/>
    <cellStyle name="Финансовый 2 2 2 2 2 2 2 2" xfId="20049"/>
    <cellStyle name="Финансовый 2 2 2 2 2 2 3" xfId="20050"/>
    <cellStyle name="Финансовый 2 2 2 2 2 3" xfId="11413"/>
    <cellStyle name="Финансовый 2 2 2 2 2 3 2" xfId="20051"/>
    <cellStyle name="Финансовый 2 2 2 2 2 4" xfId="11414"/>
    <cellStyle name="Финансовый 2 2 2 2 2 4 2" xfId="20052"/>
    <cellStyle name="Финансовый 2 2 2 2 3" xfId="598"/>
    <cellStyle name="Финансовый 2 2 2 2 3 2" xfId="599"/>
    <cellStyle name="Финансовый 2 2 2 2 3 2 2" xfId="11415"/>
    <cellStyle name="Финансовый 2 2 2 2 3 2 2 2" xfId="20053"/>
    <cellStyle name="Финансовый 2 2 2 2 3 2 3" xfId="11416"/>
    <cellStyle name="Финансовый 2 2 2 2 3 2 4" xfId="20054"/>
    <cellStyle name="Финансовый 2 2 2 2 3 3" xfId="11417"/>
    <cellStyle name="Финансовый 2 2 2 2 3 3 2" xfId="20055"/>
    <cellStyle name="Финансовый 2 2 2 2 3 4" xfId="11418"/>
    <cellStyle name="Финансовый 2 2 2 2 3 5" xfId="20056"/>
    <cellStyle name="Финансовый 2 2 2 2 4" xfId="600"/>
    <cellStyle name="Финансовый 2 2 2 2 4 2" xfId="11419"/>
    <cellStyle name="Финансовый 2 2 2 2 4 2 2" xfId="20057"/>
    <cellStyle name="Финансовый 2 2 2 2 4 3" xfId="11420"/>
    <cellStyle name="Финансовый 2 2 2 2 4 4" xfId="20058"/>
    <cellStyle name="Финансовый 2 2 2 2 5" xfId="11421"/>
    <cellStyle name="Финансовый 2 2 2 2 5 2" xfId="20059"/>
    <cellStyle name="Финансовый 2 2 2 2 6" xfId="11422"/>
    <cellStyle name="Финансовый 2 2 2 2 6 2" xfId="20060"/>
    <cellStyle name="Финансовый 2 2 2 2 7" xfId="11423"/>
    <cellStyle name="Финансовый 2 2 2 2 8" xfId="20061"/>
    <cellStyle name="Финансовый 2 2 2 3" xfId="601"/>
    <cellStyle name="Финансовый 2 2 2 3 2" xfId="602"/>
    <cellStyle name="Финансовый 2 2 2 3 2 2" xfId="603"/>
    <cellStyle name="Финансовый 2 2 2 3 2 2 2" xfId="11424"/>
    <cellStyle name="Финансовый 2 2 2 3 2 2 2 2" xfId="20062"/>
    <cellStyle name="Финансовый 2 2 2 3 2 2 3" xfId="11425"/>
    <cellStyle name="Финансовый 2 2 2 3 2 2 4" xfId="20063"/>
    <cellStyle name="Финансовый 2 2 2 3 2 3" xfId="11426"/>
    <cellStyle name="Финансовый 2 2 2 3 2 3 2" xfId="20064"/>
    <cellStyle name="Финансовый 2 2 2 3 2 4" xfId="11427"/>
    <cellStyle name="Финансовый 2 2 2 3 2 5" xfId="20065"/>
    <cellStyle name="Финансовый 2 2 2 3 3" xfId="604"/>
    <cellStyle name="Финансовый 2 2 2 3 3 2" xfId="11428"/>
    <cellStyle name="Финансовый 2 2 2 3 3 2 2" xfId="20066"/>
    <cellStyle name="Финансовый 2 2 2 3 3 3" xfId="11429"/>
    <cellStyle name="Финансовый 2 2 2 3 3 4" xfId="20067"/>
    <cellStyle name="Финансовый 2 2 2 3 4" xfId="11430"/>
    <cellStyle name="Финансовый 2 2 2 3 4 2" xfId="20068"/>
    <cellStyle name="Финансовый 2 2 2 3 5" xfId="11431"/>
    <cellStyle name="Финансовый 2 2 2 3 5 2" xfId="20069"/>
    <cellStyle name="Финансовый 2 2 2 3 6" xfId="11432"/>
    <cellStyle name="Финансовый 2 2 2 3 7" xfId="20070"/>
    <cellStyle name="Финансовый 2 2 2 4" xfId="605"/>
    <cellStyle name="Финансовый 2 2 2 4 2" xfId="606"/>
    <cellStyle name="Финансовый 2 2 2 4 2 2" xfId="11433"/>
    <cellStyle name="Финансовый 2 2 2 4 2 2 2" xfId="20071"/>
    <cellStyle name="Финансовый 2 2 2 4 2 3" xfId="11434"/>
    <cellStyle name="Финансовый 2 2 2 4 2 4" xfId="20072"/>
    <cellStyle name="Финансовый 2 2 2 4 3" xfId="11435"/>
    <cellStyle name="Финансовый 2 2 2 4 3 2" xfId="20073"/>
    <cellStyle name="Финансовый 2 2 2 4 4" xfId="11436"/>
    <cellStyle name="Финансовый 2 2 2 4 5" xfId="20074"/>
    <cellStyle name="Финансовый 2 2 2 5" xfId="607"/>
    <cellStyle name="Финансовый 2 2 2 5 2" xfId="11437"/>
    <cellStyle name="Финансовый 2 2 2 5 2 2" xfId="20075"/>
    <cellStyle name="Финансовый 2 2 2 5 3" xfId="11438"/>
    <cellStyle name="Финансовый 2 2 2 5 4" xfId="20076"/>
    <cellStyle name="Финансовый 2 2 2 6" xfId="11439"/>
    <cellStyle name="Финансовый 2 2 2 6 2" xfId="20077"/>
    <cellStyle name="Финансовый 2 2 2 7" xfId="11440"/>
    <cellStyle name="Финансовый 2 2 2 7 2" xfId="20078"/>
    <cellStyle name="Финансовый 2 2 2 8" xfId="11441"/>
    <cellStyle name="Финансовый 2 2 2 9" xfId="20079"/>
    <cellStyle name="Финансовый 2 2 3" xfId="608"/>
    <cellStyle name="Финансовый 2 2 3 2" xfId="609"/>
    <cellStyle name="Финансовый 2 2 3 2 2" xfId="610"/>
    <cellStyle name="Финансовый 2 2 3 2 2 2" xfId="11442"/>
    <cellStyle name="Финансовый 2 2 3 2 2 3" xfId="20080"/>
    <cellStyle name="Финансовый 2 2 3 2 3" xfId="11443"/>
    <cellStyle name="Финансовый 2 2 3 2 4" xfId="20081"/>
    <cellStyle name="Финансовый 2 2 3 3" xfId="611"/>
    <cellStyle name="Финансовый 2 2 3 3 2" xfId="11444"/>
    <cellStyle name="Финансовый 2 2 3 3 3" xfId="20082"/>
    <cellStyle name="Финансовый 2 2 3 4" xfId="11445"/>
    <cellStyle name="Финансовый 2 2 3 4 2" xfId="20083"/>
    <cellStyle name="Финансовый 2 2 3 5" xfId="11446"/>
    <cellStyle name="Финансовый 2 2 3 6" xfId="20084"/>
    <cellStyle name="Финансовый 2 2 4" xfId="612"/>
    <cellStyle name="Финансовый 2 2 4 2" xfId="613"/>
    <cellStyle name="Финансовый 2 2 4 2 2" xfId="614"/>
    <cellStyle name="Финансовый 2 2 4 2 2 2" xfId="11447"/>
    <cellStyle name="Финансовый 2 2 4 2 2 2 2" xfId="20085"/>
    <cellStyle name="Финансовый 2 2 4 2 2 3" xfId="11448"/>
    <cellStyle name="Финансовый 2 2 4 2 2 4" xfId="20086"/>
    <cellStyle name="Финансовый 2 2 4 2 3" xfId="11449"/>
    <cellStyle name="Финансовый 2 2 4 2 3 2" xfId="20087"/>
    <cellStyle name="Финансовый 2 2 4 2 4" xfId="11450"/>
    <cellStyle name="Финансовый 2 2 4 2 4 2" xfId="20088"/>
    <cellStyle name="Финансовый 2 2 4 2 5" xfId="11451"/>
    <cellStyle name="Финансовый 2 2 4 2 6" xfId="20089"/>
    <cellStyle name="Финансовый 2 2 4 3" xfId="615"/>
    <cellStyle name="Финансовый 2 2 4 3 2" xfId="11452"/>
    <cellStyle name="Финансовый 2 2 4 3 2 2" xfId="20090"/>
    <cellStyle name="Финансовый 2 2 4 3 3" xfId="11453"/>
    <cellStyle name="Финансовый 2 2 4 3 4" xfId="20091"/>
    <cellStyle name="Финансовый 2 2 4 4" xfId="11454"/>
    <cellStyle name="Финансовый 2 2 4 4 2" xfId="20092"/>
    <cellStyle name="Финансовый 2 2 4 5" xfId="11455"/>
    <cellStyle name="Финансовый 2 2 4 5 2" xfId="20093"/>
    <cellStyle name="Финансовый 2 2 4 6" xfId="11456"/>
    <cellStyle name="Финансовый 2 2 4 7" xfId="20094"/>
    <cellStyle name="Финансовый 2 2 5" xfId="616"/>
    <cellStyle name="Финансовый 2 2 5 2" xfId="617"/>
    <cellStyle name="Финансовый 2 2 5 2 2" xfId="11457"/>
    <cellStyle name="Финансовый 2 2 5 2 2 2" xfId="20095"/>
    <cellStyle name="Финансовый 2 2 5 2 3" xfId="11458"/>
    <cellStyle name="Финансовый 2 2 5 2 3 2" xfId="20096"/>
    <cellStyle name="Финансовый 2 2 5 2 4" xfId="11459"/>
    <cellStyle name="Финансовый 2 2 5 2 5" xfId="20097"/>
    <cellStyle name="Финансовый 2 2 5 3" xfId="11460"/>
    <cellStyle name="Финансовый 2 2 5 3 2" xfId="20098"/>
    <cellStyle name="Финансовый 2 2 5 4" xfId="11461"/>
    <cellStyle name="Финансовый 2 2 5 4 2" xfId="20099"/>
    <cellStyle name="Финансовый 2 2 5 5" xfId="11462"/>
    <cellStyle name="Финансовый 2 2 5 5 2" xfId="20100"/>
    <cellStyle name="Финансовый 2 2 5 6" xfId="11463"/>
    <cellStyle name="Финансовый 2 2 5 7" xfId="20101"/>
    <cellStyle name="Финансовый 2 2 6" xfId="618"/>
    <cellStyle name="Финансовый 2 2 6 2" xfId="11464"/>
    <cellStyle name="Финансовый 2 2 6 2 2" xfId="20102"/>
    <cellStyle name="Финансовый 2 2 6 3" xfId="11465"/>
    <cellStyle name="Финансовый 2 2 6 3 2" xfId="20103"/>
    <cellStyle name="Финансовый 2 2 6 4" xfId="11466"/>
    <cellStyle name="Финансовый 2 2 6 5" xfId="20104"/>
    <cellStyle name="Финансовый 2 2 7" xfId="11467"/>
    <cellStyle name="Финансовый 2 2 7 2" xfId="20105"/>
    <cellStyle name="Финансовый 2 2 8" xfId="11468"/>
    <cellStyle name="Финансовый 2 2 8 2" xfId="20106"/>
    <cellStyle name="Финансовый 2 2 9" xfId="11469"/>
    <cellStyle name="Финансовый 2 3" xfId="619"/>
    <cellStyle name="Финансовый 2 3 2" xfId="620"/>
    <cellStyle name="Финансовый 2 3 2 2" xfId="621"/>
    <cellStyle name="Финансовый 2 3 2 2 2" xfId="622"/>
    <cellStyle name="Финансовый 2 3 2 2 2 2" xfId="623"/>
    <cellStyle name="Финансовый 2 3 2 2 2 2 2" xfId="11470"/>
    <cellStyle name="Финансовый 2 3 2 2 2 2 3" xfId="20107"/>
    <cellStyle name="Финансовый 2 3 2 2 2 3" xfId="11471"/>
    <cellStyle name="Финансовый 2 3 2 2 2 4" xfId="20108"/>
    <cellStyle name="Финансовый 2 3 2 2 3" xfId="624"/>
    <cellStyle name="Финансовый 2 3 2 2 3 2" xfId="11472"/>
    <cellStyle name="Финансовый 2 3 2 2 3 3" xfId="20109"/>
    <cellStyle name="Финансовый 2 3 2 2 4" xfId="11473"/>
    <cellStyle name="Финансовый 2 3 2 2 4 2" xfId="20110"/>
    <cellStyle name="Финансовый 2 3 2 2 5" xfId="11474"/>
    <cellStyle name="Финансовый 2 3 2 2 6" xfId="20111"/>
    <cellStyle name="Финансовый 2 3 2 3" xfId="625"/>
    <cellStyle name="Финансовый 2 3 2 3 2" xfId="626"/>
    <cellStyle name="Финансовый 2 3 2 3 2 2" xfId="627"/>
    <cellStyle name="Финансовый 2 3 2 3 2 2 2" xfId="11475"/>
    <cellStyle name="Финансовый 2 3 2 3 2 2 3" xfId="20112"/>
    <cellStyle name="Финансовый 2 3 2 3 2 3" xfId="11476"/>
    <cellStyle name="Финансовый 2 3 2 3 2 4" xfId="20113"/>
    <cellStyle name="Финансовый 2 3 2 3 3" xfId="628"/>
    <cellStyle name="Финансовый 2 3 2 3 3 2" xfId="11477"/>
    <cellStyle name="Финансовый 2 3 2 3 3 3" xfId="20114"/>
    <cellStyle name="Финансовый 2 3 2 3 4" xfId="11478"/>
    <cellStyle name="Финансовый 2 3 2 3 4 2" xfId="20115"/>
    <cellStyle name="Финансовый 2 3 2 3 5" xfId="11479"/>
    <cellStyle name="Финансовый 2 3 2 3 6" xfId="20116"/>
    <cellStyle name="Финансовый 2 3 2 4" xfId="629"/>
    <cellStyle name="Финансовый 2 3 2 4 2" xfId="630"/>
    <cellStyle name="Финансовый 2 3 2 4 2 2" xfId="11480"/>
    <cellStyle name="Финансовый 2 3 2 4 2 3" xfId="20117"/>
    <cellStyle name="Финансовый 2 3 2 4 3" xfId="11481"/>
    <cellStyle name="Финансовый 2 3 2 4 4" xfId="20118"/>
    <cellStyle name="Финансовый 2 3 2 5" xfId="631"/>
    <cellStyle name="Финансовый 2 3 2 5 2" xfId="11482"/>
    <cellStyle name="Финансовый 2 3 2 5 3" xfId="20119"/>
    <cellStyle name="Финансовый 2 3 2 6" xfId="11483"/>
    <cellStyle name="Финансовый 2 3 2 6 2" xfId="20120"/>
    <cellStyle name="Финансовый 2 3 2 7" xfId="11484"/>
    <cellStyle name="Финансовый 2 3 2 8" xfId="20121"/>
    <cellStyle name="Финансовый 2 3 3" xfId="632"/>
    <cellStyle name="Финансовый 2 3 3 2" xfId="633"/>
    <cellStyle name="Финансовый 2 3 3 2 2" xfId="634"/>
    <cellStyle name="Финансовый 2 3 3 2 2 2" xfId="11485"/>
    <cellStyle name="Финансовый 2 3 3 2 2 2 2" xfId="20122"/>
    <cellStyle name="Финансовый 2 3 3 2 2 3" xfId="11486"/>
    <cellStyle name="Финансовый 2 3 3 2 2 3 2" xfId="20123"/>
    <cellStyle name="Финансовый 2 3 3 2 2 4" xfId="11487"/>
    <cellStyle name="Финансовый 2 3 3 2 2 4 2" xfId="20124"/>
    <cellStyle name="Финансовый 2 3 3 2 2 5" xfId="11488"/>
    <cellStyle name="Финансовый 2 3 3 2 2 6" xfId="20125"/>
    <cellStyle name="Финансовый 2 3 3 2 3" xfId="11489"/>
    <cellStyle name="Финансовый 2 3 3 2 3 2" xfId="20126"/>
    <cellStyle name="Финансовый 2 3 3 2 4" xfId="11490"/>
    <cellStyle name="Финансовый 2 3 3 2 4 2" xfId="20127"/>
    <cellStyle name="Финансовый 2 3 3 2 5" xfId="11491"/>
    <cellStyle name="Финансовый 2 3 3 2 5 2" xfId="20128"/>
    <cellStyle name="Финансовый 2 3 3 2 6" xfId="11492"/>
    <cellStyle name="Финансовый 2 3 3 2 7" xfId="20129"/>
    <cellStyle name="Финансовый 2 3 3 3" xfId="635"/>
    <cellStyle name="Финансовый 2 3 3 3 2" xfId="11493"/>
    <cellStyle name="Финансовый 2 3 3 3 2 2" xfId="11494"/>
    <cellStyle name="Финансовый 2 3 3 3 2 2 2" xfId="20130"/>
    <cellStyle name="Финансовый 2 3 3 3 2 3" xfId="20131"/>
    <cellStyle name="Финансовый 2 3 3 3 3" xfId="11495"/>
    <cellStyle name="Финансовый 2 3 3 3 3 2" xfId="20132"/>
    <cellStyle name="Финансовый 2 3 3 3 4" xfId="11496"/>
    <cellStyle name="Финансовый 2 3 3 3 4 2" xfId="20133"/>
    <cellStyle name="Финансовый 2 3 3 3 5" xfId="11497"/>
    <cellStyle name="Финансовый 2 3 3 3 5 2" xfId="20134"/>
    <cellStyle name="Финансовый 2 3 3 3 6" xfId="11498"/>
    <cellStyle name="Финансовый 2 3 3 3 7" xfId="20135"/>
    <cellStyle name="Финансовый 2 3 3 4" xfId="11499"/>
    <cellStyle name="Финансовый 2 3 3 4 2" xfId="11500"/>
    <cellStyle name="Финансовый 2 3 3 4 2 2" xfId="20136"/>
    <cellStyle name="Финансовый 2 3 3 4 3" xfId="20137"/>
    <cellStyle name="Финансовый 2 3 3 5" xfId="11501"/>
    <cellStyle name="Финансовый 2 3 3 5 2" xfId="20138"/>
    <cellStyle name="Финансовый 2 3 3 6" xfId="11502"/>
    <cellStyle name="Финансовый 2 3 3 6 2" xfId="20139"/>
    <cellStyle name="Финансовый 2 3 3 7" xfId="11503"/>
    <cellStyle name="Финансовый 2 3 3 7 2" xfId="20140"/>
    <cellStyle name="Финансовый 2 3 3 8" xfId="11504"/>
    <cellStyle name="Финансовый 2 3 3 9" xfId="20141"/>
    <cellStyle name="Финансовый 2 3 4" xfId="636"/>
    <cellStyle name="Финансовый 2 3 4 2" xfId="637"/>
    <cellStyle name="Финансовый 2 3 4 2 2" xfId="638"/>
    <cellStyle name="Финансовый 2 3 4 2 2 2" xfId="11505"/>
    <cellStyle name="Финансовый 2 3 4 2 2 3" xfId="20142"/>
    <cellStyle name="Финансовый 2 3 4 2 3" xfId="11506"/>
    <cellStyle name="Финансовый 2 3 4 2 4" xfId="20143"/>
    <cellStyle name="Финансовый 2 3 4 3" xfId="639"/>
    <cellStyle name="Финансовый 2 3 4 3 2" xfId="11507"/>
    <cellStyle name="Финансовый 2 3 4 3 3" xfId="20144"/>
    <cellStyle name="Финансовый 2 3 4 4" xfId="11508"/>
    <cellStyle name="Финансовый 2 3 4 4 2" xfId="20145"/>
    <cellStyle name="Финансовый 2 3 4 5" xfId="11509"/>
    <cellStyle name="Финансовый 2 3 4 6" xfId="20146"/>
    <cellStyle name="Финансовый 2 3 5" xfId="640"/>
    <cellStyle name="Финансовый 2 3 5 2" xfId="641"/>
    <cellStyle name="Финансовый 2 3 5 2 2" xfId="11510"/>
    <cellStyle name="Финансовый 2 3 5 2 3" xfId="20147"/>
    <cellStyle name="Финансовый 2 3 5 3" xfId="11511"/>
    <cellStyle name="Финансовый 2 3 5 4" xfId="20148"/>
    <cellStyle name="Финансовый 2 3 6" xfId="642"/>
    <cellStyle name="Финансовый 2 3 6 2" xfId="11512"/>
    <cellStyle name="Финансовый 2 3 6 3" xfId="20149"/>
    <cellStyle name="Финансовый 2 3 7" xfId="11513"/>
    <cellStyle name="Финансовый 2 3 7 2" xfId="20150"/>
    <cellStyle name="Финансовый 2 3 8" xfId="11514"/>
    <cellStyle name="Финансовый 2 3 9" xfId="20151"/>
    <cellStyle name="Финансовый 2 4" xfId="643"/>
    <cellStyle name="Финансовый 2 4 2" xfId="644"/>
    <cellStyle name="Финансовый 2 4 2 2" xfId="645"/>
    <cellStyle name="Финансовый 2 4 2 2 2" xfId="646"/>
    <cellStyle name="Финансовый 2 4 2 2 2 2" xfId="11515"/>
    <cellStyle name="Финансовый 2 4 2 2 2 3" xfId="20152"/>
    <cellStyle name="Финансовый 2 4 2 2 3" xfId="11516"/>
    <cellStyle name="Финансовый 2 4 2 2 4" xfId="20153"/>
    <cellStyle name="Финансовый 2 4 2 3" xfId="647"/>
    <cellStyle name="Финансовый 2 4 2 3 2" xfId="11517"/>
    <cellStyle name="Финансовый 2 4 2 3 3" xfId="20154"/>
    <cellStyle name="Финансовый 2 4 2 4" xfId="11518"/>
    <cellStyle name="Финансовый 2 4 2 4 2" xfId="20155"/>
    <cellStyle name="Финансовый 2 4 2 5" xfId="11519"/>
    <cellStyle name="Финансовый 2 4 2 6" xfId="20156"/>
    <cellStyle name="Финансовый 2 4 3" xfId="648"/>
    <cellStyle name="Финансовый 2 4 3 2" xfId="649"/>
    <cellStyle name="Финансовый 2 4 3 2 2" xfId="650"/>
    <cellStyle name="Финансовый 2 4 3 2 2 2" xfId="11520"/>
    <cellStyle name="Финансовый 2 4 3 2 2 3" xfId="20157"/>
    <cellStyle name="Финансовый 2 4 3 2 3" xfId="11521"/>
    <cellStyle name="Финансовый 2 4 3 2 4" xfId="20158"/>
    <cellStyle name="Финансовый 2 4 3 3" xfId="651"/>
    <cellStyle name="Финансовый 2 4 3 3 2" xfId="11522"/>
    <cellStyle name="Финансовый 2 4 3 3 3" xfId="20159"/>
    <cellStyle name="Финансовый 2 4 3 4" xfId="11523"/>
    <cellStyle name="Финансовый 2 4 3 4 2" xfId="20160"/>
    <cellStyle name="Финансовый 2 4 3 5" xfId="11524"/>
    <cellStyle name="Финансовый 2 4 3 6" xfId="20161"/>
    <cellStyle name="Финансовый 2 4 4" xfId="652"/>
    <cellStyle name="Финансовый 2 4 4 2" xfId="653"/>
    <cellStyle name="Финансовый 2 4 4 2 2" xfId="11525"/>
    <cellStyle name="Финансовый 2 4 4 2 3" xfId="20162"/>
    <cellStyle name="Финансовый 2 4 4 3" xfId="11526"/>
    <cellStyle name="Финансовый 2 4 4 4" xfId="20163"/>
    <cellStyle name="Финансовый 2 4 5" xfId="654"/>
    <cellStyle name="Финансовый 2 4 5 2" xfId="11527"/>
    <cellStyle name="Финансовый 2 4 5 3" xfId="20164"/>
    <cellStyle name="Финансовый 2 4 6" xfId="11528"/>
    <cellStyle name="Финансовый 2 4 6 2" xfId="20165"/>
    <cellStyle name="Финансовый 2 4 7" xfId="11529"/>
    <cellStyle name="Финансовый 2 4 8" xfId="20166"/>
    <cellStyle name="Финансовый 2 5" xfId="655"/>
    <cellStyle name="Финансовый 2 5 2" xfId="656"/>
    <cellStyle name="Финансовый 2 5 2 2" xfId="657"/>
    <cellStyle name="Финансовый 2 5 2 2 2" xfId="11530"/>
    <cellStyle name="Финансовый 2 5 2 2 3" xfId="20167"/>
    <cellStyle name="Финансовый 2 5 2 3" xfId="11531"/>
    <cellStyle name="Финансовый 2 5 2 4" xfId="20168"/>
    <cellStyle name="Финансовый 2 5 3" xfId="658"/>
    <cellStyle name="Финансовый 2 5 3 2" xfId="11532"/>
    <cellStyle name="Финансовый 2 5 3 3" xfId="20169"/>
    <cellStyle name="Финансовый 2 5 4" xfId="11533"/>
    <cellStyle name="Финансовый 2 5 4 2" xfId="20170"/>
    <cellStyle name="Финансовый 2 5 5" xfId="11534"/>
    <cellStyle name="Финансовый 2 5 6" xfId="20171"/>
    <cellStyle name="Финансовый 2 6" xfId="659"/>
    <cellStyle name="Финансовый 2 6 2" xfId="660"/>
    <cellStyle name="Финансовый 2 6 2 2" xfId="661"/>
    <cellStyle name="Финансовый 2 6 2 2 2" xfId="11535"/>
    <cellStyle name="Финансовый 2 6 2 2 3" xfId="20172"/>
    <cellStyle name="Финансовый 2 6 2 3" xfId="11536"/>
    <cellStyle name="Финансовый 2 6 2 4" xfId="20173"/>
    <cellStyle name="Финансовый 2 6 3" xfId="662"/>
    <cellStyle name="Финансовый 2 6 3 2" xfId="11537"/>
    <cellStyle name="Финансовый 2 6 3 3" xfId="20174"/>
    <cellStyle name="Финансовый 2 6 4" xfId="11538"/>
    <cellStyle name="Финансовый 2 6 4 2" xfId="20175"/>
    <cellStyle name="Финансовый 2 6 5" xfId="11539"/>
    <cellStyle name="Финансовый 2 6 6" xfId="20176"/>
    <cellStyle name="Финансовый 2 7" xfId="663"/>
    <cellStyle name="Финансовый 2 7 2" xfId="664"/>
    <cellStyle name="Финансовый 2 7 2 2" xfId="665"/>
    <cellStyle name="Финансовый 2 7 2 2 2" xfId="11540"/>
    <cellStyle name="Финансовый 2 7 2 2 3" xfId="20177"/>
    <cellStyle name="Финансовый 2 7 2 3" xfId="11541"/>
    <cellStyle name="Финансовый 2 7 2 4" xfId="20178"/>
    <cellStyle name="Финансовый 2 7 3" xfId="666"/>
    <cellStyle name="Финансовый 2 7 3 2" xfId="11542"/>
    <cellStyle name="Финансовый 2 7 3 3" xfId="20179"/>
    <cellStyle name="Финансовый 2 7 4" xfId="11543"/>
    <cellStyle name="Финансовый 2 7 4 2" xfId="20180"/>
    <cellStyle name="Финансовый 2 7 5" xfId="11544"/>
    <cellStyle name="Финансовый 2 7 6" xfId="20181"/>
    <cellStyle name="Финансовый 2 8" xfId="667"/>
    <cellStyle name="Финансовый 2 8 2" xfId="668"/>
    <cellStyle name="Финансовый 2 8 2 2" xfId="11545"/>
    <cellStyle name="Финансовый 2 8 2 3" xfId="20182"/>
    <cellStyle name="Финансовый 2 8 3" xfId="11546"/>
    <cellStyle name="Финансовый 2 8 4" xfId="11547"/>
    <cellStyle name="Финансовый 2 8 5" xfId="20183"/>
    <cellStyle name="Финансовый 2 9" xfId="669"/>
    <cellStyle name="Финансовый 2 9 2" xfId="11548"/>
    <cellStyle name="Финансовый 2 9 3" xfId="11549"/>
    <cellStyle name="Финансовый 2 9 4" xfId="20184"/>
    <cellStyle name="Финансовый 2_46EE.2011(v1.0)" xfId="11550"/>
    <cellStyle name="Финансовый 3" xfId="670"/>
    <cellStyle name="Финансовый 3 10" xfId="11551"/>
    <cellStyle name="Финансовый 3 10 2" xfId="20185"/>
    <cellStyle name="Финансовый 3 11" xfId="11552"/>
    <cellStyle name="Финансовый 3 12" xfId="20186"/>
    <cellStyle name="Финансовый 3 2" xfId="671"/>
    <cellStyle name="Финансовый 3 2 2" xfId="672"/>
    <cellStyle name="Финансовый 3 2 2 2" xfId="673"/>
    <cellStyle name="Финансовый 3 2 2 2 2" xfId="674"/>
    <cellStyle name="Финансовый 3 2 2 2 2 2" xfId="675"/>
    <cellStyle name="Финансовый 3 2 2 2 2 2 2" xfId="11553"/>
    <cellStyle name="Финансовый 3 2 2 2 2 2 2 2" xfId="20187"/>
    <cellStyle name="Финансовый 3 2 2 2 2 2 3" xfId="11554"/>
    <cellStyle name="Финансовый 3 2 2 2 2 2 4" xfId="20188"/>
    <cellStyle name="Финансовый 3 2 2 2 2 3" xfId="11555"/>
    <cellStyle name="Финансовый 3 2 2 2 2 3 2" xfId="20189"/>
    <cellStyle name="Финансовый 3 2 2 2 2 4" xfId="11556"/>
    <cellStyle name="Финансовый 3 2 2 2 2 5" xfId="20190"/>
    <cellStyle name="Финансовый 3 2 2 2 3" xfId="676"/>
    <cellStyle name="Финансовый 3 2 2 2 3 2" xfId="11557"/>
    <cellStyle name="Финансовый 3 2 2 2 3 2 2" xfId="20191"/>
    <cellStyle name="Финансовый 3 2 2 2 3 3" xfId="11558"/>
    <cellStyle name="Финансовый 3 2 2 2 3 4" xfId="20192"/>
    <cellStyle name="Финансовый 3 2 2 2 4" xfId="11559"/>
    <cellStyle name="Финансовый 3 2 2 2 4 2" xfId="20193"/>
    <cellStyle name="Финансовый 3 2 2 2 5" xfId="11560"/>
    <cellStyle name="Финансовый 3 2 2 2 6" xfId="20194"/>
    <cellStyle name="Финансовый 3 2 2 3" xfId="677"/>
    <cellStyle name="Финансовый 3 2 2 3 2" xfId="678"/>
    <cellStyle name="Финансовый 3 2 2 3 2 2" xfId="679"/>
    <cellStyle name="Финансовый 3 2 2 3 2 2 2" xfId="11561"/>
    <cellStyle name="Финансовый 3 2 2 3 2 2 3" xfId="20195"/>
    <cellStyle name="Финансовый 3 2 2 3 2 3" xfId="11562"/>
    <cellStyle name="Финансовый 3 2 2 3 2 3 2" xfId="20196"/>
    <cellStyle name="Финансовый 3 2 2 3 2 4" xfId="11563"/>
    <cellStyle name="Финансовый 3 2 2 3 2 5" xfId="20197"/>
    <cellStyle name="Финансовый 3 2 2 3 3" xfId="680"/>
    <cellStyle name="Финансовый 3 2 2 3 3 2" xfId="11564"/>
    <cellStyle name="Финансовый 3 2 2 3 3 3" xfId="20198"/>
    <cellStyle name="Финансовый 3 2 2 3 4" xfId="11565"/>
    <cellStyle name="Финансовый 3 2 2 3 4 2" xfId="20199"/>
    <cellStyle name="Финансовый 3 2 2 3 5" xfId="11566"/>
    <cellStyle name="Финансовый 3 2 2 3 6" xfId="20200"/>
    <cellStyle name="Финансовый 3 2 2 4" xfId="681"/>
    <cellStyle name="Финансовый 3 2 2 4 2" xfId="682"/>
    <cellStyle name="Финансовый 3 2 2 4 2 2" xfId="11567"/>
    <cellStyle name="Финансовый 3 2 2 4 2 3" xfId="20201"/>
    <cellStyle name="Финансовый 3 2 2 4 3" xfId="11568"/>
    <cellStyle name="Финансовый 3 2 2 4 3 2" xfId="20202"/>
    <cellStyle name="Финансовый 3 2 2 4 4" xfId="11569"/>
    <cellStyle name="Финансовый 3 2 2 4 5" xfId="20203"/>
    <cellStyle name="Финансовый 3 2 2 5" xfId="683"/>
    <cellStyle name="Финансовый 3 2 2 5 2" xfId="11570"/>
    <cellStyle name="Финансовый 3 2 2 5 3" xfId="20204"/>
    <cellStyle name="Финансовый 3 2 2 6" xfId="11571"/>
    <cellStyle name="Финансовый 3 2 2 6 2" xfId="20205"/>
    <cellStyle name="Финансовый 3 2 2 7" xfId="11572"/>
    <cellStyle name="Финансовый 3 2 2 8" xfId="20206"/>
    <cellStyle name="Финансовый 3 2 3" xfId="684"/>
    <cellStyle name="Финансовый 3 2 3 2" xfId="685"/>
    <cellStyle name="Финансовый 3 2 3 2 2" xfId="686"/>
    <cellStyle name="Финансовый 3 2 3 2 2 2" xfId="11573"/>
    <cellStyle name="Финансовый 3 2 3 2 2 2 2" xfId="20207"/>
    <cellStyle name="Финансовый 3 2 3 2 2 3" xfId="11574"/>
    <cellStyle name="Финансовый 3 2 3 2 2 3 2" xfId="20208"/>
    <cellStyle name="Финансовый 3 2 3 2 2 4" xfId="11575"/>
    <cellStyle name="Финансовый 3 2 3 2 2 5" xfId="20209"/>
    <cellStyle name="Финансовый 3 2 3 2 3" xfId="11576"/>
    <cellStyle name="Финансовый 3 2 3 2 3 2" xfId="20210"/>
    <cellStyle name="Финансовый 3 2 3 2 4" xfId="11577"/>
    <cellStyle name="Финансовый 3 2 3 2 4 2" xfId="20211"/>
    <cellStyle name="Финансовый 3 2 3 2 5" xfId="11578"/>
    <cellStyle name="Финансовый 3 2 3 2 6" xfId="20212"/>
    <cellStyle name="Финансовый 3 2 3 3" xfId="687"/>
    <cellStyle name="Финансовый 3 2 3 3 2" xfId="11579"/>
    <cellStyle name="Финансовый 3 2 3 3 2 2" xfId="20213"/>
    <cellStyle name="Финансовый 3 2 3 3 3" xfId="11580"/>
    <cellStyle name="Финансовый 3 2 3 3 3 2" xfId="20214"/>
    <cellStyle name="Финансовый 3 2 3 3 4" xfId="11581"/>
    <cellStyle name="Финансовый 3 2 3 3 5" xfId="20215"/>
    <cellStyle name="Финансовый 3 2 3 4" xfId="11582"/>
    <cellStyle name="Финансовый 3 2 3 4 2" xfId="20216"/>
    <cellStyle name="Финансовый 3 2 3 5" xfId="11583"/>
    <cellStyle name="Финансовый 3 2 3 5 2" xfId="20217"/>
    <cellStyle name="Финансовый 3 2 3 6" xfId="11584"/>
    <cellStyle name="Финансовый 3 2 3 7" xfId="20218"/>
    <cellStyle name="Финансовый 3 2 4" xfId="688"/>
    <cellStyle name="Финансовый 3 2 4 2" xfId="689"/>
    <cellStyle name="Финансовый 3 2 4 2 2" xfId="690"/>
    <cellStyle name="Финансовый 3 2 4 2 2 2" xfId="11585"/>
    <cellStyle name="Финансовый 3 2 4 2 2 2 2" xfId="20219"/>
    <cellStyle name="Финансовый 3 2 4 2 2 3" xfId="11586"/>
    <cellStyle name="Финансовый 3 2 4 2 2 3 2" xfId="20220"/>
    <cellStyle name="Финансовый 3 2 4 2 2 4" xfId="11587"/>
    <cellStyle name="Финансовый 3 2 4 2 2 5" xfId="20221"/>
    <cellStyle name="Финансовый 3 2 4 2 3" xfId="11588"/>
    <cellStyle name="Финансовый 3 2 4 2 3 2" xfId="20222"/>
    <cellStyle name="Финансовый 3 2 4 2 4" xfId="11589"/>
    <cellStyle name="Финансовый 3 2 4 2 4 2" xfId="20223"/>
    <cellStyle name="Финансовый 3 2 4 2 5" xfId="11590"/>
    <cellStyle name="Финансовый 3 2 4 2 6" xfId="20224"/>
    <cellStyle name="Финансовый 3 2 4 3" xfId="691"/>
    <cellStyle name="Финансовый 3 2 4 3 2" xfId="11591"/>
    <cellStyle name="Финансовый 3 2 4 3 2 2" xfId="20225"/>
    <cellStyle name="Финансовый 3 2 4 3 3" xfId="11592"/>
    <cellStyle name="Финансовый 3 2 4 3 3 2" xfId="20226"/>
    <cellStyle name="Финансовый 3 2 4 3 4" xfId="11593"/>
    <cellStyle name="Финансовый 3 2 4 3 5" xfId="20227"/>
    <cellStyle name="Финансовый 3 2 4 4" xfId="11594"/>
    <cellStyle name="Финансовый 3 2 4 4 2" xfId="20228"/>
    <cellStyle name="Финансовый 3 2 4 5" xfId="11595"/>
    <cellStyle name="Финансовый 3 2 4 5 2" xfId="20229"/>
    <cellStyle name="Финансовый 3 2 4 6" xfId="11596"/>
    <cellStyle name="Финансовый 3 2 4 7" xfId="20230"/>
    <cellStyle name="Финансовый 3 2 5" xfId="692"/>
    <cellStyle name="Финансовый 3 2 5 2" xfId="693"/>
    <cellStyle name="Финансовый 3 2 5 2 2" xfId="11597"/>
    <cellStyle name="Финансовый 3 2 5 2 3" xfId="20231"/>
    <cellStyle name="Финансовый 3 2 5 3" xfId="11598"/>
    <cellStyle name="Финансовый 3 2 5 4" xfId="20232"/>
    <cellStyle name="Финансовый 3 2 6" xfId="694"/>
    <cellStyle name="Финансовый 3 2 6 2" xfId="11599"/>
    <cellStyle name="Финансовый 3 2 6 3" xfId="20233"/>
    <cellStyle name="Финансовый 3 2 7" xfId="11600"/>
    <cellStyle name="Финансовый 3 2 7 2" xfId="20234"/>
    <cellStyle name="Финансовый 3 2 8" xfId="11601"/>
    <cellStyle name="Финансовый 3 2 9" xfId="20235"/>
    <cellStyle name="Финансовый 3 3" xfId="695"/>
    <cellStyle name="Финансовый 3 3 2" xfId="696"/>
    <cellStyle name="Финансовый 3 3 2 2" xfId="697"/>
    <cellStyle name="Финансовый 3 3 2 2 2" xfId="698"/>
    <cellStyle name="Финансовый 3 3 2 2 2 2" xfId="699"/>
    <cellStyle name="Финансовый 3 3 2 2 2 2 2" xfId="11602"/>
    <cellStyle name="Финансовый 3 3 2 2 2 2 3" xfId="20236"/>
    <cellStyle name="Финансовый 3 3 2 2 2 3" xfId="11603"/>
    <cellStyle name="Финансовый 3 3 2 2 2 3 2" xfId="20237"/>
    <cellStyle name="Финансовый 3 3 2 2 2 4" xfId="11604"/>
    <cellStyle name="Финансовый 3 3 2 2 2 5" xfId="20238"/>
    <cellStyle name="Финансовый 3 3 2 2 3" xfId="700"/>
    <cellStyle name="Финансовый 3 3 2 2 3 2" xfId="11605"/>
    <cellStyle name="Финансовый 3 3 2 2 3 2 2" xfId="20239"/>
    <cellStyle name="Финансовый 3 3 2 2 3 3" xfId="11606"/>
    <cellStyle name="Финансовый 3 3 2 2 3 4" xfId="20240"/>
    <cellStyle name="Финансовый 3 3 2 2 4" xfId="11607"/>
    <cellStyle name="Финансовый 3 3 2 2 4 2" xfId="20241"/>
    <cellStyle name="Финансовый 3 3 2 2 5" xfId="11608"/>
    <cellStyle name="Финансовый 3 3 2 2 6" xfId="20242"/>
    <cellStyle name="Финансовый 3 3 2 3" xfId="701"/>
    <cellStyle name="Финансовый 3 3 2 3 2" xfId="702"/>
    <cellStyle name="Финансовый 3 3 2 3 2 2" xfId="703"/>
    <cellStyle name="Финансовый 3 3 2 3 2 2 2" xfId="11609"/>
    <cellStyle name="Финансовый 3 3 2 3 2 2 3" xfId="20243"/>
    <cellStyle name="Финансовый 3 3 2 3 2 3" xfId="11610"/>
    <cellStyle name="Финансовый 3 3 2 3 2 4" xfId="20244"/>
    <cellStyle name="Финансовый 3 3 2 3 3" xfId="704"/>
    <cellStyle name="Финансовый 3 3 2 3 3 2" xfId="11611"/>
    <cellStyle name="Финансовый 3 3 2 3 3 3" xfId="20245"/>
    <cellStyle name="Финансовый 3 3 2 3 4" xfId="11612"/>
    <cellStyle name="Финансовый 3 3 2 3 4 2" xfId="20246"/>
    <cellStyle name="Финансовый 3 3 2 3 5" xfId="11613"/>
    <cellStyle name="Финансовый 3 3 2 3 6" xfId="20247"/>
    <cellStyle name="Финансовый 3 3 2 4" xfId="705"/>
    <cellStyle name="Финансовый 3 3 2 4 2" xfId="706"/>
    <cellStyle name="Финансовый 3 3 2 4 2 2" xfId="11614"/>
    <cellStyle name="Финансовый 3 3 2 4 2 3" xfId="20248"/>
    <cellStyle name="Финансовый 3 3 2 4 3" xfId="11615"/>
    <cellStyle name="Финансовый 3 3 2 4 3 2" xfId="20249"/>
    <cellStyle name="Финансовый 3 3 2 4 4" xfId="11616"/>
    <cellStyle name="Финансовый 3 3 2 4 5" xfId="20250"/>
    <cellStyle name="Финансовый 3 3 2 5" xfId="707"/>
    <cellStyle name="Финансовый 3 3 2 5 2" xfId="11617"/>
    <cellStyle name="Финансовый 3 3 2 5 3" xfId="20251"/>
    <cellStyle name="Финансовый 3 3 2 6" xfId="11618"/>
    <cellStyle name="Финансовый 3 3 2 6 2" xfId="20252"/>
    <cellStyle name="Финансовый 3 3 2 7" xfId="11619"/>
    <cellStyle name="Финансовый 3 3 2 8" xfId="20253"/>
    <cellStyle name="Финансовый 3 3 3" xfId="708"/>
    <cellStyle name="Финансовый 3 3 3 2" xfId="709"/>
    <cellStyle name="Финансовый 3 3 3 2 2" xfId="710"/>
    <cellStyle name="Финансовый 3 3 3 2 2 2" xfId="11620"/>
    <cellStyle name="Финансовый 3 3 3 2 2 2 2" xfId="20254"/>
    <cellStyle name="Финансовый 3 3 3 2 2 3" xfId="11621"/>
    <cellStyle name="Финансовый 3 3 3 2 2 4" xfId="20255"/>
    <cellStyle name="Финансовый 3 3 3 2 3" xfId="11622"/>
    <cellStyle name="Финансовый 3 3 3 2 3 2" xfId="20256"/>
    <cellStyle name="Финансовый 3 3 3 2 4" xfId="11623"/>
    <cellStyle name="Финансовый 3 3 3 2 5" xfId="20257"/>
    <cellStyle name="Финансовый 3 3 3 3" xfId="711"/>
    <cellStyle name="Финансовый 3 3 3 3 2" xfId="11624"/>
    <cellStyle name="Финансовый 3 3 3 3 2 2" xfId="20258"/>
    <cellStyle name="Финансовый 3 3 3 3 3" xfId="11625"/>
    <cellStyle name="Финансовый 3 3 3 3 4" xfId="20259"/>
    <cellStyle name="Финансовый 3 3 3 4" xfId="11626"/>
    <cellStyle name="Финансовый 3 3 3 4 2" xfId="20260"/>
    <cellStyle name="Финансовый 3 3 3 5" xfId="11627"/>
    <cellStyle name="Финансовый 3 3 3 5 2" xfId="20261"/>
    <cellStyle name="Финансовый 3 3 3 6" xfId="11628"/>
    <cellStyle name="Финансовый 3 3 3 7" xfId="20262"/>
    <cellStyle name="Финансовый 3 3 4" xfId="712"/>
    <cellStyle name="Финансовый 3 3 4 2" xfId="713"/>
    <cellStyle name="Финансовый 3 3 4 2 2" xfId="714"/>
    <cellStyle name="Финансовый 3 3 4 2 2 2" xfId="11629"/>
    <cellStyle name="Финансовый 3 3 4 2 2 3" xfId="20263"/>
    <cellStyle name="Финансовый 3 3 4 2 3" xfId="11630"/>
    <cellStyle name="Финансовый 3 3 4 2 3 2" xfId="20264"/>
    <cellStyle name="Финансовый 3 3 4 2 4" xfId="11631"/>
    <cellStyle name="Финансовый 3 3 4 2 5" xfId="20265"/>
    <cellStyle name="Финансовый 3 3 4 3" xfId="715"/>
    <cellStyle name="Финансовый 3 3 4 3 2" xfId="11632"/>
    <cellStyle name="Финансовый 3 3 4 3 3" xfId="20266"/>
    <cellStyle name="Финансовый 3 3 4 4" xfId="11633"/>
    <cellStyle name="Финансовый 3 3 4 4 2" xfId="20267"/>
    <cellStyle name="Финансовый 3 3 4 5" xfId="11634"/>
    <cellStyle name="Финансовый 3 3 4 6" xfId="20268"/>
    <cellStyle name="Финансовый 3 3 5" xfId="716"/>
    <cellStyle name="Финансовый 3 3 5 2" xfId="717"/>
    <cellStyle name="Финансовый 3 3 5 2 2" xfId="11635"/>
    <cellStyle name="Финансовый 3 3 5 2 3" xfId="20269"/>
    <cellStyle name="Финансовый 3 3 5 3" xfId="11636"/>
    <cellStyle name="Финансовый 3 3 5 3 2" xfId="20270"/>
    <cellStyle name="Финансовый 3 3 5 4" xfId="11637"/>
    <cellStyle name="Финансовый 3 3 5 5" xfId="20271"/>
    <cellStyle name="Финансовый 3 3 6" xfId="718"/>
    <cellStyle name="Финансовый 3 3 6 2" xfId="11638"/>
    <cellStyle name="Финансовый 3 3 6 2 2" xfId="20272"/>
    <cellStyle name="Финансовый 3 3 6 3" xfId="11639"/>
    <cellStyle name="Финансовый 3 3 6 4" xfId="20273"/>
    <cellStyle name="Финансовый 3 3 7" xfId="11640"/>
    <cellStyle name="Финансовый 3 3 7 2" xfId="20274"/>
    <cellStyle name="Финансовый 3 3 8" xfId="11641"/>
    <cellStyle name="Финансовый 3 3 9" xfId="20275"/>
    <cellStyle name="Финансовый 3 4" xfId="719"/>
    <cellStyle name="Финансовый 3 4 2" xfId="720"/>
    <cellStyle name="Финансовый 3 4 2 2" xfId="721"/>
    <cellStyle name="Финансовый 3 4 2 2 2" xfId="722"/>
    <cellStyle name="Финансовый 3 4 2 2 2 2" xfId="11642"/>
    <cellStyle name="Финансовый 3 4 2 2 2 2 2" xfId="20276"/>
    <cellStyle name="Финансовый 3 4 2 2 2 3" xfId="11643"/>
    <cellStyle name="Финансовый 3 4 2 2 2 4" xfId="20277"/>
    <cellStyle name="Финансовый 3 4 2 2 3" xfId="11644"/>
    <cellStyle name="Финансовый 3 4 2 2 3 2" xfId="20278"/>
    <cellStyle name="Финансовый 3 4 2 2 4" xfId="11645"/>
    <cellStyle name="Финансовый 3 4 2 2 5" xfId="20279"/>
    <cellStyle name="Финансовый 3 4 2 3" xfId="723"/>
    <cellStyle name="Финансовый 3 4 2 3 2" xfId="11646"/>
    <cellStyle name="Финансовый 3 4 2 3 2 2" xfId="20280"/>
    <cellStyle name="Финансовый 3 4 2 3 3" xfId="11647"/>
    <cellStyle name="Финансовый 3 4 2 3 4" xfId="20281"/>
    <cellStyle name="Финансовый 3 4 2 4" xfId="11648"/>
    <cellStyle name="Финансовый 3 4 2 4 2" xfId="20282"/>
    <cellStyle name="Финансовый 3 4 2 5" xfId="11649"/>
    <cellStyle name="Финансовый 3 4 2 6" xfId="20283"/>
    <cellStyle name="Финансовый 3 4 3" xfId="724"/>
    <cellStyle name="Финансовый 3 4 3 2" xfId="725"/>
    <cellStyle name="Финансовый 3 4 3 2 2" xfId="726"/>
    <cellStyle name="Финансовый 3 4 3 2 2 2" xfId="11650"/>
    <cellStyle name="Финансовый 3 4 3 2 2 3" xfId="20284"/>
    <cellStyle name="Финансовый 3 4 3 2 3" xfId="11651"/>
    <cellStyle name="Финансовый 3 4 3 2 3 2" xfId="20285"/>
    <cellStyle name="Финансовый 3 4 3 2 4" xfId="11652"/>
    <cellStyle name="Финансовый 3 4 3 2 5" xfId="20286"/>
    <cellStyle name="Финансовый 3 4 3 3" xfId="727"/>
    <cellStyle name="Финансовый 3 4 3 3 2" xfId="11653"/>
    <cellStyle name="Финансовый 3 4 3 3 3" xfId="20287"/>
    <cellStyle name="Финансовый 3 4 3 4" xfId="11654"/>
    <cellStyle name="Финансовый 3 4 3 4 2" xfId="20288"/>
    <cellStyle name="Финансовый 3 4 3 5" xfId="11655"/>
    <cellStyle name="Финансовый 3 4 3 6" xfId="20289"/>
    <cellStyle name="Финансовый 3 4 4" xfId="728"/>
    <cellStyle name="Финансовый 3 4 4 2" xfId="729"/>
    <cellStyle name="Финансовый 3 4 4 2 2" xfId="11656"/>
    <cellStyle name="Финансовый 3 4 4 2 3" xfId="20290"/>
    <cellStyle name="Финансовый 3 4 4 3" xfId="11657"/>
    <cellStyle name="Финансовый 3 4 4 3 2" xfId="20291"/>
    <cellStyle name="Финансовый 3 4 4 4" xfId="11658"/>
    <cellStyle name="Финансовый 3 4 4 5" xfId="20292"/>
    <cellStyle name="Финансовый 3 4 5" xfId="730"/>
    <cellStyle name="Финансовый 3 4 5 2" xfId="11659"/>
    <cellStyle name="Финансовый 3 4 5 3" xfId="20293"/>
    <cellStyle name="Финансовый 3 4 6" xfId="11660"/>
    <cellStyle name="Финансовый 3 4 6 2" xfId="20294"/>
    <cellStyle name="Финансовый 3 4 7" xfId="11661"/>
    <cellStyle name="Финансовый 3 4 8" xfId="20295"/>
    <cellStyle name="Финансовый 3 5" xfId="731"/>
    <cellStyle name="Финансовый 3 5 2" xfId="732"/>
    <cellStyle name="Финансовый 3 5 2 2" xfId="733"/>
    <cellStyle name="Финансовый 3 5 2 2 2" xfId="11662"/>
    <cellStyle name="Финансовый 3 5 2 2 3" xfId="20296"/>
    <cellStyle name="Финансовый 3 5 2 3" xfId="11663"/>
    <cellStyle name="Финансовый 3 5 2 4" xfId="20297"/>
    <cellStyle name="Финансовый 3 5 3" xfId="734"/>
    <cellStyle name="Финансовый 3 5 3 2" xfId="11664"/>
    <cellStyle name="Финансовый 3 5 3 3" xfId="20298"/>
    <cellStyle name="Финансовый 3 5 4" xfId="11665"/>
    <cellStyle name="Финансовый 3 5 4 2" xfId="20299"/>
    <cellStyle name="Финансовый 3 5 5" xfId="11666"/>
    <cellStyle name="Финансовый 3 5 6" xfId="20300"/>
    <cellStyle name="Финансовый 3 6" xfId="735"/>
    <cellStyle name="Финансовый 3 6 2" xfId="736"/>
    <cellStyle name="Финансовый 3 6 2 2" xfId="737"/>
    <cellStyle name="Финансовый 3 6 2 2 2" xfId="11667"/>
    <cellStyle name="Финансовый 3 6 2 2 3" xfId="20301"/>
    <cellStyle name="Финансовый 3 6 2 3" xfId="11668"/>
    <cellStyle name="Финансовый 3 6 2 4" xfId="20302"/>
    <cellStyle name="Финансовый 3 6 3" xfId="738"/>
    <cellStyle name="Финансовый 3 6 3 2" xfId="11669"/>
    <cellStyle name="Финансовый 3 6 3 3" xfId="20303"/>
    <cellStyle name="Финансовый 3 6 4" xfId="11670"/>
    <cellStyle name="Финансовый 3 6 4 2" xfId="20304"/>
    <cellStyle name="Финансовый 3 6 5" xfId="11671"/>
    <cellStyle name="Финансовый 3 6 6" xfId="20305"/>
    <cellStyle name="Финансовый 3 7" xfId="739"/>
    <cellStyle name="Финансовый 3 7 2" xfId="740"/>
    <cellStyle name="Финансовый 3 7 2 2" xfId="741"/>
    <cellStyle name="Финансовый 3 7 2 2 2" xfId="11672"/>
    <cellStyle name="Финансовый 3 7 2 2 3" xfId="20306"/>
    <cellStyle name="Финансовый 3 7 2 3" xfId="11673"/>
    <cellStyle name="Финансовый 3 7 2 4" xfId="20307"/>
    <cellStyle name="Финансовый 3 7 3" xfId="742"/>
    <cellStyle name="Финансовый 3 7 3 2" xfId="11674"/>
    <cellStyle name="Финансовый 3 7 3 3" xfId="20308"/>
    <cellStyle name="Финансовый 3 7 4" xfId="11675"/>
    <cellStyle name="Финансовый 3 7 4 2" xfId="20309"/>
    <cellStyle name="Финансовый 3 7 5" xfId="11676"/>
    <cellStyle name="Финансовый 3 7 6" xfId="20310"/>
    <cellStyle name="Финансовый 3 8" xfId="743"/>
    <cellStyle name="Финансовый 3 8 2" xfId="744"/>
    <cellStyle name="Финансовый 3 8 2 2" xfId="11677"/>
    <cellStyle name="Финансовый 3 8 2 3" xfId="20311"/>
    <cellStyle name="Финансовый 3 8 3" xfId="11678"/>
    <cellStyle name="Финансовый 3 8 4" xfId="20312"/>
    <cellStyle name="Финансовый 3 9" xfId="745"/>
    <cellStyle name="Финансовый 3 9 2" xfId="11679"/>
    <cellStyle name="Финансовый 3 9 3" xfId="20313"/>
    <cellStyle name="Финансовый 4" xfId="11680"/>
    <cellStyle name="Финансовый 4 2" xfId="11681"/>
    <cellStyle name="Финансовый 4 2 2" xfId="11682"/>
    <cellStyle name="Финансовый 4 2 2 2" xfId="11683"/>
    <cellStyle name="Финансовый 4 2 2 2 2" xfId="11684"/>
    <cellStyle name="Финансовый 4 2 2 2 2 2" xfId="20314"/>
    <cellStyle name="Финансовый 4 2 2 2 3" xfId="11685"/>
    <cellStyle name="Финансовый 4 2 2 2 3 2" xfId="20315"/>
    <cellStyle name="Финансовый 4 2 2 2 4" xfId="20316"/>
    <cellStyle name="Финансовый 4 2 2 3" xfId="11686"/>
    <cellStyle name="Финансовый 4 2 2 3 2" xfId="20317"/>
    <cellStyle name="Финансовый 4 2 2 4" xfId="11687"/>
    <cellStyle name="Финансовый 4 2 2 4 2" xfId="20318"/>
    <cellStyle name="Финансовый 4 2 2 5" xfId="20319"/>
    <cellStyle name="Финансовый 4 2 3" xfId="11688"/>
    <cellStyle name="Финансовый 4 2 3 2" xfId="11689"/>
    <cellStyle name="Финансовый 4 2 3 2 2" xfId="11690"/>
    <cellStyle name="Финансовый 4 2 3 2 2 2" xfId="20320"/>
    <cellStyle name="Финансовый 4 2 3 2 3" xfId="20321"/>
    <cellStyle name="Финансовый 4 2 3 3" xfId="11691"/>
    <cellStyle name="Финансовый 4 2 3 3 2" xfId="20322"/>
    <cellStyle name="Финансовый 4 2 3 4" xfId="11692"/>
    <cellStyle name="Финансовый 4 2 3 4 2" xfId="20323"/>
    <cellStyle name="Финансовый 4 2 3 5" xfId="20324"/>
    <cellStyle name="Финансовый 4 2 4" xfId="11693"/>
    <cellStyle name="Финансовый 4 2 4 2" xfId="11694"/>
    <cellStyle name="Финансовый 4 2 4 2 2" xfId="20325"/>
    <cellStyle name="Финансовый 4 2 4 3" xfId="20326"/>
    <cellStyle name="Финансовый 4 2 5" xfId="11695"/>
    <cellStyle name="Финансовый 4 2 5 2" xfId="20327"/>
    <cellStyle name="Финансовый 4 2 6" xfId="11696"/>
    <cellStyle name="Финансовый 4 2 6 2" xfId="20328"/>
    <cellStyle name="Финансовый 4 2 7" xfId="11697"/>
    <cellStyle name="Финансовый 4 3" xfId="11698"/>
    <cellStyle name="Финансовый 4 3 2" xfId="11699"/>
    <cellStyle name="Финансовый 4 3 2 2" xfId="11700"/>
    <cellStyle name="Финансовый 4 3 2 2 2" xfId="11701"/>
    <cellStyle name="Финансовый 4 3 2 2 2 2" xfId="20329"/>
    <cellStyle name="Финансовый 4 3 2 2 3" xfId="11702"/>
    <cellStyle name="Финансовый 4 3 2 2 3 2" xfId="20330"/>
    <cellStyle name="Финансовый 4 3 2 2 4" xfId="20331"/>
    <cellStyle name="Финансовый 4 3 2 3" xfId="11703"/>
    <cellStyle name="Финансовый 4 3 2 3 2" xfId="20332"/>
    <cellStyle name="Финансовый 4 3 2 4" xfId="11704"/>
    <cellStyle name="Финансовый 4 3 2 4 2" xfId="20333"/>
    <cellStyle name="Финансовый 4 3 2 5" xfId="20334"/>
    <cellStyle name="Финансовый 4 3 3" xfId="11705"/>
    <cellStyle name="Финансовый 4 3 3 2" xfId="11706"/>
    <cellStyle name="Финансовый 4 3 3 2 2" xfId="11707"/>
    <cellStyle name="Финансовый 4 3 3 2 2 2" xfId="20335"/>
    <cellStyle name="Финансовый 4 3 3 2 3" xfId="20336"/>
    <cellStyle name="Финансовый 4 3 3 3" xfId="11708"/>
    <cellStyle name="Финансовый 4 3 3 3 2" xfId="20337"/>
    <cellStyle name="Финансовый 4 3 3 4" xfId="11709"/>
    <cellStyle name="Финансовый 4 3 3 4 2" xfId="20338"/>
    <cellStyle name="Финансовый 4 3 3 5" xfId="20339"/>
    <cellStyle name="Финансовый 4 3 4" xfId="11710"/>
    <cellStyle name="Финансовый 4 3 4 2" xfId="11711"/>
    <cellStyle name="Финансовый 4 3 4 2 2" xfId="20340"/>
    <cellStyle name="Финансовый 4 3 4 3" xfId="20341"/>
    <cellStyle name="Финансовый 4 3 5" xfId="11712"/>
    <cellStyle name="Финансовый 4 3 5 2" xfId="20342"/>
    <cellStyle name="Финансовый 4 3 6" xfId="11713"/>
    <cellStyle name="Финансовый 4 3 6 2" xfId="20343"/>
    <cellStyle name="Финансовый 4 3 7" xfId="20344"/>
    <cellStyle name="Финансовый 4 4" xfId="11714"/>
    <cellStyle name="Финансовый 4 4 2" xfId="11715"/>
    <cellStyle name="Финансовый 4 4 2 2" xfId="11716"/>
    <cellStyle name="Финансовый 4 4 2 2 2" xfId="11717"/>
    <cellStyle name="Финансовый 4 4 2 2 2 2" xfId="20345"/>
    <cellStyle name="Финансовый 4 4 2 2 3" xfId="20346"/>
    <cellStyle name="Финансовый 4 4 2 3" xfId="11718"/>
    <cellStyle name="Финансовый 4 4 2 3 2" xfId="20347"/>
    <cellStyle name="Финансовый 4 4 2 4" xfId="11719"/>
    <cellStyle name="Финансовый 4 4 2 4 2" xfId="20348"/>
    <cellStyle name="Финансовый 4 4 2 5" xfId="20349"/>
    <cellStyle name="Финансовый 4 4 3" xfId="11720"/>
    <cellStyle name="Финансовый 4 4 3 2" xfId="11721"/>
    <cellStyle name="Финансовый 4 4 3 2 2" xfId="20350"/>
    <cellStyle name="Финансовый 4 4 3 3" xfId="20351"/>
    <cellStyle name="Финансовый 4 4 4" xfId="11722"/>
    <cellStyle name="Финансовый 4 4 4 2" xfId="20352"/>
    <cellStyle name="Финансовый 4 4 5" xfId="11723"/>
    <cellStyle name="Финансовый 4 4 5 2" xfId="20353"/>
    <cellStyle name="Финансовый 4 4 6" xfId="11724"/>
    <cellStyle name="Финансовый 4 4 6 2" xfId="20354"/>
    <cellStyle name="Финансовый 4 5" xfId="11725"/>
    <cellStyle name="Финансовый 4 5 2" xfId="11726"/>
    <cellStyle name="Финансовый 4 5 2 2" xfId="11727"/>
    <cellStyle name="Финансовый 4 5 2 2 2" xfId="20355"/>
    <cellStyle name="Финансовый 4 5 2 3" xfId="20356"/>
    <cellStyle name="Финансовый 4 5 3" xfId="11728"/>
    <cellStyle name="Финансовый 4 5 3 2" xfId="20357"/>
    <cellStyle name="Финансовый 4 5 4" xfId="11729"/>
    <cellStyle name="Финансовый 4 5 4 2" xfId="20358"/>
    <cellStyle name="Финансовый 4 5 5" xfId="20359"/>
    <cellStyle name="Финансовый 4 6" xfId="11730"/>
    <cellStyle name="Финансовый 4 6 2" xfId="11731"/>
    <cellStyle name="Финансовый 4 6 2 2" xfId="20360"/>
    <cellStyle name="Финансовый 4 6 3" xfId="20361"/>
    <cellStyle name="Финансовый 4 7" xfId="11732"/>
    <cellStyle name="Финансовый 4 7 2" xfId="20362"/>
    <cellStyle name="Финансовый 4 8" xfId="11733"/>
    <cellStyle name="Финансовый 4 8 2" xfId="20363"/>
    <cellStyle name="Финансовый 5" xfId="11734"/>
    <cellStyle name="Финансовый 5 2" xfId="11735"/>
    <cellStyle name="Финансовый 5 2 2" xfId="11736"/>
    <cellStyle name="Финансовый 5 2 2 2" xfId="11737"/>
    <cellStyle name="Финансовый 5 2 2 2 2" xfId="11738"/>
    <cellStyle name="Финансовый 5 2 2 2 2 2" xfId="20364"/>
    <cellStyle name="Финансовый 5 2 2 2 3" xfId="11739"/>
    <cellStyle name="Финансовый 5 2 2 2 3 2" xfId="20365"/>
    <cellStyle name="Финансовый 5 2 2 2 4" xfId="20366"/>
    <cellStyle name="Финансовый 5 2 2 3" xfId="11740"/>
    <cellStyle name="Финансовый 5 2 2 3 2" xfId="20367"/>
    <cellStyle name="Финансовый 5 2 2 4" xfId="11741"/>
    <cellStyle name="Финансовый 5 2 2 4 2" xfId="20368"/>
    <cellStyle name="Финансовый 5 2 2 5" xfId="11742"/>
    <cellStyle name="Финансовый 5 2 2 5 2" xfId="20369"/>
    <cellStyle name="Финансовый 5 2 3" xfId="11743"/>
    <cellStyle name="Финансовый 5 2 3 2" xfId="11744"/>
    <cellStyle name="Финансовый 5 2 3 2 2" xfId="11745"/>
    <cellStyle name="Финансовый 5 2 3 2 2 2" xfId="20370"/>
    <cellStyle name="Финансовый 5 2 3 2 3" xfId="20371"/>
    <cellStyle name="Финансовый 5 2 3 3" xfId="11746"/>
    <cellStyle name="Финансовый 5 2 3 3 2" xfId="20372"/>
    <cellStyle name="Финансовый 5 2 3 4" xfId="11747"/>
    <cellStyle name="Финансовый 5 2 3 4 2" xfId="20373"/>
    <cellStyle name="Финансовый 5 2 3 5" xfId="20374"/>
    <cellStyle name="Финансовый 5 2 4" xfId="11748"/>
    <cellStyle name="Финансовый 5 2 4 2" xfId="11749"/>
    <cellStyle name="Финансовый 5 2 4 2 2" xfId="20375"/>
    <cellStyle name="Финансовый 5 2 4 3" xfId="20376"/>
    <cellStyle name="Финансовый 5 2 5" xfId="11750"/>
    <cellStyle name="Финансовый 5 2 5 2" xfId="20377"/>
    <cellStyle name="Финансовый 5 2 6" xfId="11751"/>
    <cellStyle name="Финансовый 5 2 6 2" xfId="20378"/>
    <cellStyle name="Финансовый 5 3" xfId="11752"/>
    <cellStyle name="Финансовый 5 3 2" xfId="11753"/>
    <cellStyle name="Финансовый 5 4" xfId="11754"/>
    <cellStyle name="Финансовый 5 5" xfId="11755"/>
    <cellStyle name="Финансовый 5 6" xfId="11756"/>
    <cellStyle name="Финансовый 6" xfId="11757"/>
    <cellStyle name="Финансовый 7" xfId="11758"/>
    <cellStyle name="Финансовый 7 2" xfId="11759"/>
    <cellStyle name="Финансовый 7 2 2" xfId="11760"/>
    <cellStyle name="Финансовый 7 2 2 2" xfId="11761"/>
    <cellStyle name="Финансовый 7 2 2 2 2" xfId="11762"/>
    <cellStyle name="Финансовый 7 2 2 2 2 2" xfId="20379"/>
    <cellStyle name="Финансовый 7 2 2 2 3" xfId="11763"/>
    <cellStyle name="Финансовый 7 2 2 2 3 2" xfId="20380"/>
    <cellStyle name="Финансовый 7 2 2 2 4" xfId="20381"/>
    <cellStyle name="Финансовый 7 2 2 3" xfId="11764"/>
    <cellStyle name="Финансовый 7 2 2 3 2" xfId="20382"/>
    <cellStyle name="Финансовый 7 2 2 4" xfId="11765"/>
    <cellStyle name="Финансовый 7 2 2 4 2" xfId="20383"/>
    <cellStyle name="Финансовый 7 2 2 5" xfId="20384"/>
    <cellStyle name="Финансовый 7 2 3" xfId="11766"/>
    <cellStyle name="Финансовый 7 2 3 2" xfId="11767"/>
    <cellStyle name="Финансовый 7 2 3 2 2" xfId="11768"/>
    <cellStyle name="Финансовый 7 2 3 2 2 2" xfId="20385"/>
    <cellStyle name="Финансовый 7 2 3 2 3" xfId="20386"/>
    <cellStyle name="Финансовый 7 2 3 3" xfId="11769"/>
    <cellStyle name="Финансовый 7 2 3 3 2" xfId="20387"/>
    <cellStyle name="Финансовый 7 2 3 4" xfId="11770"/>
    <cellStyle name="Финансовый 7 2 3 4 2" xfId="20388"/>
    <cellStyle name="Финансовый 7 2 3 5" xfId="20389"/>
    <cellStyle name="Финансовый 7 2 4" xfId="11771"/>
    <cellStyle name="Финансовый 7 2 4 2" xfId="11772"/>
    <cellStyle name="Финансовый 7 2 4 2 2" xfId="20390"/>
    <cellStyle name="Финансовый 7 2 4 3" xfId="20391"/>
    <cellStyle name="Финансовый 7 2 5" xfId="11773"/>
    <cellStyle name="Финансовый 7 2 5 2" xfId="20392"/>
    <cellStyle name="Финансовый 7 2 6" xfId="11774"/>
    <cellStyle name="Финансовый 7 2 6 2" xfId="20393"/>
    <cellStyle name="Финансовый 7 2 7" xfId="20394"/>
    <cellStyle name="Финансовый 7 3" xfId="11775"/>
    <cellStyle name="Финансовый 8" xfId="11776"/>
    <cellStyle name="Финансовый 8 2" xfId="11777"/>
    <cellStyle name="Финансовый 9" xfId="11778"/>
    <cellStyle name="Финансовый 9 2" xfId="11779"/>
    <cellStyle name="Финансовый 9 2 2" xfId="11780"/>
    <cellStyle name="Финансовый 9 2 2 2" xfId="11781"/>
    <cellStyle name="Финансовый 9 2 2 2 2" xfId="11782"/>
    <cellStyle name="Финансовый 9 2 2 2 2 2" xfId="20395"/>
    <cellStyle name="Финансовый 9 2 2 2 3" xfId="11783"/>
    <cellStyle name="Финансовый 9 2 2 2 3 2" xfId="20396"/>
    <cellStyle name="Финансовый 9 2 2 2 4" xfId="20397"/>
    <cellStyle name="Финансовый 9 2 2 3" xfId="11784"/>
    <cellStyle name="Финансовый 9 2 2 3 2" xfId="20398"/>
    <cellStyle name="Финансовый 9 2 2 4" xfId="11785"/>
    <cellStyle name="Финансовый 9 2 2 4 2" xfId="20399"/>
    <cellStyle name="Финансовый 9 2 2 5" xfId="20400"/>
    <cellStyle name="Финансовый 9 2 3" xfId="11786"/>
    <cellStyle name="Финансовый 9 2 3 2" xfId="11787"/>
    <cellStyle name="Финансовый 9 2 3 2 2" xfId="11788"/>
    <cellStyle name="Финансовый 9 2 3 2 2 2" xfId="20401"/>
    <cellStyle name="Финансовый 9 2 3 2 3" xfId="20402"/>
    <cellStyle name="Финансовый 9 2 3 3" xfId="11789"/>
    <cellStyle name="Финансовый 9 2 3 3 2" xfId="20403"/>
    <cellStyle name="Финансовый 9 2 3 4" xfId="11790"/>
    <cellStyle name="Финансовый 9 2 3 4 2" xfId="20404"/>
    <cellStyle name="Финансовый 9 2 3 5" xfId="20405"/>
    <cellStyle name="Финансовый 9 2 4" xfId="11791"/>
    <cellStyle name="Финансовый 9 2 4 2" xfId="11792"/>
    <cellStyle name="Финансовый 9 2 4 2 2" xfId="20406"/>
    <cellStyle name="Финансовый 9 2 4 3" xfId="20407"/>
    <cellStyle name="Финансовый 9 2 5" xfId="11793"/>
    <cellStyle name="Финансовый 9 2 5 2" xfId="20408"/>
    <cellStyle name="Финансовый 9 2 6" xfId="11794"/>
    <cellStyle name="Финансовый 9 2 6 2" xfId="20409"/>
    <cellStyle name="Финансовый 9 2 7" xfId="20410"/>
    <cellStyle name="Финансовый 9 3" xfId="11795"/>
    <cellStyle name="Финансовый0[0]_FU_bal" xfId="11796"/>
    <cellStyle name="Формула" xfId="11797"/>
    <cellStyle name="Формула 2" xfId="11798"/>
    <cellStyle name="Формула 3" xfId="11799"/>
    <cellStyle name="Формула 3 2" xfId="11800"/>
    <cellStyle name="Формула 4" xfId="11801"/>
    <cellStyle name="Формула_5" xfId="11802"/>
    <cellStyle name="ФормулаВБ" xfId="11803"/>
    <cellStyle name="ФормулаВБ 2" xfId="11804"/>
    <cellStyle name="ФормулаВБ 3" xfId="11805"/>
    <cellStyle name="ФормулаВБ 3 2" xfId="11806"/>
    <cellStyle name="ФормулаВБ 4" xfId="11807"/>
    <cellStyle name="ФормулаВБ_ATT00040" xfId="11808"/>
    <cellStyle name="ФормулаНаКонтроль" xfId="11809"/>
    <cellStyle name="ФормулаНаКонтроль 2" xfId="11810"/>
    <cellStyle name="ФормулаНаКонтроль 2 2" xfId="11811"/>
    <cellStyle name="ФормулаНаКонтроль 3" xfId="11812"/>
    <cellStyle name="ФормулаНаКонтроль_GRES.2007.5" xfId="11813"/>
    <cellStyle name="Фото Схема" xfId="11814"/>
    <cellStyle name="Фото схема 2" xfId="11815"/>
    <cellStyle name="Фото Схема_Все по ЭУ" xfId="11816"/>
    <cellStyle name="Хороший 2" xfId="746"/>
    <cellStyle name="Хороший 2 2" xfId="11817"/>
    <cellStyle name="Хороший 3" xfId="11818"/>
    <cellStyle name="Хороший 3 2" xfId="11819"/>
    <cellStyle name="Хороший 4" xfId="11820"/>
    <cellStyle name="Хороший 4 2" xfId="11821"/>
    <cellStyle name="Хороший 5" xfId="11822"/>
    <cellStyle name="Хороший 5 2" xfId="11823"/>
    <cellStyle name="Хороший 6" xfId="11824"/>
    <cellStyle name="Хороший 6 2" xfId="11825"/>
    <cellStyle name="Хороший 7" xfId="11826"/>
    <cellStyle name="Хороший 7 2" xfId="11827"/>
    <cellStyle name="Хороший 8" xfId="11828"/>
    <cellStyle name="Хороший 8 2" xfId="11829"/>
    <cellStyle name="Хороший 9" xfId="11830"/>
    <cellStyle name="Хороший 9 2" xfId="11831"/>
    <cellStyle name="Цена_продукта" xfId="11832"/>
    <cellStyle name="Цифры по центру с десятыми" xfId="11833"/>
    <cellStyle name="Цифры по центру с десятыми 2" xfId="11834"/>
    <cellStyle name="число" xfId="11835"/>
    <cellStyle name="Числовой" xfId="11836"/>
    <cellStyle name="Числовой 2" xfId="11837"/>
    <cellStyle name="Числовой 2 2" xfId="11838"/>
    <cellStyle name="Числовой 3" xfId="11839"/>
    <cellStyle name="Џђћ–…ќ’ќ›‰" xfId="11840"/>
    <cellStyle name="Џђћ–…ќ’ќ›‰ 2" xfId="11841"/>
    <cellStyle name="Џђћ–…ќ’ќ›‰ 3" xfId="11842"/>
    <cellStyle name="Шапка" xfId="11843"/>
    <cellStyle name="Шапка таблицы" xfId="11844"/>
    <cellStyle name="Шапка таблицы 2" xfId="11845"/>
    <cellStyle name="Шапка таблицы 2 2" xfId="11846"/>
    <cellStyle name="Шапка таблицы 3" xfId="11847"/>
    <cellStyle name="Шапка таблицы 3 2" xfId="11848"/>
    <cellStyle name="Шапка таблицы 4" xfId="11849"/>
    <cellStyle name="Шапка таблицы 5" xfId="11850"/>
    <cellStyle name="Шапка_П 2.1_П 2.2. Ф_л Северный НАО" xfId="11851"/>
    <cellStyle name="ШАУ" xfId="11852"/>
    <cellStyle name="ܘ_x0008_" xfId="11853"/>
    <cellStyle name="ܛ_x0008_" xfId="11854"/>
    <cellStyle name="標準_PL-CF sheet" xfId="11855"/>
    <cellStyle name="㐀കܒ_x0008_" xfId="11856"/>
    <cellStyle name="䁺_x0001_" xfId="118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externalLink" Target="externalLinks/externalLink11.xml"/><Relationship Id="rId58"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customXml" Target="../customXml/item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externalLink" Target="externalLinks/externalLink10.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0222_1097746264230_04_0_88_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8/&#1048;&#1053;&#1042;&#1045;&#1057;&#1058;&#1050;&#1040;/&#1048;&#1055;%20&#1082;&#1086;&#1088;&#1088;&#1077;&#1082;&#1090;&#1080;&#1088;&#1086;&#1074;&#1082;&#1072;%20&#1085;&#1072;%202018/&#1056;&#1052;&#1069;/&#1057;&#1086;&#1088;&#1088;&#1077;&#1082;&#1090;&#1080;&#1088;&#1086;&#1074;&#1072;&#1085;&#1085;&#1072;&#1103;%20%20&#1048;&#1055;&#1056;%20&#1040;&#1054;%20&#1054;&#1073;&#1086;&#1088;&#1086;&#1085;&#1101;&#1085;&#1077;&#1088;&#1075;&#1086;%20&#1085;&#1072;%202017-2019%20&#1075;&#1086;&#1076;&#1099;%20&#1056;&#1052;&#106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57;0222_1097746264230_17_0_88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7;0222_1097746264230_02_0_88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7;0222_1097746264230_03_0_88_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7;0222_1097746264230_01_0_88_0000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7;0222_1097746264230_05_0_88_0000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7;0222_1097746264230_06_0_88_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7;0222_1097746264230_07_0_88_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7;0222_1097746264230_08_0_88_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57;0222_1097746264230_09_0_88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heetNames>
    <sheetDataSet>
      <sheetData sheetId="0" refreshError="1">
        <row r="11">
          <cell r="A11" t="str">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ell>
        </row>
        <row r="28">
          <cell r="T28">
            <v>0</v>
          </cell>
          <cell r="V28">
            <v>0</v>
          </cell>
          <cell r="W28">
            <v>0</v>
          </cell>
          <cell r="X28">
            <v>0</v>
          </cell>
          <cell r="Y28">
            <v>0</v>
          </cell>
          <cell r="Z28">
            <v>0</v>
          </cell>
          <cell r="AC28">
            <v>0</v>
          </cell>
          <cell r="AD28">
            <v>0</v>
          </cell>
          <cell r="AE28">
            <v>0</v>
          </cell>
          <cell r="AF28">
            <v>0</v>
          </cell>
          <cell r="AG28">
            <v>0</v>
          </cell>
          <cell r="AJ28">
            <v>0</v>
          </cell>
          <cell r="AK28">
            <v>0</v>
          </cell>
          <cell r="AL28">
            <v>2</v>
          </cell>
          <cell r="AM28">
            <v>0</v>
          </cell>
          <cell r="AN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H28">
            <v>0</v>
          </cell>
          <cell r="BI28">
            <v>0</v>
          </cell>
        </row>
        <row r="29">
          <cell r="AV29">
            <v>0</v>
          </cell>
          <cell r="AW29">
            <v>0</v>
          </cell>
          <cell r="AX29">
            <v>0</v>
          </cell>
          <cell r="AY29">
            <v>0</v>
          </cell>
          <cell r="AZ29">
            <v>0</v>
          </cell>
          <cell r="BC29">
            <v>0</v>
          </cell>
          <cell r="BD29">
            <v>0</v>
          </cell>
          <cell r="BE29">
            <v>0</v>
          </cell>
          <cell r="BF29">
            <v>0</v>
          </cell>
          <cell r="BG29">
            <v>0</v>
          </cell>
        </row>
        <row r="30">
          <cell r="W30">
            <v>0</v>
          </cell>
          <cell r="X30">
            <v>0</v>
          </cell>
          <cell r="Y30">
            <v>0</v>
          </cell>
          <cell r="Z30">
            <v>0</v>
          </cell>
          <cell r="AC30">
            <v>0</v>
          </cell>
          <cell r="AD30">
            <v>0</v>
          </cell>
          <cell r="AE30">
            <v>0</v>
          </cell>
          <cell r="AF30">
            <v>0</v>
          </cell>
          <cell r="AG30">
            <v>0</v>
          </cell>
          <cell r="AJ30">
            <v>0</v>
          </cell>
          <cell r="AK30">
            <v>0</v>
          </cell>
          <cell r="AL30">
            <v>0</v>
          </cell>
          <cell r="AM30">
            <v>0</v>
          </cell>
          <cell r="AN30">
            <v>0</v>
          </cell>
          <cell r="AQ30">
            <v>0</v>
          </cell>
          <cell r="AR30">
            <v>0</v>
          </cell>
          <cell r="AS30">
            <v>0</v>
          </cell>
          <cell r="AT30">
            <v>0</v>
          </cell>
          <cell r="AU30">
            <v>0</v>
          </cell>
          <cell r="AV30">
            <v>0</v>
          </cell>
          <cell r="AX30">
            <v>0</v>
          </cell>
          <cell r="AY30">
            <v>0</v>
          </cell>
          <cell r="AZ30">
            <v>0</v>
          </cell>
          <cell r="BA30">
            <v>0</v>
          </cell>
          <cell r="BB30">
            <v>0</v>
          </cell>
          <cell r="BC30">
            <v>0</v>
          </cell>
          <cell r="BD30">
            <v>0</v>
          </cell>
          <cell r="BE30">
            <v>0</v>
          </cell>
          <cell r="BF30">
            <v>0</v>
          </cell>
          <cell r="BG30">
            <v>0</v>
          </cell>
          <cell r="BH30">
            <v>0</v>
          </cell>
          <cell r="BI30">
            <v>0</v>
          </cell>
        </row>
        <row r="31">
          <cell r="V31">
            <v>0</v>
          </cell>
          <cell r="W31">
            <v>0</v>
          </cell>
          <cell r="X31">
            <v>0</v>
          </cell>
          <cell r="Y31">
            <v>0</v>
          </cell>
          <cell r="Z31">
            <v>0</v>
          </cell>
          <cell r="AC31">
            <v>0</v>
          </cell>
          <cell r="AD31">
            <v>0</v>
          </cell>
          <cell r="AE31">
            <v>0</v>
          </cell>
          <cell r="AF31">
            <v>0</v>
          </cell>
          <cell r="AG31">
            <v>0</v>
          </cell>
          <cell r="AJ31">
            <v>0</v>
          </cell>
          <cell r="AK31">
            <v>0</v>
          </cell>
          <cell r="AL31">
            <v>0</v>
          </cell>
          <cell r="AM31">
            <v>0</v>
          </cell>
          <cell r="AN31">
            <v>0</v>
          </cell>
          <cell r="AQ31">
            <v>0</v>
          </cell>
          <cell r="AR31">
            <v>0</v>
          </cell>
          <cell r="AS31">
            <v>0</v>
          </cell>
          <cell r="AT31">
            <v>0</v>
          </cell>
          <cell r="AU31">
            <v>0</v>
          </cell>
          <cell r="AV31">
            <v>0</v>
          </cell>
          <cell r="AX31">
            <v>0</v>
          </cell>
          <cell r="AY31">
            <v>0</v>
          </cell>
          <cell r="AZ31">
            <v>0</v>
          </cell>
          <cell r="BA31">
            <v>0</v>
          </cell>
          <cell r="BB31">
            <v>0</v>
          </cell>
          <cell r="BC31">
            <v>0</v>
          </cell>
          <cell r="BD31">
            <v>0</v>
          </cell>
          <cell r="BE31">
            <v>0</v>
          </cell>
          <cell r="BF31">
            <v>0</v>
          </cell>
          <cell r="BG31">
            <v>0</v>
          </cell>
          <cell r="BH31">
            <v>0</v>
          </cell>
          <cell r="BI31">
            <v>0</v>
          </cell>
        </row>
        <row r="32">
          <cell r="V32">
            <v>0</v>
          </cell>
          <cell r="W32">
            <v>0</v>
          </cell>
          <cell r="X32">
            <v>0</v>
          </cell>
          <cell r="Y32">
            <v>0</v>
          </cell>
          <cell r="Z32">
            <v>0</v>
          </cell>
          <cell r="AC32">
            <v>0</v>
          </cell>
          <cell r="AD32">
            <v>0</v>
          </cell>
          <cell r="AE32">
            <v>0</v>
          </cell>
          <cell r="AF32">
            <v>0</v>
          </cell>
          <cell r="AG32">
            <v>0</v>
          </cell>
          <cell r="AJ32">
            <v>0</v>
          </cell>
          <cell r="AL32">
            <v>0</v>
          </cell>
          <cell r="AM32">
            <v>0</v>
          </cell>
          <cell r="AN32">
            <v>0</v>
          </cell>
          <cell r="AQ32">
            <v>0</v>
          </cell>
          <cell r="AR32">
            <v>0</v>
          </cell>
          <cell r="AS32">
            <v>0</v>
          </cell>
          <cell r="AT32">
            <v>0</v>
          </cell>
          <cell r="AU32">
            <v>0</v>
          </cell>
          <cell r="AV32">
            <v>0</v>
          </cell>
          <cell r="AW32">
            <v>0</v>
          </cell>
          <cell r="AY32">
            <v>0</v>
          </cell>
          <cell r="AZ32">
            <v>0</v>
          </cell>
          <cell r="BA32">
            <v>0</v>
          </cell>
          <cell r="BB32">
            <v>0</v>
          </cell>
          <cell r="BC32">
            <v>0</v>
          </cell>
          <cell r="BD32">
            <v>0</v>
          </cell>
          <cell r="BE32">
            <v>0</v>
          </cell>
          <cell r="BF32">
            <v>0</v>
          </cell>
          <cell r="BG32">
            <v>0</v>
          </cell>
          <cell r="BH32">
            <v>0</v>
          </cell>
          <cell r="BI32">
            <v>0</v>
          </cell>
        </row>
        <row r="33">
          <cell r="V33">
            <v>0</v>
          </cell>
          <cell r="W33">
            <v>0</v>
          </cell>
          <cell r="X33">
            <v>0</v>
          </cell>
          <cell r="Y33">
            <v>0</v>
          </cell>
          <cell r="Z33">
            <v>0</v>
          </cell>
          <cell r="AC33">
            <v>0</v>
          </cell>
          <cell r="AD33">
            <v>0</v>
          </cell>
          <cell r="AE33">
            <v>0</v>
          </cell>
          <cell r="AF33">
            <v>0</v>
          </cell>
          <cell r="AG33">
            <v>0</v>
          </cell>
          <cell r="AJ33">
            <v>0</v>
          </cell>
          <cell r="AK33">
            <v>0</v>
          </cell>
          <cell r="AL33">
            <v>0</v>
          </cell>
          <cell r="AM33">
            <v>0</v>
          </cell>
          <cell r="AN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row>
        <row r="34">
          <cell r="V34">
            <v>0</v>
          </cell>
          <cell r="W34">
            <v>0</v>
          </cell>
          <cell r="X34">
            <v>0</v>
          </cell>
          <cell r="Y34">
            <v>0</v>
          </cell>
          <cell r="Z34">
            <v>0</v>
          </cell>
          <cell r="AC34">
            <v>0</v>
          </cell>
          <cell r="AD34">
            <v>0</v>
          </cell>
          <cell r="AE34">
            <v>0</v>
          </cell>
          <cell r="AF34">
            <v>0</v>
          </cell>
          <cell r="AJ34">
            <v>0</v>
          </cell>
          <cell r="AK34">
            <v>0</v>
          </cell>
          <cell r="AL34">
            <v>0</v>
          </cell>
          <cell r="AM34">
            <v>0</v>
          </cell>
          <cell r="AN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row>
        <row r="35">
          <cell r="AC35">
            <v>0</v>
          </cell>
          <cell r="AD35">
            <v>0</v>
          </cell>
          <cell r="AE35">
            <v>0</v>
          </cell>
          <cell r="AF35">
            <v>0</v>
          </cell>
          <cell r="AG35">
            <v>0</v>
          </cell>
          <cell r="BC35">
            <v>0</v>
          </cell>
          <cell r="BD35">
            <v>0</v>
          </cell>
          <cell r="BE35">
            <v>0</v>
          </cell>
          <cell r="BF35">
            <v>0</v>
          </cell>
          <cell r="BG35">
            <v>0</v>
          </cell>
          <cell r="BH35">
            <v>0</v>
          </cell>
          <cell r="BI35">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017)"/>
      <sheetName val="1(2018)"/>
      <sheetName val="1(2019)"/>
      <sheetName val="2"/>
      <sheetName val="3"/>
      <sheetName val="4"/>
      <sheetName val="5(2017)"/>
      <sheetName val="5(2018)"/>
      <sheetName val="5(2019)"/>
      <sheetName val="6"/>
      <sheetName val="7"/>
      <sheetName val="8"/>
      <sheetName val="9"/>
      <sheetName val="10"/>
      <sheetName val="13"/>
      <sheetName val="14"/>
      <sheetName val="15"/>
      <sheetName val="16"/>
      <sheetName val="17"/>
      <sheetName val="18"/>
      <sheetName val="19"/>
      <sheetName val="Лист1"/>
    </sheetNames>
    <sheetDataSet>
      <sheetData sheetId="0">
        <row r="20">
          <cell r="A20" t="str">
            <v>0</v>
          </cell>
          <cell r="B20" t="str">
            <v>ВСЕГО по инвестиционной программе, в том числе:</v>
          </cell>
        </row>
        <row r="21">
          <cell r="A21" t="str">
            <v>0.1</v>
          </cell>
          <cell r="B21" t="str">
            <v>Технологическое присоединение, всего</v>
          </cell>
        </row>
        <row r="22">
          <cell r="A22" t="str">
            <v>0.2</v>
          </cell>
          <cell r="B22" t="str">
            <v>Реконструкция, модернизация, техническое перевооружение, всего</v>
          </cell>
        </row>
        <row r="23">
          <cell r="A23" t="str">
            <v>0.6</v>
          </cell>
          <cell r="B23" t="str">
            <v>Прочие инвестиционные проекты, всего</v>
          </cell>
        </row>
        <row r="24">
          <cell r="A24">
            <v>0</v>
          </cell>
          <cell r="B24" t="str">
            <v>Технологическое присоединение, всего, в том числе:</v>
          </cell>
        </row>
        <row r="25">
          <cell r="B25" t="str">
            <v>Республика Марий Эл</v>
          </cell>
        </row>
        <row r="26">
          <cell r="A26" t="str">
            <v>1.2.2</v>
          </cell>
          <cell r="B26" t="str">
            <v>Реконструкция, модернизация, техническое перевооружение линий электропередачи, всего, в том числе:</v>
          </cell>
        </row>
        <row r="27">
          <cell r="A27" t="str">
            <v>1.2.2.1</v>
          </cell>
          <cell r="B27" t="str">
            <v>Реконструкция линий электропередачи, всего, в том числе:</v>
          </cell>
        </row>
        <row r="29">
          <cell r="A29" t="str">
            <v>1.6</v>
          </cell>
          <cell r="B29" t="str">
            <v>Прочие инвестиционные проекты, всего, в том числе:</v>
          </cell>
        </row>
      </sheetData>
      <sheetData sheetId="1"/>
      <sheetData sheetId="2"/>
      <sheetData sheetId="3">
        <row r="26">
          <cell r="U26">
            <v>18.061</v>
          </cell>
        </row>
      </sheetData>
      <sheetData sheetId="4"/>
      <sheetData sheetId="5"/>
      <sheetData sheetId="6"/>
      <sheetData sheetId="7"/>
      <sheetData sheetId="8"/>
      <sheetData sheetId="9"/>
      <sheetData sheetId="10"/>
      <sheetData sheetId="11"/>
      <sheetData sheetId="12"/>
      <sheetData sheetId="13">
        <row r="13">
          <cell r="A13" t="str">
            <v>0</v>
          </cell>
          <cell r="B13" t="str">
            <v>ВСЕГО по инвестиционной программе, в том числе:</v>
          </cell>
        </row>
        <row r="14">
          <cell r="A14" t="str">
            <v>0.1</v>
          </cell>
          <cell r="B14" t="str">
            <v>Технологическое присоединение, всего</v>
          </cell>
        </row>
        <row r="15">
          <cell r="A15" t="str">
            <v>0.2</v>
          </cell>
          <cell r="B15" t="str">
            <v>Реконструкция, модернизация, техническое перевооружение, всего</v>
          </cell>
        </row>
        <row r="16">
          <cell r="A16" t="str">
            <v>0.6</v>
          </cell>
          <cell r="B16" t="str">
            <v>Прочие инвестиционные проекты, всего</v>
          </cell>
        </row>
        <row r="17">
          <cell r="A17">
            <v>0</v>
          </cell>
          <cell r="B17" t="str">
            <v>Технологическое присоединение, всего, в том числе:</v>
          </cell>
        </row>
        <row r="18">
          <cell r="A18">
            <v>0</v>
          </cell>
          <cell r="B18" t="str">
            <v>Республика Марий Эл</v>
          </cell>
        </row>
        <row r="19">
          <cell r="A19" t="str">
            <v>1.2.2</v>
          </cell>
          <cell r="B19" t="str">
            <v>Реконструкция, модернизация, техническое перевооружение линий электропередачи, всего, в том числе:</v>
          </cell>
        </row>
        <row r="20">
          <cell r="A20" t="str">
            <v>1.2.2.1</v>
          </cell>
          <cell r="B20" t="str">
            <v>Реконструкция линий электропередачи, всего, в том числе:</v>
          </cell>
        </row>
        <row r="22">
          <cell r="A22" t="str">
            <v>1.6</v>
          </cell>
          <cell r="B22" t="str">
            <v>Прочие инвестиционные проекты, всего, в том числе:</v>
          </cell>
        </row>
      </sheetData>
      <sheetData sheetId="14">
        <row r="6">
          <cell r="A6" t="str">
            <v>Инвестиционная программа филиал "Волго-Вятский" АО "Оборонэнерго" в границах Республики Марий Эл</v>
          </cell>
        </row>
      </sheetData>
      <sheetData sheetId="15"/>
      <sheetData sheetId="16">
        <row r="7">
          <cell r="A7" t="str">
            <v>Инвестиционная программа филиал "Волго-Вятский" АО "Оборонэнерго" в границах Республики Марий Эл</v>
          </cell>
        </row>
      </sheetData>
      <sheetData sheetId="17"/>
      <sheetData sheetId="18"/>
      <sheetData sheetId="19"/>
      <sheetData sheetId="20"/>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
    </sheetNames>
    <sheetDataSet>
      <sheetData sheetId="0">
        <row r="7">
          <cell r="A7" t="str">
            <v>Инвестиционная программа филиал "Волго-Вятский" АО "Оборонэнерго" в границах Республики Марий Эл</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ow r="11">
          <cell r="A11" t="str">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ell>
        </row>
        <row r="18">
          <cell r="A18" t="str">
            <v>0</v>
          </cell>
          <cell r="B18" t="str">
            <v>ВСЕГО по инвестиционной программе, в том числе:</v>
          </cell>
          <cell r="C18">
            <v>0</v>
          </cell>
          <cell r="D18">
            <v>0</v>
          </cell>
          <cell r="E18">
            <v>0</v>
          </cell>
          <cell r="F18">
            <v>0</v>
          </cell>
          <cell r="G18">
            <v>0</v>
          </cell>
          <cell r="H18">
            <v>1.4141479598885065</v>
          </cell>
          <cell r="O18">
            <v>0</v>
          </cell>
          <cell r="BR18">
            <v>0</v>
          </cell>
        </row>
        <row r="19">
          <cell r="A19" t="str">
            <v>0.1</v>
          </cell>
          <cell r="B19" t="str">
            <v>Технологическое присоединение, всего</v>
          </cell>
          <cell r="C19">
            <v>0</v>
          </cell>
          <cell r="D19">
            <v>0</v>
          </cell>
          <cell r="E19">
            <v>0</v>
          </cell>
          <cell r="F19">
            <v>0</v>
          </cell>
          <cell r="G19">
            <v>0</v>
          </cell>
          <cell r="H19">
            <v>0</v>
          </cell>
          <cell r="O19">
            <v>0</v>
          </cell>
          <cell r="AI19">
            <v>0</v>
          </cell>
          <cell r="AN19">
            <v>0</v>
          </cell>
          <cell r="AS19">
            <v>0</v>
          </cell>
          <cell r="AX19">
            <v>0</v>
          </cell>
          <cell r="BC19">
            <v>0</v>
          </cell>
          <cell r="BH19">
            <v>0</v>
          </cell>
          <cell r="BI19">
            <v>0</v>
          </cell>
          <cell r="BJ19">
            <v>0</v>
          </cell>
          <cell r="BK19">
            <v>0</v>
          </cell>
          <cell r="BL19">
            <v>0</v>
          </cell>
        </row>
        <row r="20">
          <cell r="A20" t="str">
            <v>0.2</v>
          </cell>
          <cell r="B20" t="str">
            <v>Реконструкция, модернизация, техническое перевооружение, всего</v>
          </cell>
          <cell r="C20">
            <v>0</v>
          </cell>
          <cell r="D20">
            <v>0</v>
          </cell>
          <cell r="E20">
            <v>0</v>
          </cell>
          <cell r="F20">
            <v>0</v>
          </cell>
          <cell r="G20">
            <v>0</v>
          </cell>
          <cell r="O20">
            <v>0</v>
          </cell>
          <cell r="BR20">
            <v>0</v>
          </cell>
        </row>
        <row r="21">
          <cell r="A21" t="str">
            <v>0.6</v>
          </cell>
          <cell r="B21" t="str">
            <v>Прочие инвестиционные проекты, всего</v>
          </cell>
          <cell r="C21">
            <v>0</v>
          </cell>
          <cell r="D21">
            <v>0</v>
          </cell>
          <cell r="E21">
            <v>0</v>
          </cell>
          <cell r="F21">
            <v>0</v>
          </cell>
          <cell r="G21">
            <v>0</v>
          </cell>
          <cell r="O21">
            <v>0</v>
          </cell>
          <cell r="BR21">
            <v>0</v>
          </cell>
        </row>
        <row r="22">
          <cell r="A22">
            <v>0</v>
          </cell>
          <cell r="B22" t="str">
            <v>Технологическое присоединение, всего, в том числе:</v>
          </cell>
          <cell r="C22">
            <v>0</v>
          </cell>
          <cell r="D22">
            <v>0</v>
          </cell>
          <cell r="E22">
            <v>0</v>
          </cell>
          <cell r="F22">
            <v>0</v>
          </cell>
          <cell r="G22">
            <v>0</v>
          </cell>
          <cell r="H22">
            <v>0</v>
          </cell>
          <cell r="O22">
            <v>0</v>
          </cell>
          <cell r="AI22">
            <v>0</v>
          </cell>
          <cell r="AN22">
            <v>0</v>
          </cell>
          <cell r="AS22">
            <v>0</v>
          </cell>
          <cell r="BH22">
            <v>0</v>
          </cell>
          <cell r="BI22">
            <v>0</v>
          </cell>
          <cell r="BJ22">
            <v>0</v>
          </cell>
          <cell r="BK22">
            <v>0</v>
          </cell>
          <cell r="BL22">
            <v>0</v>
          </cell>
        </row>
        <row r="23">
          <cell r="A23">
            <v>0</v>
          </cell>
          <cell r="B23" t="str">
            <v>Республика Марий Эл</v>
          </cell>
        </row>
        <row r="24">
          <cell r="A24" t="str">
            <v>1.2.2</v>
          </cell>
          <cell r="B24" t="str">
            <v>Реконструкция, модернизация, техническое перевооружение линий электропередачи, всего, в том числе:</v>
          </cell>
          <cell r="C24">
            <v>0</v>
          </cell>
          <cell r="D24">
            <v>0</v>
          </cell>
          <cell r="E24">
            <v>0</v>
          </cell>
          <cell r="F24">
            <v>0</v>
          </cell>
          <cell r="G24">
            <v>0</v>
          </cell>
        </row>
        <row r="25">
          <cell r="A25" t="str">
            <v>1.2.2.1</v>
          </cell>
          <cell r="B25" t="str">
            <v>Реконструкция линий электропередачи, всего, в том числе:</v>
          </cell>
          <cell r="C25">
            <v>0</v>
          </cell>
          <cell r="D25">
            <v>0</v>
          </cell>
          <cell r="E25">
            <v>0</v>
          </cell>
          <cell r="F25">
            <v>0</v>
          </cell>
          <cell r="G25">
            <v>0</v>
          </cell>
        </row>
        <row r="26">
          <cell r="A26" t="str">
            <v>1.2.2.1.</v>
          </cell>
          <cell r="B26" t="str">
            <v xml:space="preserve">Выполнение строительно-монтажных работ проводимых по программе реконструкции воздушной линии электропередач 35 кВ (бух. Наименование ПС "Силикатный"-ТП 35/6 "Сурок") инв. № 865002901 находящаяся по адресу  Республика Марий Эл, Медведевский район, в/г 18, п. Сурок  </v>
          </cell>
          <cell r="C26" t="str">
            <v>I/ВЛГ/12/01/0001</v>
          </cell>
          <cell r="D26" t="str">
            <v>С</v>
          </cell>
          <cell r="E26">
            <v>2017</v>
          </cell>
          <cell r="G26">
            <v>2021</v>
          </cell>
          <cell r="O26">
            <v>0</v>
          </cell>
          <cell r="U26">
            <v>0</v>
          </cell>
          <cell r="AN26">
            <v>0</v>
          </cell>
          <cell r="AX26">
            <v>0</v>
          </cell>
          <cell r="BA26">
            <v>0</v>
          </cell>
          <cell r="BH26">
            <v>0</v>
          </cell>
          <cell r="BI26">
            <v>0</v>
          </cell>
          <cell r="BJ26">
            <v>0</v>
          </cell>
          <cell r="BK26">
            <v>0</v>
          </cell>
          <cell r="BL26">
            <v>0</v>
          </cell>
          <cell r="BR26">
            <v>0</v>
          </cell>
          <cell r="BV26">
            <v>0</v>
          </cell>
        </row>
        <row r="27">
          <cell r="D27" t="str">
            <v>П</v>
          </cell>
          <cell r="G27" t="str">
            <v>нд</v>
          </cell>
          <cell r="O27">
            <v>0</v>
          </cell>
          <cell r="U27">
            <v>0</v>
          </cell>
          <cell r="BI27">
            <v>0</v>
          </cell>
          <cell r="BJ27">
            <v>0</v>
          </cell>
          <cell r="BK27">
            <v>0</v>
          </cell>
          <cell r="BL27">
            <v>0</v>
          </cell>
        </row>
        <row r="28">
          <cell r="D28" t="str">
            <v>С</v>
          </cell>
          <cell r="G28" t="str">
            <v>нд</v>
          </cell>
          <cell r="O28">
            <v>0</v>
          </cell>
          <cell r="U28">
            <v>0</v>
          </cell>
          <cell r="AS28">
            <v>0</v>
          </cell>
          <cell r="BJ28">
            <v>0</v>
          </cell>
          <cell r="BK28">
            <v>0</v>
          </cell>
          <cell r="BL28">
            <v>0</v>
          </cell>
        </row>
        <row r="29">
          <cell r="B29" t="str">
            <v>Проектные работы по реконструкции кабельной  линии 6 кВ кабельной  линии 6 кВ ТП-10 - КТПн-17, расположенной по адресу:  республика Марий Эл,  Медведевский район, пос. Сурок, в/г 18,  инв. № 865002899</v>
          </cell>
          <cell r="C29" t="str">
            <v>К/ВЛГ/12/01/0002</v>
          </cell>
          <cell r="D29" t="str">
            <v>П</v>
          </cell>
          <cell r="G29" t="str">
            <v>нд</v>
          </cell>
          <cell r="O29">
            <v>0</v>
          </cell>
          <cell r="U29">
            <v>0</v>
          </cell>
          <cell r="AS29">
            <v>0</v>
          </cell>
          <cell r="BA29">
            <v>0</v>
          </cell>
          <cell r="BJ29">
            <v>0</v>
          </cell>
          <cell r="BK29">
            <v>0</v>
          </cell>
          <cell r="BL29">
            <v>0</v>
          </cell>
        </row>
        <row r="30">
          <cell r="C30" t="str">
            <v>К/ВЛГ/12/01/0002</v>
          </cell>
          <cell r="E30">
            <v>2023</v>
          </cell>
          <cell r="F30">
            <v>2023</v>
          </cell>
          <cell r="G30" t="str">
            <v>нд</v>
          </cell>
          <cell r="O30">
            <v>0</v>
          </cell>
          <cell r="U30">
            <v>0</v>
          </cell>
          <cell r="AS30">
            <v>0</v>
          </cell>
          <cell r="BC30">
            <v>0</v>
          </cell>
          <cell r="BJ30">
            <v>0</v>
          </cell>
          <cell r="BK30">
            <v>0</v>
          </cell>
          <cell r="BL30">
            <v>0</v>
          </cell>
          <cell r="BV30">
            <v>0</v>
          </cell>
        </row>
        <row r="31">
          <cell r="B31" t="str">
            <v>Проектные работы по реконструкции кабельной  линии 6 кВ ТП-8 - КТПн-10, расположенной по адресу:  республика Марий Эл, Медведевский район, пос. Речной, в/г 24,  инв. № 864023077</v>
          </cell>
          <cell r="C31" t="str">
            <v>К/ВЛГ/12/01/0003</v>
          </cell>
          <cell r="D31" t="str">
            <v>П</v>
          </cell>
          <cell r="E31">
            <v>2023</v>
          </cell>
          <cell r="F31">
            <v>2023</v>
          </cell>
          <cell r="G31" t="str">
            <v>нд</v>
          </cell>
          <cell r="O31">
            <v>0</v>
          </cell>
          <cell r="T31">
            <v>4.6945000000000001E-2</v>
          </cell>
          <cell r="U31">
            <v>0</v>
          </cell>
          <cell r="AS31">
            <v>0</v>
          </cell>
          <cell r="BC31">
            <v>0</v>
          </cell>
          <cell r="BJ31">
            <v>0</v>
          </cell>
          <cell r="BK31">
            <v>0</v>
          </cell>
          <cell r="BL31">
            <v>0</v>
          </cell>
          <cell r="BM31">
            <v>4.6945000000000001E-2</v>
          </cell>
        </row>
        <row r="32">
          <cell r="C32" t="str">
            <v>К/ВЛГ/12/01/0003</v>
          </cell>
          <cell r="D32" t="str">
            <v>С</v>
          </cell>
          <cell r="E32">
            <v>2024</v>
          </cell>
          <cell r="F32">
            <v>2024</v>
          </cell>
          <cell r="G32" t="str">
            <v>нд</v>
          </cell>
          <cell r="O32">
            <v>0</v>
          </cell>
          <cell r="U32">
            <v>0</v>
          </cell>
          <cell r="AS32">
            <v>0</v>
          </cell>
          <cell r="BC32">
            <v>0</v>
          </cell>
          <cell r="BI32">
            <v>0</v>
          </cell>
          <cell r="BL32">
            <v>0</v>
          </cell>
        </row>
        <row r="33">
          <cell r="A33" t="str">
            <v>1.6</v>
          </cell>
          <cell r="B33" t="str">
            <v>Прочие инвестиционные проекты, всего, в том числе:</v>
          </cell>
          <cell r="C33">
            <v>0</v>
          </cell>
          <cell r="D33">
            <v>0</v>
          </cell>
          <cell r="E33">
            <v>0</v>
          </cell>
          <cell r="G33">
            <v>0</v>
          </cell>
          <cell r="T33">
            <v>2.2949842914166494</v>
          </cell>
          <cell r="U33">
            <v>0</v>
          </cell>
          <cell r="AI33">
            <v>0.625</v>
          </cell>
          <cell r="AN33">
            <v>0</v>
          </cell>
          <cell r="AS33">
            <v>0.32200000000000001</v>
          </cell>
          <cell r="AX33">
            <v>0</v>
          </cell>
          <cell r="BC33">
            <v>0.215</v>
          </cell>
          <cell r="BD33">
            <v>0</v>
          </cell>
          <cell r="BP33">
            <v>0.34200000000000003</v>
          </cell>
          <cell r="BZ33">
            <v>0.79098429141664939</v>
          </cell>
        </row>
        <row r="34">
          <cell r="O34">
            <v>0</v>
          </cell>
          <cell r="T34">
            <v>0.625</v>
          </cell>
          <cell r="AN34">
            <v>0</v>
          </cell>
          <cell r="AS34">
            <v>0</v>
          </cell>
          <cell r="AX34">
            <v>0</v>
          </cell>
          <cell r="BC34">
            <v>0</v>
          </cell>
          <cell r="BH34">
            <v>0</v>
          </cell>
          <cell r="BI34">
            <v>0</v>
          </cell>
          <cell r="BJ34">
            <v>0</v>
          </cell>
          <cell r="BK34">
            <v>0</v>
          </cell>
          <cell r="BL34">
            <v>0</v>
          </cell>
          <cell r="BR34">
            <v>0</v>
          </cell>
        </row>
        <row r="35">
          <cell r="O35">
            <v>0</v>
          </cell>
          <cell r="T35">
            <v>0.32200000000000001</v>
          </cell>
          <cell r="AI35">
            <v>0</v>
          </cell>
          <cell r="AN35">
            <v>0</v>
          </cell>
          <cell r="AX35">
            <v>0</v>
          </cell>
          <cell r="BC35">
            <v>0</v>
          </cell>
          <cell r="BH35">
            <v>0</v>
          </cell>
          <cell r="BI35">
            <v>0</v>
          </cell>
          <cell r="BJ35">
            <v>0</v>
          </cell>
          <cell r="BK35">
            <v>0</v>
          </cell>
          <cell r="BL35">
            <v>0</v>
          </cell>
          <cell r="BR35">
            <v>0</v>
          </cell>
        </row>
        <row r="36">
          <cell r="O36">
            <v>0</v>
          </cell>
          <cell r="T36">
            <v>0.215</v>
          </cell>
          <cell r="AI36">
            <v>0</v>
          </cell>
          <cell r="AN36">
            <v>0</v>
          </cell>
          <cell r="AS36">
            <v>0</v>
          </cell>
          <cell r="AX36">
            <v>0</v>
          </cell>
          <cell r="BH36">
            <v>0</v>
          </cell>
          <cell r="BI36">
            <v>0</v>
          </cell>
          <cell r="BJ36">
            <v>0</v>
          </cell>
          <cell r="BK36">
            <v>0</v>
          </cell>
          <cell r="BL36">
            <v>0</v>
          </cell>
          <cell r="BR36">
            <v>0</v>
          </cell>
        </row>
        <row r="37">
          <cell r="O37">
            <v>0</v>
          </cell>
          <cell r="T37">
            <v>0.34200000000000003</v>
          </cell>
          <cell r="AI37">
            <v>0</v>
          </cell>
          <cell r="AN37">
            <v>0</v>
          </cell>
          <cell r="AS37">
            <v>0</v>
          </cell>
          <cell r="AX37">
            <v>0</v>
          </cell>
          <cell r="BC37">
            <v>0</v>
          </cell>
          <cell r="BH37">
            <v>0</v>
          </cell>
          <cell r="BJ37">
            <v>0</v>
          </cell>
          <cell r="BK37">
            <v>0</v>
          </cell>
          <cell r="BL37">
            <v>0</v>
          </cell>
          <cell r="BR37">
            <v>0</v>
          </cell>
        </row>
        <row r="38">
          <cell r="O38">
            <v>0</v>
          </cell>
          <cell r="T38">
            <v>0.43802500889043938</v>
          </cell>
          <cell r="AI38">
            <v>0</v>
          </cell>
          <cell r="AN38">
            <v>0</v>
          </cell>
          <cell r="AS38">
            <v>0</v>
          </cell>
          <cell r="AX38">
            <v>0</v>
          </cell>
          <cell r="BC38">
            <v>0</v>
          </cell>
          <cell r="BH38">
            <v>0</v>
          </cell>
          <cell r="BI38">
            <v>0</v>
          </cell>
          <cell r="BJ38">
            <v>0</v>
          </cell>
          <cell r="BL38">
            <v>0</v>
          </cell>
          <cell r="BR38">
            <v>0</v>
          </cell>
        </row>
        <row r="39">
          <cell r="O39">
            <v>0</v>
          </cell>
          <cell r="T39">
            <v>0.35295928252620995</v>
          </cell>
          <cell r="AI39">
            <v>0</v>
          </cell>
          <cell r="AN39">
            <v>0</v>
          </cell>
          <cell r="AS39">
            <v>0</v>
          </cell>
          <cell r="AX39">
            <v>0</v>
          </cell>
          <cell r="BC39">
            <v>0</v>
          </cell>
          <cell r="BH39">
            <v>0</v>
          </cell>
          <cell r="BI39">
            <v>0</v>
          </cell>
          <cell r="BJ39">
            <v>0</v>
          </cell>
          <cell r="BL39">
            <v>0</v>
          </cell>
          <cell r="BR3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s>
    <sheetDataSet>
      <sheetData sheetId="0">
        <row r="11">
          <cell r="A11" t="str">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017)"/>
    </sheetNames>
    <sheetDataSet>
      <sheetData sheetId="0">
        <row r="12">
          <cell r="A12" t="str">
            <v>Утвержденные плановые значения показателей приведены в соответствии с  Приказом № 161 от 05.07.2017 года Министерством экономического развития и торговли Республики Марий Эл</v>
          </cell>
        </row>
        <row r="25">
          <cell r="B25" t="str">
            <v>Республика Марий Эл</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022)"/>
      <sheetName val="#ССЫЛКА"/>
    </sheetNames>
    <sheetDataSet>
      <sheetData sheetId="0">
        <row r="12">
          <cell r="A12" t="str">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s>
    <sheetDataSet>
      <sheetData sheetId="0" refreshError="1">
        <row r="11">
          <cell r="A11" t="str">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ell>
        </row>
        <row r="28">
          <cell r="Q28">
            <v>0</v>
          </cell>
          <cell r="R28">
            <v>0</v>
          </cell>
          <cell r="S28">
            <v>0</v>
          </cell>
          <cell r="T28">
            <v>0</v>
          </cell>
          <cell r="U28">
            <v>0</v>
          </cell>
          <cell r="W28">
            <v>0</v>
          </cell>
          <cell r="X28">
            <v>0</v>
          </cell>
          <cell r="Z28">
            <v>0</v>
          </cell>
          <cell r="AA28">
            <v>0</v>
          </cell>
          <cell r="AC28">
            <v>0</v>
          </cell>
          <cell r="AD28">
            <v>0</v>
          </cell>
          <cell r="AE28">
            <v>2</v>
          </cell>
          <cell r="AF28">
            <v>0</v>
          </cell>
          <cell r="AG28">
            <v>0</v>
          </cell>
          <cell r="AI28">
            <v>0</v>
          </cell>
          <cell r="AJ28">
            <v>0</v>
          </cell>
          <cell r="AK28">
            <v>0</v>
          </cell>
          <cell r="AL28">
            <v>0</v>
          </cell>
          <cell r="AM28">
            <v>0</v>
          </cell>
          <cell r="AO28">
            <v>0</v>
          </cell>
          <cell r="AP28">
            <v>0</v>
          </cell>
          <cell r="AQ28">
            <v>0</v>
          </cell>
          <cell r="AR28">
            <v>0</v>
          </cell>
          <cell r="AS28">
            <v>0</v>
          </cell>
          <cell r="AU28">
            <v>0</v>
          </cell>
          <cell r="AV28">
            <v>0</v>
          </cell>
          <cell r="AW28">
            <v>0</v>
          </cell>
          <cell r="AX28">
            <v>0</v>
          </cell>
          <cell r="AY28">
            <v>2</v>
          </cell>
          <cell r="BC28">
            <v>0</v>
          </cell>
          <cell r="BD28">
            <v>0</v>
          </cell>
          <cell r="BE28">
            <v>0</v>
          </cell>
          <cell r="BG28">
            <v>0</v>
          </cell>
          <cell r="BI28">
            <v>0</v>
          </cell>
          <cell r="BJ28">
            <v>0</v>
          </cell>
          <cell r="BK28">
            <v>0</v>
          </cell>
          <cell r="BM28">
            <v>0</v>
          </cell>
          <cell r="BQ28">
            <v>0</v>
          </cell>
          <cell r="BS28">
            <v>0</v>
          </cell>
          <cell r="BT28">
            <v>0</v>
          </cell>
          <cell r="BW28">
            <v>0</v>
          </cell>
        </row>
        <row r="29">
          <cell r="R29">
            <v>0</v>
          </cell>
          <cell r="S29">
            <v>0</v>
          </cell>
          <cell r="T29">
            <v>0</v>
          </cell>
          <cell r="U29">
            <v>0</v>
          </cell>
          <cell r="W29">
            <v>0</v>
          </cell>
          <cell r="X29">
            <v>0</v>
          </cell>
          <cell r="Y29">
            <v>0</v>
          </cell>
          <cell r="Z29">
            <v>0</v>
          </cell>
          <cell r="AD29">
            <v>0</v>
          </cell>
          <cell r="AE29">
            <v>0</v>
          </cell>
          <cell r="AF29">
            <v>0</v>
          </cell>
          <cell r="AG29">
            <v>0</v>
          </cell>
          <cell r="AI29">
            <v>0</v>
          </cell>
          <cell r="AJ29">
            <v>0</v>
          </cell>
          <cell r="AK29">
            <v>0</v>
          </cell>
          <cell r="AL29">
            <v>0</v>
          </cell>
          <cell r="AM29">
            <v>0</v>
          </cell>
          <cell r="AO29">
            <v>0</v>
          </cell>
          <cell r="AP29">
            <v>0</v>
          </cell>
          <cell r="AQ29">
            <v>0</v>
          </cell>
          <cell r="AR29">
            <v>0</v>
          </cell>
          <cell r="AS29">
            <v>0</v>
          </cell>
          <cell r="AU29">
            <v>0</v>
          </cell>
          <cell r="AV29">
            <v>0</v>
          </cell>
          <cell r="AW29">
            <v>0</v>
          </cell>
          <cell r="AX29">
            <v>0</v>
          </cell>
          <cell r="AY29">
            <v>0</v>
          </cell>
          <cell r="BC29">
            <v>0</v>
          </cell>
          <cell r="BD29">
            <v>0</v>
          </cell>
          <cell r="BE29">
            <v>0</v>
          </cell>
          <cell r="BG29">
            <v>0</v>
          </cell>
          <cell r="BI29">
            <v>0</v>
          </cell>
          <cell r="BJ29">
            <v>0</v>
          </cell>
          <cell r="BK29">
            <v>0</v>
          </cell>
          <cell r="BQ29">
            <v>0</v>
          </cell>
          <cell r="BS29">
            <v>0</v>
          </cell>
          <cell r="BT29">
            <v>0</v>
          </cell>
          <cell r="BW29">
            <v>0</v>
          </cell>
        </row>
        <row r="30">
          <cell r="R30">
            <v>0</v>
          </cell>
          <cell r="S30">
            <v>0</v>
          </cell>
          <cell r="T30">
            <v>0</v>
          </cell>
          <cell r="U30">
            <v>0</v>
          </cell>
          <cell r="W30">
            <v>0</v>
          </cell>
          <cell r="X30">
            <v>0</v>
          </cell>
          <cell r="Y30">
            <v>0</v>
          </cell>
          <cell r="Z30">
            <v>0</v>
          </cell>
          <cell r="AA30">
            <v>0</v>
          </cell>
          <cell r="AC30">
            <v>0</v>
          </cell>
          <cell r="AD30">
            <v>0</v>
          </cell>
          <cell r="AE30">
            <v>0</v>
          </cell>
          <cell r="AF30">
            <v>0</v>
          </cell>
          <cell r="AG30">
            <v>0</v>
          </cell>
          <cell r="AI30">
            <v>0</v>
          </cell>
          <cell r="AJ30">
            <v>0</v>
          </cell>
          <cell r="AK30">
            <v>0</v>
          </cell>
          <cell r="AL30">
            <v>0</v>
          </cell>
          <cell r="AM30">
            <v>0</v>
          </cell>
          <cell r="AO30">
            <v>0</v>
          </cell>
          <cell r="AQ30">
            <v>0</v>
          </cell>
          <cell r="AR30">
            <v>0</v>
          </cell>
          <cell r="AS30">
            <v>0</v>
          </cell>
          <cell r="AU30">
            <v>0</v>
          </cell>
          <cell r="AV30">
            <v>0</v>
          </cell>
          <cell r="AW30">
            <v>0</v>
          </cell>
          <cell r="AX30">
            <v>0</v>
          </cell>
          <cell r="AY30">
            <v>0</v>
          </cell>
          <cell r="BC30">
            <v>0</v>
          </cell>
          <cell r="BD30">
            <v>0</v>
          </cell>
          <cell r="BE30">
            <v>0</v>
          </cell>
          <cell r="BG30">
            <v>0</v>
          </cell>
          <cell r="BI30">
            <v>0</v>
          </cell>
          <cell r="BJ30">
            <v>0</v>
          </cell>
          <cell r="BK30">
            <v>0</v>
          </cell>
          <cell r="BM30">
            <v>0</v>
          </cell>
          <cell r="BQ30">
            <v>0</v>
          </cell>
          <cell r="BS30">
            <v>0</v>
          </cell>
          <cell r="BT30">
            <v>0</v>
          </cell>
          <cell r="BU30">
            <v>0</v>
          </cell>
          <cell r="BW30">
            <v>0</v>
          </cell>
        </row>
        <row r="31">
          <cell r="R31">
            <v>0</v>
          </cell>
          <cell r="S31">
            <v>0</v>
          </cell>
          <cell r="T31">
            <v>0</v>
          </cell>
          <cell r="U31">
            <v>0</v>
          </cell>
          <cell r="W31">
            <v>0</v>
          </cell>
          <cell r="X31">
            <v>0</v>
          </cell>
          <cell r="Y31">
            <v>0</v>
          </cell>
          <cell r="Z31">
            <v>0</v>
          </cell>
          <cell r="AA31">
            <v>0</v>
          </cell>
          <cell r="AC31">
            <v>0</v>
          </cell>
          <cell r="AD31">
            <v>0</v>
          </cell>
          <cell r="AE31">
            <v>0</v>
          </cell>
          <cell r="AF31">
            <v>0</v>
          </cell>
          <cell r="AG31">
            <v>0</v>
          </cell>
          <cell r="AI31">
            <v>0</v>
          </cell>
          <cell r="AJ31">
            <v>0</v>
          </cell>
          <cell r="AK31">
            <v>0</v>
          </cell>
          <cell r="AL31">
            <v>0</v>
          </cell>
          <cell r="AM31">
            <v>0</v>
          </cell>
          <cell r="AO31">
            <v>0</v>
          </cell>
          <cell r="AQ31">
            <v>0</v>
          </cell>
          <cell r="AR31">
            <v>0</v>
          </cell>
          <cell r="AS31">
            <v>0</v>
          </cell>
          <cell r="AU31">
            <v>0</v>
          </cell>
          <cell r="AV31">
            <v>0</v>
          </cell>
          <cell r="AW31">
            <v>0</v>
          </cell>
          <cell r="AX31">
            <v>0</v>
          </cell>
          <cell r="AY31">
            <v>0</v>
          </cell>
          <cell r="BC31">
            <v>0</v>
          </cell>
          <cell r="BD31">
            <v>0</v>
          </cell>
          <cell r="BE31">
            <v>0</v>
          </cell>
          <cell r="BG31">
            <v>0</v>
          </cell>
          <cell r="BI31">
            <v>0</v>
          </cell>
          <cell r="BJ31">
            <v>0</v>
          </cell>
          <cell r="BK31">
            <v>0</v>
          </cell>
          <cell r="BM31">
            <v>0</v>
          </cell>
          <cell r="BQ31">
            <v>0</v>
          </cell>
          <cell r="BS31">
            <v>0</v>
          </cell>
          <cell r="BT31">
            <v>0</v>
          </cell>
          <cell r="BU31">
            <v>0</v>
          </cell>
          <cell r="BW31">
            <v>0</v>
          </cell>
        </row>
        <row r="32">
          <cell r="R32">
            <v>0</v>
          </cell>
          <cell r="S32">
            <v>0</v>
          </cell>
          <cell r="T32">
            <v>0</v>
          </cell>
          <cell r="U32">
            <v>0</v>
          </cell>
          <cell r="W32">
            <v>0</v>
          </cell>
          <cell r="X32">
            <v>0</v>
          </cell>
          <cell r="Y32">
            <v>0</v>
          </cell>
          <cell r="Z32">
            <v>0</v>
          </cell>
          <cell r="AA32">
            <v>0</v>
          </cell>
          <cell r="AC32">
            <v>0</v>
          </cell>
          <cell r="AD32">
            <v>0</v>
          </cell>
          <cell r="AE32">
            <v>0</v>
          </cell>
          <cell r="AF32">
            <v>0</v>
          </cell>
          <cell r="AG32">
            <v>0</v>
          </cell>
          <cell r="AI32">
            <v>0</v>
          </cell>
          <cell r="AJ32">
            <v>0</v>
          </cell>
          <cell r="AK32">
            <v>0</v>
          </cell>
          <cell r="AL32">
            <v>0</v>
          </cell>
          <cell r="AM32">
            <v>0</v>
          </cell>
          <cell r="AO32">
            <v>0</v>
          </cell>
          <cell r="AP32">
            <v>0</v>
          </cell>
          <cell r="AR32">
            <v>0</v>
          </cell>
          <cell r="AS32">
            <v>0</v>
          </cell>
          <cell r="AU32">
            <v>0</v>
          </cell>
          <cell r="AV32">
            <v>0</v>
          </cell>
          <cell r="AW32">
            <v>0</v>
          </cell>
          <cell r="AX32">
            <v>0</v>
          </cell>
          <cell r="AY32">
            <v>0</v>
          </cell>
          <cell r="BC32">
            <v>0</v>
          </cell>
          <cell r="BD32">
            <v>0</v>
          </cell>
          <cell r="BE32">
            <v>0</v>
          </cell>
          <cell r="BG32">
            <v>0</v>
          </cell>
          <cell r="BI32">
            <v>0</v>
          </cell>
          <cell r="BJ32">
            <v>0</v>
          </cell>
          <cell r="BK32">
            <v>0</v>
          </cell>
          <cell r="BQ32">
            <v>0</v>
          </cell>
          <cell r="BS32">
            <v>0</v>
          </cell>
          <cell r="BT32">
            <v>0</v>
          </cell>
          <cell r="BU32">
            <v>0</v>
          </cell>
          <cell r="BW32">
            <v>0</v>
          </cell>
        </row>
        <row r="33">
          <cell r="Q33">
            <v>0</v>
          </cell>
          <cell r="R33">
            <v>0</v>
          </cell>
          <cell r="S33">
            <v>0</v>
          </cell>
          <cell r="T33">
            <v>0</v>
          </cell>
          <cell r="U33">
            <v>0</v>
          </cell>
          <cell r="W33">
            <v>0</v>
          </cell>
          <cell r="X33">
            <v>0</v>
          </cell>
          <cell r="Y33">
            <v>0</v>
          </cell>
          <cell r="Z33">
            <v>0</v>
          </cell>
          <cell r="AA33">
            <v>0</v>
          </cell>
          <cell r="AC33">
            <v>0</v>
          </cell>
          <cell r="AD33">
            <v>0</v>
          </cell>
          <cell r="AE33">
            <v>0</v>
          </cell>
          <cell r="AF33">
            <v>0</v>
          </cell>
          <cell r="AG33">
            <v>0</v>
          </cell>
          <cell r="AI33">
            <v>0</v>
          </cell>
          <cell r="AJ33">
            <v>0</v>
          </cell>
          <cell r="AK33">
            <v>0</v>
          </cell>
          <cell r="AL33">
            <v>0</v>
          </cell>
          <cell r="AM33">
            <v>0</v>
          </cell>
          <cell r="AO33">
            <v>0</v>
          </cell>
          <cell r="AP33">
            <v>0</v>
          </cell>
          <cell r="AQ33">
            <v>0</v>
          </cell>
          <cell r="AR33">
            <v>0</v>
          </cell>
          <cell r="AS33">
            <v>0</v>
          </cell>
          <cell r="AU33">
            <v>0</v>
          </cell>
          <cell r="AV33">
            <v>0</v>
          </cell>
          <cell r="AW33">
            <v>0</v>
          </cell>
          <cell r="AX33">
            <v>0</v>
          </cell>
          <cell r="AY33">
            <v>0</v>
          </cell>
          <cell r="BC33">
            <v>0</v>
          </cell>
          <cell r="BD33">
            <v>0</v>
          </cell>
          <cell r="BE33">
            <v>0</v>
          </cell>
          <cell r="BG33">
            <v>0</v>
          </cell>
          <cell r="BI33">
            <v>0</v>
          </cell>
          <cell r="BJ33">
            <v>0</v>
          </cell>
          <cell r="BK33">
            <v>0</v>
          </cell>
          <cell r="BM33">
            <v>0</v>
          </cell>
          <cell r="BQ33">
            <v>0</v>
          </cell>
          <cell r="BS33">
            <v>0</v>
          </cell>
          <cell r="BT33">
            <v>0</v>
          </cell>
          <cell r="BU33">
            <v>0</v>
          </cell>
          <cell r="BW33">
            <v>0</v>
          </cell>
        </row>
        <row r="34">
          <cell r="R34">
            <v>0</v>
          </cell>
          <cell r="S34">
            <v>0</v>
          </cell>
          <cell r="T34">
            <v>0</v>
          </cell>
          <cell r="U34">
            <v>0</v>
          </cell>
          <cell r="W34">
            <v>0</v>
          </cell>
          <cell r="X34">
            <v>0</v>
          </cell>
          <cell r="Y34">
            <v>0</v>
          </cell>
          <cell r="Z34">
            <v>0</v>
          </cell>
          <cell r="AC34">
            <v>0</v>
          </cell>
          <cell r="AD34">
            <v>0</v>
          </cell>
          <cell r="AE34">
            <v>0</v>
          </cell>
          <cell r="AF34">
            <v>0</v>
          </cell>
          <cell r="AG34">
            <v>0</v>
          </cell>
          <cell r="AI34">
            <v>0</v>
          </cell>
          <cell r="AJ34">
            <v>0</v>
          </cell>
          <cell r="AK34">
            <v>0</v>
          </cell>
          <cell r="AL34">
            <v>0</v>
          </cell>
          <cell r="AM34">
            <v>0</v>
          </cell>
          <cell r="AO34">
            <v>0</v>
          </cell>
          <cell r="AP34">
            <v>0</v>
          </cell>
          <cell r="AQ34">
            <v>0</v>
          </cell>
          <cell r="AR34">
            <v>0</v>
          </cell>
          <cell r="AS34">
            <v>0</v>
          </cell>
          <cell r="AU34">
            <v>0</v>
          </cell>
          <cell r="AV34">
            <v>0</v>
          </cell>
          <cell r="AW34">
            <v>0</v>
          </cell>
          <cell r="AX34">
            <v>0</v>
          </cell>
          <cell r="AY34">
            <v>0</v>
          </cell>
          <cell r="BC34">
            <v>0</v>
          </cell>
          <cell r="BD34">
            <v>0</v>
          </cell>
          <cell r="BE34">
            <v>0</v>
          </cell>
          <cell r="BG34">
            <v>0</v>
          </cell>
          <cell r="BI34">
            <v>0</v>
          </cell>
          <cell r="BJ34">
            <v>0</v>
          </cell>
          <cell r="BK34">
            <v>0</v>
          </cell>
          <cell r="BM34">
            <v>0</v>
          </cell>
          <cell r="BQ34">
            <v>0</v>
          </cell>
          <cell r="BS34">
            <v>0</v>
          </cell>
          <cell r="BT34">
            <v>0</v>
          </cell>
          <cell r="BU34">
            <v>0</v>
          </cell>
          <cell r="BW34">
            <v>0</v>
          </cell>
        </row>
        <row r="36">
          <cell r="Q36">
            <v>0.25</v>
          </cell>
          <cell r="R36">
            <v>0</v>
          </cell>
          <cell r="S36">
            <v>0</v>
          </cell>
          <cell r="T36">
            <v>0</v>
          </cell>
          <cell r="U36">
            <v>0</v>
          </cell>
          <cell r="W36">
            <v>0</v>
          </cell>
          <cell r="X36">
            <v>0</v>
          </cell>
          <cell r="Y36">
            <v>0</v>
          </cell>
          <cell r="Z36">
            <v>0</v>
          </cell>
          <cell r="AC36">
            <v>0</v>
          </cell>
          <cell r="AD36">
            <v>0</v>
          </cell>
          <cell r="AE36">
            <v>0</v>
          </cell>
          <cell r="AF36">
            <v>0</v>
          </cell>
          <cell r="AG36">
            <v>0</v>
          </cell>
          <cell r="AI36">
            <v>0</v>
          </cell>
          <cell r="AJ36">
            <v>0</v>
          </cell>
          <cell r="AK36">
            <v>0</v>
          </cell>
          <cell r="AL36">
            <v>0</v>
          </cell>
          <cell r="AM36">
            <v>0</v>
          </cell>
          <cell r="AO36">
            <v>0</v>
          </cell>
          <cell r="AP36">
            <v>0</v>
          </cell>
          <cell r="AQ36">
            <v>0</v>
          </cell>
          <cell r="AR36">
            <v>0</v>
          </cell>
          <cell r="AS36">
            <v>0</v>
          </cell>
          <cell r="AU36">
            <v>0</v>
          </cell>
          <cell r="AV36">
            <v>0</v>
          </cell>
          <cell r="AW36">
            <v>0</v>
          </cell>
          <cell r="AX36">
            <v>0</v>
          </cell>
          <cell r="AY36">
            <v>0</v>
          </cell>
          <cell r="BC36">
            <v>0</v>
          </cell>
          <cell r="BD36">
            <v>0</v>
          </cell>
          <cell r="BE36">
            <v>0</v>
          </cell>
          <cell r="BG36">
            <v>0</v>
          </cell>
          <cell r="BI36">
            <v>0</v>
          </cell>
          <cell r="BJ36">
            <v>0</v>
          </cell>
          <cell r="BM36">
            <v>0</v>
          </cell>
          <cell r="BQ36">
            <v>0</v>
          </cell>
          <cell r="BS36">
            <v>0</v>
          </cell>
          <cell r="BT36">
            <v>0</v>
          </cell>
          <cell r="BU36">
            <v>0</v>
          </cell>
          <cell r="BW36">
            <v>0</v>
          </cell>
        </row>
        <row r="37">
          <cell r="Q37">
            <v>0</v>
          </cell>
          <cell r="R37">
            <v>0</v>
          </cell>
          <cell r="S37">
            <v>0</v>
          </cell>
          <cell r="T37">
            <v>0</v>
          </cell>
          <cell r="U37">
            <v>0</v>
          </cell>
          <cell r="W37">
            <v>0</v>
          </cell>
          <cell r="X37">
            <v>0</v>
          </cell>
          <cell r="Y37">
            <v>0</v>
          </cell>
          <cell r="Z37">
            <v>0</v>
          </cell>
          <cell r="AC37">
            <v>0.25</v>
          </cell>
          <cell r="AD37">
            <v>0</v>
          </cell>
          <cell r="AE37">
            <v>0</v>
          </cell>
          <cell r="AF37">
            <v>0</v>
          </cell>
          <cell r="AG37">
            <v>0</v>
          </cell>
          <cell r="AI37">
            <v>0</v>
          </cell>
          <cell r="AJ37">
            <v>0</v>
          </cell>
          <cell r="AK37">
            <v>0</v>
          </cell>
          <cell r="AL37">
            <v>0</v>
          </cell>
          <cell r="AM37">
            <v>0</v>
          </cell>
          <cell r="AO37">
            <v>0</v>
          </cell>
          <cell r="AP37">
            <v>0</v>
          </cell>
          <cell r="AQ37">
            <v>0</v>
          </cell>
          <cell r="AR37">
            <v>0</v>
          </cell>
          <cell r="AS37">
            <v>0</v>
          </cell>
          <cell r="AU37">
            <v>0</v>
          </cell>
          <cell r="AV37">
            <v>0</v>
          </cell>
          <cell r="AW37">
            <v>0</v>
          </cell>
          <cell r="AX37">
            <v>0</v>
          </cell>
          <cell r="AY37">
            <v>0</v>
          </cell>
          <cell r="BC37">
            <v>0</v>
          </cell>
          <cell r="BD37">
            <v>0</v>
          </cell>
          <cell r="BE37">
            <v>0</v>
          </cell>
          <cell r="BG37">
            <v>0</v>
          </cell>
          <cell r="BI37">
            <v>0</v>
          </cell>
          <cell r="BJ37">
            <v>0</v>
          </cell>
          <cell r="BK37">
            <v>0</v>
          </cell>
          <cell r="BM37">
            <v>0</v>
          </cell>
          <cell r="BQ37">
            <v>0</v>
          </cell>
          <cell r="BS37">
            <v>0</v>
          </cell>
          <cell r="BT37">
            <v>0</v>
          </cell>
          <cell r="BU37">
            <v>0</v>
          </cell>
          <cell r="BW37">
            <v>0</v>
          </cell>
        </row>
        <row r="38">
          <cell r="Q38">
            <v>0</v>
          </cell>
          <cell r="R38">
            <v>0</v>
          </cell>
          <cell r="S38">
            <v>0</v>
          </cell>
          <cell r="T38">
            <v>0</v>
          </cell>
          <cell r="U38">
            <v>0</v>
          </cell>
          <cell r="W38">
            <v>0</v>
          </cell>
          <cell r="X38">
            <v>0</v>
          </cell>
          <cell r="Y38">
            <v>0</v>
          </cell>
          <cell r="Z38">
            <v>0</v>
          </cell>
          <cell r="AC38">
            <v>0</v>
          </cell>
          <cell r="AD38">
            <v>0</v>
          </cell>
          <cell r="AE38">
            <v>0</v>
          </cell>
          <cell r="AF38">
            <v>0</v>
          </cell>
          <cell r="AG38">
            <v>0</v>
          </cell>
          <cell r="AI38">
            <v>0</v>
          </cell>
          <cell r="AJ38">
            <v>0</v>
          </cell>
          <cell r="AK38">
            <v>0</v>
          </cell>
          <cell r="AL38">
            <v>0</v>
          </cell>
          <cell r="AM38">
            <v>0</v>
          </cell>
          <cell r="AO38">
            <v>0.16</v>
          </cell>
          <cell r="AP38">
            <v>0</v>
          </cell>
          <cell r="AQ38">
            <v>0</v>
          </cell>
          <cell r="AR38">
            <v>0</v>
          </cell>
          <cell r="AS38">
            <v>0</v>
          </cell>
          <cell r="AU38">
            <v>0</v>
          </cell>
          <cell r="AV38">
            <v>0</v>
          </cell>
          <cell r="AW38">
            <v>0</v>
          </cell>
          <cell r="AX38">
            <v>0</v>
          </cell>
          <cell r="AY38">
            <v>0</v>
          </cell>
          <cell r="BC38">
            <v>0</v>
          </cell>
          <cell r="BD38">
            <v>0</v>
          </cell>
          <cell r="BE38">
            <v>0</v>
          </cell>
          <cell r="BG38">
            <v>0</v>
          </cell>
          <cell r="BI38">
            <v>0</v>
          </cell>
          <cell r="BJ38">
            <v>0</v>
          </cell>
          <cell r="BK38">
            <v>0</v>
          </cell>
          <cell r="BM38">
            <v>0</v>
          </cell>
          <cell r="BQ38">
            <v>0</v>
          </cell>
          <cell r="BS38">
            <v>0</v>
          </cell>
          <cell r="BT38">
            <v>0</v>
          </cell>
          <cell r="BU38">
            <v>0</v>
          </cell>
          <cell r="BW38">
            <v>0</v>
          </cell>
        </row>
        <row r="39">
          <cell r="Q39">
            <v>0</v>
          </cell>
          <cell r="R39">
            <v>0</v>
          </cell>
          <cell r="S39">
            <v>0</v>
          </cell>
          <cell r="T39">
            <v>0</v>
          </cell>
          <cell r="U39">
            <v>0</v>
          </cell>
          <cell r="W39">
            <v>0</v>
          </cell>
          <cell r="X39">
            <v>0</v>
          </cell>
          <cell r="Y39">
            <v>0</v>
          </cell>
          <cell r="Z39">
            <v>0</v>
          </cell>
          <cell r="AC39">
            <v>0</v>
          </cell>
          <cell r="AD39">
            <v>0</v>
          </cell>
          <cell r="AE39">
            <v>0</v>
          </cell>
          <cell r="AF39">
            <v>0</v>
          </cell>
          <cell r="AG39">
            <v>0</v>
          </cell>
          <cell r="AI39">
            <v>0</v>
          </cell>
          <cell r="AJ39">
            <v>0</v>
          </cell>
          <cell r="AK39">
            <v>0</v>
          </cell>
          <cell r="AL39">
            <v>0</v>
          </cell>
          <cell r="AM39">
            <v>0</v>
          </cell>
          <cell r="AO39">
            <v>0</v>
          </cell>
          <cell r="AP39">
            <v>0</v>
          </cell>
          <cell r="AQ39">
            <v>0</v>
          </cell>
          <cell r="AR39">
            <v>0</v>
          </cell>
          <cell r="AS39">
            <v>0</v>
          </cell>
          <cell r="AU39">
            <v>0</v>
          </cell>
          <cell r="AV39">
            <v>0</v>
          </cell>
          <cell r="AW39">
            <v>0</v>
          </cell>
          <cell r="AX39">
            <v>0</v>
          </cell>
          <cell r="AY39">
            <v>0</v>
          </cell>
          <cell r="BA39">
            <v>0.25</v>
          </cell>
          <cell r="BD39">
            <v>0</v>
          </cell>
          <cell r="BE39">
            <v>0</v>
          </cell>
          <cell r="BG39">
            <v>0</v>
          </cell>
          <cell r="BI39">
            <v>0</v>
          </cell>
          <cell r="BJ39">
            <v>0</v>
          </cell>
          <cell r="BK39">
            <v>0</v>
          </cell>
          <cell r="BM39">
            <v>0</v>
          </cell>
          <cell r="BQ39">
            <v>0</v>
          </cell>
          <cell r="BS39">
            <v>0</v>
          </cell>
          <cell r="BT39">
            <v>0</v>
          </cell>
          <cell r="BU39">
            <v>0</v>
          </cell>
          <cell r="BW39">
            <v>0</v>
          </cell>
        </row>
        <row r="40">
          <cell r="Q40">
            <v>0</v>
          </cell>
          <cell r="R40">
            <v>0</v>
          </cell>
          <cell r="S40">
            <v>0</v>
          </cell>
          <cell r="T40">
            <v>0</v>
          </cell>
          <cell r="U40">
            <v>0</v>
          </cell>
          <cell r="W40">
            <v>0</v>
          </cell>
          <cell r="X40">
            <v>0</v>
          </cell>
          <cell r="Y40">
            <v>0</v>
          </cell>
          <cell r="Z40">
            <v>0</v>
          </cell>
          <cell r="AC40">
            <v>0</v>
          </cell>
          <cell r="AD40">
            <v>0</v>
          </cell>
          <cell r="AE40">
            <v>0</v>
          </cell>
          <cell r="AF40">
            <v>0</v>
          </cell>
          <cell r="AG40">
            <v>0</v>
          </cell>
          <cell r="AI40">
            <v>0</v>
          </cell>
          <cell r="AJ40">
            <v>0</v>
          </cell>
          <cell r="AK40">
            <v>0</v>
          </cell>
          <cell r="AL40">
            <v>0</v>
          </cell>
          <cell r="AM40">
            <v>0</v>
          </cell>
          <cell r="AO40">
            <v>0</v>
          </cell>
          <cell r="AP40">
            <v>0</v>
          </cell>
          <cell r="AQ40">
            <v>0</v>
          </cell>
          <cell r="AR40">
            <v>0</v>
          </cell>
          <cell r="AS40">
            <v>0</v>
          </cell>
          <cell r="AU40">
            <v>0</v>
          </cell>
          <cell r="AV40">
            <v>0</v>
          </cell>
          <cell r="AW40">
            <v>0</v>
          </cell>
          <cell r="AX40">
            <v>0</v>
          </cell>
          <cell r="AY40">
            <v>0</v>
          </cell>
          <cell r="BC40">
            <v>0</v>
          </cell>
          <cell r="BD40">
            <v>0</v>
          </cell>
          <cell r="BE40">
            <v>0</v>
          </cell>
          <cell r="BG40">
            <v>0</v>
          </cell>
          <cell r="BI40">
            <v>0</v>
          </cell>
          <cell r="BJ40">
            <v>0</v>
          </cell>
          <cell r="BK40">
            <v>0</v>
          </cell>
          <cell r="BM40">
            <v>0.4</v>
          </cell>
          <cell r="BS40">
            <v>0</v>
          </cell>
          <cell r="BT40">
            <v>0</v>
          </cell>
          <cell r="BU40">
            <v>0</v>
          </cell>
          <cell r="BW40">
            <v>0</v>
          </cell>
        </row>
        <row r="41">
          <cell r="Q41">
            <v>0</v>
          </cell>
          <cell r="R41">
            <v>0</v>
          </cell>
          <cell r="S41">
            <v>0</v>
          </cell>
          <cell r="T41">
            <v>0</v>
          </cell>
          <cell r="U41">
            <v>0</v>
          </cell>
          <cell r="W41">
            <v>0</v>
          </cell>
          <cell r="X41">
            <v>0</v>
          </cell>
          <cell r="Y41">
            <v>0</v>
          </cell>
          <cell r="Z41">
            <v>0</v>
          </cell>
          <cell r="AC41">
            <v>0</v>
          </cell>
          <cell r="AD41">
            <v>0</v>
          </cell>
          <cell r="AE41">
            <v>0</v>
          </cell>
          <cell r="AF41">
            <v>0</v>
          </cell>
          <cell r="AG41">
            <v>0</v>
          </cell>
          <cell r="AI41">
            <v>0</v>
          </cell>
          <cell r="AJ41">
            <v>0</v>
          </cell>
          <cell r="AK41">
            <v>0</v>
          </cell>
          <cell r="AL41">
            <v>0</v>
          </cell>
          <cell r="AM41">
            <v>0</v>
          </cell>
          <cell r="AO41">
            <v>0</v>
          </cell>
          <cell r="AP41">
            <v>0</v>
          </cell>
          <cell r="AQ41">
            <v>0</v>
          </cell>
          <cell r="AR41">
            <v>0</v>
          </cell>
          <cell r="AS41">
            <v>0</v>
          </cell>
          <cell r="AU41">
            <v>0</v>
          </cell>
          <cell r="AV41">
            <v>0</v>
          </cell>
          <cell r="AW41">
            <v>0</v>
          </cell>
          <cell r="AX41">
            <v>0</v>
          </cell>
          <cell r="AY41">
            <v>0</v>
          </cell>
          <cell r="BC41">
            <v>0</v>
          </cell>
          <cell r="BD41">
            <v>0</v>
          </cell>
          <cell r="BE41">
            <v>0</v>
          </cell>
          <cell r="BG41">
            <v>0</v>
          </cell>
          <cell r="BI41">
            <v>0</v>
          </cell>
          <cell r="BJ41">
            <v>0</v>
          </cell>
          <cell r="BK41">
            <v>0</v>
          </cell>
          <cell r="BM41">
            <v>0.25</v>
          </cell>
          <cell r="BS41">
            <v>0</v>
          </cell>
          <cell r="BT41">
            <v>0</v>
          </cell>
          <cell r="BU41">
            <v>0</v>
          </cell>
          <cell r="BW41">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sheetNames>
    <sheetDataSet>
      <sheetData sheetId="0">
        <row r="11">
          <cell r="A11" t="str">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ow r="16">
          <cell r="A16" t="str">
            <v>0</v>
          </cell>
          <cell r="B16" t="str">
            <v>ВСЕГО по инвестиционной программе, в том числе:</v>
          </cell>
        </row>
        <row r="17">
          <cell r="A17" t="str">
            <v>0.1</v>
          </cell>
          <cell r="B17" t="str">
            <v>Технологическое присоединение, всего</v>
          </cell>
        </row>
        <row r="18">
          <cell r="A18" t="str">
            <v>0.2</v>
          </cell>
          <cell r="B18" t="str">
            <v>Реконструкция, модернизация, техническое перевооружение, всего</v>
          </cell>
        </row>
        <row r="19">
          <cell r="A19" t="str">
            <v>0.6</v>
          </cell>
          <cell r="B19" t="str">
            <v>Прочие инвестиционные проекты, всего</v>
          </cell>
        </row>
        <row r="20">
          <cell r="A20">
            <v>0</v>
          </cell>
          <cell r="B20" t="str">
            <v>Технологическое присоединение, всего, в том числе:</v>
          </cell>
        </row>
        <row r="21">
          <cell r="B21" t="str">
            <v>Республика Марий Эл</v>
          </cell>
        </row>
        <row r="22">
          <cell r="A22" t="str">
            <v>1.2.2</v>
          </cell>
          <cell r="B22" t="str">
            <v>Реконструкция, модернизация, техническое перевооружение линий электропередачи, всего, в том числе:</v>
          </cell>
        </row>
        <row r="23">
          <cell r="A23" t="str">
            <v>1.2.2.1</v>
          </cell>
          <cell r="B23" t="str">
            <v>Реконструкция линий электропередачи, всего, в том числе:</v>
          </cell>
        </row>
        <row r="24">
          <cell r="A24" t="str">
            <v>1.2.2.1.1</v>
          </cell>
          <cell r="B24" t="str">
            <v xml:space="preserve">Выполнение строительно-монтажных работ проводимых по программе реконструкции воздушной линии электропередач 35 кВ (бух. Наименование ПС "Силикатный"-ТП 35/6 "Сурок") инв. № 865002901 находящаяся по адресу  Республика Марий Эл, Медведевский район, в/г 18, п. Сурок  </v>
          </cell>
          <cell r="C24" t="str">
            <v>I/ВЛГ/12/01/0001</v>
          </cell>
        </row>
        <row r="25">
          <cell r="A25" t="str">
            <v>1.6</v>
          </cell>
          <cell r="B25" t="str">
            <v>Прочие инвестиционные проекты, всего, в том числе:</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sheetNames>
    <sheetDataSet>
      <sheetData sheetId="0">
        <row r="23">
          <cell r="A23" t="str">
            <v>0</v>
          </cell>
          <cell r="B23" t="str">
            <v>ВСЕГО по инвестиционной программе, в том числе:</v>
          </cell>
        </row>
        <row r="24">
          <cell r="A24" t="str">
            <v>0.1</v>
          </cell>
          <cell r="B24" t="str">
            <v>Технологическое присоединение, всего</v>
          </cell>
        </row>
        <row r="25">
          <cell r="A25" t="str">
            <v>0.2</v>
          </cell>
          <cell r="B25" t="str">
            <v>Реконструкция, модернизация, техническое перевооружение, всего</v>
          </cell>
        </row>
        <row r="26">
          <cell r="A26" t="str">
            <v>0.6</v>
          </cell>
          <cell r="B26" t="str">
            <v>Прочие инвестиционные проекты, всего</v>
          </cell>
        </row>
        <row r="27">
          <cell r="A27">
            <v>0</v>
          </cell>
          <cell r="B27" t="str">
            <v>Технологическое присоединение, всего, в том числе:</v>
          </cell>
        </row>
        <row r="28">
          <cell r="A28">
            <v>0</v>
          </cell>
          <cell r="B28" t="str">
            <v>Республика Марий Эл</v>
          </cell>
        </row>
        <row r="29">
          <cell r="A29" t="str">
            <v>1.2.2</v>
          </cell>
          <cell r="B29" t="str">
            <v>Реконструкция, модернизация, техническое перевооружение линий электропередачи, всего, в том числе:</v>
          </cell>
        </row>
        <row r="30">
          <cell r="A30" t="str">
            <v>1.2.2.1</v>
          </cell>
          <cell r="B30" t="str">
            <v>Реконструкция линий электропередачи, всего, в том числе:</v>
          </cell>
        </row>
        <row r="32">
          <cell r="A32" t="str">
            <v>1.6</v>
          </cell>
          <cell r="B32" t="str">
            <v>Прочие инвестиционные проекты, всего, в том числе:</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economy.gov.ru/minec/activity/sections/macro/20162411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F37"/>
  <sheetViews>
    <sheetView view="pageBreakPreview" zoomScale="90" zoomScaleNormal="100" zoomScaleSheetLayoutView="90" workbookViewId="0">
      <selection activeCell="T16" sqref="T16"/>
    </sheetView>
  </sheetViews>
  <sheetFormatPr defaultRowHeight="12"/>
  <cols>
    <col min="1" max="1" width="9.75" style="1" customWidth="1"/>
    <col min="2" max="2" width="33.875" style="1" customWidth="1"/>
    <col min="3" max="3" width="13.5" style="1" customWidth="1"/>
    <col min="4" max="14" width="8.125" style="1" customWidth="1"/>
    <col min="15" max="15" width="10.875" style="1" customWidth="1"/>
    <col min="16" max="19" width="8.125" style="1" customWidth="1"/>
    <col min="20" max="16384" width="9" style="1"/>
  </cols>
  <sheetData>
    <row r="2" spans="1:32" ht="15.75">
      <c r="F2" s="47"/>
      <c r="G2" s="416"/>
      <c r="H2" s="416"/>
      <c r="I2" s="47"/>
    </row>
    <row r="3" spans="1:32">
      <c r="F3" s="33"/>
      <c r="G3" s="33"/>
      <c r="H3" s="33"/>
      <c r="I3" s="33"/>
    </row>
    <row r="4" spans="1:32" ht="18.75">
      <c r="A4" s="417" t="s">
        <v>59</v>
      </c>
      <c r="B4" s="417"/>
      <c r="C4" s="417"/>
      <c r="D4" s="417"/>
      <c r="E4" s="417"/>
      <c r="F4" s="417"/>
      <c r="G4" s="417"/>
      <c r="H4" s="417"/>
      <c r="I4" s="417"/>
      <c r="J4" s="417"/>
      <c r="K4" s="417"/>
      <c r="L4" s="417"/>
      <c r="M4" s="417"/>
      <c r="N4" s="417"/>
      <c r="O4" s="417"/>
      <c r="P4" s="417"/>
      <c r="Q4" s="417"/>
      <c r="R4" s="417"/>
      <c r="S4" s="417"/>
    </row>
    <row r="5" spans="1:32" ht="18.75">
      <c r="A5" s="374" t="s">
        <v>60</v>
      </c>
      <c r="B5" s="374"/>
      <c r="C5" s="374"/>
      <c r="D5" s="374"/>
      <c r="E5" s="374"/>
      <c r="F5" s="374"/>
      <c r="G5" s="374"/>
      <c r="H5" s="374"/>
      <c r="I5" s="374"/>
      <c r="J5" s="374"/>
      <c r="K5" s="374"/>
      <c r="L5" s="374"/>
      <c r="M5" s="374"/>
      <c r="N5" s="374"/>
      <c r="O5" s="374"/>
      <c r="P5" s="374"/>
      <c r="Q5" s="374"/>
      <c r="R5" s="374"/>
      <c r="S5" s="374"/>
    </row>
    <row r="6" spans="1:32" ht="15.75" customHeight="1"/>
    <row r="7" spans="1:32" ht="21.75" customHeight="1">
      <c r="A7" s="375" t="s">
        <v>58</v>
      </c>
      <c r="B7" s="375"/>
      <c r="C7" s="375"/>
      <c r="D7" s="375"/>
      <c r="E7" s="375"/>
      <c r="F7" s="375"/>
      <c r="G7" s="375"/>
      <c r="H7" s="375"/>
      <c r="I7" s="375"/>
      <c r="J7" s="375"/>
      <c r="K7" s="375"/>
      <c r="L7" s="375"/>
      <c r="M7" s="375"/>
      <c r="N7" s="375"/>
      <c r="O7" s="375"/>
      <c r="P7" s="375"/>
      <c r="Q7" s="375"/>
      <c r="R7" s="375"/>
      <c r="S7" s="375"/>
    </row>
    <row r="8" spans="1:32" ht="15.75" customHeight="1">
      <c r="A8" s="376" t="s">
        <v>57</v>
      </c>
      <c r="B8" s="376"/>
      <c r="C8" s="376"/>
      <c r="D8" s="376"/>
      <c r="E8" s="376"/>
      <c r="F8" s="376"/>
      <c r="G8" s="376"/>
      <c r="H8" s="376"/>
      <c r="I8" s="376"/>
      <c r="J8" s="376"/>
      <c r="K8" s="376"/>
      <c r="L8" s="376"/>
      <c r="M8" s="376"/>
      <c r="N8" s="376"/>
      <c r="O8" s="376"/>
      <c r="P8" s="376"/>
      <c r="Q8" s="376"/>
      <c r="R8" s="376"/>
      <c r="S8" s="376"/>
    </row>
    <row r="10" spans="1:32" ht="16.5" customHeight="1">
      <c r="A10" s="375" t="s">
        <v>61</v>
      </c>
      <c r="B10" s="375"/>
      <c r="C10" s="375"/>
      <c r="D10" s="375"/>
      <c r="E10" s="375"/>
      <c r="F10" s="375"/>
      <c r="G10" s="375"/>
      <c r="H10" s="375"/>
      <c r="I10" s="375"/>
      <c r="J10" s="375"/>
      <c r="K10" s="375"/>
      <c r="L10" s="375"/>
      <c r="M10" s="375"/>
      <c r="N10" s="375"/>
      <c r="O10" s="375"/>
      <c r="P10" s="375"/>
      <c r="Q10" s="375"/>
      <c r="R10" s="375"/>
      <c r="S10" s="375"/>
    </row>
    <row r="11" spans="1:32" ht="15" customHeight="1">
      <c r="A11" s="48"/>
      <c r="B11" s="48"/>
      <c r="C11" s="48"/>
      <c r="D11" s="48"/>
      <c r="E11" s="48"/>
      <c r="F11" s="48"/>
      <c r="G11" s="48"/>
      <c r="H11" s="48"/>
      <c r="I11" s="48"/>
      <c r="J11" s="233"/>
      <c r="K11" s="233"/>
      <c r="L11" s="233"/>
      <c r="M11" s="233"/>
      <c r="N11" s="233"/>
      <c r="O11" s="233"/>
      <c r="P11" s="48"/>
      <c r="Q11" s="48"/>
      <c r="R11" s="48"/>
      <c r="S11" s="48"/>
    </row>
    <row r="12" spans="1:32" s="33" customFormat="1" ht="15.75" customHeight="1">
      <c r="A12" s="412" t="s">
        <v>62</v>
      </c>
      <c r="B12" s="412"/>
      <c r="C12" s="412"/>
      <c r="D12" s="412"/>
      <c r="E12" s="412"/>
      <c r="F12" s="412"/>
      <c r="G12" s="412"/>
      <c r="H12" s="412"/>
      <c r="I12" s="412"/>
      <c r="J12" s="412"/>
      <c r="K12" s="412"/>
      <c r="L12" s="412"/>
      <c r="M12" s="412"/>
      <c r="N12" s="412"/>
      <c r="O12" s="412"/>
      <c r="P12" s="412"/>
      <c r="Q12" s="412"/>
      <c r="R12" s="412"/>
      <c r="S12" s="412"/>
      <c r="T12" s="34"/>
      <c r="U12" s="34"/>
      <c r="V12" s="34"/>
      <c r="W12" s="34"/>
      <c r="X12" s="34"/>
      <c r="Y12" s="34"/>
      <c r="Z12" s="34"/>
      <c r="AA12" s="34"/>
      <c r="AB12" s="34"/>
      <c r="AC12" s="34"/>
      <c r="AD12" s="34"/>
      <c r="AE12" s="34"/>
      <c r="AF12" s="34"/>
    </row>
    <row r="13" spans="1:32" s="33" customFormat="1" ht="15.75" customHeight="1">
      <c r="A13" s="377" t="s">
        <v>56</v>
      </c>
      <c r="B13" s="377"/>
      <c r="C13" s="377"/>
      <c r="D13" s="377"/>
      <c r="E13" s="377"/>
      <c r="F13" s="377"/>
      <c r="G13" s="377"/>
      <c r="H13" s="377"/>
      <c r="I13" s="377"/>
      <c r="J13" s="377"/>
      <c r="K13" s="377"/>
      <c r="L13" s="377"/>
      <c r="M13" s="377"/>
      <c r="N13" s="377"/>
      <c r="O13" s="377"/>
      <c r="P13" s="377"/>
      <c r="Q13" s="377"/>
      <c r="R13" s="377"/>
      <c r="S13" s="377"/>
      <c r="T13" s="35"/>
      <c r="U13" s="35"/>
      <c r="V13" s="35"/>
      <c r="W13" s="35"/>
      <c r="X13" s="35"/>
      <c r="Y13" s="35"/>
      <c r="Z13" s="35"/>
      <c r="AA13" s="35"/>
      <c r="AB13" s="35"/>
      <c r="AC13" s="35"/>
      <c r="AD13" s="35"/>
      <c r="AE13" s="35"/>
      <c r="AF13" s="35"/>
    </row>
    <row r="14" spans="1:32" s="33" customFormat="1" ht="15.75" customHeight="1">
      <c r="A14" s="412"/>
      <c r="B14" s="412"/>
      <c r="C14" s="412"/>
      <c r="D14" s="412"/>
      <c r="E14" s="412"/>
      <c r="F14" s="412"/>
      <c r="G14" s="412"/>
      <c r="H14" s="412"/>
      <c r="I14" s="412"/>
      <c r="J14" s="412"/>
      <c r="K14" s="412"/>
      <c r="L14" s="412"/>
      <c r="M14" s="412"/>
      <c r="N14" s="412"/>
      <c r="O14" s="412"/>
      <c r="P14" s="412"/>
      <c r="Q14" s="412"/>
      <c r="R14" s="412"/>
      <c r="S14" s="412"/>
      <c r="T14" s="34"/>
      <c r="U14" s="34"/>
      <c r="V14" s="34"/>
      <c r="W14" s="34"/>
      <c r="X14" s="34"/>
      <c r="Y14" s="34"/>
      <c r="Z14" s="34"/>
      <c r="AA14" s="34"/>
      <c r="AB14" s="34"/>
      <c r="AC14" s="34"/>
      <c r="AD14" s="34"/>
      <c r="AE14" s="34"/>
      <c r="AF14" s="34"/>
    </row>
    <row r="15" spans="1:32" s="32" customFormat="1" ht="33.75" customHeight="1">
      <c r="A15" s="413" t="s">
        <v>55</v>
      </c>
      <c r="B15" s="413" t="s">
        <v>54</v>
      </c>
      <c r="C15" s="413" t="s">
        <v>53</v>
      </c>
      <c r="D15" s="413" t="s">
        <v>52</v>
      </c>
      <c r="E15" s="413"/>
      <c r="F15" s="413"/>
      <c r="G15" s="413"/>
      <c r="H15" s="413"/>
      <c r="I15" s="413"/>
      <c r="J15" s="413"/>
      <c r="K15" s="413"/>
      <c r="L15" s="413"/>
      <c r="M15" s="413"/>
      <c r="N15" s="413"/>
      <c r="O15" s="413"/>
      <c r="P15" s="413"/>
      <c r="Q15" s="413"/>
      <c r="R15" s="413"/>
      <c r="S15" s="413"/>
    </row>
    <row r="16" spans="1:32" ht="205.5" customHeight="1">
      <c r="A16" s="413"/>
      <c r="B16" s="413"/>
      <c r="C16" s="413"/>
      <c r="D16" s="413" t="s">
        <v>51</v>
      </c>
      <c r="E16" s="413"/>
      <c r="F16" s="413" t="s">
        <v>50</v>
      </c>
      <c r="G16" s="413"/>
      <c r="H16" s="413"/>
      <c r="I16" s="413"/>
      <c r="J16" s="413" t="s">
        <v>49</v>
      </c>
      <c r="K16" s="413"/>
      <c r="L16" s="413" t="s">
        <v>48</v>
      </c>
      <c r="M16" s="413"/>
      <c r="N16" s="413" t="s">
        <v>47</v>
      </c>
      <c r="O16" s="413"/>
      <c r="P16" s="413" t="s">
        <v>46</v>
      </c>
      <c r="Q16" s="413"/>
      <c r="R16" s="413" t="s">
        <v>45</v>
      </c>
      <c r="S16" s="413"/>
    </row>
    <row r="17" spans="1:19" s="31" customFormat="1" ht="192" customHeight="1">
      <c r="A17" s="413"/>
      <c r="B17" s="413"/>
      <c r="C17" s="413"/>
      <c r="D17" s="414" t="s">
        <v>41</v>
      </c>
      <c r="E17" s="414"/>
      <c r="F17" s="414" t="s">
        <v>44</v>
      </c>
      <c r="G17" s="414"/>
      <c r="H17" s="414" t="s">
        <v>43</v>
      </c>
      <c r="I17" s="414"/>
      <c r="J17" s="414" t="s">
        <v>41</v>
      </c>
      <c r="K17" s="414"/>
      <c r="L17" s="414" t="s">
        <v>41</v>
      </c>
      <c r="M17" s="414"/>
      <c r="N17" s="414" t="s">
        <v>41</v>
      </c>
      <c r="O17" s="414"/>
      <c r="P17" s="414" t="s">
        <v>42</v>
      </c>
      <c r="Q17" s="414"/>
      <c r="R17" s="414" t="s">
        <v>41</v>
      </c>
      <c r="S17" s="414"/>
    </row>
    <row r="18" spans="1:19" ht="128.25" customHeight="1">
      <c r="A18" s="413"/>
      <c r="B18" s="413"/>
      <c r="C18" s="413"/>
      <c r="D18" s="30" t="s">
        <v>40</v>
      </c>
      <c r="E18" s="30" t="s">
        <v>39</v>
      </c>
      <c r="F18" s="30" t="s">
        <v>40</v>
      </c>
      <c r="G18" s="30" t="s">
        <v>39</v>
      </c>
      <c r="H18" s="30" t="s">
        <v>40</v>
      </c>
      <c r="I18" s="30" t="s">
        <v>39</v>
      </c>
      <c r="J18" s="30" t="s">
        <v>40</v>
      </c>
      <c r="K18" s="30" t="s">
        <v>39</v>
      </c>
      <c r="L18" s="30" t="s">
        <v>40</v>
      </c>
      <c r="M18" s="30" t="s">
        <v>39</v>
      </c>
      <c r="N18" s="30" t="s">
        <v>40</v>
      </c>
      <c r="O18" s="30" t="s">
        <v>39</v>
      </c>
      <c r="P18" s="30" t="s">
        <v>40</v>
      </c>
      <c r="Q18" s="30" t="s">
        <v>39</v>
      </c>
      <c r="R18" s="30" t="s">
        <v>40</v>
      </c>
      <c r="S18" s="30" t="s">
        <v>39</v>
      </c>
    </row>
    <row r="19" spans="1:19" s="16" customFormat="1" ht="15.75">
      <c r="A19" s="28">
        <v>1</v>
      </c>
      <c r="B19" s="29">
        <v>2</v>
      </c>
      <c r="C19" s="28">
        <v>3</v>
      </c>
      <c r="D19" s="27" t="s">
        <v>38</v>
      </c>
      <c r="E19" s="27" t="s">
        <v>37</v>
      </c>
      <c r="F19" s="27" t="s">
        <v>36</v>
      </c>
      <c r="G19" s="27" t="s">
        <v>35</v>
      </c>
      <c r="H19" s="27" t="s">
        <v>34</v>
      </c>
      <c r="I19" s="27" t="s">
        <v>33</v>
      </c>
      <c r="J19" s="27" t="s">
        <v>32</v>
      </c>
      <c r="K19" s="27" t="s">
        <v>31</v>
      </c>
      <c r="L19" s="27" t="s">
        <v>30</v>
      </c>
      <c r="M19" s="27" t="s">
        <v>29</v>
      </c>
      <c r="N19" s="27" t="s">
        <v>28</v>
      </c>
      <c r="O19" s="27" t="s">
        <v>27</v>
      </c>
      <c r="P19" s="27" t="s">
        <v>26</v>
      </c>
      <c r="Q19" s="27" t="s">
        <v>25</v>
      </c>
      <c r="R19" s="27" t="s">
        <v>24</v>
      </c>
      <c r="S19" s="27" t="s">
        <v>23</v>
      </c>
    </row>
    <row r="20" spans="1:19" s="16" customFormat="1" ht="31.5">
      <c r="A20" s="26" t="s">
        <v>22</v>
      </c>
      <c r="B20" s="25" t="s">
        <v>21</v>
      </c>
      <c r="C20" s="24"/>
      <c r="D20" s="23">
        <f t="shared" ref="D20:R20" si="0">SUM(D21:D23)</f>
        <v>0</v>
      </c>
      <c r="E20" s="23">
        <f t="shared" si="0"/>
        <v>0</v>
      </c>
      <c r="F20" s="23">
        <f t="shared" si="0"/>
        <v>2</v>
      </c>
      <c r="G20" s="23">
        <f t="shared" si="0"/>
        <v>0</v>
      </c>
      <c r="H20" s="23">
        <f t="shared" si="0"/>
        <v>0.25</v>
      </c>
      <c r="I20" s="23">
        <f t="shared" si="0"/>
        <v>0</v>
      </c>
      <c r="J20" s="23">
        <f t="shared" si="0"/>
        <v>0</v>
      </c>
      <c r="K20" s="23">
        <f t="shared" si="0"/>
        <v>0</v>
      </c>
      <c r="L20" s="23">
        <f t="shared" si="0"/>
        <v>0</v>
      </c>
      <c r="M20" s="23">
        <f t="shared" si="0"/>
        <v>0</v>
      </c>
      <c r="N20" s="23">
        <f t="shared" si="0"/>
        <v>0</v>
      </c>
      <c r="O20" s="23">
        <f t="shared" si="0"/>
        <v>0</v>
      </c>
      <c r="P20" s="23">
        <f t="shared" si="0"/>
        <v>0</v>
      </c>
      <c r="Q20" s="23">
        <f t="shared" si="0"/>
        <v>0</v>
      </c>
      <c r="R20" s="23">
        <f t="shared" si="0"/>
        <v>0</v>
      </c>
      <c r="S20" s="23"/>
    </row>
    <row r="21" spans="1:19" s="16" customFormat="1" ht="31.5">
      <c r="A21" s="15" t="s">
        <v>20</v>
      </c>
      <c r="B21" s="14" t="s">
        <v>19</v>
      </c>
      <c r="C21" s="13"/>
      <c r="D21" s="12">
        <f t="shared" ref="D21:S21" si="1">D24</f>
        <v>0</v>
      </c>
      <c r="E21" s="12">
        <f t="shared" si="1"/>
        <v>0</v>
      </c>
      <c r="F21" s="12">
        <f t="shared" si="1"/>
        <v>0</v>
      </c>
      <c r="G21" s="12">
        <f t="shared" si="1"/>
        <v>0</v>
      </c>
      <c r="H21" s="12">
        <f t="shared" si="1"/>
        <v>0</v>
      </c>
      <c r="I21" s="12">
        <f t="shared" si="1"/>
        <v>0</v>
      </c>
      <c r="J21" s="12">
        <f t="shared" si="1"/>
        <v>0</v>
      </c>
      <c r="K21" s="12">
        <f t="shared" si="1"/>
        <v>0</v>
      </c>
      <c r="L21" s="12">
        <f t="shared" si="1"/>
        <v>0</v>
      </c>
      <c r="M21" s="12">
        <f t="shared" si="1"/>
        <v>0</v>
      </c>
      <c r="N21" s="12">
        <f t="shared" si="1"/>
        <v>0</v>
      </c>
      <c r="O21" s="12">
        <f t="shared" si="1"/>
        <v>0</v>
      </c>
      <c r="P21" s="12">
        <f t="shared" si="1"/>
        <v>0</v>
      </c>
      <c r="Q21" s="12">
        <f t="shared" si="1"/>
        <v>0</v>
      </c>
      <c r="R21" s="12">
        <f t="shared" si="1"/>
        <v>0</v>
      </c>
      <c r="S21" s="12">
        <f t="shared" si="1"/>
        <v>0</v>
      </c>
    </row>
    <row r="22" spans="1:19" s="16" customFormat="1" ht="31.5">
      <c r="A22" s="15" t="s">
        <v>18</v>
      </c>
      <c r="B22" s="14" t="s">
        <v>17</v>
      </c>
      <c r="C22" s="13"/>
      <c r="D22" s="12">
        <f t="shared" ref="D22:S22" si="2">D26</f>
        <v>0</v>
      </c>
      <c r="E22" s="12">
        <f t="shared" si="2"/>
        <v>0</v>
      </c>
      <c r="F22" s="12">
        <f t="shared" si="2"/>
        <v>2</v>
      </c>
      <c r="G22" s="12">
        <f t="shared" si="2"/>
        <v>0</v>
      </c>
      <c r="H22" s="12">
        <f t="shared" si="2"/>
        <v>0</v>
      </c>
      <c r="I22" s="12">
        <f t="shared" si="2"/>
        <v>0</v>
      </c>
      <c r="J22" s="12">
        <f t="shared" si="2"/>
        <v>0</v>
      </c>
      <c r="K22" s="12">
        <f t="shared" si="2"/>
        <v>0</v>
      </c>
      <c r="L22" s="12">
        <f t="shared" si="2"/>
        <v>0</v>
      </c>
      <c r="M22" s="12">
        <f t="shared" si="2"/>
        <v>0</v>
      </c>
      <c r="N22" s="12">
        <f t="shared" si="2"/>
        <v>0</v>
      </c>
      <c r="O22" s="12">
        <f t="shared" si="2"/>
        <v>0</v>
      </c>
      <c r="P22" s="12">
        <f t="shared" si="2"/>
        <v>0</v>
      </c>
      <c r="Q22" s="12">
        <f t="shared" si="2"/>
        <v>0</v>
      </c>
      <c r="R22" s="12">
        <f t="shared" si="2"/>
        <v>0</v>
      </c>
      <c r="S22" s="12">
        <f t="shared" si="2"/>
        <v>0</v>
      </c>
    </row>
    <row r="23" spans="1:19" s="16" customFormat="1" ht="31.5">
      <c r="A23" s="15" t="s">
        <v>16</v>
      </c>
      <c r="B23" s="14" t="s">
        <v>15</v>
      </c>
      <c r="C23" s="13"/>
      <c r="D23" s="12">
        <f t="shared" ref="D23:S23" si="3">D29</f>
        <v>0</v>
      </c>
      <c r="E23" s="12">
        <f t="shared" si="3"/>
        <v>0</v>
      </c>
      <c r="F23" s="12">
        <f t="shared" si="3"/>
        <v>0</v>
      </c>
      <c r="G23" s="12">
        <f t="shared" si="3"/>
        <v>0</v>
      </c>
      <c r="H23" s="12">
        <f t="shared" si="3"/>
        <v>0.25</v>
      </c>
      <c r="I23" s="12">
        <f t="shared" si="3"/>
        <v>0</v>
      </c>
      <c r="J23" s="12">
        <f t="shared" si="3"/>
        <v>0</v>
      </c>
      <c r="K23" s="12">
        <f t="shared" si="3"/>
        <v>0</v>
      </c>
      <c r="L23" s="12">
        <f t="shared" si="3"/>
        <v>0</v>
      </c>
      <c r="M23" s="12">
        <f t="shared" si="3"/>
        <v>0</v>
      </c>
      <c r="N23" s="12">
        <f t="shared" si="3"/>
        <v>0</v>
      </c>
      <c r="O23" s="12">
        <f t="shared" si="3"/>
        <v>0</v>
      </c>
      <c r="P23" s="12">
        <f t="shared" si="3"/>
        <v>0</v>
      </c>
      <c r="Q23" s="12">
        <f t="shared" si="3"/>
        <v>0</v>
      </c>
      <c r="R23" s="12">
        <f t="shared" si="3"/>
        <v>0</v>
      </c>
      <c r="S23" s="12">
        <f t="shared" si="3"/>
        <v>0</v>
      </c>
    </row>
    <row r="24" spans="1:19" s="16" customFormat="1" ht="31.5">
      <c r="A24" s="10">
        <v>0</v>
      </c>
      <c r="B24" s="18" t="s">
        <v>14</v>
      </c>
      <c r="C24" s="21"/>
      <c r="D24" s="22">
        <v>0</v>
      </c>
      <c r="E24" s="22">
        <v>0</v>
      </c>
      <c r="F24" s="22">
        <v>0</v>
      </c>
      <c r="G24" s="22">
        <v>0</v>
      </c>
      <c r="H24" s="22">
        <v>0</v>
      </c>
      <c r="I24" s="22">
        <v>0</v>
      </c>
      <c r="J24" s="22">
        <v>0</v>
      </c>
      <c r="K24" s="22">
        <v>0</v>
      </c>
      <c r="L24" s="22">
        <v>0</v>
      </c>
      <c r="M24" s="22">
        <v>0</v>
      </c>
      <c r="N24" s="22">
        <v>0</v>
      </c>
      <c r="O24" s="22">
        <v>0</v>
      </c>
      <c r="P24" s="22">
        <v>0</v>
      </c>
      <c r="Q24" s="22">
        <v>0</v>
      </c>
      <c r="R24" s="22">
        <v>0</v>
      </c>
      <c r="S24" s="22">
        <v>0</v>
      </c>
    </row>
    <row r="25" spans="1:19" s="16" customFormat="1" ht="15.75">
      <c r="A25" s="10"/>
      <c r="B25" s="18" t="s">
        <v>13</v>
      </c>
      <c r="C25" s="21"/>
      <c r="D25" s="19"/>
      <c r="E25" s="19"/>
      <c r="F25" s="20"/>
      <c r="G25" s="20"/>
      <c r="H25" s="19"/>
      <c r="I25" s="19"/>
      <c r="J25" s="19"/>
      <c r="K25" s="19"/>
      <c r="L25" s="19"/>
      <c r="M25" s="19"/>
      <c r="N25" s="19"/>
      <c r="O25" s="19"/>
      <c r="P25" s="19"/>
      <c r="Q25" s="19"/>
      <c r="R25" s="19"/>
      <c r="S25" s="19"/>
    </row>
    <row r="26" spans="1:19" s="16" customFormat="1" ht="47.25">
      <c r="A26" s="15" t="s">
        <v>12</v>
      </c>
      <c r="B26" s="14" t="s">
        <v>11</v>
      </c>
      <c r="C26" s="13"/>
      <c r="D26" s="12">
        <f t="shared" ref="D26:S26" si="4">D27</f>
        <v>0</v>
      </c>
      <c r="E26" s="12">
        <f t="shared" si="4"/>
        <v>0</v>
      </c>
      <c r="F26" s="12">
        <f t="shared" si="4"/>
        <v>2</v>
      </c>
      <c r="G26" s="12">
        <f t="shared" si="4"/>
        <v>0</v>
      </c>
      <c r="H26" s="12">
        <f t="shared" si="4"/>
        <v>0</v>
      </c>
      <c r="I26" s="12">
        <f t="shared" si="4"/>
        <v>0</v>
      </c>
      <c r="J26" s="12">
        <f t="shared" si="4"/>
        <v>0</v>
      </c>
      <c r="K26" s="12">
        <f t="shared" si="4"/>
        <v>0</v>
      </c>
      <c r="L26" s="12">
        <f t="shared" si="4"/>
        <v>0</v>
      </c>
      <c r="M26" s="12">
        <f t="shared" si="4"/>
        <v>0</v>
      </c>
      <c r="N26" s="12">
        <f t="shared" si="4"/>
        <v>0</v>
      </c>
      <c r="O26" s="12">
        <f t="shared" si="4"/>
        <v>0</v>
      </c>
      <c r="P26" s="12">
        <f t="shared" si="4"/>
        <v>0</v>
      </c>
      <c r="Q26" s="12">
        <f t="shared" si="4"/>
        <v>0</v>
      </c>
      <c r="R26" s="12">
        <f t="shared" si="4"/>
        <v>0</v>
      </c>
      <c r="S26" s="12">
        <f t="shared" si="4"/>
        <v>0</v>
      </c>
    </row>
    <row r="27" spans="1:19" s="16" customFormat="1" ht="31.5">
      <c r="A27" s="15" t="s">
        <v>10</v>
      </c>
      <c r="B27" s="14" t="s">
        <v>9</v>
      </c>
      <c r="C27" s="13"/>
      <c r="D27" s="12">
        <f t="shared" ref="D27:S27" si="5">SUM(D28)</f>
        <v>0</v>
      </c>
      <c r="E27" s="12">
        <f t="shared" si="5"/>
        <v>0</v>
      </c>
      <c r="F27" s="12">
        <f t="shared" si="5"/>
        <v>2</v>
      </c>
      <c r="G27" s="12">
        <f t="shared" si="5"/>
        <v>0</v>
      </c>
      <c r="H27" s="12">
        <f t="shared" si="5"/>
        <v>0</v>
      </c>
      <c r="I27" s="12">
        <f t="shared" si="5"/>
        <v>0</v>
      </c>
      <c r="J27" s="12">
        <f t="shared" si="5"/>
        <v>0</v>
      </c>
      <c r="K27" s="12">
        <f t="shared" si="5"/>
        <v>0</v>
      </c>
      <c r="L27" s="12">
        <f t="shared" si="5"/>
        <v>0</v>
      </c>
      <c r="M27" s="12">
        <f t="shared" si="5"/>
        <v>0</v>
      </c>
      <c r="N27" s="12">
        <f t="shared" si="5"/>
        <v>0</v>
      </c>
      <c r="O27" s="12">
        <f t="shared" si="5"/>
        <v>0</v>
      </c>
      <c r="P27" s="12">
        <f t="shared" si="5"/>
        <v>0</v>
      </c>
      <c r="Q27" s="12">
        <f t="shared" si="5"/>
        <v>0</v>
      </c>
      <c r="R27" s="12">
        <f t="shared" si="5"/>
        <v>0</v>
      </c>
      <c r="S27" s="12">
        <f t="shared" si="5"/>
        <v>0</v>
      </c>
    </row>
    <row r="28" spans="1:19" s="16" customFormat="1" ht="141.75">
      <c r="A28" s="10" t="s">
        <v>8</v>
      </c>
      <c r="B28" s="18" t="s">
        <v>7</v>
      </c>
      <c r="C28" s="11" t="s">
        <v>6</v>
      </c>
      <c r="D28" s="17">
        <v>0</v>
      </c>
      <c r="E28" s="17">
        <v>0</v>
      </c>
      <c r="F28" s="17">
        <v>2</v>
      </c>
      <c r="G28" s="17">
        <v>0</v>
      </c>
      <c r="H28" s="17">
        <v>0</v>
      </c>
      <c r="I28" s="17">
        <v>0</v>
      </c>
      <c r="J28" s="17">
        <v>0</v>
      </c>
      <c r="K28" s="17">
        <v>0</v>
      </c>
      <c r="L28" s="17">
        <v>0</v>
      </c>
      <c r="M28" s="17">
        <v>0</v>
      </c>
      <c r="N28" s="17">
        <v>0</v>
      </c>
      <c r="O28" s="17">
        <v>0</v>
      </c>
      <c r="P28" s="17">
        <v>0</v>
      </c>
      <c r="Q28" s="17">
        <v>0</v>
      </c>
      <c r="R28" s="17">
        <v>0</v>
      </c>
      <c r="S28" s="17">
        <v>0</v>
      </c>
    </row>
    <row r="29" spans="1:19" ht="31.5">
      <c r="A29" s="15" t="s">
        <v>5</v>
      </c>
      <c r="B29" s="14" t="s">
        <v>4</v>
      </c>
      <c r="C29" s="13"/>
      <c r="D29" s="12">
        <f t="shared" ref="D29:S29" si="6">SUM(D30:D30)</f>
        <v>0</v>
      </c>
      <c r="E29" s="12">
        <f t="shared" si="6"/>
        <v>0</v>
      </c>
      <c r="F29" s="12">
        <f t="shared" si="6"/>
        <v>0</v>
      </c>
      <c r="G29" s="12">
        <f t="shared" si="6"/>
        <v>0</v>
      </c>
      <c r="H29" s="12">
        <f t="shared" si="6"/>
        <v>0.25</v>
      </c>
      <c r="I29" s="12">
        <f t="shared" si="6"/>
        <v>0</v>
      </c>
      <c r="J29" s="12">
        <f t="shared" si="6"/>
        <v>0</v>
      </c>
      <c r="K29" s="12">
        <f t="shared" si="6"/>
        <v>0</v>
      </c>
      <c r="L29" s="12">
        <f t="shared" si="6"/>
        <v>0</v>
      </c>
      <c r="M29" s="12">
        <f t="shared" si="6"/>
        <v>0</v>
      </c>
      <c r="N29" s="12">
        <f t="shared" si="6"/>
        <v>0</v>
      </c>
      <c r="O29" s="12">
        <f t="shared" si="6"/>
        <v>0</v>
      </c>
      <c r="P29" s="12">
        <f t="shared" si="6"/>
        <v>0</v>
      </c>
      <c r="Q29" s="12">
        <f t="shared" si="6"/>
        <v>0</v>
      </c>
      <c r="R29" s="12">
        <f t="shared" si="6"/>
        <v>0</v>
      </c>
      <c r="S29" s="12">
        <f t="shared" si="6"/>
        <v>0</v>
      </c>
    </row>
    <row r="30" spans="1:19" ht="63">
      <c r="A30" s="10" t="s">
        <v>3</v>
      </c>
      <c r="B30" s="39" t="s">
        <v>63</v>
      </c>
      <c r="C30" s="9" t="s">
        <v>64</v>
      </c>
      <c r="D30" s="138">
        <v>0</v>
      </c>
      <c r="E30" s="8">
        <v>0</v>
      </c>
      <c r="F30" s="8">
        <v>0</v>
      </c>
      <c r="G30" s="8">
        <v>0</v>
      </c>
      <c r="H30" s="8">
        <v>0.25</v>
      </c>
      <c r="I30" s="8">
        <v>0</v>
      </c>
      <c r="J30" s="7">
        <v>0</v>
      </c>
      <c r="K30" s="7">
        <v>0</v>
      </c>
      <c r="L30" s="7">
        <v>0</v>
      </c>
      <c r="M30" s="7">
        <v>0</v>
      </c>
      <c r="N30" s="7">
        <v>0</v>
      </c>
      <c r="O30" s="7">
        <v>0</v>
      </c>
      <c r="P30" s="8">
        <v>0</v>
      </c>
      <c r="Q30" s="8">
        <v>0</v>
      </c>
      <c r="R30" s="7">
        <v>0</v>
      </c>
      <c r="S30" s="7">
        <v>0</v>
      </c>
    </row>
    <row r="32" spans="1:19" s="2" customFormat="1" ht="15.75">
      <c r="B32" s="854" t="s">
        <v>2</v>
      </c>
      <c r="C32" s="854"/>
      <c r="D32" s="854"/>
      <c r="F32" s="3"/>
      <c r="G32" s="3"/>
      <c r="H32" s="6" t="s">
        <v>1</v>
      </c>
      <c r="I32" s="3"/>
      <c r="J32" s="3"/>
      <c r="K32" s="3"/>
    </row>
    <row r="33" spans="2:11" s="2" customFormat="1" ht="15">
      <c r="B33" s="3"/>
      <c r="C33" s="3"/>
      <c r="D33" s="3"/>
      <c r="E33" s="3"/>
      <c r="F33" s="3"/>
      <c r="G33" s="3"/>
      <c r="H33" s="3"/>
      <c r="I33" s="3"/>
      <c r="J33" s="3"/>
      <c r="K33" s="3"/>
    </row>
    <row r="34" spans="2:11" s="2" customFormat="1" ht="15">
      <c r="B34" s="3"/>
      <c r="C34" s="3"/>
      <c r="D34" s="3"/>
      <c r="E34" s="3"/>
      <c r="F34" s="3"/>
      <c r="G34" s="3"/>
      <c r="H34" s="3"/>
      <c r="I34" s="3"/>
      <c r="J34" s="3"/>
      <c r="K34" s="3"/>
    </row>
    <row r="35" spans="2:11" s="2" customFormat="1" ht="15">
      <c r="B35" s="3"/>
      <c r="C35" s="3"/>
      <c r="D35" s="3"/>
      <c r="E35" s="3"/>
      <c r="F35" s="3"/>
      <c r="G35" s="3"/>
      <c r="H35" s="3"/>
      <c r="I35" s="3"/>
      <c r="J35" s="3"/>
      <c r="K35" s="3"/>
    </row>
    <row r="36" spans="2:11" s="2" customFormat="1" ht="15.75">
      <c r="B36" s="855" t="s">
        <v>0</v>
      </c>
      <c r="C36" s="855"/>
      <c r="D36" s="4"/>
      <c r="E36" s="4"/>
      <c r="F36" s="4"/>
      <c r="G36" s="4"/>
      <c r="H36" s="3"/>
      <c r="I36" s="3"/>
      <c r="J36" s="3"/>
      <c r="K36" s="3"/>
    </row>
    <row r="37" spans="2:11" s="2" customFormat="1" ht="15">
      <c r="B37" s="3"/>
      <c r="C37" s="3"/>
      <c r="D37" s="3"/>
      <c r="E37" s="3"/>
      <c r="F37" s="3"/>
      <c r="G37" s="3"/>
      <c r="H37" s="3"/>
      <c r="I37" s="3"/>
      <c r="J37" s="3"/>
      <c r="K37" s="3"/>
    </row>
  </sheetData>
  <mergeCells count="29">
    <mergeCell ref="P17:Q17"/>
    <mergeCell ref="R17:S17"/>
    <mergeCell ref="B32:D32"/>
    <mergeCell ref="L16:M16"/>
    <mergeCell ref="N16:O16"/>
    <mergeCell ref="P16:Q16"/>
    <mergeCell ref="R16:S16"/>
    <mergeCell ref="D17:E17"/>
    <mergeCell ref="F17:G17"/>
    <mergeCell ref="H17:I17"/>
    <mergeCell ref="J17:K17"/>
    <mergeCell ref="L17:M17"/>
    <mergeCell ref="N17:O17"/>
    <mergeCell ref="A12:S12"/>
    <mergeCell ref="A13:S13"/>
    <mergeCell ref="A14:S14"/>
    <mergeCell ref="A15:A18"/>
    <mergeCell ref="B15:B18"/>
    <mergeCell ref="C15:C18"/>
    <mergeCell ref="D15:S15"/>
    <mergeCell ref="D16:E16"/>
    <mergeCell ref="F16:I16"/>
    <mergeCell ref="J16:K16"/>
    <mergeCell ref="G2:H2"/>
    <mergeCell ref="A4:S4"/>
    <mergeCell ref="A5:S5"/>
    <mergeCell ref="A7:S7"/>
    <mergeCell ref="A8:S8"/>
    <mergeCell ref="A10:S10"/>
  </mergeCells>
  <pageMargins left="0.70866141732283472" right="0.70866141732283472" top="0.74803149606299213" bottom="0.74803149606299213" header="0.31496062992125984" footer="0.31496062992125984"/>
  <pageSetup paperSize="9" scale="2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Q92"/>
  <sheetViews>
    <sheetView view="pageBreakPreview" topLeftCell="A10" zoomScale="60" zoomScaleNormal="100" workbookViewId="0">
      <pane ySplit="8" topLeftCell="A77" activePane="bottomLeft" state="frozen"/>
      <selection activeCell="A10" sqref="A10"/>
      <selection pane="bottomLeft" activeCell="A82" sqref="A82:P82"/>
    </sheetView>
  </sheetViews>
  <sheetFormatPr defaultRowHeight="15.75"/>
  <cols>
    <col min="1" max="1" width="10.625" style="61" customWidth="1"/>
    <col min="2" max="2" width="73.875" style="61" customWidth="1"/>
    <col min="3" max="3" width="15.125" style="61" customWidth="1"/>
    <col min="4" max="4" width="6.625" style="61" customWidth="1"/>
    <col min="5" max="6" width="6" style="61" customWidth="1"/>
    <col min="7" max="7" width="7.625" style="61" customWidth="1"/>
    <col min="8" max="8" width="12.75" style="61" customWidth="1"/>
    <col min="9" max="9" width="11.75" style="61" customWidth="1"/>
    <col min="10" max="10" width="16.375" style="61" customWidth="1"/>
    <col min="11" max="11" width="9.25" style="61" customWidth="1"/>
    <col min="12" max="12" width="12.125" style="61" customWidth="1"/>
    <col min="13" max="13" width="10.125" style="59" customWidth="1"/>
    <col min="14" max="14" width="18.125" style="59" customWidth="1"/>
    <col min="15" max="15" width="14.625" style="59" customWidth="1"/>
    <col min="16" max="16" width="12.375" style="59" customWidth="1"/>
    <col min="17" max="17" width="13.25" style="59" customWidth="1"/>
    <col min="18" max="18" width="13.75" style="59" customWidth="1"/>
    <col min="19" max="19" width="13.625" style="59" customWidth="1"/>
    <col min="20" max="20" width="10.125" style="59" customWidth="1"/>
    <col min="21" max="21" width="9.625" style="59" customWidth="1"/>
    <col min="22" max="22" width="8.75" style="59" customWidth="1"/>
    <col min="23" max="23" width="8.625" style="59" customWidth="1"/>
    <col min="24" max="24" width="8.875" style="59" customWidth="1"/>
    <col min="25" max="25" width="9.625" style="59" customWidth="1"/>
    <col min="26" max="26" width="7.5" style="59" customWidth="1"/>
    <col min="27" max="27" width="8" style="59" customWidth="1"/>
    <col min="28" max="28" width="10.875" style="59" customWidth="1"/>
    <col min="29" max="29" width="8" style="59" customWidth="1"/>
    <col min="30" max="30" width="7" style="59" customWidth="1"/>
    <col min="31" max="31" width="8.375" style="59" customWidth="1"/>
    <col min="32" max="32" width="10.375" style="59" customWidth="1"/>
    <col min="33" max="33" width="11.75" style="59" customWidth="1"/>
    <col min="34" max="34" width="7" style="59" customWidth="1"/>
    <col min="35" max="35" width="8.875" style="59" customWidth="1"/>
    <col min="36" max="36" width="6.5" style="59" customWidth="1"/>
    <col min="37" max="37" width="8.875" style="59" customWidth="1"/>
    <col min="38" max="38" width="10.75" style="59" customWidth="1"/>
    <col min="39" max="39" width="8.25" style="59" customWidth="1"/>
    <col min="40" max="40" width="8.375" style="59" customWidth="1"/>
    <col min="41" max="41" width="6.25" style="61" customWidth="1"/>
    <col min="42" max="42" width="8.625" style="61" customWidth="1"/>
    <col min="43" max="43" width="10.25" style="59" customWidth="1"/>
    <col min="44" max="44" width="6.75" style="59" customWidth="1"/>
    <col min="45" max="45" width="15" style="59" customWidth="1"/>
    <col min="46" max="46" width="7.125" style="61" customWidth="1"/>
    <col min="47" max="47" width="8.875" style="61" customWidth="1"/>
    <col min="48" max="48" width="10.375" style="59" customWidth="1"/>
    <col min="49" max="49" width="7.875" style="59" customWidth="1"/>
    <col min="50" max="50" width="9.125" style="59" customWidth="1"/>
    <col min="51" max="51" width="7.25" style="61" customWidth="1"/>
    <col min="52" max="52" width="9.25" style="61" customWidth="1"/>
    <col min="53" max="53" width="9.75" style="59" customWidth="1"/>
    <col min="54" max="54" width="7.25" style="59" customWidth="1"/>
    <col min="55" max="55" width="9.75" style="59" customWidth="1"/>
    <col min="56" max="56" width="7.25" style="61" customWidth="1"/>
    <col min="57" max="57" width="8.75" style="61" customWidth="1"/>
    <col min="58" max="58" width="9.75" style="59" customWidth="1"/>
    <col min="59" max="59" width="7.25" style="59" customWidth="1"/>
    <col min="60" max="60" width="9.25" style="59" customWidth="1"/>
    <col min="61" max="61" width="7.25" style="61" customWidth="1"/>
    <col min="62" max="62" width="8.625" style="61" customWidth="1"/>
    <col min="63" max="63" width="10.25" style="59" customWidth="1"/>
    <col min="64" max="84" width="7.25" style="59" customWidth="1"/>
    <col min="85" max="85" width="8.25" style="59" customWidth="1"/>
    <col min="86" max="86" width="8.625" style="61" customWidth="1"/>
    <col min="87" max="87" width="9.5" style="61" customWidth="1"/>
    <col min="88" max="88" width="11.25" style="59" customWidth="1"/>
    <col min="89" max="89" width="8.75" style="59" customWidth="1"/>
    <col min="90" max="90" width="9" style="59"/>
    <col min="91" max="91" width="7.75" style="61" customWidth="1"/>
    <col min="92" max="92" width="9.375" style="61" customWidth="1"/>
    <col min="93" max="93" width="10.375" style="59" customWidth="1"/>
    <col min="94" max="94" width="8.75" style="59" customWidth="1"/>
    <col min="95" max="95" width="19.375" style="61" customWidth="1"/>
    <col min="96" max="16384" width="9" style="61"/>
  </cols>
  <sheetData>
    <row r="1" spans="1:95" ht="18.75">
      <c r="A1" s="59"/>
      <c r="B1" s="59"/>
      <c r="C1" s="59"/>
      <c r="D1" s="59"/>
      <c r="E1" s="59"/>
      <c r="F1" s="59"/>
      <c r="G1" s="59"/>
      <c r="H1" s="59"/>
      <c r="I1" s="59"/>
      <c r="J1" s="59"/>
      <c r="K1" s="59"/>
      <c r="L1" s="59"/>
      <c r="AH1" s="60" t="s">
        <v>102</v>
      </c>
      <c r="AO1" s="59"/>
    </row>
    <row r="2" spans="1:95" ht="18.75">
      <c r="A2" s="59"/>
      <c r="B2" s="59"/>
      <c r="C2" s="59"/>
      <c r="D2" s="59"/>
      <c r="E2" s="59"/>
      <c r="F2" s="59"/>
      <c r="G2" s="59"/>
      <c r="H2" s="59"/>
      <c r="I2" s="59"/>
      <c r="J2" s="59"/>
      <c r="K2" s="59"/>
      <c r="L2" s="59"/>
      <c r="AH2" s="62" t="s">
        <v>103</v>
      </c>
      <c r="AO2" s="59"/>
    </row>
    <row r="3" spans="1:95" ht="18.75">
      <c r="A3" s="59"/>
      <c r="B3" s="59"/>
      <c r="C3" s="59"/>
      <c r="D3" s="59"/>
      <c r="E3" s="59"/>
      <c r="F3" s="59"/>
      <c r="G3" s="59"/>
      <c r="H3" s="59"/>
      <c r="I3" s="59"/>
      <c r="J3" s="59"/>
      <c r="K3" s="59"/>
      <c r="L3" s="59"/>
      <c r="AH3" s="62" t="s">
        <v>104</v>
      </c>
      <c r="AO3" s="59"/>
    </row>
    <row r="4" spans="1:95" ht="18.75">
      <c r="A4" s="433" t="s">
        <v>105</v>
      </c>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O4" s="59"/>
    </row>
    <row r="5" spans="1:95" ht="18.75">
      <c r="A5" s="411"/>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row>
    <row r="6" spans="1:95" ht="18.75">
      <c r="A6" s="375" t="s">
        <v>106</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64"/>
      <c r="AJ6" s="65"/>
      <c r="AK6" s="65"/>
      <c r="AL6" s="64"/>
      <c r="AM6" s="64"/>
      <c r="AN6" s="64"/>
      <c r="AO6" s="65"/>
      <c r="AP6" s="65"/>
      <c r="AQ6" s="64"/>
      <c r="AR6" s="64"/>
      <c r="AS6" s="64"/>
      <c r="AT6" s="65"/>
      <c r="AU6" s="65"/>
      <c r="AV6" s="64"/>
      <c r="AW6" s="64"/>
      <c r="AX6" s="64"/>
      <c r="AY6" s="65"/>
      <c r="AZ6" s="65"/>
      <c r="BA6" s="64"/>
      <c r="BB6" s="64"/>
      <c r="BC6" s="64"/>
      <c r="BD6" s="65"/>
      <c r="BE6" s="65"/>
      <c r="BF6" s="64"/>
      <c r="BG6" s="64"/>
      <c r="BH6" s="64"/>
      <c r="BI6" s="65"/>
      <c r="BJ6" s="65"/>
      <c r="BK6" s="64"/>
      <c r="BL6" s="64"/>
      <c r="BM6" s="64"/>
      <c r="BN6" s="64"/>
      <c r="BO6" s="64"/>
      <c r="BP6" s="64"/>
      <c r="BQ6" s="64"/>
      <c r="BR6" s="64"/>
      <c r="BS6" s="64"/>
      <c r="BT6" s="64"/>
      <c r="BU6" s="64"/>
      <c r="BV6" s="64"/>
      <c r="BW6" s="64"/>
      <c r="BX6" s="64"/>
      <c r="BY6" s="64"/>
      <c r="BZ6" s="64"/>
      <c r="CA6" s="64"/>
      <c r="CB6" s="64"/>
      <c r="CC6" s="64"/>
      <c r="CD6" s="64"/>
      <c r="CE6" s="64"/>
      <c r="CF6" s="64"/>
      <c r="CG6" s="64"/>
      <c r="CH6" s="65"/>
      <c r="CI6" s="65"/>
      <c r="CJ6" s="64"/>
      <c r="CK6" s="64"/>
      <c r="CL6" s="64"/>
      <c r="CM6" s="65"/>
      <c r="CN6" s="65"/>
      <c r="CO6" s="64"/>
      <c r="CP6" s="64"/>
      <c r="CQ6" s="65"/>
    </row>
    <row r="7" spans="1:95" ht="18.75" customHeight="1">
      <c r="A7" s="376" t="s">
        <v>57</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66"/>
      <c r="AJ7" s="67"/>
      <c r="AK7" s="67"/>
      <c r="AL7" s="66"/>
      <c r="AM7" s="66"/>
      <c r="AN7" s="66"/>
      <c r="AO7" s="67"/>
      <c r="AP7" s="67"/>
      <c r="AQ7" s="66"/>
      <c r="AR7" s="66"/>
      <c r="AS7" s="66"/>
      <c r="AT7" s="67"/>
      <c r="AU7" s="67"/>
      <c r="AV7" s="66"/>
      <c r="AW7" s="66"/>
      <c r="AX7" s="66"/>
      <c r="AY7" s="67"/>
      <c r="AZ7" s="67"/>
      <c r="BA7" s="66"/>
      <c r="BB7" s="66"/>
      <c r="BC7" s="66"/>
      <c r="BD7" s="67"/>
      <c r="BE7" s="67"/>
      <c r="BF7" s="66"/>
      <c r="BG7" s="66"/>
      <c r="BH7" s="66"/>
      <c r="BI7" s="67"/>
      <c r="BJ7" s="67"/>
      <c r="BK7" s="66"/>
      <c r="BL7" s="66"/>
      <c r="BM7" s="66"/>
      <c r="BN7" s="66"/>
      <c r="BO7" s="66"/>
      <c r="BP7" s="66"/>
      <c r="BQ7" s="66"/>
      <c r="BR7" s="66"/>
      <c r="BS7" s="66"/>
      <c r="BT7" s="66"/>
      <c r="BU7" s="66"/>
      <c r="BV7" s="66"/>
      <c r="BW7" s="66"/>
      <c r="BX7" s="66"/>
      <c r="BY7" s="66"/>
      <c r="BZ7" s="66"/>
      <c r="CA7" s="66"/>
      <c r="CB7" s="66"/>
      <c r="CC7" s="66"/>
      <c r="CD7" s="66"/>
      <c r="CE7" s="66"/>
      <c r="CF7" s="66"/>
      <c r="CG7" s="66"/>
      <c r="CH7" s="67"/>
      <c r="CI7" s="67"/>
      <c r="CJ7" s="66"/>
      <c r="CK7" s="66"/>
      <c r="CL7" s="66"/>
      <c r="CM7" s="67"/>
      <c r="CN7" s="67"/>
      <c r="CO7" s="66"/>
      <c r="CP7" s="66"/>
      <c r="CQ7" s="67"/>
    </row>
    <row r="8" spans="1:95" ht="18.75">
      <c r="A8" s="377"/>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O8" s="59"/>
      <c r="CQ8" s="68"/>
    </row>
    <row r="9" spans="1:95" ht="18.75">
      <c r="A9" s="412" t="s">
        <v>61</v>
      </c>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row>
    <row r="10" spans="1:95" ht="18.75">
      <c r="A10" s="433"/>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row>
    <row r="11" spans="1:95" ht="18.75">
      <c r="A11" s="412" t="s">
        <v>107</v>
      </c>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row>
    <row r="12" spans="1:95">
      <c r="A12" s="377" t="s">
        <v>108</v>
      </c>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row>
    <row r="13" spans="1:95">
      <c r="A13" s="59"/>
      <c r="I13" s="71"/>
      <c r="AO13" s="59"/>
      <c r="AP13" s="59"/>
      <c r="AT13" s="59"/>
      <c r="AU13" s="59"/>
      <c r="AY13" s="59"/>
      <c r="AZ13" s="59"/>
      <c r="BD13" s="59"/>
      <c r="BE13" s="59"/>
      <c r="BI13" s="59"/>
      <c r="BJ13" s="59"/>
      <c r="CH13" s="59"/>
      <c r="CI13" s="59"/>
      <c r="CP13" s="72"/>
    </row>
    <row r="14" spans="1:95" ht="63.75" customHeight="1">
      <c r="A14" s="394" t="s">
        <v>55</v>
      </c>
      <c r="B14" s="394" t="s">
        <v>54</v>
      </c>
      <c r="C14" s="394" t="s">
        <v>109</v>
      </c>
      <c r="D14" s="407" t="s">
        <v>110</v>
      </c>
      <c r="E14" s="407" t="s">
        <v>111</v>
      </c>
      <c r="F14" s="394" t="s">
        <v>112</v>
      </c>
      <c r="G14" s="394"/>
      <c r="H14" s="394" t="s">
        <v>113</v>
      </c>
      <c r="I14" s="394"/>
      <c r="J14" s="394"/>
      <c r="K14" s="394"/>
      <c r="L14" s="394"/>
      <c r="M14" s="394"/>
      <c r="N14" s="424" t="s">
        <v>114</v>
      </c>
      <c r="O14" s="427" t="s">
        <v>115</v>
      </c>
      <c r="P14" s="394" t="s">
        <v>116</v>
      </c>
      <c r="Q14" s="394"/>
      <c r="R14" s="394"/>
      <c r="S14" s="394"/>
      <c r="T14" s="430" t="s">
        <v>117</v>
      </c>
      <c r="U14" s="430"/>
      <c r="V14" s="399" t="s">
        <v>118</v>
      </c>
      <c r="W14" s="431"/>
      <c r="X14" s="400"/>
      <c r="Y14" s="432" t="s">
        <v>119</v>
      </c>
      <c r="Z14" s="432"/>
      <c r="AA14" s="432"/>
      <c r="AB14" s="432"/>
      <c r="AC14" s="432"/>
      <c r="AD14" s="432"/>
      <c r="AE14" s="432"/>
      <c r="AF14" s="432"/>
      <c r="AG14" s="432"/>
      <c r="AH14" s="432"/>
      <c r="AI14" s="396" t="s">
        <v>120</v>
      </c>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7"/>
      <c r="BJ14" s="397"/>
      <c r="BK14" s="397"/>
      <c r="BL14" s="397"/>
      <c r="BM14" s="397"/>
      <c r="BN14" s="397"/>
      <c r="BO14" s="397"/>
      <c r="BP14" s="397"/>
      <c r="BQ14" s="397"/>
      <c r="BR14" s="397"/>
      <c r="BS14" s="397"/>
      <c r="BT14" s="397"/>
      <c r="BU14" s="397"/>
      <c r="BV14" s="397"/>
      <c r="BW14" s="397"/>
      <c r="BX14" s="397"/>
      <c r="BY14" s="397"/>
      <c r="BZ14" s="397"/>
      <c r="CA14" s="397"/>
      <c r="CB14" s="397"/>
      <c r="CC14" s="397"/>
      <c r="CD14" s="397"/>
      <c r="CE14" s="397"/>
      <c r="CF14" s="397"/>
      <c r="CG14" s="397"/>
      <c r="CH14" s="397"/>
      <c r="CI14" s="397"/>
      <c r="CJ14" s="397"/>
      <c r="CK14" s="397"/>
      <c r="CL14" s="397"/>
      <c r="CM14" s="397"/>
      <c r="CN14" s="397"/>
      <c r="CO14" s="397"/>
      <c r="CP14" s="398"/>
      <c r="CQ14" s="408" t="s">
        <v>121</v>
      </c>
    </row>
    <row r="15" spans="1:95" ht="85.5" customHeight="1">
      <c r="A15" s="394"/>
      <c r="B15" s="394"/>
      <c r="C15" s="394"/>
      <c r="D15" s="407"/>
      <c r="E15" s="407"/>
      <c r="F15" s="394"/>
      <c r="G15" s="394"/>
      <c r="H15" s="396" t="s">
        <v>122</v>
      </c>
      <c r="I15" s="397"/>
      <c r="J15" s="398"/>
      <c r="K15" s="401" t="s">
        <v>123</v>
      </c>
      <c r="L15" s="423"/>
      <c r="M15" s="402"/>
      <c r="N15" s="425"/>
      <c r="O15" s="428"/>
      <c r="P15" s="394" t="s">
        <v>122</v>
      </c>
      <c r="Q15" s="394"/>
      <c r="R15" s="394" t="s">
        <v>123</v>
      </c>
      <c r="S15" s="394"/>
      <c r="T15" s="430"/>
      <c r="U15" s="430"/>
      <c r="V15" s="401"/>
      <c r="W15" s="423"/>
      <c r="X15" s="402"/>
      <c r="Y15" s="394" t="s">
        <v>124</v>
      </c>
      <c r="Z15" s="394"/>
      <c r="AA15" s="394"/>
      <c r="AB15" s="394"/>
      <c r="AC15" s="394"/>
      <c r="AD15" s="394" t="s">
        <v>125</v>
      </c>
      <c r="AE15" s="394"/>
      <c r="AF15" s="394"/>
      <c r="AG15" s="394"/>
      <c r="AH15" s="394"/>
      <c r="AI15" s="394" t="s">
        <v>126</v>
      </c>
      <c r="AJ15" s="394"/>
      <c r="AK15" s="394"/>
      <c r="AL15" s="394"/>
      <c r="AM15" s="394"/>
      <c r="AN15" s="396" t="s">
        <v>127</v>
      </c>
      <c r="AO15" s="397"/>
      <c r="AP15" s="397"/>
      <c r="AQ15" s="397"/>
      <c r="AR15" s="398"/>
      <c r="AS15" s="394" t="s">
        <v>128</v>
      </c>
      <c r="AT15" s="394"/>
      <c r="AU15" s="394"/>
      <c r="AV15" s="394"/>
      <c r="AW15" s="394"/>
      <c r="AX15" s="396" t="s">
        <v>129</v>
      </c>
      <c r="AY15" s="397"/>
      <c r="AZ15" s="397"/>
      <c r="BA15" s="397"/>
      <c r="BB15" s="398"/>
      <c r="BC15" s="394" t="s">
        <v>130</v>
      </c>
      <c r="BD15" s="394"/>
      <c r="BE15" s="394"/>
      <c r="BF15" s="394"/>
      <c r="BG15" s="394"/>
      <c r="BH15" s="396" t="s">
        <v>131</v>
      </c>
      <c r="BI15" s="397"/>
      <c r="BJ15" s="397"/>
      <c r="BK15" s="397"/>
      <c r="BL15" s="398"/>
      <c r="BM15" s="394" t="s">
        <v>132</v>
      </c>
      <c r="BN15" s="394"/>
      <c r="BO15" s="394"/>
      <c r="BP15" s="394"/>
      <c r="BQ15" s="394"/>
      <c r="BR15" s="396" t="s">
        <v>133</v>
      </c>
      <c r="BS15" s="397"/>
      <c r="BT15" s="397"/>
      <c r="BU15" s="397"/>
      <c r="BV15" s="398"/>
      <c r="BW15" s="394" t="s">
        <v>134</v>
      </c>
      <c r="BX15" s="394"/>
      <c r="BY15" s="394"/>
      <c r="BZ15" s="394"/>
      <c r="CA15" s="394"/>
      <c r="CB15" s="396" t="s">
        <v>135</v>
      </c>
      <c r="CC15" s="397"/>
      <c r="CD15" s="397"/>
      <c r="CE15" s="397"/>
      <c r="CF15" s="398"/>
      <c r="CG15" s="396" t="s">
        <v>136</v>
      </c>
      <c r="CH15" s="397"/>
      <c r="CI15" s="397"/>
      <c r="CJ15" s="397"/>
      <c r="CK15" s="398"/>
      <c r="CL15" s="396" t="s">
        <v>137</v>
      </c>
      <c r="CM15" s="397"/>
      <c r="CN15" s="397"/>
      <c r="CO15" s="397"/>
      <c r="CP15" s="398"/>
      <c r="CQ15" s="409"/>
    </row>
    <row r="16" spans="1:95" ht="203.25" customHeight="1">
      <c r="A16" s="394"/>
      <c r="B16" s="394"/>
      <c r="C16" s="394"/>
      <c r="D16" s="407"/>
      <c r="E16" s="407"/>
      <c r="F16" s="73" t="s">
        <v>138</v>
      </c>
      <c r="G16" s="74" t="s">
        <v>123</v>
      </c>
      <c r="H16" s="75" t="s">
        <v>139</v>
      </c>
      <c r="I16" s="76" t="s">
        <v>140</v>
      </c>
      <c r="J16" s="76" t="s">
        <v>141</v>
      </c>
      <c r="K16" s="76" t="s">
        <v>139</v>
      </c>
      <c r="L16" s="76" t="s">
        <v>140</v>
      </c>
      <c r="M16" s="76" t="s">
        <v>141</v>
      </c>
      <c r="N16" s="426"/>
      <c r="O16" s="429"/>
      <c r="P16" s="76" t="s">
        <v>142</v>
      </c>
      <c r="Q16" s="76" t="s">
        <v>143</v>
      </c>
      <c r="R16" s="76" t="s">
        <v>142</v>
      </c>
      <c r="S16" s="76" t="s">
        <v>143</v>
      </c>
      <c r="T16" s="77" t="s">
        <v>122</v>
      </c>
      <c r="U16" s="77" t="s">
        <v>123</v>
      </c>
      <c r="V16" s="76" t="s">
        <v>144</v>
      </c>
      <c r="W16" s="76" t="s">
        <v>145</v>
      </c>
      <c r="X16" s="76" t="s">
        <v>146</v>
      </c>
      <c r="Y16" s="76" t="s">
        <v>147</v>
      </c>
      <c r="Z16" s="76" t="s">
        <v>148</v>
      </c>
      <c r="AA16" s="76" t="s">
        <v>149</v>
      </c>
      <c r="AB16" s="78" t="s">
        <v>150</v>
      </c>
      <c r="AC16" s="78" t="s">
        <v>151</v>
      </c>
      <c r="AD16" s="76" t="s">
        <v>147</v>
      </c>
      <c r="AE16" s="76" t="s">
        <v>148</v>
      </c>
      <c r="AF16" s="76" t="s">
        <v>149</v>
      </c>
      <c r="AG16" s="78" t="s">
        <v>150</v>
      </c>
      <c r="AH16" s="78" t="s">
        <v>151</v>
      </c>
      <c r="AI16" s="79" t="s">
        <v>147</v>
      </c>
      <c r="AJ16" s="76" t="s">
        <v>148</v>
      </c>
      <c r="AK16" s="76" t="s">
        <v>149</v>
      </c>
      <c r="AL16" s="78" t="s">
        <v>150</v>
      </c>
      <c r="AM16" s="78" t="s">
        <v>151</v>
      </c>
      <c r="AN16" s="79" t="s">
        <v>147</v>
      </c>
      <c r="AO16" s="76" t="s">
        <v>148</v>
      </c>
      <c r="AP16" s="76" t="s">
        <v>149</v>
      </c>
      <c r="AQ16" s="78" t="s">
        <v>150</v>
      </c>
      <c r="AR16" s="78" t="s">
        <v>151</v>
      </c>
      <c r="AS16" s="79" t="s">
        <v>147</v>
      </c>
      <c r="AT16" s="76" t="s">
        <v>148</v>
      </c>
      <c r="AU16" s="76" t="s">
        <v>149</v>
      </c>
      <c r="AV16" s="78" t="s">
        <v>150</v>
      </c>
      <c r="AW16" s="78" t="s">
        <v>151</v>
      </c>
      <c r="AX16" s="79" t="s">
        <v>147</v>
      </c>
      <c r="AY16" s="76" t="s">
        <v>148</v>
      </c>
      <c r="AZ16" s="76" t="s">
        <v>149</v>
      </c>
      <c r="BA16" s="78" t="s">
        <v>150</v>
      </c>
      <c r="BB16" s="78" t="s">
        <v>151</v>
      </c>
      <c r="BC16" s="79" t="s">
        <v>147</v>
      </c>
      <c r="BD16" s="76" t="s">
        <v>148</v>
      </c>
      <c r="BE16" s="76" t="s">
        <v>149</v>
      </c>
      <c r="BF16" s="78" t="s">
        <v>150</v>
      </c>
      <c r="BG16" s="78" t="s">
        <v>151</v>
      </c>
      <c r="BH16" s="79" t="s">
        <v>147</v>
      </c>
      <c r="BI16" s="76" t="s">
        <v>148</v>
      </c>
      <c r="BJ16" s="76" t="s">
        <v>149</v>
      </c>
      <c r="BK16" s="78" t="s">
        <v>150</v>
      </c>
      <c r="BL16" s="78" t="s">
        <v>151</v>
      </c>
      <c r="BM16" s="79" t="s">
        <v>147</v>
      </c>
      <c r="BN16" s="76" t="s">
        <v>148</v>
      </c>
      <c r="BO16" s="76" t="s">
        <v>149</v>
      </c>
      <c r="BP16" s="78" t="s">
        <v>150</v>
      </c>
      <c r="BQ16" s="78" t="s">
        <v>151</v>
      </c>
      <c r="BR16" s="79" t="s">
        <v>147</v>
      </c>
      <c r="BS16" s="76" t="s">
        <v>148</v>
      </c>
      <c r="BT16" s="76" t="s">
        <v>149</v>
      </c>
      <c r="BU16" s="78" t="s">
        <v>150</v>
      </c>
      <c r="BV16" s="78" t="s">
        <v>151</v>
      </c>
      <c r="BW16" s="79" t="s">
        <v>147</v>
      </c>
      <c r="BX16" s="76" t="s">
        <v>148</v>
      </c>
      <c r="BY16" s="76" t="s">
        <v>149</v>
      </c>
      <c r="BZ16" s="78" t="s">
        <v>150</v>
      </c>
      <c r="CA16" s="78" t="s">
        <v>151</v>
      </c>
      <c r="CB16" s="79" t="s">
        <v>147</v>
      </c>
      <c r="CC16" s="76" t="s">
        <v>148</v>
      </c>
      <c r="CD16" s="76" t="s">
        <v>149</v>
      </c>
      <c r="CE16" s="78" t="s">
        <v>150</v>
      </c>
      <c r="CF16" s="78" t="s">
        <v>151</v>
      </c>
      <c r="CG16" s="79" t="s">
        <v>147</v>
      </c>
      <c r="CH16" s="76" t="s">
        <v>148</v>
      </c>
      <c r="CI16" s="76" t="s">
        <v>149</v>
      </c>
      <c r="CJ16" s="78" t="s">
        <v>150</v>
      </c>
      <c r="CK16" s="78" t="s">
        <v>151</v>
      </c>
      <c r="CL16" s="79" t="s">
        <v>147</v>
      </c>
      <c r="CM16" s="76" t="s">
        <v>148</v>
      </c>
      <c r="CN16" s="76" t="s">
        <v>149</v>
      </c>
      <c r="CO16" s="78" t="s">
        <v>150</v>
      </c>
      <c r="CP16" s="76" t="s">
        <v>151</v>
      </c>
      <c r="CQ16" s="410"/>
    </row>
    <row r="17" spans="1:95" ht="19.5" customHeight="1">
      <c r="A17" s="80">
        <v>1</v>
      </c>
      <c r="B17" s="80">
        <v>2</v>
      </c>
      <c r="C17" s="80">
        <v>3</v>
      </c>
      <c r="D17" s="80">
        <v>4</v>
      </c>
      <c r="E17" s="80">
        <v>5</v>
      </c>
      <c r="F17" s="80">
        <v>6</v>
      </c>
      <c r="G17" s="80">
        <v>7</v>
      </c>
      <c r="H17" s="80">
        <v>8</v>
      </c>
      <c r="I17" s="80">
        <v>9</v>
      </c>
      <c r="J17" s="80">
        <v>10</v>
      </c>
      <c r="K17" s="80">
        <v>11</v>
      </c>
      <c r="L17" s="80">
        <v>12</v>
      </c>
      <c r="M17" s="80">
        <v>13</v>
      </c>
      <c r="N17" s="80">
        <v>14</v>
      </c>
      <c r="O17" s="80">
        <v>15</v>
      </c>
      <c r="P17" s="10" t="s">
        <v>152</v>
      </c>
      <c r="Q17" s="10" t="s">
        <v>153</v>
      </c>
      <c r="R17" s="10" t="s">
        <v>154</v>
      </c>
      <c r="S17" s="10" t="s">
        <v>155</v>
      </c>
      <c r="T17" s="81">
        <v>17</v>
      </c>
      <c r="U17" s="81">
        <v>18</v>
      </c>
      <c r="V17" s="80">
        <v>19</v>
      </c>
      <c r="W17" s="80">
        <v>20</v>
      </c>
      <c r="X17" s="80">
        <v>21</v>
      </c>
      <c r="Y17" s="80">
        <v>22</v>
      </c>
      <c r="Z17" s="80">
        <v>23</v>
      </c>
      <c r="AA17" s="80">
        <v>24</v>
      </c>
      <c r="AB17" s="80">
        <v>25</v>
      </c>
      <c r="AC17" s="80">
        <v>26</v>
      </c>
      <c r="AD17" s="80">
        <v>27</v>
      </c>
      <c r="AE17" s="80">
        <v>28</v>
      </c>
      <c r="AF17" s="80">
        <v>29</v>
      </c>
      <c r="AG17" s="80">
        <v>30</v>
      </c>
      <c r="AH17" s="80">
        <v>31</v>
      </c>
      <c r="AI17" s="15" t="s">
        <v>156</v>
      </c>
      <c r="AJ17" s="10" t="s">
        <v>157</v>
      </c>
      <c r="AK17" s="10" t="s">
        <v>158</v>
      </c>
      <c r="AL17" s="10" t="s">
        <v>159</v>
      </c>
      <c r="AM17" s="10" t="s">
        <v>160</v>
      </c>
      <c r="AN17" s="15" t="s">
        <v>161</v>
      </c>
      <c r="AO17" s="10" t="s">
        <v>162</v>
      </c>
      <c r="AP17" s="10" t="s">
        <v>163</v>
      </c>
      <c r="AQ17" s="10" t="s">
        <v>164</v>
      </c>
      <c r="AR17" s="10" t="s">
        <v>165</v>
      </c>
      <c r="AS17" s="15" t="s">
        <v>166</v>
      </c>
      <c r="AT17" s="10" t="s">
        <v>167</v>
      </c>
      <c r="AU17" s="10" t="s">
        <v>168</v>
      </c>
      <c r="AV17" s="10" t="s">
        <v>169</v>
      </c>
      <c r="AW17" s="10" t="s">
        <v>170</v>
      </c>
      <c r="AX17" s="15" t="s">
        <v>171</v>
      </c>
      <c r="AY17" s="10" t="s">
        <v>172</v>
      </c>
      <c r="AZ17" s="10" t="s">
        <v>173</v>
      </c>
      <c r="BA17" s="10" t="s">
        <v>174</v>
      </c>
      <c r="BB17" s="10" t="s">
        <v>175</v>
      </c>
      <c r="BC17" s="15" t="s">
        <v>176</v>
      </c>
      <c r="BD17" s="10" t="s">
        <v>177</v>
      </c>
      <c r="BE17" s="10" t="s">
        <v>178</v>
      </c>
      <c r="BF17" s="10" t="s">
        <v>179</v>
      </c>
      <c r="BG17" s="10" t="s">
        <v>180</v>
      </c>
      <c r="BH17" s="15" t="s">
        <v>181</v>
      </c>
      <c r="BI17" s="10" t="s">
        <v>182</v>
      </c>
      <c r="BJ17" s="10" t="s">
        <v>183</v>
      </c>
      <c r="BK17" s="10" t="s">
        <v>184</v>
      </c>
      <c r="BL17" s="10" t="s">
        <v>185</v>
      </c>
      <c r="BM17" s="10" t="s">
        <v>186</v>
      </c>
      <c r="BN17" s="10" t="s">
        <v>187</v>
      </c>
      <c r="BO17" s="10" t="s">
        <v>188</v>
      </c>
      <c r="BP17" s="10" t="s">
        <v>189</v>
      </c>
      <c r="BQ17" s="10" t="s">
        <v>190</v>
      </c>
      <c r="BR17" s="10" t="s">
        <v>191</v>
      </c>
      <c r="BS17" s="10" t="s">
        <v>192</v>
      </c>
      <c r="BT17" s="10" t="s">
        <v>193</v>
      </c>
      <c r="BU17" s="10" t="s">
        <v>194</v>
      </c>
      <c r="BV17" s="10" t="s">
        <v>195</v>
      </c>
      <c r="BW17" s="10" t="s">
        <v>196</v>
      </c>
      <c r="BX17" s="10" t="s">
        <v>197</v>
      </c>
      <c r="BY17" s="10" t="s">
        <v>198</v>
      </c>
      <c r="BZ17" s="10" t="s">
        <v>199</v>
      </c>
      <c r="CA17" s="10" t="s">
        <v>200</v>
      </c>
      <c r="CB17" s="10" t="s">
        <v>201</v>
      </c>
      <c r="CC17" s="10" t="s">
        <v>202</v>
      </c>
      <c r="CD17" s="10" t="s">
        <v>203</v>
      </c>
      <c r="CE17" s="10" t="s">
        <v>204</v>
      </c>
      <c r="CF17" s="10" t="s">
        <v>205</v>
      </c>
      <c r="CG17" s="81">
        <v>33</v>
      </c>
      <c r="CH17" s="80">
        <v>34</v>
      </c>
      <c r="CI17" s="80">
        <v>35</v>
      </c>
      <c r="CJ17" s="80">
        <v>36</v>
      </c>
      <c r="CK17" s="80">
        <v>37</v>
      </c>
      <c r="CL17" s="81">
        <v>38</v>
      </c>
      <c r="CM17" s="80">
        <v>39</v>
      </c>
      <c r="CN17" s="80">
        <v>40</v>
      </c>
      <c r="CO17" s="80">
        <v>41</v>
      </c>
      <c r="CP17" s="80">
        <v>42</v>
      </c>
      <c r="CQ17" s="80">
        <v>43</v>
      </c>
    </row>
    <row r="18" spans="1:95" ht="39" customHeight="1">
      <c r="A18" s="82" t="s">
        <v>22</v>
      </c>
      <c r="B18" s="83" t="s">
        <v>21</v>
      </c>
      <c r="C18" s="84">
        <v>0</v>
      </c>
      <c r="D18" s="84">
        <v>0</v>
      </c>
      <c r="E18" s="84">
        <v>0</v>
      </c>
      <c r="F18" s="84">
        <v>0</v>
      </c>
      <c r="G18" s="84">
        <v>0</v>
      </c>
      <c r="H18" s="84">
        <f>SUM(H19:H24)</f>
        <v>2.8785547395495232</v>
      </c>
      <c r="I18" s="84">
        <f>SUM(I19:I24)</f>
        <v>20.380167556010626</v>
      </c>
      <c r="J18" s="84">
        <v>0</v>
      </c>
      <c r="K18" s="84">
        <f>SUM(K19:K24)</f>
        <v>0</v>
      </c>
      <c r="L18" s="84">
        <f>SUM(L19:L24)</f>
        <v>0</v>
      </c>
      <c r="M18" s="84">
        <v>0</v>
      </c>
      <c r="N18" s="84">
        <f t="shared" ref="N18:BG18" si="0">SUM(N19:N24)</f>
        <v>0</v>
      </c>
      <c r="O18" s="84">
        <f t="shared" si="0"/>
        <v>0</v>
      </c>
      <c r="P18" s="84">
        <f t="shared" si="0"/>
        <v>0</v>
      </c>
      <c r="Q18" s="84">
        <f t="shared" si="0"/>
        <v>0</v>
      </c>
      <c r="R18" s="84">
        <f t="shared" si="0"/>
        <v>0</v>
      </c>
      <c r="S18" s="84">
        <f t="shared" si="0"/>
        <v>0</v>
      </c>
      <c r="T18" s="84">
        <f>SUM(T19:T24)</f>
        <v>28.671929291416653</v>
      </c>
      <c r="U18" s="84">
        <f t="shared" si="0"/>
        <v>0</v>
      </c>
      <c r="V18" s="84">
        <f t="shared" si="0"/>
        <v>28.671929291416653</v>
      </c>
      <c r="W18" s="84">
        <f t="shared" si="0"/>
        <v>28.671929291416653</v>
      </c>
      <c r="X18" s="84">
        <f t="shared" si="0"/>
        <v>0</v>
      </c>
      <c r="Y18" s="84">
        <f t="shared" si="0"/>
        <v>0</v>
      </c>
      <c r="Z18" s="84">
        <f t="shared" si="0"/>
        <v>0</v>
      </c>
      <c r="AA18" s="84">
        <f t="shared" si="0"/>
        <v>0</v>
      </c>
      <c r="AB18" s="84">
        <f t="shared" si="0"/>
        <v>0</v>
      </c>
      <c r="AC18" s="84">
        <f t="shared" si="0"/>
        <v>0</v>
      </c>
      <c r="AD18" s="84">
        <f t="shared" si="0"/>
        <v>0</v>
      </c>
      <c r="AE18" s="84">
        <f t="shared" si="0"/>
        <v>0</v>
      </c>
      <c r="AF18" s="84">
        <f t="shared" si="0"/>
        <v>0</v>
      </c>
      <c r="AG18" s="84">
        <f t="shared" si="0"/>
        <v>0</v>
      </c>
      <c r="AH18" s="84">
        <f t="shared" si="0"/>
        <v>0</v>
      </c>
      <c r="AI18" s="84">
        <f t="shared" si="0"/>
        <v>6.7670000000000003</v>
      </c>
      <c r="AJ18" s="84">
        <f t="shared" si="0"/>
        <v>0</v>
      </c>
      <c r="AK18" s="84">
        <f t="shared" si="0"/>
        <v>0</v>
      </c>
      <c r="AL18" s="84">
        <f t="shared" si="0"/>
        <v>6.7670000000000003</v>
      </c>
      <c r="AM18" s="84">
        <f t="shared" si="0"/>
        <v>0</v>
      </c>
      <c r="AN18" s="84">
        <f t="shared" si="0"/>
        <v>0</v>
      </c>
      <c r="AO18" s="84">
        <f t="shared" si="0"/>
        <v>0</v>
      </c>
      <c r="AP18" s="84">
        <f t="shared" si="0"/>
        <v>0</v>
      </c>
      <c r="AQ18" s="84">
        <f t="shared" si="0"/>
        <v>0</v>
      </c>
      <c r="AR18" s="84">
        <f t="shared" si="0"/>
        <v>0</v>
      </c>
      <c r="AS18" s="84">
        <f t="shared" si="0"/>
        <v>6.766</v>
      </c>
      <c r="AT18" s="84">
        <f t="shared" si="0"/>
        <v>0</v>
      </c>
      <c r="AU18" s="84">
        <f t="shared" si="0"/>
        <v>0</v>
      </c>
      <c r="AV18" s="84">
        <f t="shared" si="0"/>
        <v>6.766</v>
      </c>
      <c r="AW18" s="84">
        <f t="shared" si="0"/>
        <v>0</v>
      </c>
      <c r="AX18" s="84">
        <f t="shared" si="0"/>
        <v>0</v>
      </c>
      <c r="AY18" s="84">
        <f t="shared" si="0"/>
        <v>0</v>
      </c>
      <c r="AZ18" s="84">
        <f t="shared" si="0"/>
        <v>0</v>
      </c>
      <c r="BA18" s="84">
        <f t="shared" si="0"/>
        <v>0</v>
      </c>
      <c r="BB18" s="84">
        <f t="shared" si="0"/>
        <v>0</v>
      </c>
      <c r="BC18" s="84">
        <f t="shared" si="0"/>
        <v>6.7139999999999995</v>
      </c>
      <c r="BD18" s="84">
        <f t="shared" si="0"/>
        <v>0</v>
      </c>
      <c r="BE18" s="84">
        <f t="shared" si="0"/>
        <v>0</v>
      </c>
      <c r="BF18" s="84">
        <f t="shared" si="0"/>
        <v>6.7139999999999995</v>
      </c>
      <c r="BG18" s="84">
        <f t="shared" si="0"/>
        <v>0</v>
      </c>
      <c r="BH18" s="84">
        <f>SUM(BH19:BH26)</f>
        <v>0</v>
      </c>
      <c r="BI18" s="84">
        <f t="shared" ref="BI18:CP18" si="1">SUM(BI19:BI24)</f>
        <v>0</v>
      </c>
      <c r="BJ18" s="84">
        <f t="shared" si="1"/>
        <v>0</v>
      </c>
      <c r="BK18" s="84">
        <f t="shared" si="1"/>
        <v>0</v>
      </c>
      <c r="BL18" s="84">
        <f t="shared" si="1"/>
        <v>0</v>
      </c>
      <c r="BM18" s="84">
        <f>SUM(BM19:BM24)</f>
        <v>6.6949449999999997</v>
      </c>
      <c r="BN18" s="84">
        <f t="shared" ref="BN18:CF18" si="2">SUM(BN19:BN24)</f>
        <v>0</v>
      </c>
      <c r="BO18" s="84">
        <f t="shared" si="2"/>
        <v>0</v>
      </c>
      <c r="BP18" s="84">
        <f t="shared" si="2"/>
        <v>6.6949449999999997</v>
      </c>
      <c r="BQ18" s="84">
        <f t="shared" si="2"/>
        <v>0</v>
      </c>
      <c r="BR18" s="84">
        <f t="shared" si="2"/>
        <v>0</v>
      </c>
      <c r="BS18" s="84">
        <f t="shared" si="2"/>
        <v>0</v>
      </c>
      <c r="BT18" s="84">
        <f t="shared" si="2"/>
        <v>0</v>
      </c>
      <c r="BU18" s="84">
        <f t="shared" si="2"/>
        <v>0</v>
      </c>
      <c r="BV18" s="84">
        <f t="shared" si="2"/>
        <v>0</v>
      </c>
      <c r="BW18" s="84">
        <f t="shared" si="2"/>
        <v>6.636984291416649</v>
      </c>
      <c r="BX18" s="84">
        <f t="shared" si="2"/>
        <v>0</v>
      </c>
      <c r="BY18" s="84">
        <f t="shared" si="2"/>
        <v>0</v>
      </c>
      <c r="BZ18" s="84">
        <f t="shared" si="2"/>
        <v>6.636984291416649</v>
      </c>
      <c r="CA18" s="84">
        <f t="shared" si="2"/>
        <v>0</v>
      </c>
      <c r="CB18" s="84">
        <f t="shared" si="2"/>
        <v>0</v>
      </c>
      <c r="CC18" s="84">
        <f t="shared" si="2"/>
        <v>0</v>
      </c>
      <c r="CD18" s="84">
        <f t="shared" si="2"/>
        <v>0</v>
      </c>
      <c r="CE18" s="84">
        <f t="shared" si="2"/>
        <v>0</v>
      </c>
      <c r="CF18" s="84">
        <f t="shared" si="2"/>
        <v>0</v>
      </c>
      <c r="CG18" s="84">
        <f>SUM(CG19:CG24)</f>
        <v>22.436929291416654</v>
      </c>
      <c r="CH18" s="84">
        <f t="shared" si="1"/>
        <v>0</v>
      </c>
      <c r="CI18" s="84">
        <f t="shared" si="1"/>
        <v>0</v>
      </c>
      <c r="CJ18" s="84">
        <f t="shared" si="1"/>
        <v>21.497929291416654</v>
      </c>
      <c r="CK18" s="84">
        <f t="shared" si="1"/>
        <v>0.93899999999999995</v>
      </c>
      <c r="CL18" s="84">
        <f t="shared" si="1"/>
        <v>0</v>
      </c>
      <c r="CM18" s="84">
        <f t="shared" si="1"/>
        <v>0</v>
      </c>
      <c r="CN18" s="84">
        <f t="shared" si="1"/>
        <v>0</v>
      </c>
      <c r="CO18" s="84">
        <f t="shared" si="1"/>
        <v>0</v>
      </c>
      <c r="CP18" s="84">
        <f t="shared" si="1"/>
        <v>0</v>
      </c>
      <c r="CQ18" s="83"/>
    </row>
    <row r="19" spans="1:95" s="88" customFormat="1" ht="28.5" customHeight="1">
      <c r="A19" s="85" t="s">
        <v>20</v>
      </c>
      <c r="B19" s="86" t="s">
        <v>19</v>
      </c>
      <c r="C19" s="87">
        <v>0</v>
      </c>
      <c r="D19" s="87">
        <v>0</v>
      </c>
      <c r="E19" s="87">
        <v>0</v>
      </c>
      <c r="F19" s="87">
        <v>0</v>
      </c>
      <c r="G19" s="87">
        <v>0</v>
      </c>
      <c r="H19" s="87">
        <f>H26</f>
        <v>0</v>
      </c>
      <c r="I19" s="87">
        <f>I26</f>
        <v>0</v>
      </c>
      <c r="J19" s="87">
        <f>J26</f>
        <v>0</v>
      </c>
      <c r="K19" s="87">
        <f>K26</f>
        <v>0</v>
      </c>
      <c r="L19" s="87">
        <f>L26</f>
        <v>0</v>
      </c>
      <c r="M19" s="87">
        <v>0</v>
      </c>
      <c r="N19" s="87">
        <f t="shared" ref="N19:BH19" si="3">N26</f>
        <v>0</v>
      </c>
      <c r="O19" s="87">
        <f t="shared" si="3"/>
        <v>0</v>
      </c>
      <c r="P19" s="87">
        <f t="shared" si="3"/>
        <v>0</v>
      </c>
      <c r="Q19" s="87">
        <f t="shared" si="3"/>
        <v>0</v>
      </c>
      <c r="R19" s="87">
        <f t="shared" si="3"/>
        <v>0</v>
      </c>
      <c r="S19" s="87">
        <f t="shared" si="3"/>
        <v>0</v>
      </c>
      <c r="T19" s="87">
        <f t="shared" si="3"/>
        <v>0</v>
      </c>
      <c r="U19" s="87">
        <f t="shared" si="3"/>
        <v>0</v>
      </c>
      <c r="V19" s="87">
        <f t="shared" si="3"/>
        <v>0</v>
      </c>
      <c r="W19" s="87">
        <f t="shared" si="3"/>
        <v>0</v>
      </c>
      <c r="X19" s="87">
        <f t="shared" si="3"/>
        <v>0</v>
      </c>
      <c r="Y19" s="87">
        <f t="shared" si="3"/>
        <v>0</v>
      </c>
      <c r="Z19" s="87">
        <f t="shared" si="3"/>
        <v>0</v>
      </c>
      <c r="AA19" s="87">
        <f t="shared" si="3"/>
        <v>0</v>
      </c>
      <c r="AB19" s="87">
        <f t="shared" si="3"/>
        <v>0</v>
      </c>
      <c r="AC19" s="87">
        <f t="shared" si="3"/>
        <v>0</v>
      </c>
      <c r="AD19" s="87">
        <f t="shared" si="3"/>
        <v>0</v>
      </c>
      <c r="AE19" s="87">
        <f t="shared" si="3"/>
        <v>0</v>
      </c>
      <c r="AF19" s="87">
        <f t="shared" si="3"/>
        <v>0</v>
      </c>
      <c r="AG19" s="87">
        <f t="shared" si="3"/>
        <v>0</v>
      </c>
      <c r="AH19" s="87">
        <f t="shared" si="3"/>
        <v>0</v>
      </c>
      <c r="AI19" s="87">
        <f t="shared" si="3"/>
        <v>0</v>
      </c>
      <c r="AJ19" s="87">
        <f t="shared" si="3"/>
        <v>0</v>
      </c>
      <c r="AK19" s="87">
        <f t="shared" si="3"/>
        <v>0</v>
      </c>
      <c r="AL19" s="87">
        <f t="shared" si="3"/>
        <v>0</v>
      </c>
      <c r="AM19" s="87">
        <f t="shared" si="3"/>
        <v>0</v>
      </c>
      <c r="AN19" s="87">
        <f t="shared" si="3"/>
        <v>0</v>
      </c>
      <c r="AO19" s="87">
        <f t="shared" si="3"/>
        <v>0</v>
      </c>
      <c r="AP19" s="87">
        <f t="shared" si="3"/>
        <v>0</v>
      </c>
      <c r="AQ19" s="87">
        <f t="shared" si="3"/>
        <v>0</v>
      </c>
      <c r="AR19" s="87">
        <f t="shared" si="3"/>
        <v>0</v>
      </c>
      <c r="AS19" s="87">
        <f t="shared" si="3"/>
        <v>0</v>
      </c>
      <c r="AT19" s="87">
        <f t="shared" si="3"/>
        <v>0</v>
      </c>
      <c r="AU19" s="87">
        <f t="shared" si="3"/>
        <v>0</v>
      </c>
      <c r="AV19" s="87">
        <f t="shared" si="3"/>
        <v>0</v>
      </c>
      <c r="AW19" s="87">
        <f t="shared" si="3"/>
        <v>0</v>
      </c>
      <c r="AX19" s="87">
        <f t="shared" si="3"/>
        <v>0</v>
      </c>
      <c r="AY19" s="87" t="str">
        <f t="shared" si="3"/>
        <v>0,000</v>
      </c>
      <c r="AZ19" s="87" t="str">
        <f t="shared" si="3"/>
        <v>0,000</v>
      </c>
      <c r="BA19" s="87" t="str">
        <f t="shared" si="3"/>
        <v>0,000</v>
      </c>
      <c r="BB19" s="87" t="str">
        <f t="shared" si="3"/>
        <v>0,000</v>
      </c>
      <c r="BC19" s="87">
        <f t="shared" si="3"/>
        <v>0</v>
      </c>
      <c r="BD19" s="87">
        <f t="shared" si="3"/>
        <v>0</v>
      </c>
      <c r="BE19" s="87">
        <f t="shared" si="3"/>
        <v>0</v>
      </c>
      <c r="BF19" s="87">
        <f t="shared" si="3"/>
        <v>0</v>
      </c>
      <c r="BG19" s="87">
        <f t="shared" si="3"/>
        <v>0</v>
      </c>
      <c r="BH19" s="87">
        <f t="shared" si="3"/>
        <v>0</v>
      </c>
      <c r="BI19" s="87">
        <f>SUM(BI20:BI26)</f>
        <v>0</v>
      </c>
      <c r="BJ19" s="87">
        <f>SUM(BJ20:BJ26)</f>
        <v>0</v>
      </c>
      <c r="BK19" s="87">
        <f>SUM(BK20:BK26)</f>
        <v>0</v>
      </c>
      <c r="BL19" s="87">
        <f>SUM(BL20:BL26)</f>
        <v>0</v>
      </c>
      <c r="BM19" s="87">
        <f>BM26</f>
        <v>0</v>
      </c>
      <c r="BN19" s="87">
        <f t="shared" ref="BN19:CP19" si="4">BN26</f>
        <v>0</v>
      </c>
      <c r="BO19" s="87">
        <f t="shared" si="4"/>
        <v>0</v>
      </c>
      <c r="BP19" s="87">
        <f t="shared" si="4"/>
        <v>0</v>
      </c>
      <c r="BQ19" s="87">
        <f t="shared" si="4"/>
        <v>0</v>
      </c>
      <c r="BR19" s="87">
        <f t="shared" si="4"/>
        <v>0</v>
      </c>
      <c r="BS19" s="87">
        <f t="shared" si="4"/>
        <v>0</v>
      </c>
      <c r="BT19" s="87">
        <f t="shared" si="4"/>
        <v>0</v>
      </c>
      <c r="BU19" s="87">
        <f t="shared" si="4"/>
        <v>0</v>
      </c>
      <c r="BV19" s="87">
        <f t="shared" si="4"/>
        <v>0</v>
      </c>
      <c r="BW19" s="87">
        <f t="shared" si="4"/>
        <v>0</v>
      </c>
      <c r="BX19" s="87">
        <f t="shared" si="4"/>
        <v>0</v>
      </c>
      <c r="BY19" s="87">
        <f t="shared" si="4"/>
        <v>0</v>
      </c>
      <c r="BZ19" s="87">
        <f t="shared" si="4"/>
        <v>0</v>
      </c>
      <c r="CA19" s="87">
        <f t="shared" si="4"/>
        <v>0</v>
      </c>
      <c r="CB19" s="87">
        <f t="shared" si="4"/>
        <v>0</v>
      </c>
      <c r="CC19" s="87">
        <f t="shared" si="4"/>
        <v>0</v>
      </c>
      <c r="CD19" s="87">
        <f t="shared" si="4"/>
        <v>0</v>
      </c>
      <c r="CE19" s="87">
        <f t="shared" si="4"/>
        <v>0</v>
      </c>
      <c r="CF19" s="87">
        <f t="shared" si="4"/>
        <v>0</v>
      </c>
      <c r="CG19" s="87">
        <f t="shared" si="4"/>
        <v>0</v>
      </c>
      <c r="CH19" s="87">
        <f t="shared" si="4"/>
        <v>0</v>
      </c>
      <c r="CI19" s="87">
        <f t="shared" si="4"/>
        <v>0</v>
      </c>
      <c r="CJ19" s="87">
        <f t="shared" si="4"/>
        <v>0</v>
      </c>
      <c r="CK19" s="87">
        <f t="shared" si="4"/>
        <v>0</v>
      </c>
      <c r="CL19" s="87">
        <f t="shared" si="4"/>
        <v>0</v>
      </c>
      <c r="CM19" s="87">
        <f t="shared" si="4"/>
        <v>0</v>
      </c>
      <c r="CN19" s="87">
        <f t="shared" si="4"/>
        <v>0</v>
      </c>
      <c r="CO19" s="87">
        <f t="shared" si="4"/>
        <v>0</v>
      </c>
      <c r="CP19" s="87">
        <f t="shared" si="4"/>
        <v>0</v>
      </c>
      <c r="CQ19" s="86"/>
    </row>
    <row r="20" spans="1:95" ht="44.25" customHeight="1">
      <c r="A20" s="85" t="s">
        <v>18</v>
      </c>
      <c r="B20" s="86" t="s">
        <v>17</v>
      </c>
      <c r="C20" s="87">
        <v>0</v>
      </c>
      <c r="D20" s="87">
        <v>0</v>
      </c>
      <c r="E20" s="87">
        <v>0</v>
      </c>
      <c r="F20" s="87">
        <v>0</v>
      </c>
      <c r="G20" s="87">
        <v>0</v>
      </c>
      <c r="H20" s="87">
        <f>H45</f>
        <v>2.5543785310734464</v>
      </c>
      <c r="I20" s="87">
        <f>I45</f>
        <v>18.085000000000001</v>
      </c>
      <c r="J20" s="87">
        <v>0</v>
      </c>
      <c r="K20" s="87">
        <f>K45</f>
        <v>0</v>
      </c>
      <c r="L20" s="87">
        <f>L45</f>
        <v>0</v>
      </c>
      <c r="M20" s="87">
        <v>0</v>
      </c>
      <c r="N20" s="87">
        <f t="shared" ref="N20:BH20" si="5">N45</f>
        <v>0</v>
      </c>
      <c r="O20" s="87">
        <f t="shared" si="5"/>
        <v>0</v>
      </c>
      <c r="P20" s="87" t="str">
        <f t="shared" si="5"/>
        <v>в разработке</v>
      </c>
      <c r="Q20" s="87" t="str">
        <f t="shared" si="5"/>
        <v>в разработке</v>
      </c>
      <c r="R20" s="87">
        <f t="shared" si="5"/>
        <v>0</v>
      </c>
      <c r="S20" s="87">
        <f t="shared" si="5"/>
        <v>0</v>
      </c>
      <c r="T20" s="87">
        <f t="shared" si="5"/>
        <v>26.376945000000003</v>
      </c>
      <c r="U20" s="87">
        <f t="shared" si="5"/>
        <v>0</v>
      </c>
      <c r="V20" s="87">
        <f t="shared" si="5"/>
        <v>26.376945000000003</v>
      </c>
      <c r="W20" s="87">
        <f t="shared" si="5"/>
        <v>26.376945000000003</v>
      </c>
      <c r="X20" s="87">
        <f t="shared" si="5"/>
        <v>0</v>
      </c>
      <c r="Y20" s="87">
        <f t="shared" si="5"/>
        <v>0</v>
      </c>
      <c r="Z20" s="87">
        <f t="shared" si="5"/>
        <v>0</v>
      </c>
      <c r="AA20" s="87">
        <f t="shared" si="5"/>
        <v>0</v>
      </c>
      <c r="AB20" s="87">
        <f t="shared" si="5"/>
        <v>0</v>
      </c>
      <c r="AC20" s="87">
        <f t="shared" si="5"/>
        <v>0</v>
      </c>
      <c r="AD20" s="87">
        <f t="shared" si="5"/>
        <v>0</v>
      </c>
      <c r="AE20" s="87">
        <f t="shared" si="5"/>
        <v>0</v>
      </c>
      <c r="AF20" s="87">
        <f t="shared" si="5"/>
        <v>0</v>
      </c>
      <c r="AG20" s="87">
        <f t="shared" si="5"/>
        <v>0</v>
      </c>
      <c r="AH20" s="87">
        <f t="shared" si="5"/>
        <v>0</v>
      </c>
      <c r="AI20" s="87">
        <f t="shared" si="5"/>
        <v>6.1420000000000003</v>
      </c>
      <c r="AJ20" s="87">
        <f t="shared" si="5"/>
        <v>0</v>
      </c>
      <c r="AK20" s="87">
        <f t="shared" si="5"/>
        <v>0</v>
      </c>
      <c r="AL20" s="87">
        <f t="shared" si="5"/>
        <v>6.1420000000000003</v>
      </c>
      <c r="AM20" s="87">
        <f t="shared" si="5"/>
        <v>0</v>
      </c>
      <c r="AN20" s="87">
        <f t="shared" si="5"/>
        <v>0</v>
      </c>
      <c r="AO20" s="87">
        <f t="shared" si="5"/>
        <v>0</v>
      </c>
      <c r="AP20" s="87">
        <f t="shared" si="5"/>
        <v>0</v>
      </c>
      <c r="AQ20" s="87">
        <f t="shared" si="5"/>
        <v>0</v>
      </c>
      <c r="AR20" s="87">
        <f t="shared" si="5"/>
        <v>0</v>
      </c>
      <c r="AS20" s="87">
        <f t="shared" si="5"/>
        <v>6.444</v>
      </c>
      <c r="AT20" s="87">
        <f t="shared" si="5"/>
        <v>0</v>
      </c>
      <c r="AU20" s="87">
        <f t="shared" si="5"/>
        <v>0</v>
      </c>
      <c r="AV20" s="87">
        <f t="shared" si="5"/>
        <v>6.444</v>
      </c>
      <c r="AW20" s="87">
        <f t="shared" si="5"/>
        <v>0</v>
      </c>
      <c r="AX20" s="87">
        <f t="shared" si="5"/>
        <v>0</v>
      </c>
      <c r="AY20" s="87">
        <f t="shared" si="5"/>
        <v>0</v>
      </c>
      <c r="AZ20" s="87">
        <f t="shared" si="5"/>
        <v>0</v>
      </c>
      <c r="BA20" s="87">
        <f t="shared" si="5"/>
        <v>0</v>
      </c>
      <c r="BB20" s="87">
        <f t="shared" si="5"/>
        <v>0</v>
      </c>
      <c r="BC20" s="87">
        <f t="shared" si="5"/>
        <v>6.4989999999999997</v>
      </c>
      <c r="BD20" s="87">
        <f t="shared" si="5"/>
        <v>0</v>
      </c>
      <c r="BE20" s="87">
        <f t="shared" si="5"/>
        <v>0</v>
      </c>
      <c r="BF20" s="87">
        <f t="shared" si="5"/>
        <v>6.4989999999999997</v>
      </c>
      <c r="BG20" s="87">
        <f t="shared" si="5"/>
        <v>0</v>
      </c>
      <c r="BH20" s="87">
        <f t="shared" si="5"/>
        <v>0</v>
      </c>
      <c r="BI20" s="87">
        <f>SUM(BI24:BI27)</f>
        <v>0</v>
      </c>
      <c r="BJ20" s="87">
        <f>SUM(BJ24:BJ27)</f>
        <v>0</v>
      </c>
      <c r="BK20" s="87">
        <f>SUM(BK24:BK27)</f>
        <v>0</v>
      </c>
      <c r="BL20" s="87">
        <f>SUM(BL24:BL27)</f>
        <v>0</v>
      </c>
      <c r="BM20" s="87">
        <f>BM41</f>
        <v>6.3529450000000001</v>
      </c>
      <c r="BN20" s="87">
        <f t="shared" ref="BN20:CP20" si="6">BN45</f>
        <v>0</v>
      </c>
      <c r="BO20" s="87">
        <f t="shared" si="6"/>
        <v>0</v>
      </c>
      <c r="BP20" s="87">
        <f t="shared" si="6"/>
        <v>6.3529450000000001</v>
      </c>
      <c r="BQ20" s="87">
        <f t="shared" si="6"/>
        <v>0</v>
      </c>
      <c r="BR20" s="87">
        <f t="shared" si="6"/>
        <v>0</v>
      </c>
      <c r="BS20" s="87">
        <f t="shared" si="6"/>
        <v>0</v>
      </c>
      <c r="BT20" s="87">
        <f t="shared" si="6"/>
        <v>0</v>
      </c>
      <c r="BU20" s="87">
        <f t="shared" si="6"/>
        <v>0</v>
      </c>
      <c r="BV20" s="87">
        <f t="shared" si="6"/>
        <v>0</v>
      </c>
      <c r="BW20" s="87">
        <f t="shared" si="6"/>
        <v>2.9559999999999995</v>
      </c>
      <c r="BX20" s="87">
        <f t="shared" si="6"/>
        <v>0</v>
      </c>
      <c r="BY20" s="87">
        <f t="shared" si="6"/>
        <v>0</v>
      </c>
      <c r="BZ20" s="87">
        <f t="shared" si="6"/>
        <v>2.9559999999999995</v>
      </c>
      <c r="CA20" s="87">
        <f t="shared" si="6"/>
        <v>0</v>
      </c>
      <c r="CB20" s="87">
        <f t="shared" si="6"/>
        <v>0</v>
      </c>
      <c r="CC20" s="87">
        <f t="shared" si="6"/>
        <v>0</v>
      </c>
      <c r="CD20" s="87">
        <f t="shared" si="6"/>
        <v>0</v>
      </c>
      <c r="CE20" s="87">
        <f t="shared" si="6"/>
        <v>0</v>
      </c>
      <c r="CF20" s="87">
        <f t="shared" si="6"/>
        <v>0</v>
      </c>
      <c r="CG20" s="87">
        <f t="shared" si="6"/>
        <v>20.141945000000003</v>
      </c>
      <c r="CH20" s="87">
        <f t="shared" si="6"/>
        <v>0</v>
      </c>
      <c r="CI20" s="87">
        <f t="shared" si="6"/>
        <v>0</v>
      </c>
      <c r="CJ20" s="87">
        <f t="shared" si="6"/>
        <v>19.202945000000003</v>
      </c>
      <c r="CK20" s="87">
        <f t="shared" si="6"/>
        <v>0.93899999999999995</v>
      </c>
      <c r="CL20" s="87">
        <f t="shared" si="6"/>
        <v>0</v>
      </c>
      <c r="CM20" s="87">
        <f t="shared" si="6"/>
        <v>0</v>
      </c>
      <c r="CN20" s="87">
        <f t="shared" si="6"/>
        <v>0</v>
      </c>
      <c r="CO20" s="87">
        <f t="shared" si="6"/>
        <v>0</v>
      </c>
      <c r="CP20" s="87">
        <f t="shared" si="6"/>
        <v>0</v>
      </c>
      <c r="CQ20" s="86"/>
    </row>
    <row r="21" spans="1:95" ht="51.75" customHeight="1">
      <c r="A21" s="85" t="s">
        <v>206</v>
      </c>
      <c r="B21" s="86" t="s">
        <v>207</v>
      </c>
      <c r="C21" s="87">
        <f t="shared" ref="C21:BL21" si="7">C69</f>
        <v>0</v>
      </c>
      <c r="D21" s="87">
        <f t="shared" si="7"/>
        <v>0</v>
      </c>
      <c r="E21" s="87">
        <f t="shared" si="7"/>
        <v>0</v>
      </c>
      <c r="F21" s="87">
        <f t="shared" si="7"/>
        <v>0</v>
      </c>
      <c r="G21" s="87">
        <f t="shared" si="7"/>
        <v>0</v>
      </c>
      <c r="H21" s="87">
        <f t="shared" si="7"/>
        <v>0</v>
      </c>
      <c r="I21" s="87">
        <f t="shared" si="7"/>
        <v>0</v>
      </c>
      <c r="J21" s="87">
        <f t="shared" si="7"/>
        <v>0</v>
      </c>
      <c r="K21" s="87">
        <f t="shared" si="7"/>
        <v>0</v>
      </c>
      <c r="L21" s="87">
        <f t="shared" si="7"/>
        <v>0</v>
      </c>
      <c r="M21" s="87">
        <f t="shared" si="7"/>
        <v>0</v>
      </c>
      <c r="N21" s="87">
        <f t="shared" si="7"/>
        <v>0</v>
      </c>
      <c r="O21" s="87">
        <f t="shared" si="7"/>
        <v>0</v>
      </c>
      <c r="P21" s="87">
        <f t="shared" si="7"/>
        <v>0</v>
      </c>
      <c r="Q21" s="87">
        <f t="shared" si="7"/>
        <v>0</v>
      </c>
      <c r="R21" s="87">
        <f t="shared" si="7"/>
        <v>0</v>
      </c>
      <c r="S21" s="87">
        <f t="shared" si="7"/>
        <v>0</v>
      </c>
      <c r="T21" s="87">
        <f t="shared" si="7"/>
        <v>0</v>
      </c>
      <c r="U21" s="87">
        <f t="shared" si="7"/>
        <v>0</v>
      </c>
      <c r="V21" s="87">
        <f t="shared" si="7"/>
        <v>0</v>
      </c>
      <c r="W21" s="87">
        <f t="shared" si="7"/>
        <v>0</v>
      </c>
      <c r="X21" s="87">
        <f t="shared" si="7"/>
        <v>0</v>
      </c>
      <c r="Y21" s="87">
        <f t="shared" si="7"/>
        <v>0</v>
      </c>
      <c r="Z21" s="87">
        <f t="shared" si="7"/>
        <v>0</v>
      </c>
      <c r="AA21" s="87">
        <f t="shared" si="7"/>
        <v>0</v>
      </c>
      <c r="AB21" s="87">
        <f t="shared" si="7"/>
        <v>0</v>
      </c>
      <c r="AC21" s="87">
        <f t="shared" si="7"/>
        <v>0</v>
      </c>
      <c r="AD21" s="87">
        <f t="shared" si="7"/>
        <v>0</v>
      </c>
      <c r="AE21" s="87">
        <f t="shared" si="7"/>
        <v>0</v>
      </c>
      <c r="AF21" s="87">
        <f t="shared" si="7"/>
        <v>0</v>
      </c>
      <c r="AG21" s="87">
        <f t="shared" si="7"/>
        <v>0</v>
      </c>
      <c r="AH21" s="87">
        <f t="shared" si="7"/>
        <v>0</v>
      </c>
      <c r="AI21" s="87">
        <f t="shared" si="7"/>
        <v>0</v>
      </c>
      <c r="AJ21" s="87">
        <f t="shared" si="7"/>
        <v>0</v>
      </c>
      <c r="AK21" s="87">
        <f t="shared" si="7"/>
        <v>0</v>
      </c>
      <c r="AL21" s="87">
        <f t="shared" si="7"/>
        <v>0</v>
      </c>
      <c r="AM21" s="87">
        <f t="shared" si="7"/>
        <v>0</v>
      </c>
      <c r="AN21" s="87">
        <f t="shared" si="7"/>
        <v>0</v>
      </c>
      <c r="AO21" s="87">
        <f t="shared" si="7"/>
        <v>0</v>
      </c>
      <c r="AP21" s="87">
        <f t="shared" si="7"/>
        <v>0</v>
      </c>
      <c r="AQ21" s="87">
        <f t="shared" si="7"/>
        <v>0</v>
      </c>
      <c r="AR21" s="87">
        <f t="shared" si="7"/>
        <v>0</v>
      </c>
      <c r="AS21" s="87">
        <f t="shared" si="7"/>
        <v>0</v>
      </c>
      <c r="AT21" s="87">
        <f t="shared" si="7"/>
        <v>0</v>
      </c>
      <c r="AU21" s="87">
        <f t="shared" si="7"/>
        <v>0</v>
      </c>
      <c r="AV21" s="87">
        <f t="shared" si="7"/>
        <v>0</v>
      </c>
      <c r="AW21" s="87">
        <f t="shared" si="7"/>
        <v>0</v>
      </c>
      <c r="AX21" s="87">
        <f t="shared" si="7"/>
        <v>0</v>
      </c>
      <c r="AY21" s="87">
        <f t="shared" si="7"/>
        <v>0</v>
      </c>
      <c r="AZ21" s="87">
        <f t="shared" si="7"/>
        <v>0</v>
      </c>
      <c r="BA21" s="87">
        <f t="shared" si="7"/>
        <v>0</v>
      </c>
      <c r="BB21" s="87">
        <f t="shared" si="7"/>
        <v>0</v>
      </c>
      <c r="BC21" s="87">
        <f t="shared" si="7"/>
        <v>0</v>
      </c>
      <c r="BD21" s="87">
        <f t="shared" si="7"/>
        <v>0</v>
      </c>
      <c r="BE21" s="87">
        <f t="shared" si="7"/>
        <v>0</v>
      </c>
      <c r="BF21" s="87">
        <f t="shared" si="7"/>
        <v>0</v>
      </c>
      <c r="BG21" s="87">
        <f t="shared" si="7"/>
        <v>0</v>
      </c>
      <c r="BH21" s="87">
        <f t="shared" si="7"/>
        <v>0</v>
      </c>
      <c r="BI21" s="87">
        <f t="shared" si="7"/>
        <v>0</v>
      </c>
      <c r="BJ21" s="87">
        <f t="shared" si="7"/>
        <v>0</v>
      </c>
      <c r="BK21" s="87">
        <f t="shared" si="7"/>
        <v>0</v>
      </c>
      <c r="BL21" s="87">
        <f t="shared" si="7"/>
        <v>0</v>
      </c>
      <c r="BM21" s="87">
        <f>BM69</f>
        <v>0</v>
      </c>
      <c r="BN21" s="87">
        <f t="shared" ref="BN21:CP21" si="8">BN69</f>
        <v>0</v>
      </c>
      <c r="BO21" s="87">
        <f t="shared" si="8"/>
        <v>0</v>
      </c>
      <c r="BP21" s="87">
        <f t="shared" si="8"/>
        <v>0</v>
      </c>
      <c r="BQ21" s="87">
        <f t="shared" si="8"/>
        <v>0</v>
      </c>
      <c r="BR21" s="87">
        <f t="shared" si="8"/>
        <v>0</v>
      </c>
      <c r="BS21" s="87">
        <f t="shared" si="8"/>
        <v>0</v>
      </c>
      <c r="BT21" s="87">
        <f t="shared" si="8"/>
        <v>0</v>
      </c>
      <c r="BU21" s="87">
        <f t="shared" si="8"/>
        <v>0</v>
      </c>
      <c r="BV21" s="87">
        <f t="shared" si="8"/>
        <v>0</v>
      </c>
      <c r="BW21" s="87">
        <f t="shared" si="8"/>
        <v>0</v>
      </c>
      <c r="BX21" s="87">
        <f t="shared" si="8"/>
        <v>0</v>
      </c>
      <c r="BY21" s="87">
        <f t="shared" si="8"/>
        <v>0</v>
      </c>
      <c r="BZ21" s="87">
        <f t="shared" si="8"/>
        <v>0</v>
      </c>
      <c r="CA21" s="87">
        <f t="shared" si="8"/>
        <v>0</v>
      </c>
      <c r="CB21" s="87">
        <f t="shared" si="8"/>
        <v>0</v>
      </c>
      <c r="CC21" s="87">
        <f t="shared" si="8"/>
        <v>0</v>
      </c>
      <c r="CD21" s="87">
        <f t="shared" si="8"/>
        <v>0</v>
      </c>
      <c r="CE21" s="87">
        <f t="shared" si="8"/>
        <v>0</v>
      </c>
      <c r="CF21" s="87">
        <f t="shared" si="8"/>
        <v>0</v>
      </c>
      <c r="CG21" s="87">
        <f t="shared" si="8"/>
        <v>0</v>
      </c>
      <c r="CH21" s="87">
        <f t="shared" si="8"/>
        <v>0</v>
      </c>
      <c r="CI21" s="87">
        <f t="shared" si="8"/>
        <v>0</v>
      </c>
      <c r="CJ21" s="87">
        <f t="shared" si="8"/>
        <v>0</v>
      </c>
      <c r="CK21" s="87">
        <f t="shared" si="8"/>
        <v>0</v>
      </c>
      <c r="CL21" s="87">
        <f t="shared" si="8"/>
        <v>0</v>
      </c>
      <c r="CM21" s="87">
        <f t="shared" si="8"/>
        <v>0</v>
      </c>
      <c r="CN21" s="87">
        <f t="shared" si="8"/>
        <v>0</v>
      </c>
      <c r="CO21" s="87">
        <f t="shared" si="8"/>
        <v>0</v>
      </c>
      <c r="CP21" s="87">
        <f t="shared" si="8"/>
        <v>0</v>
      </c>
      <c r="CQ21" s="86"/>
    </row>
    <row r="22" spans="1:95" ht="51.75" customHeight="1">
      <c r="A22" s="85" t="s">
        <v>208</v>
      </c>
      <c r="B22" s="86" t="s">
        <v>209</v>
      </c>
      <c r="C22" s="87">
        <f t="shared" ref="C22:BL24" si="9">C72</f>
        <v>0</v>
      </c>
      <c r="D22" s="87">
        <f t="shared" si="9"/>
        <v>0</v>
      </c>
      <c r="E22" s="87">
        <f t="shared" si="9"/>
        <v>0</v>
      </c>
      <c r="F22" s="87">
        <f t="shared" si="9"/>
        <v>0</v>
      </c>
      <c r="G22" s="87">
        <f t="shared" si="9"/>
        <v>0</v>
      </c>
      <c r="H22" s="87">
        <f t="shared" si="9"/>
        <v>0</v>
      </c>
      <c r="I22" s="87">
        <f t="shared" si="9"/>
        <v>0</v>
      </c>
      <c r="J22" s="87">
        <f t="shared" si="9"/>
        <v>0</v>
      </c>
      <c r="K22" s="87">
        <f t="shared" si="9"/>
        <v>0</v>
      </c>
      <c r="L22" s="87">
        <f t="shared" si="9"/>
        <v>0</v>
      </c>
      <c r="M22" s="87">
        <f t="shared" si="9"/>
        <v>0</v>
      </c>
      <c r="N22" s="87">
        <f t="shared" si="9"/>
        <v>0</v>
      </c>
      <c r="O22" s="87">
        <f t="shared" si="9"/>
        <v>0</v>
      </c>
      <c r="P22" s="87">
        <f t="shared" si="9"/>
        <v>0</v>
      </c>
      <c r="Q22" s="87">
        <f t="shared" si="9"/>
        <v>0</v>
      </c>
      <c r="R22" s="87">
        <f t="shared" si="9"/>
        <v>0</v>
      </c>
      <c r="S22" s="87">
        <f t="shared" si="9"/>
        <v>0</v>
      </c>
      <c r="T22" s="87">
        <f t="shared" si="9"/>
        <v>0</v>
      </c>
      <c r="U22" s="87">
        <f t="shared" si="9"/>
        <v>0</v>
      </c>
      <c r="V22" s="87">
        <f t="shared" si="9"/>
        <v>0</v>
      </c>
      <c r="W22" s="87">
        <f t="shared" si="9"/>
        <v>0</v>
      </c>
      <c r="X22" s="87">
        <f t="shared" si="9"/>
        <v>0</v>
      </c>
      <c r="Y22" s="87">
        <f t="shared" si="9"/>
        <v>0</v>
      </c>
      <c r="Z22" s="87">
        <f t="shared" si="9"/>
        <v>0</v>
      </c>
      <c r="AA22" s="87">
        <f t="shared" si="9"/>
        <v>0</v>
      </c>
      <c r="AB22" s="87">
        <f t="shared" si="9"/>
        <v>0</v>
      </c>
      <c r="AC22" s="87">
        <f t="shared" si="9"/>
        <v>0</v>
      </c>
      <c r="AD22" s="87">
        <f t="shared" si="9"/>
        <v>0</v>
      </c>
      <c r="AE22" s="87">
        <f t="shared" si="9"/>
        <v>0</v>
      </c>
      <c r="AF22" s="87">
        <f t="shared" si="9"/>
        <v>0</v>
      </c>
      <c r="AG22" s="87">
        <f t="shared" si="9"/>
        <v>0</v>
      </c>
      <c r="AH22" s="87">
        <f t="shared" si="9"/>
        <v>0</v>
      </c>
      <c r="AI22" s="87">
        <f t="shared" si="9"/>
        <v>0</v>
      </c>
      <c r="AJ22" s="87">
        <f t="shared" si="9"/>
        <v>0</v>
      </c>
      <c r="AK22" s="87">
        <f t="shared" si="9"/>
        <v>0</v>
      </c>
      <c r="AL22" s="87">
        <f t="shared" si="9"/>
        <v>0</v>
      </c>
      <c r="AM22" s="87">
        <f t="shared" si="9"/>
        <v>0</v>
      </c>
      <c r="AN22" s="87">
        <f t="shared" si="9"/>
        <v>0</v>
      </c>
      <c r="AO22" s="87">
        <f t="shared" si="9"/>
        <v>0</v>
      </c>
      <c r="AP22" s="87">
        <f t="shared" si="9"/>
        <v>0</v>
      </c>
      <c r="AQ22" s="87">
        <f t="shared" si="9"/>
        <v>0</v>
      </c>
      <c r="AR22" s="87">
        <f t="shared" si="9"/>
        <v>0</v>
      </c>
      <c r="AS22" s="87">
        <f t="shared" si="9"/>
        <v>0</v>
      </c>
      <c r="AT22" s="87">
        <f t="shared" si="9"/>
        <v>0</v>
      </c>
      <c r="AU22" s="87">
        <f t="shared" si="9"/>
        <v>0</v>
      </c>
      <c r="AV22" s="87">
        <f t="shared" si="9"/>
        <v>0</v>
      </c>
      <c r="AW22" s="87">
        <f t="shared" si="9"/>
        <v>0</v>
      </c>
      <c r="AX22" s="87">
        <f t="shared" si="9"/>
        <v>0</v>
      </c>
      <c r="AY22" s="87">
        <f t="shared" si="9"/>
        <v>0</v>
      </c>
      <c r="AZ22" s="87">
        <f t="shared" si="9"/>
        <v>0</v>
      </c>
      <c r="BA22" s="87">
        <f t="shared" si="9"/>
        <v>0</v>
      </c>
      <c r="BB22" s="87">
        <f t="shared" si="9"/>
        <v>0</v>
      </c>
      <c r="BC22" s="87">
        <f t="shared" si="9"/>
        <v>0</v>
      </c>
      <c r="BD22" s="87">
        <f t="shared" si="9"/>
        <v>0</v>
      </c>
      <c r="BE22" s="87">
        <f t="shared" si="9"/>
        <v>0</v>
      </c>
      <c r="BF22" s="87">
        <f t="shared" si="9"/>
        <v>0</v>
      </c>
      <c r="BG22" s="87">
        <f t="shared" si="9"/>
        <v>0</v>
      </c>
      <c r="BH22" s="87">
        <f t="shared" si="9"/>
        <v>0</v>
      </c>
      <c r="BI22" s="87">
        <f t="shared" si="9"/>
        <v>0</v>
      </c>
      <c r="BJ22" s="87">
        <f t="shared" si="9"/>
        <v>0</v>
      </c>
      <c r="BK22" s="87">
        <f t="shared" si="9"/>
        <v>0</v>
      </c>
      <c r="BL22" s="87">
        <f t="shared" si="9"/>
        <v>0</v>
      </c>
      <c r="BM22" s="87">
        <f>BM72</f>
        <v>0</v>
      </c>
      <c r="BN22" s="87">
        <f t="shared" ref="BN22:CP24" si="10">BN72</f>
        <v>0</v>
      </c>
      <c r="BO22" s="87">
        <f t="shared" si="10"/>
        <v>0</v>
      </c>
      <c r="BP22" s="87">
        <f t="shared" si="10"/>
        <v>0</v>
      </c>
      <c r="BQ22" s="87">
        <f t="shared" si="10"/>
        <v>0</v>
      </c>
      <c r="BR22" s="87">
        <f t="shared" si="10"/>
        <v>0</v>
      </c>
      <c r="BS22" s="87">
        <f t="shared" si="10"/>
        <v>0</v>
      </c>
      <c r="BT22" s="87">
        <f t="shared" si="10"/>
        <v>0</v>
      </c>
      <c r="BU22" s="87">
        <f t="shared" si="10"/>
        <v>0</v>
      </c>
      <c r="BV22" s="87">
        <f t="shared" si="10"/>
        <v>0</v>
      </c>
      <c r="BW22" s="87">
        <f t="shared" si="10"/>
        <v>0</v>
      </c>
      <c r="BX22" s="87">
        <f t="shared" si="10"/>
        <v>0</v>
      </c>
      <c r="BY22" s="87">
        <f t="shared" si="10"/>
        <v>0</v>
      </c>
      <c r="BZ22" s="87">
        <f t="shared" si="10"/>
        <v>0</v>
      </c>
      <c r="CA22" s="87">
        <f t="shared" si="10"/>
        <v>0</v>
      </c>
      <c r="CB22" s="87">
        <f t="shared" si="10"/>
        <v>0</v>
      </c>
      <c r="CC22" s="87">
        <f t="shared" si="10"/>
        <v>0</v>
      </c>
      <c r="CD22" s="87">
        <f t="shared" si="10"/>
        <v>0</v>
      </c>
      <c r="CE22" s="87">
        <f t="shared" si="10"/>
        <v>0</v>
      </c>
      <c r="CF22" s="87">
        <f t="shared" si="10"/>
        <v>0</v>
      </c>
      <c r="CG22" s="87">
        <f t="shared" si="10"/>
        <v>0</v>
      </c>
      <c r="CH22" s="87">
        <f t="shared" si="10"/>
        <v>0</v>
      </c>
      <c r="CI22" s="87">
        <f t="shared" si="10"/>
        <v>0</v>
      </c>
      <c r="CJ22" s="87">
        <f t="shared" si="10"/>
        <v>0</v>
      </c>
      <c r="CK22" s="87">
        <f t="shared" si="10"/>
        <v>0</v>
      </c>
      <c r="CL22" s="87">
        <f t="shared" si="10"/>
        <v>0</v>
      </c>
      <c r="CM22" s="87">
        <f t="shared" si="10"/>
        <v>0</v>
      </c>
      <c r="CN22" s="87">
        <f t="shared" si="10"/>
        <v>0</v>
      </c>
      <c r="CO22" s="87">
        <f t="shared" si="10"/>
        <v>0</v>
      </c>
      <c r="CP22" s="87">
        <f t="shared" si="10"/>
        <v>0</v>
      </c>
      <c r="CQ22" s="86"/>
    </row>
    <row r="23" spans="1:95" ht="51.75" customHeight="1">
      <c r="A23" s="85" t="s">
        <v>210</v>
      </c>
      <c r="B23" s="86" t="s">
        <v>211</v>
      </c>
      <c r="C23" s="87">
        <f t="shared" si="9"/>
        <v>0</v>
      </c>
      <c r="D23" s="87">
        <f t="shared" si="9"/>
        <v>0</v>
      </c>
      <c r="E23" s="87">
        <f t="shared" si="9"/>
        <v>0</v>
      </c>
      <c r="F23" s="87">
        <f t="shared" si="9"/>
        <v>0</v>
      </c>
      <c r="G23" s="87">
        <f t="shared" si="9"/>
        <v>0</v>
      </c>
      <c r="H23" s="87">
        <f t="shared" si="9"/>
        <v>0</v>
      </c>
      <c r="I23" s="87">
        <f t="shared" si="9"/>
        <v>0</v>
      </c>
      <c r="J23" s="87">
        <f t="shared" si="9"/>
        <v>0</v>
      </c>
      <c r="K23" s="87">
        <f t="shared" si="9"/>
        <v>0</v>
      </c>
      <c r="L23" s="87">
        <f t="shared" si="9"/>
        <v>0</v>
      </c>
      <c r="M23" s="87">
        <f t="shared" si="9"/>
        <v>0</v>
      </c>
      <c r="N23" s="87">
        <f t="shared" si="9"/>
        <v>0</v>
      </c>
      <c r="O23" s="87">
        <f t="shared" si="9"/>
        <v>0</v>
      </c>
      <c r="P23" s="87">
        <f t="shared" si="9"/>
        <v>0</v>
      </c>
      <c r="Q23" s="87">
        <f t="shared" si="9"/>
        <v>0</v>
      </c>
      <c r="R23" s="87">
        <f t="shared" si="9"/>
        <v>0</v>
      </c>
      <c r="S23" s="87">
        <f t="shared" si="9"/>
        <v>0</v>
      </c>
      <c r="T23" s="87">
        <f t="shared" si="9"/>
        <v>0</v>
      </c>
      <c r="U23" s="87">
        <f t="shared" si="9"/>
        <v>0</v>
      </c>
      <c r="V23" s="87">
        <f t="shared" si="9"/>
        <v>0</v>
      </c>
      <c r="W23" s="87">
        <f t="shared" si="9"/>
        <v>0</v>
      </c>
      <c r="X23" s="87">
        <f t="shared" si="9"/>
        <v>0</v>
      </c>
      <c r="Y23" s="87">
        <f t="shared" si="9"/>
        <v>0</v>
      </c>
      <c r="Z23" s="87">
        <f t="shared" si="9"/>
        <v>0</v>
      </c>
      <c r="AA23" s="87">
        <f t="shared" si="9"/>
        <v>0</v>
      </c>
      <c r="AB23" s="87">
        <f t="shared" si="9"/>
        <v>0</v>
      </c>
      <c r="AC23" s="87">
        <f t="shared" si="9"/>
        <v>0</v>
      </c>
      <c r="AD23" s="87">
        <f t="shared" si="9"/>
        <v>0</v>
      </c>
      <c r="AE23" s="87">
        <f t="shared" si="9"/>
        <v>0</v>
      </c>
      <c r="AF23" s="87">
        <f t="shared" si="9"/>
        <v>0</v>
      </c>
      <c r="AG23" s="87">
        <f t="shared" si="9"/>
        <v>0</v>
      </c>
      <c r="AH23" s="87">
        <f t="shared" si="9"/>
        <v>0</v>
      </c>
      <c r="AI23" s="87">
        <f t="shared" si="9"/>
        <v>0</v>
      </c>
      <c r="AJ23" s="87">
        <f t="shared" si="9"/>
        <v>0</v>
      </c>
      <c r="AK23" s="87">
        <f t="shared" si="9"/>
        <v>0</v>
      </c>
      <c r="AL23" s="87">
        <f t="shared" si="9"/>
        <v>0</v>
      </c>
      <c r="AM23" s="87">
        <f t="shared" si="9"/>
        <v>0</v>
      </c>
      <c r="AN23" s="87">
        <f t="shared" si="9"/>
        <v>0</v>
      </c>
      <c r="AO23" s="87">
        <f t="shared" si="9"/>
        <v>0</v>
      </c>
      <c r="AP23" s="87">
        <f t="shared" si="9"/>
        <v>0</v>
      </c>
      <c r="AQ23" s="87">
        <f t="shared" si="9"/>
        <v>0</v>
      </c>
      <c r="AR23" s="87">
        <f t="shared" si="9"/>
        <v>0</v>
      </c>
      <c r="AS23" s="87">
        <f t="shared" si="9"/>
        <v>0</v>
      </c>
      <c r="AT23" s="87">
        <f t="shared" si="9"/>
        <v>0</v>
      </c>
      <c r="AU23" s="87">
        <f t="shared" si="9"/>
        <v>0</v>
      </c>
      <c r="AV23" s="87">
        <f t="shared" si="9"/>
        <v>0</v>
      </c>
      <c r="AW23" s="87">
        <f t="shared" si="9"/>
        <v>0</v>
      </c>
      <c r="AX23" s="87">
        <f t="shared" si="9"/>
        <v>0</v>
      </c>
      <c r="AY23" s="87">
        <f t="shared" si="9"/>
        <v>0</v>
      </c>
      <c r="AZ23" s="87">
        <f t="shared" si="9"/>
        <v>0</v>
      </c>
      <c r="BA23" s="87">
        <f t="shared" si="9"/>
        <v>0</v>
      </c>
      <c r="BB23" s="87">
        <f t="shared" si="9"/>
        <v>0</v>
      </c>
      <c r="BC23" s="87">
        <f t="shared" si="9"/>
        <v>0</v>
      </c>
      <c r="BD23" s="87">
        <f t="shared" si="9"/>
        <v>0</v>
      </c>
      <c r="BE23" s="87">
        <f t="shared" si="9"/>
        <v>0</v>
      </c>
      <c r="BF23" s="87">
        <f t="shared" si="9"/>
        <v>0</v>
      </c>
      <c r="BG23" s="87">
        <f t="shared" si="9"/>
        <v>0</v>
      </c>
      <c r="BH23" s="87">
        <f t="shared" si="9"/>
        <v>0</v>
      </c>
      <c r="BI23" s="87">
        <f t="shared" si="9"/>
        <v>0</v>
      </c>
      <c r="BJ23" s="87">
        <f t="shared" si="9"/>
        <v>0</v>
      </c>
      <c r="BK23" s="87">
        <f t="shared" si="9"/>
        <v>0</v>
      </c>
      <c r="BL23" s="87">
        <f t="shared" si="9"/>
        <v>0</v>
      </c>
      <c r="BM23" s="87">
        <f>BM73</f>
        <v>0</v>
      </c>
      <c r="BN23" s="87">
        <f t="shared" si="10"/>
        <v>0</v>
      </c>
      <c r="BO23" s="87">
        <f t="shared" si="10"/>
        <v>0</v>
      </c>
      <c r="BP23" s="87">
        <f t="shared" si="10"/>
        <v>0</v>
      </c>
      <c r="BQ23" s="87">
        <f t="shared" si="10"/>
        <v>0</v>
      </c>
      <c r="BR23" s="87">
        <f t="shared" si="10"/>
        <v>0</v>
      </c>
      <c r="BS23" s="87">
        <f t="shared" si="10"/>
        <v>0</v>
      </c>
      <c r="BT23" s="87">
        <f t="shared" si="10"/>
        <v>0</v>
      </c>
      <c r="BU23" s="87">
        <f t="shared" si="10"/>
        <v>0</v>
      </c>
      <c r="BV23" s="87">
        <f t="shared" si="10"/>
        <v>0</v>
      </c>
      <c r="BW23" s="87">
        <f t="shared" si="10"/>
        <v>0</v>
      </c>
      <c r="BX23" s="87">
        <f t="shared" si="10"/>
        <v>0</v>
      </c>
      <c r="BY23" s="87">
        <f t="shared" si="10"/>
        <v>0</v>
      </c>
      <c r="BZ23" s="87">
        <f t="shared" si="10"/>
        <v>0</v>
      </c>
      <c r="CA23" s="87">
        <f t="shared" si="10"/>
        <v>0</v>
      </c>
      <c r="CB23" s="87">
        <f t="shared" si="10"/>
        <v>0</v>
      </c>
      <c r="CC23" s="87">
        <f t="shared" si="10"/>
        <v>0</v>
      </c>
      <c r="CD23" s="87">
        <f t="shared" si="10"/>
        <v>0</v>
      </c>
      <c r="CE23" s="87">
        <f t="shared" si="10"/>
        <v>0</v>
      </c>
      <c r="CF23" s="87">
        <f t="shared" si="10"/>
        <v>0</v>
      </c>
      <c r="CG23" s="87">
        <f t="shared" si="10"/>
        <v>0</v>
      </c>
      <c r="CH23" s="87">
        <f t="shared" si="10"/>
        <v>0</v>
      </c>
      <c r="CI23" s="87">
        <f t="shared" si="10"/>
        <v>0</v>
      </c>
      <c r="CJ23" s="87">
        <f t="shared" si="10"/>
        <v>0</v>
      </c>
      <c r="CK23" s="87">
        <f t="shared" si="10"/>
        <v>0</v>
      </c>
      <c r="CL23" s="87">
        <f t="shared" si="10"/>
        <v>0</v>
      </c>
      <c r="CM23" s="87">
        <f t="shared" si="10"/>
        <v>0</v>
      </c>
      <c r="CN23" s="87">
        <f t="shared" si="10"/>
        <v>0</v>
      </c>
      <c r="CO23" s="87">
        <f t="shared" si="10"/>
        <v>0</v>
      </c>
      <c r="CP23" s="87">
        <f t="shared" si="10"/>
        <v>0</v>
      </c>
      <c r="CQ23" s="86"/>
    </row>
    <row r="24" spans="1:95">
      <c r="A24" s="85" t="s">
        <v>16</v>
      </c>
      <c r="B24" s="86" t="s">
        <v>15</v>
      </c>
      <c r="C24" s="87">
        <v>0</v>
      </c>
      <c r="D24" s="87">
        <v>0</v>
      </c>
      <c r="E24" s="87">
        <v>0</v>
      </c>
      <c r="F24" s="87">
        <v>0</v>
      </c>
      <c r="G24" s="87">
        <v>0</v>
      </c>
      <c r="H24" s="87">
        <f>H74</f>
        <v>0.32417620847607709</v>
      </c>
      <c r="I24" s="87">
        <f>I74</f>
        <v>2.2951675560106257</v>
      </c>
      <c r="J24" s="87">
        <v>0</v>
      </c>
      <c r="K24" s="87">
        <f>K74</f>
        <v>0</v>
      </c>
      <c r="L24" s="87">
        <f>L74</f>
        <v>0</v>
      </c>
      <c r="M24" s="87">
        <v>0</v>
      </c>
      <c r="N24" s="87">
        <f t="shared" si="9"/>
        <v>0</v>
      </c>
      <c r="O24" s="87">
        <f t="shared" si="9"/>
        <v>0</v>
      </c>
      <c r="P24" s="87">
        <f t="shared" si="9"/>
        <v>0</v>
      </c>
      <c r="Q24" s="87">
        <f t="shared" si="9"/>
        <v>0</v>
      </c>
      <c r="R24" s="87">
        <f t="shared" si="9"/>
        <v>0</v>
      </c>
      <c r="S24" s="87">
        <f t="shared" si="9"/>
        <v>0</v>
      </c>
      <c r="T24" s="87">
        <f t="shared" si="9"/>
        <v>2.2949842914166494</v>
      </c>
      <c r="U24" s="87">
        <f t="shared" si="9"/>
        <v>0</v>
      </c>
      <c r="V24" s="87">
        <f t="shared" si="9"/>
        <v>2.2949842914166494</v>
      </c>
      <c r="W24" s="87">
        <f t="shared" si="9"/>
        <v>2.2949842914166494</v>
      </c>
      <c r="X24" s="87">
        <f t="shared" si="9"/>
        <v>0</v>
      </c>
      <c r="Y24" s="87">
        <f t="shared" si="9"/>
        <v>0</v>
      </c>
      <c r="Z24" s="87">
        <f t="shared" si="9"/>
        <v>0</v>
      </c>
      <c r="AA24" s="87">
        <f t="shared" si="9"/>
        <v>0</v>
      </c>
      <c r="AB24" s="87">
        <f t="shared" si="9"/>
        <v>0</v>
      </c>
      <c r="AC24" s="87">
        <f t="shared" si="9"/>
        <v>0</v>
      </c>
      <c r="AD24" s="87">
        <f t="shared" si="9"/>
        <v>0</v>
      </c>
      <c r="AE24" s="87">
        <f t="shared" si="9"/>
        <v>0</v>
      </c>
      <c r="AF24" s="87">
        <f t="shared" si="9"/>
        <v>0</v>
      </c>
      <c r="AG24" s="87">
        <f t="shared" si="9"/>
        <v>0</v>
      </c>
      <c r="AH24" s="87">
        <f t="shared" si="9"/>
        <v>0</v>
      </c>
      <c r="AI24" s="87">
        <f t="shared" si="9"/>
        <v>0.625</v>
      </c>
      <c r="AJ24" s="87">
        <f t="shared" si="9"/>
        <v>0</v>
      </c>
      <c r="AK24" s="87">
        <f t="shared" si="9"/>
        <v>0</v>
      </c>
      <c r="AL24" s="87">
        <f t="shared" si="9"/>
        <v>0.625</v>
      </c>
      <c r="AM24" s="87">
        <f t="shared" si="9"/>
        <v>0</v>
      </c>
      <c r="AN24" s="87">
        <f t="shared" si="9"/>
        <v>0</v>
      </c>
      <c r="AO24" s="87">
        <f t="shared" si="9"/>
        <v>0</v>
      </c>
      <c r="AP24" s="87">
        <f t="shared" si="9"/>
        <v>0</v>
      </c>
      <c r="AQ24" s="87">
        <f t="shared" si="9"/>
        <v>0</v>
      </c>
      <c r="AR24" s="87">
        <f t="shared" si="9"/>
        <v>0</v>
      </c>
      <c r="AS24" s="87">
        <f t="shared" si="9"/>
        <v>0.32200000000000001</v>
      </c>
      <c r="AT24" s="87">
        <f t="shared" si="9"/>
        <v>0</v>
      </c>
      <c r="AU24" s="87">
        <f t="shared" si="9"/>
        <v>0</v>
      </c>
      <c r="AV24" s="87">
        <f t="shared" si="9"/>
        <v>0.32200000000000001</v>
      </c>
      <c r="AW24" s="87">
        <f t="shared" si="9"/>
        <v>0</v>
      </c>
      <c r="AX24" s="87">
        <f t="shared" si="9"/>
        <v>0</v>
      </c>
      <c r="AY24" s="87">
        <f t="shared" si="9"/>
        <v>0</v>
      </c>
      <c r="AZ24" s="87">
        <f t="shared" si="9"/>
        <v>0</v>
      </c>
      <c r="BA24" s="87">
        <f t="shared" si="9"/>
        <v>0</v>
      </c>
      <c r="BB24" s="87">
        <f t="shared" si="9"/>
        <v>0</v>
      </c>
      <c r="BC24" s="87">
        <f t="shared" si="9"/>
        <v>0.215</v>
      </c>
      <c r="BD24" s="87">
        <f t="shared" si="9"/>
        <v>0</v>
      </c>
      <c r="BE24" s="87">
        <f t="shared" si="9"/>
        <v>0</v>
      </c>
      <c r="BF24" s="87">
        <f t="shared" si="9"/>
        <v>0.215</v>
      </c>
      <c r="BG24" s="87">
        <f t="shared" si="9"/>
        <v>0</v>
      </c>
      <c r="BH24" s="87">
        <f t="shared" si="9"/>
        <v>0</v>
      </c>
      <c r="BI24" s="87">
        <f>SUM(BI26:BI45)</f>
        <v>0</v>
      </c>
      <c r="BJ24" s="87">
        <f>SUM(BJ26:BJ45)</f>
        <v>0</v>
      </c>
      <c r="BK24" s="87">
        <f>SUM(BK26:BK45)</f>
        <v>0</v>
      </c>
      <c r="BL24" s="87">
        <f>SUM(BL26:BL45)</f>
        <v>0</v>
      </c>
      <c r="BM24" s="87">
        <f>BM74</f>
        <v>0.34200000000000003</v>
      </c>
      <c r="BN24" s="87">
        <f t="shared" si="10"/>
        <v>0</v>
      </c>
      <c r="BO24" s="87">
        <f t="shared" si="10"/>
        <v>0</v>
      </c>
      <c r="BP24" s="87">
        <f t="shared" si="10"/>
        <v>0.34200000000000003</v>
      </c>
      <c r="BQ24" s="87">
        <f t="shared" si="10"/>
        <v>0</v>
      </c>
      <c r="BR24" s="87">
        <f t="shared" si="10"/>
        <v>0</v>
      </c>
      <c r="BS24" s="87">
        <f t="shared" si="10"/>
        <v>0</v>
      </c>
      <c r="BT24" s="87">
        <f t="shared" si="10"/>
        <v>0</v>
      </c>
      <c r="BU24" s="87">
        <f t="shared" si="10"/>
        <v>0</v>
      </c>
      <c r="BV24" s="87">
        <f t="shared" si="10"/>
        <v>0</v>
      </c>
      <c r="BW24" s="87">
        <f t="shared" si="10"/>
        <v>3.6809842914166495</v>
      </c>
      <c r="BX24" s="87">
        <f t="shared" si="10"/>
        <v>0</v>
      </c>
      <c r="BY24" s="87">
        <f t="shared" si="10"/>
        <v>0</v>
      </c>
      <c r="BZ24" s="87">
        <f t="shared" si="10"/>
        <v>3.6809842914166495</v>
      </c>
      <c r="CA24" s="87">
        <f t="shared" si="10"/>
        <v>0</v>
      </c>
      <c r="CB24" s="87">
        <f t="shared" si="10"/>
        <v>0</v>
      </c>
      <c r="CC24" s="87">
        <f t="shared" si="10"/>
        <v>0</v>
      </c>
      <c r="CD24" s="87">
        <f t="shared" si="10"/>
        <v>0</v>
      </c>
      <c r="CE24" s="87">
        <f t="shared" si="10"/>
        <v>0</v>
      </c>
      <c r="CF24" s="87">
        <f t="shared" si="10"/>
        <v>0</v>
      </c>
      <c r="CG24" s="87">
        <f t="shared" si="10"/>
        <v>2.2949842914166494</v>
      </c>
      <c r="CH24" s="87">
        <f t="shared" si="10"/>
        <v>0</v>
      </c>
      <c r="CI24" s="87">
        <f t="shared" si="10"/>
        <v>0</v>
      </c>
      <c r="CJ24" s="87">
        <f t="shared" si="10"/>
        <v>2.2949842914166494</v>
      </c>
      <c r="CK24" s="87">
        <f t="shared" si="10"/>
        <v>0</v>
      </c>
      <c r="CL24" s="87">
        <f t="shared" si="10"/>
        <v>0</v>
      </c>
      <c r="CM24" s="87">
        <f t="shared" si="10"/>
        <v>0</v>
      </c>
      <c r="CN24" s="87">
        <f t="shared" si="10"/>
        <v>0</v>
      </c>
      <c r="CO24" s="87">
        <f t="shared" si="10"/>
        <v>0</v>
      </c>
      <c r="CP24" s="87">
        <f t="shared" si="10"/>
        <v>0</v>
      </c>
      <c r="CQ24" s="86"/>
    </row>
    <row r="25" spans="1:95">
      <c r="A25" s="82" t="s">
        <v>212</v>
      </c>
      <c r="B25" s="83" t="s">
        <v>13</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3"/>
    </row>
    <row r="26" spans="1:95" s="88" customFormat="1" ht="21" customHeight="1">
      <c r="A26" s="85" t="s">
        <v>213</v>
      </c>
      <c r="B26" s="86" t="s">
        <v>14</v>
      </c>
      <c r="C26" s="87">
        <v>0</v>
      </c>
      <c r="D26" s="87">
        <v>0</v>
      </c>
      <c r="E26" s="87">
        <v>0</v>
      </c>
      <c r="F26" s="87">
        <v>0</v>
      </c>
      <c r="G26" s="87">
        <v>0</v>
      </c>
      <c r="H26" s="87">
        <f>I26/6.53</f>
        <v>0</v>
      </c>
      <c r="I26" s="87">
        <f>AI26+AS26+BC26</f>
        <v>0</v>
      </c>
      <c r="J26" s="87">
        <v>0</v>
      </c>
      <c r="K26" s="87">
        <f>L26/6.53</f>
        <v>0</v>
      </c>
      <c r="L26" s="87">
        <f>AN26+AX26+BC26</f>
        <v>0</v>
      </c>
      <c r="M26" s="87">
        <v>0</v>
      </c>
      <c r="N26" s="87">
        <v>0</v>
      </c>
      <c r="O26" s="87">
        <v>0</v>
      </c>
      <c r="P26" s="87">
        <v>0</v>
      </c>
      <c r="Q26" s="87">
        <v>0</v>
      </c>
      <c r="R26" s="87">
        <v>0</v>
      </c>
      <c r="S26" s="87">
        <v>0</v>
      </c>
      <c r="T26" s="87">
        <f>AI26+AS26+BC26</f>
        <v>0</v>
      </c>
      <c r="U26" s="87">
        <f>AN26+AS26+BC26</f>
        <v>0</v>
      </c>
      <c r="V26" s="87">
        <v>0</v>
      </c>
      <c r="W26" s="87">
        <v>0</v>
      </c>
      <c r="X26" s="87">
        <v>0</v>
      </c>
      <c r="Y26" s="87">
        <f>Z26+AA26+AB26+AC26</f>
        <v>0</v>
      </c>
      <c r="Z26" s="87">
        <f>Z27+Z45+Z46</f>
        <v>0</v>
      </c>
      <c r="AA26" s="87">
        <f>AA27+AA45+AA46</f>
        <v>0</v>
      </c>
      <c r="AB26" s="87">
        <f>AB27+AB45+AB46</f>
        <v>0</v>
      </c>
      <c r="AC26" s="87">
        <v>0</v>
      </c>
      <c r="AD26" s="87">
        <f>AE26+AF26+AG26+AH26</f>
        <v>0</v>
      </c>
      <c r="AE26" s="87">
        <v>0</v>
      </c>
      <c r="AF26" s="87">
        <v>0</v>
      </c>
      <c r="AG26" s="87">
        <v>0</v>
      </c>
      <c r="AH26" s="87">
        <v>0</v>
      </c>
      <c r="AI26" s="87">
        <f>AJ26+AK26+AL26+AM26</f>
        <v>0</v>
      </c>
      <c r="AJ26" s="87">
        <v>0</v>
      </c>
      <c r="AK26" s="87">
        <v>0</v>
      </c>
      <c r="AL26" s="87">
        <v>0</v>
      </c>
      <c r="AM26" s="87">
        <v>0</v>
      </c>
      <c r="AN26" s="87">
        <f>AO26+AP26+AQ26+AR26</f>
        <v>0</v>
      </c>
      <c r="AO26" s="87">
        <v>0</v>
      </c>
      <c r="AP26" s="87">
        <v>0</v>
      </c>
      <c r="AQ26" s="87">
        <v>0</v>
      </c>
      <c r="AR26" s="87">
        <v>0</v>
      </c>
      <c r="AS26" s="87">
        <f>AT26+AU26+AV26+AW26</f>
        <v>0</v>
      </c>
      <c r="AT26" s="87">
        <v>0</v>
      </c>
      <c r="AU26" s="87">
        <v>0</v>
      </c>
      <c r="AV26" s="87">
        <v>0</v>
      </c>
      <c r="AW26" s="87">
        <v>0</v>
      </c>
      <c r="AX26" s="87">
        <v>0</v>
      </c>
      <c r="AY26" s="87" t="s">
        <v>214</v>
      </c>
      <c r="AZ26" s="87" t="s">
        <v>214</v>
      </c>
      <c r="BA26" s="87" t="s">
        <v>214</v>
      </c>
      <c r="BB26" s="87" t="s">
        <v>214</v>
      </c>
      <c r="BC26" s="87"/>
      <c r="BD26" s="87"/>
      <c r="BE26" s="87"/>
      <c r="BF26" s="87"/>
      <c r="BG26" s="87"/>
      <c r="BH26" s="87">
        <f>BI26+BJ26+BK26+BL26</f>
        <v>0</v>
      </c>
      <c r="BI26" s="87">
        <f>SUM(BI27:BI46)</f>
        <v>0</v>
      </c>
      <c r="BJ26" s="87">
        <f>SUM(BJ27:BJ46)</f>
        <v>0</v>
      </c>
      <c r="BK26" s="87">
        <f>SUM(BK27:BK46)</f>
        <v>0</v>
      </c>
      <c r="BL26" s="87">
        <f>SUM(BL27:BL46)</f>
        <v>0</v>
      </c>
      <c r="BM26" s="87">
        <f>BM27+BM31+BM34+BM38</f>
        <v>0</v>
      </c>
      <c r="BN26" s="87">
        <f t="shared" ref="BN26:CP26" si="11">BN27+BN31+BN34+BN38</f>
        <v>0</v>
      </c>
      <c r="BO26" s="87">
        <f t="shared" si="11"/>
        <v>0</v>
      </c>
      <c r="BP26" s="87">
        <f t="shared" si="11"/>
        <v>0</v>
      </c>
      <c r="BQ26" s="87">
        <f t="shared" si="11"/>
        <v>0</v>
      </c>
      <c r="BR26" s="87">
        <f t="shared" si="11"/>
        <v>0</v>
      </c>
      <c r="BS26" s="87">
        <f t="shared" si="11"/>
        <v>0</v>
      </c>
      <c r="BT26" s="87">
        <f t="shared" si="11"/>
        <v>0</v>
      </c>
      <c r="BU26" s="87">
        <f t="shared" si="11"/>
        <v>0</v>
      </c>
      <c r="BV26" s="87">
        <f t="shared" si="11"/>
        <v>0</v>
      </c>
      <c r="BW26" s="87">
        <f t="shared" si="11"/>
        <v>0</v>
      </c>
      <c r="BX26" s="87">
        <f t="shared" si="11"/>
        <v>0</v>
      </c>
      <c r="BY26" s="87">
        <f t="shared" si="11"/>
        <v>0</v>
      </c>
      <c r="BZ26" s="87">
        <f t="shared" si="11"/>
        <v>0</v>
      </c>
      <c r="CA26" s="87">
        <f t="shared" si="11"/>
        <v>0</v>
      </c>
      <c r="CB26" s="87">
        <f t="shared" si="11"/>
        <v>0</v>
      </c>
      <c r="CC26" s="87">
        <f t="shared" si="11"/>
        <v>0</v>
      </c>
      <c r="CD26" s="87">
        <f t="shared" si="11"/>
        <v>0</v>
      </c>
      <c r="CE26" s="87">
        <f t="shared" si="11"/>
        <v>0</v>
      </c>
      <c r="CF26" s="87">
        <f t="shared" si="11"/>
        <v>0</v>
      </c>
      <c r="CG26" s="87">
        <f t="shared" si="11"/>
        <v>0</v>
      </c>
      <c r="CH26" s="87">
        <f t="shared" si="11"/>
        <v>0</v>
      </c>
      <c r="CI26" s="87">
        <f t="shared" si="11"/>
        <v>0</v>
      </c>
      <c r="CJ26" s="87">
        <f t="shared" si="11"/>
        <v>0</v>
      </c>
      <c r="CK26" s="87">
        <f t="shared" si="11"/>
        <v>0</v>
      </c>
      <c r="CL26" s="87">
        <f t="shared" si="11"/>
        <v>0</v>
      </c>
      <c r="CM26" s="87">
        <f t="shared" si="11"/>
        <v>0</v>
      </c>
      <c r="CN26" s="87">
        <f t="shared" si="11"/>
        <v>0</v>
      </c>
      <c r="CO26" s="87">
        <f t="shared" si="11"/>
        <v>0</v>
      </c>
      <c r="CP26" s="87">
        <f t="shared" si="11"/>
        <v>0</v>
      </c>
      <c r="CQ26" s="86"/>
    </row>
    <row r="27" spans="1:95" s="93" customFormat="1" ht="51" customHeight="1">
      <c r="A27" s="89" t="s">
        <v>215</v>
      </c>
      <c r="B27" s="90" t="s">
        <v>216</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2"/>
    </row>
    <row r="28" spans="1:95" s="93" customFormat="1" ht="46.5" customHeight="1">
      <c r="A28" s="94" t="s">
        <v>217</v>
      </c>
      <c r="B28" s="95" t="s">
        <v>218</v>
      </c>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7"/>
    </row>
    <row r="29" spans="1:95" s="93" customFormat="1" ht="51" customHeight="1">
      <c r="A29" s="94" t="s">
        <v>219</v>
      </c>
      <c r="B29" s="95" t="s">
        <v>220</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7"/>
    </row>
    <row r="30" spans="1:95" s="93" customFormat="1" ht="48" customHeight="1">
      <c r="A30" s="94" t="s">
        <v>221</v>
      </c>
      <c r="B30" s="95" t="s">
        <v>222</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7"/>
    </row>
    <row r="31" spans="1:95" s="93" customFormat="1" ht="40.5" customHeight="1">
      <c r="A31" s="89" t="s">
        <v>223</v>
      </c>
      <c r="B31" s="90" t="s">
        <v>224</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2"/>
    </row>
    <row r="32" spans="1:95" s="93" customFormat="1" ht="48.75" customHeight="1">
      <c r="A32" s="94" t="s">
        <v>225</v>
      </c>
      <c r="B32" s="98" t="s">
        <v>226</v>
      </c>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7"/>
    </row>
    <row r="33" spans="1:95" s="93" customFormat="1" ht="33.75" customHeight="1">
      <c r="A33" s="94" t="s">
        <v>227</v>
      </c>
      <c r="B33" s="95" t="s">
        <v>228</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7"/>
    </row>
    <row r="34" spans="1:95" s="93" customFormat="1" ht="36" customHeight="1">
      <c r="A34" s="89" t="s">
        <v>229</v>
      </c>
      <c r="B34" s="90" t="s">
        <v>230</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2"/>
    </row>
    <row r="35" spans="1:95" s="93" customFormat="1" ht="69" customHeight="1">
      <c r="A35" s="94" t="s">
        <v>231</v>
      </c>
      <c r="B35" s="95" t="s">
        <v>232</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7"/>
    </row>
    <row r="36" spans="1:95" s="93" customFormat="1" ht="55.5" customHeight="1">
      <c r="A36" s="94" t="s">
        <v>233</v>
      </c>
      <c r="B36" s="95" t="s">
        <v>234</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7"/>
    </row>
    <row r="37" spans="1:95" s="93" customFormat="1" ht="60" customHeight="1">
      <c r="A37" s="94" t="s">
        <v>235</v>
      </c>
      <c r="B37" s="95" t="s">
        <v>236</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7"/>
    </row>
    <row r="38" spans="1:95" s="93" customFormat="1" ht="54.75" customHeight="1">
      <c r="A38" s="89" t="s">
        <v>237</v>
      </c>
      <c r="B38" s="90" t="s">
        <v>238</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2"/>
    </row>
    <row r="39" spans="1:95" s="93" customFormat="1" ht="48" customHeight="1">
      <c r="A39" s="94" t="s">
        <v>239</v>
      </c>
      <c r="B39" s="95" t="s">
        <v>240</v>
      </c>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7"/>
    </row>
    <row r="40" spans="1:95" s="93" customFormat="1" ht="53.25" customHeight="1">
      <c r="A40" s="94" t="s">
        <v>241</v>
      </c>
      <c r="B40" s="95" t="s">
        <v>242</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7"/>
    </row>
    <row r="41" spans="1:95" s="93" customFormat="1" ht="31.5" customHeight="1">
      <c r="A41" s="99" t="s">
        <v>243</v>
      </c>
      <c r="B41" s="100" t="s">
        <v>244</v>
      </c>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f>BM42+BM45+BM57+BM66</f>
        <v>6.3529450000000001</v>
      </c>
      <c r="BN41" s="87">
        <f t="shared" ref="BN41:CP41" si="12">BN42+BN45+BN57+BN66</f>
        <v>0</v>
      </c>
      <c r="BO41" s="87">
        <f t="shared" si="12"/>
        <v>0</v>
      </c>
      <c r="BP41" s="87">
        <f t="shared" si="12"/>
        <v>6.3529450000000001</v>
      </c>
      <c r="BQ41" s="87">
        <f t="shared" si="12"/>
        <v>0</v>
      </c>
      <c r="BR41" s="87">
        <f t="shared" si="12"/>
        <v>0</v>
      </c>
      <c r="BS41" s="87">
        <f t="shared" si="12"/>
        <v>0</v>
      </c>
      <c r="BT41" s="87">
        <f t="shared" si="12"/>
        <v>0</v>
      </c>
      <c r="BU41" s="87">
        <f t="shared" si="12"/>
        <v>0</v>
      </c>
      <c r="BV41" s="87">
        <f t="shared" si="12"/>
        <v>0</v>
      </c>
      <c r="BW41" s="87">
        <f t="shared" si="12"/>
        <v>2.9559999999999995</v>
      </c>
      <c r="BX41" s="87">
        <f t="shared" si="12"/>
        <v>0</v>
      </c>
      <c r="BY41" s="87">
        <f t="shared" si="12"/>
        <v>0</v>
      </c>
      <c r="BZ41" s="87">
        <f t="shared" si="12"/>
        <v>2.9559999999999995</v>
      </c>
      <c r="CA41" s="87">
        <f t="shared" si="12"/>
        <v>0</v>
      </c>
      <c r="CB41" s="87">
        <f t="shared" si="12"/>
        <v>0</v>
      </c>
      <c r="CC41" s="87">
        <f t="shared" si="12"/>
        <v>0</v>
      </c>
      <c r="CD41" s="87">
        <f t="shared" si="12"/>
        <v>0</v>
      </c>
      <c r="CE41" s="87">
        <f t="shared" si="12"/>
        <v>0</v>
      </c>
      <c r="CF41" s="87">
        <f t="shared" si="12"/>
        <v>0</v>
      </c>
      <c r="CG41" s="87">
        <f t="shared" si="12"/>
        <v>20.141945000000003</v>
      </c>
      <c r="CH41" s="87">
        <f t="shared" si="12"/>
        <v>0</v>
      </c>
      <c r="CI41" s="87">
        <f t="shared" si="12"/>
        <v>0</v>
      </c>
      <c r="CJ41" s="87">
        <f t="shared" si="12"/>
        <v>19.202945000000003</v>
      </c>
      <c r="CK41" s="87">
        <f t="shared" si="12"/>
        <v>0.93899999999999995</v>
      </c>
      <c r="CL41" s="87">
        <f t="shared" si="12"/>
        <v>0</v>
      </c>
      <c r="CM41" s="87">
        <f t="shared" si="12"/>
        <v>0</v>
      </c>
      <c r="CN41" s="87">
        <f t="shared" si="12"/>
        <v>0</v>
      </c>
      <c r="CO41" s="87">
        <f t="shared" si="12"/>
        <v>0</v>
      </c>
      <c r="CP41" s="87">
        <f t="shared" si="12"/>
        <v>0</v>
      </c>
      <c r="CQ41" s="86"/>
    </row>
    <row r="42" spans="1:95" s="93" customFormat="1" ht="53.25" customHeight="1">
      <c r="A42" s="89" t="s">
        <v>245</v>
      </c>
      <c r="B42" s="90" t="s">
        <v>246</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f>BM43+BM44</f>
        <v>0</v>
      </c>
      <c r="BN42" s="91">
        <f t="shared" ref="BN42:CP42" si="13">BN43+BN44</f>
        <v>0</v>
      </c>
      <c r="BO42" s="91">
        <f t="shared" si="13"/>
        <v>0</v>
      </c>
      <c r="BP42" s="91">
        <f t="shared" si="13"/>
        <v>0</v>
      </c>
      <c r="BQ42" s="91">
        <f t="shared" si="13"/>
        <v>0</v>
      </c>
      <c r="BR42" s="91">
        <f t="shared" si="13"/>
        <v>0</v>
      </c>
      <c r="BS42" s="91">
        <f t="shared" si="13"/>
        <v>0</v>
      </c>
      <c r="BT42" s="91">
        <f t="shared" si="13"/>
        <v>0</v>
      </c>
      <c r="BU42" s="91">
        <f t="shared" si="13"/>
        <v>0</v>
      </c>
      <c r="BV42" s="91">
        <f t="shared" si="13"/>
        <v>0</v>
      </c>
      <c r="BW42" s="91">
        <f t="shared" si="13"/>
        <v>0</v>
      </c>
      <c r="BX42" s="91">
        <f t="shared" si="13"/>
        <v>0</v>
      </c>
      <c r="BY42" s="91">
        <f t="shared" si="13"/>
        <v>0</v>
      </c>
      <c r="BZ42" s="91">
        <f t="shared" si="13"/>
        <v>0</v>
      </c>
      <c r="CA42" s="91">
        <f t="shared" si="13"/>
        <v>0</v>
      </c>
      <c r="CB42" s="91">
        <f t="shared" si="13"/>
        <v>0</v>
      </c>
      <c r="CC42" s="91">
        <f t="shared" si="13"/>
        <v>0</v>
      </c>
      <c r="CD42" s="91">
        <f t="shared" si="13"/>
        <v>0</v>
      </c>
      <c r="CE42" s="91">
        <f t="shared" si="13"/>
        <v>0</v>
      </c>
      <c r="CF42" s="91">
        <f t="shared" si="13"/>
        <v>0</v>
      </c>
      <c r="CG42" s="91">
        <f t="shared" si="13"/>
        <v>0</v>
      </c>
      <c r="CH42" s="91">
        <f t="shared" si="13"/>
        <v>0</v>
      </c>
      <c r="CI42" s="91">
        <f t="shared" si="13"/>
        <v>0</v>
      </c>
      <c r="CJ42" s="91">
        <f t="shared" si="13"/>
        <v>0</v>
      </c>
      <c r="CK42" s="91">
        <f t="shared" si="13"/>
        <v>0</v>
      </c>
      <c r="CL42" s="91">
        <f t="shared" si="13"/>
        <v>0</v>
      </c>
      <c r="CM42" s="91">
        <f t="shared" si="13"/>
        <v>0</v>
      </c>
      <c r="CN42" s="91">
        <f t="shared" si="13"/>
        <v>0</v>
      </c>
      <c r="CO42" s="91">
        <f t="shared" si="13"/>
        <v>0</v>
      </c>
      <c r="CP42" s="91">
        <f t="shared" si="13"/>
        <v>0</v>
      </c>
      <c r="CQ42" s="92"/>
    </row>
    <row r="43" spans="1:95" s="93" customFormat="1" ht="53.25" customHeight="1">
      <c r="A43" s="94" t="s">
        <v>247</v>
      </c>
      <c r="B43" s="95" t="s">
        <v>248</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7"/>
    </row>
    <row r="44" spans="1:95" s="93" customFormat="1" ht="45" customHeight="1">
      <c r="A44" s="94" t="s">
        <v>249</v>
      </c>
      <c r="B44" s="95" t="s">
        <v>250</v>
      </c>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7"/>
    </row>
    <row r="45" spans="1:95" s="88" customFormat="1" ht="31.5">
      <c r="A45" s="101" t="s">
        <v>12</v>
      </c>
      <c r="B45" s="92" t="s">
        <v>11</v>
      </c>
      <c r="C45" s="91">
        <v>0</v>
      </c>
      <c r="D45" s="91">
        <v>0</v>
      </c>
      <c r="E45" s="91">
        <v>0</v>
      </c>
      <c r="F45" s="91">
        <v>0</v>
      </c>
      <c r="G45" s="91">
        <v>0</v>
      </c>
      <c r="H45" s="91">
        <f>H46</f>
        <v>2.5543785310734464</v>
      </c>
      <c r="I45" s="91">
        <f>I46</f>
        <v>18.085000000000001</v>
      </c>
      <c r="J45" s="91">
        <v>0</v>
      </c>
      <c r="K45" s="91">
        <f>K46</f>
        <v>0</v>
      </c>
      <c r="L45" s="91">
        <f>L46</f>
        <v>0</v>
      </c>
      <c r="M45" s="91">
        <v>0</v>
      </c>
      <c r="N45" s="91">
        <f t="shared" ref="N45:AC46" si="14">N46</f>
        <v>0</v>
      </c>
      <c r="O45" s="91">
        <f t="shared" si="14"/>
        <v>0</v>
      </c>
      <c r="P45" s="91" t="str">
        <f t="shared" si="14"/>
        <v>в разработке</v>
      </c>
      <c r="Q45" s="91" t="str">
        <f t="shared" si="14"/>
        <v>в разработке</v>
      </c>
      <c r="R45" s="91">
        <f t="shared" si="14"/>
        <v>0</v>
      </c>
      <c r="S45" s="91">
        <f t="shared" si="14"/>
        <v>0</v>
      </c>
      <c r="T45" s="91">
        <f t="shared" si="14"/>
        <v>26.376945000000003</v>
      </c>
      <c r="U45" s="91">
        <f t="shared" si="14"/>
        <v>0</v>
      </c>
      <c r="V45" s="91">
        <f t="shared" si="14"/>
        <v>26.376945000000003</v>
      </c>
      <c r="W45" s="91">
        <f t="shared" si="14"/>
        <v>26.376945000000003</v>
      </c>
      <c r="X45" s="91">
        <f t="shared" si="14"/>
        <v>0</v>
      </c>
      <c r="Y45" s="91">
        <f t="shared" si="14"/>
        <v>0</v>
      </c>
      <c r="Z45" s="91">
        <f t="shared" si="14"/>
        <v>0</v>
      </c>
      <c r="AA45" s="91">
        <f t="shared" si="14"/>
        <v>0</v>
      </c>
      <c r="AB45" s="91">
        <f t="shared" si="14"/>
        <v>0</v>
      </c>
      <c r="AC45" s="91">
        <f t="shared" si="14"/>
        <v>0</v>
      </c>
      <c r="AD45" s="91">
        <f t="shared" ref="AD45:BL45" si="15">AD46</f>
        <v>0</v>
      </c>
      <c r="AE45" s="91">
        <f t="shared" si="15"/>
        <v>0</v>
      </c>
      <c r="AF45" s="91">
        <f t="shared" si="15"/>
        <v>0</v>
      </c>
      <c r="AG45" s="91">
        <f t="shared" si="15"/>
        <v>0</v>
      </c>
      <c r="AH45" s="91">
        <f t="shared" si="15"/>
        <v>0</v>
      </c>
      <c r="AI45" s="91">
        <f t="shared" si="15"/>
        <v>6.1420000000000003</v>
      </c>
      <c r="AJ45" s="91">
        <f t="shared" si="15"/>
        <v>0</v>
      </c>
      <c r="AK45" s="91">
        <f t="shared" si="15"/>
        <v>0</v>
      </c>
      <c r="AL45" s="91">
        <f t="shared" si="15"/>
        <v>6.1420000000000003</v>
      </c>
      <c r="AM45" s="91">
        <f t="shared" si="15"/>
        <v>0</v>
      </c>
      <c r="AN45" s="91">
        <f t="shared" si="15"/>
        <v>0</v>
      </c>
      <c r="AO45" s="91">
        <f t="shared" si="15"/>
        <v>0</v>
      </c>
      <c r="AP45" s="91">
        <f t="shared" si="15"/>
        <v>0</v>
      </c>
      <c r="AQ45" s="91">
        <f t="shared" si="15"/>
        <v>0</v>
      </c>
      <c r="AR45" s="91">
        <f t="shared" si="15"/>
        <v>0</v>
      </c>
      <c r="AS45" s="91">
        <f t="shared" si="15"/>
        <v>6.444</v>
      </c>
      <c r="AT45" s="91">
        <f t="shared" si="15"/>
        <v>0</v>
      </c>
      <c r="AU45" s="91">
        <f t="shared" si="15"/>
        <v>0</v>
      </c>
      <c r="AV45" s="91">
        <f t="shared" si="15"/>
        <v>6.444</v>
      </c>
      <c r="AW45" s="91">
        <f t="shared" si="15"/>
        <v>0</v>
      </c>
      <c r="AX45" s="91">
        <f t="shared" si="15"/>
        <v>0</v>
      </c>
      <c r="AY45" s="91">
        <f t="shared" si="15"/>
        <v>0</v>
      </c>
      <c r="AZ45" s="91">
        <f t="shared" si="15"/>
        <v>0</v>
      </c>
      <c r="BA45" s="91">
        <f t="shared" si="15"/>
        <v>0</v>
      </c>
      <c r="BB45" s="91">
        <f t="shared" si="15"/>
        <v>0</v>
      </c>
      <c r="BC45" s="91">
        <f t="shared" si="15"/>
        <v>6.4989999999999997</v>
      </c>
      <c r="BD45" s="91">
        <f t="shared" si="15"/>
        <v>0</v>
      </c>
      <c r="BE45" s="91">
        <f t="shared" si="15"/>
        <v>0</v>
      </c>
      <c r="BF45" s="91">
        <f t="shared" si="15"/>
        <v>6.4989999999999997</v>
      </c>
      <c r="BG45" s="91">
        <f t="shared" si="15"/>
        <v>0</v>
      </c>
      <c r="BH45" s="91">
        <f t="shared" si="15"/>
        <v>0</v>
      </c>
      <c r="BI45" s="91">
        <f t="shared" si="15"/>
        <v>0</v>
      </c>
      <c r="BJ45" s="91">
        <f t="shared" si="15"/>
        <v>0</v>
      </c>
      <c r="BK45" s="91">
        <f t="shared" si="15"/>
        <v>0</v>
      </c>
      <c r="BL45" s="91">
        <f t="shared" si="15"/>
        <v>0</v>
      </c>
      <c r="BM45" s="91">
        <f>BM46+BM56</f>
        <v>6.3529450000000001</v>
      </c>
      <c r="BN45" s="91">
        <f t="shared" ref="BN45:CP45" si="16">BN46+BN56</f>
        <v>0</v>
      </c>
      <c r="BO45" s="91">
        <f t="shared" si="16"/>
        <v>0</v>
      </c>
      <c r="BP45" s="91">
        <f t="shared" si="16"/>
        <v>6.3529450000000001</v>
      </c>
      <c r="BQ45" s="91">
        <f t="shared" si="16"/>
        <v>0</v>
      </c>
      <c r="BR45" s="91">
        <f t="shared" si="16"/>
        <v>0</v>
      </c>
      <c r="BS45" s="91">
        <f t="shared" si="16"/>
        <v>0</v>
      </c>
      <c r="BT45" s="91">
        <f t="shared" si="16"/>
        <v>0</v>
      </c>
      <c r="BU45" s="91">
        <f t="shared" si="16"/>
        <v>0</v>
      </c>
      <c r="BV45" s="91">
        <f t="shared" si="16"/>
        <v>0</v>
      </c>
      <c r="BW45" s="91">
        <f t="shared" si="16"/>
        <v>2.9559999999999995</v>
      </c>
      <c r="BX45" s="91">
        <f t="shared" si="16"/>
        <v>0</v>
      </c>
      <c r="BY45" s="91">
        <f t="shared" si="16"/>
        <v>0</v>
      </c>
      <c r="BZ45" s="91">
        <f t="shared" si="16"/>
        <v>2.9559999999999995</v>
      </c>
      <c r="CA45" s="91">
        <f t="shared" si="16"/>
        <v>0</v>
      </c>
      <c r="CB45" s="91">
        <f t="shared" si="16"/>
        <v>0</v>
      </c>
      <c r="CC45" s="91">
        <f t="shared" si="16"/>
        <v>0</v>
      </c>
      <c r="CD45" s="91">
        <f t="shared" si="16"/>
        <v>0</v>
      </c>
      <c r="CE45" s="91">
        <f t="shared" si="16"/>
        <v>0</v>
      </c>
      <c r="CF45" s="91">
        <f t="shared" si="16"/>
        <v>0</v>
      </c>
      <c r="CG45" s="91">
        <f t="shared" si="16"/>
        <v>20.141945000000003</v>
      </c>
      <c r="CH45" s="91">
        <f t="shared" si="16"/>
        <v>0</v>
      </c>
      <c r="CI45" s="91">
        <f t="shared" si="16"/>
        <v>0</v>
      </c>
      <c r="CJ45" s="91">
        <f t="shared" si="16"/>
        <v>19.202945000000003</v>
      </c>
      <c r="CK45" s="91">
        <f t="shared" si="16"/>
        <v>0.93899999999999995</v>
      </c>
      <c r="CL45" s="91">
        <f t="shared" si="16"/>
        <v>0</v>
      </c>
      <c r="CM45" s="91">
        <f t="shared" si="16"/>
        <v>0</v>
      </c>
      <c r="CN45" s="91">
        <f t="shared" si="16"/>
        <v>0</v>
      </c>
      <c r="CO45" s="91">
        <f t="shared" si="16"/>
        <v>0</v>
      </c>
      <c r="CP45" s="91">
        <f t="shared" si="16"/>
        <v>0</v>
      </c>
      <c r="CQ45" s="92"/>
    </row>
    <row r="46" spans="1:95" ht="50.25" customHeight="1">
      <c r="A46" s="102" t="s">
        <v>10</v>
      </c>
      <c r="B46" s="97" t="s">
        <v>9</v>
      </c>
      <c r="C46" s="96">
        <v>0</v>
      </c>
      <c r="D46" s="96">
        <v>0</v>
      </c>
      <c r="E46" s="96">
        <v>0</v>
      </c>
      <c r="F46" s="96">
        <v>0</v>
      </c>
      <c r="G46" s="96">
        <v>0</v>
      </c>
      <c r="H46" s="96">
        <f>H47</f>
        <v>2.5543785310734464</v>
      </c>
      <c r="I46" s="96">
        <f>I47</f>
        <v>18.085000000000001</v>
      </c>
      <c r="J46" s="96">
        <v>0</v>
      </c>
      <c r="K46" s="96">
        <f>K47</f>
        <v>0</v>
      </c>
      <c r="L46" s="96">
        <f>L47</f>
        <v>0</v>
      </c>
      <c r="M46" s="96">
        <v>0</v>
      </c>
      <c r="N46" s="96">
        <f t="shared" si="14"/>
        <v>0</v>
      </c>
      <c r="O46" s="96">
        <f t="shared" si="14"/>
        <v>0</v>
      </c>
      <c r="P46" s="96" t="str">
        <f t="shared" si="14"/>
        <v>в разработке</v>
      </c>
      <c r="Q46" s="96" t="str">
        <f t="shared" si="14"/>
        <v>в разработке</v>
      </c>
      <c r="R46" s="96">
        <f t="shared" si="14"/>
        <v>0</v>
      </c>
      <c r="S46" s="96">
        <f t="shared" si="14"/>
        <v>0</v>
      </c>
      <c r="T46" s="96">
        <f t="shared" ref="T46:AH46" si="17">T47+T48+T49+T50+T51+T52+T53</f>
        <v>26.376945000000003</v>
      </c>
      <c r="U46" s="96">
        <f t="shared" si="17"/>
        <v>0</v>
      </c>
      <c r="V46" s="96">
        <f t="shared" si="17"/>
        <v>26.376945000000003</v>
      </c>
      <c r="W46" s="96">
        <f t="shared" si="17"/>
        <v>26.376945000000003</v>
      </c>
      <c r="X46" s="96">
        <f t="shared" si="17"/>
        <v>0</v>
      </c>
      <c r="Y46" s="96">
        <f t="shared" si="17"/>
        <v>0</v>
      </c>
      <c r="Z46" s="96">
        <f t="shared" si="17"/>
        <v>0</v>
      </c>
      <c r="AA46" s="96">
        <f t="shared" si="17"/>
        <v>0</v>
      </c>
      <c r="AB46" s="96">
        <f t="shared" si="17"/>
        <v>0</v>
      </c>
      <c r="AC46" s="96">
        <f t="shared" si="17"/>
        <v>0</v>
      </c>
      <c r="AD46" s="96">
        <f t="shared" si="17"/>
        <v>0</v>
      </c>
      <c r="AE46" s="96">
        <f t="shared" si="17"/>
        <v>0</v>
      </c>
      <c r="AF46" s="96">
        <f t="shared" si="17"/>
        <v>0</v>
      </c>
      <c r="AG46" s="96">
        <f t="shared" si="17"/>
        <v>0</v>
      </c>
      <c r="AH46" s="96">
        <f t="shared" si="17"/>
        <v>0</v>
      </c>
      <c r="AI46" s="96">
        <f>AI47+AI48+AI49+AI50+AI51+AI52+AI53</f>
        <v>6.1420000000000003</v>
      </c>
      <c r="AJ46" s="96">
        <f t="shared" ref="AJ46:CP46" si="18">AJ47+AJ48+AJ49+AJ50+AJ51+AJ52+AJ53</f>
        <v>0</v>
      </c>
      <c r="AK46" s="96">
        <f t="shared" si="18"/>
        <v>0</v>
      </c>
      <c r="AL46" s="96">
        <f t="shared" si="18"/>
        <v>6.1420000000000003</v>
      </c>
      <c r="AM46" s="96">
        <f t="shared" si="18"/>
        <v>0</v>
      </c>
      <c r="AN46" s="96">
        <f t="shared" si="18"/>
        <v>0</v>
      </c>
      <c r="AO46" s="96">
        <f t="shared" si="18"/>
        <v>0</v>
      </c>
      <c r="AP46" s="96">
        <f t="shared" si="18"/>
        <v>0</v>
      </c>
      <c r="AQ46" s="96">
        <f t="shared" si="18"/>
        <v>0</v>
      </c>
      <c r="AR46" s="96">
        <f t="shared" si="18"/>
        <v>0</v>
      </c>
      <c r="AS46" s="96">
        <f t="shared" si="18"/>
        <v>6.444</v>
      </c>
      <c r="AT46" s="96">
        <f t="shared" si="18"/>
        <v>0</v>
      </c>
      <c r="AU46" s="96">
        <f t="shared" si="18"/>
        <v>0</v>
      </c>
      <c r="AV46" s="96">
        <f t="shared" si="18"/>
        <v>6.444</v>
      </c>
      <c r="AW46" s="96">
        <f t="shared" si="18"/>
        <v>0</v>
      </c>
      <c r="AX46" s="96">
        <f t="shared" si="18"/>
        <v>0</v>
      </c>
      <c r="AY46" s="96">
        <f t="shared" si="18"/>
        <v>0</v>
      </c>
      <c r="AZ46" s="96">
        <f t="shared" si="18"/>
        <v>0</v>
      </c>
      <c r="BA46" s="96">
        <f t="shared" si="18"/>
        <v>0</v>
      </c>
      <c r="BB46" s="96">
        <f t="shared" si="18"/>
        <v>0</v>
      </c>
      <c r="BC46" s="96">
        <f>BC47+BC48+BC49+BC50+BC51+BC52+BC53+BC54+BC55</f>
        <v>6.4989999999999997</v>
      </c>
      <c r="BD46" s="96">
        <f t="shared" ref="BD46:CF46" si="19">BD47+BD48+BD49+BD50+BD51+BD52+BD53+BD54+BD55</f>
        <v>0</v>
      </c>
      <c r="BE46" s="96">
        <f t="shared" si="19"/>
        <v>0</v>
      </c>
      <c r="BF46" s="96">
        <f t="shared" si="19"/>
        <v>6.4989999999999997</v>
      </c>
      <c r="BG46" s="96">
        <f t="shared" si="19"/>
        <v>0</v>
      </c>
      <c r="BH46" s="96">
        <f t="shared" si="19"/>
        <v>0</v>
      </c>
      <c r="BI46" s="96">
        <f t="shared" si="19"/>
        <v>0</v>
      </c>
      <c r="BJ46" s="96">
        <f t="shared" si="19"/>
        <v>0</v>
      </c>
      <c r="BK46" s="96">
        <f t="shared" si="19"/>
        <v>0</v>
      </c>
      <c r="BL46" s="96">
        <f t="shared" si="19"/>
        <v>0</v>
      </c>
      <c r="BM46" s="96">
        <f t="shared" si="19"/>
        <v>6.3529450000000001</v>
      </c>
      <c r="BN46" s="96">
        <f t="shared" si="19"/>
        <v>0</v>
      </c>
      <c r="BO46" s="96">
        <f t="shared" si="19"/>
        <v>0</v>
      </c>
      <c r="BP46" s="96">
        <f t="shared" si="19"/>
        <v>6.3529450000000001</v>
      </c>
      <c r="BQ46" s="96">
        <f t="shared" si="19"/>
        <v>0</v>
      </c>
      <c r="BR46" s="96">
        <f t="shared" si="19"/>
        <v>0</v>
      </c>
      <c r="BS46" s="96">
        <f t="shared" si="19"/>
        <v>0</v>
      </c>
      <c r="BT46" s="96">
        <f t="shared" si="19"/>
        <v>0</v>
      </c>
      <c r="BU46" s="96">
        <f t="shared" si="19"/>
        <v>0</v>
      </c>
      <c r="BV46" s="96">
        <f t="shared" si="19"/>
        <v>0</v>
      </c>
      <c r="BW46" s="96">
        <f t="shared" si="19"/>
        <v>2.9559999999999995</v>
      </c>
      <c r="BX46" s="96">
        <f t="shared" si="19"/>
        <v>0</v>
      </c>
      <c r="BY46" s="96">
        <f t="shared" si="19"/>
        <v>0</v>
      </c>
      <c r="BZ46" s="96">
        <f t="shared" si="19"/>
        <v>2.9559999999999995</v>
      </c>
      <c r="CA46" s="96">
        <f t="shared" si="19"/>
        <v>0</v>
      </c>
      <c r="CB46" s="96">
        <f t="shared" si="19"/>
        <v>0</v>
      </c>
      <c r="CC46" s="96">
        <f t="shared" si="19"/>
        <v>0</v>
      </c>
      <c r="CD46" s="96">
        <f t="shared" si="19"/>
        <v>0</v>
      </c>
      <c r="CE46" s="96">
        <f t="shared" si="19"/>
        <v>0</v>
      </c>
      <c r="CF46" s="96">
        <f t="shared" si="19"/>
        <v>0</v>
      </c>
      <c r="CG46" s="96">
        <f>CG47+CG48+CG49+CG50+CG51+CG52+CG53</f>
        <v>20.141945000000003</v>
      </c>
      <c r="CH46" s="96">
        <f t="shared" si="18"/>
        <v>0</v>
      </c>
      <c r="CI46" s="96">
        <f t="shared" si="18"/>
        <v>0</v>
      </c>
      <c r="CJ46" s="96">
        <f t="shared" si="18"/>
        <v>19.202945000000003</v>
      </c>
      <c r="CK46" s="96">
        <f t="shared" si="18"/>
        <v>0.93899999999999995</v>
      </c>
      <c r="CL46" s="96">
        <f t="shared" si="18"/>
        <v>0</v>
      </c>
      <c r="CM46" s="96">
        <f t="shared" si="18"/>
        <v>0</v>
      </c>
      <c r="CN46" s="96">
        <f t="shared" si="18"/>
        <v>0</v>
      </c>
      <c r="CO46" s="96">
        <f t="shared" si="18"/>
        <v>0</v>
      </c>
      <c r="CP46" s="96">
        <f t="shared" si="18"/>
        <v>0</v>
      </c>
      <c r="CQ46" s="97"/>
    </row>
    <row r="47" spans="1:95" ht="85.5" customHeight="1">
      <c r="A47" s="103" t="s">
        <v>251</v>
      </c>
      <c r="B47" s="104" t="s">
        <v>7</v>
      </c>
      <c r="C47" s="52" t="s">
        <v>72</v>
      </c>
      <c r="D47" s="52" t="s">
        <v>252</v>
      </c>
      <c r="E47" s="105">
        <v>2017</v>
      </c>
      <c r="F47" s="105">
        <v>2022</v>
      </c>
      <c r="G47" s="105" t="s">
        <v>253</v>
      </c>
      <c r="H47" s="106">
        <f>I47/7.08</f>
        <v>2.5543785310734464</v>
      </c>
      <c r="I47" s="106">
        <f>AI47+AS47+BC47+BM47+BW47</f>
        <v>18.085000000000001</v>
      </c>
      <c r="J47" s="107">
        <v>2016</v>
      </c>
      <c r="K47" s="106">
        <f>L47/7.14</f>
        <v>0</v>
      </c>
      <c r="L47" s="106">
        <v>0</v>
      </c>
      <c r="M47" s="107" t="s">
        <v>253</v>
      </c>
      <c r="N47" s="108">
        <v>0</v>
      </c>
      <c r="O47" s="108">
        <v>0</v>
      </c>
      <c r="P47" s="108" t="s">
        <v>254</v>
      </c>
      <c r="Q47" s="108" t="s">
        <v>254</v>
      </c>
      <c r="R47" s="108">
        <v>0</v>
      </c>
      <c r="S47" s="108">
        <v>0</v>
      </c>
      <c r="T47" s="106">
        <f>O47+V47</f>
        <v>18.085000000000001</v>
      </c>
      <c r="U47" s="106">
        <v>0</v>
      </c>
      <c r="V47" s="108">
        <f>Y47+AI47+AS47+BC47+BM47+BW47</f>
        <v>18.085000000000001</v>
      </c>
      <c r="W47" s="108">
        <f>AI47+AS47+BC47+BM47+BW47</f>
        <v>18.085000000000001</v>
      </c>
      <c r="X47" s="108">
        <f>AN47+AX47+BH47+CB47+BR47</f>
        <v>0</v>
      </c>
      <c r="Y47" s="108">
        <f>Z47+AA47+AB47+AC47</f>
        <v>0</v>
      </c>
      <c r="Z47" s="108">
        <v>0</v>
      </c>
      <c r="AA47" s="108">
        <v>0</v>
      </c>
      <c r="AB47" s="108">
        <v>0</v>
      </c>
      <c r="AC47" s="108">
        <v>0</v>
      </c>
      <c r="AD47" s="108">
        <v>0</v>
      </c>
      <c r="AE47" s="108">
        <v>0</v>
      </c>
      <c r="AF47" s="108">
        <v>0</v>
      </c>
      <c r="AG47" s="108">
        <v>0</v>
      </c>
      <c r="AH47" s="108">
        <v>0</v>
      </c>
      <c r="AI47" s="106">
        <f>AJ47+AK47+AL47+AM47</f>
        <v>6.1420000000000003</v>
      </c>
      <c r="AJ47" s="108">
        <v>0</v>
      </c>
      <c r="AK47" s="108">
        <v>0</v>
      </c>
      <c r="AL47" s="109">
        <v>6.1420000000000003</v>
      </c>
      <c r="AM47" s="108">
        <v>0</v>
      </c>
      <c r="AN47" s="106">
        <f>AO47+AP47+AQ47+AR47</f>
        <v>0</v>
      </c>
      <c r="AO47" s="108">
        <v>0</v>
      </c>
      <c r="AP47" s="108">
        <v>0</v>
      </c>
      <c r="AQ47" s="108">
        <v>0</v>
      </c>
      <c r="AR47" s="108">
        <v>0</v>
      </c>
      <c r="AS47" s="106">
        <f>AT47+AU47+AV47+AW47</f>
        <v>6.444</v>
      </c>
      <c r="AT47" s="108">
        <v>0</v>
      </c>
      <c r="AU47" s="108">
        <v>0</v>
      </c>
      <c r="AV47" s="109">
        <v>6.444</v>
      </c>
      <c r="AW47" s="108">
        <v>0</v>
      </c>
      <c r="AX47" s="106">
        <f>AY47+AZ47+BA47+BB47</f>
        <v>0</v>
      </c>
      <c r="AY47" s="108">
        <v>0</v>
      </c>
      <c r="AZ47" s="108">
        <v>0</v>
      </c>
      <c r="BA47" s="108">
        <v>0</v>
      </c>
      <c r="BB47" s="108">
        <v>0</v>
      </c>
      <c r="BC47" s="106">
        <f>BD47+BE47+BF47+BG47</f>
        <v>5.4989999999999997</v>
      </c>
      <c r="BD47" s="108">
        <v>0</v>
      </c>
      <c r="BE47" s="108">
        <v>0</v>
      </c>
      <c r="BF47" s="109">
        <v>5.4989999999999997</v>
      </c>
      <c r="BG47" s="108">
        <v>0</v>
      </c>
      <c r="BH47" s="106">
        <f>BI47+BJ47+BK47+BL47</f>
        <v>0</v>
      </c>
      <c r="BI47" s="108">
        <v>0</v>
      </c>
      <c r="BJ47" s="108">
        <v>0</v>
      </c>
      <c r="BK47" s="108">
        <v>0</v>
      </c>
      <c r="BL47" s="108">
        <v>0</v>
      </c>
      <c r="BM47" s="106">
        <f>BN47+BO47+BP47+BQ47</f>
        <v>0</v>
      </c>
      <c r="BN47" s="108">
        <v>0</v>
      </c>
      <c r="BO47" s="108">
        <v>0</v>
      </c>
      <c r="BP47" s="108">
        <v>0</v>
      </c>
      <c r="BQ47" s="108">
        <v>0</v>
      </c>
      <c r="BR47" s="106">
        <f>BS47+BT47+BU47+BV47</f>
        <v>0</v>
      </c>
      <c r="BS47" s="108">
        <v>0</v>
      </c>
      <c r="BT47" s="108">
        <v>0</v>
      </c>
      <c r="BU47" s="108">
        <v>0</v>
      </c>
      <c r="BV47" s="108">
        <v>0</v>
      </c>
      <c r="BW47" s="106">
        <f>BX47+BY47+BZ47+CA47</f>
        <v>0</v>
      </c>
      <c r="BX47" s="108">
        <v>0</v>
      </c>
      <c r="BY47" s="108">
        <v>0</v>
      </c>
      <c r="BZ47" s="108">
        <v>0</v>
      </c>
      <c r="CA47" s="108">
        <v>0</v>
      </c>
      <c r="CB47" s="106">
        <f>CC47+CD47+CE47+CF47</f>
        <v>0</v>
      </c>
      <c r="CC47" s="108">
        <v>0</v>
      </c>
      <c r="CD47" s="108">
        <v>0</v>
      </c>
      <c r="CE47" s="108">
        <v>0</v>
      </c>
      <c r="CF47" s="108">
        <v>0</v>
      </c>
      <c r="CG47" s="106">
        <f>CH47+CI47+CJ47+CK47</f>
        <v>18.085000000000001</v>
      </c>
      <c r="CH47" s="108">
        <f>AJ47+AT47+BD47</f>
        <v>0</v>
      </c>
      <c r="CI47" s="108">
        <f>AK47+AU47+BE47</f>
        <v>0</v>
      </c>
      <c r="CJ47" s="108">
        <f>AL47+AV47+BF47</f>
        <v>18.085000000000001</v>
      </c>
      <c r="CK47" s="108">
        <f>AM47+AW47+BG47</f>
        <v>0</v>
      </c>
      <c r="CL47" s="106">
        <f>CM47+CN47+CO47+CP47</f>
        <v>0</v>
      </c>
      <c r="CM47" s="108">
        <f>AO47+AY47+BD47</f>
        <v>0</v>
      </c>
      <c r="CN47" s="108">
        <f>AP47+AZ47+BE47</f>
        <v>0</v>
      </c>
      <c r="CO47" s="108">
        <f>BA47+AQ47+BK47+AG47</f>
        <v>0</v>
      </c>
      <c r="CP47" s="108">
        <f>AR47+AW47+BG47</f>
        <v>0</v>
      </c>
      <c r="CQ47" s="80" t="s">
        <v>255</v>
      </c>
    </row>
    <row r="48" spans="1:95" ht="69.75" customHeight="1">
      <c r="A48" s="103" t="s">
        <v>73</v>
      </c>
      <c r="B48" s="104" t="s">
        <v>74</v>
      </c>
      <c r="C48" s="52" t="s">
        <v>72</v>
      </c>
      <c r="D48" s="110" t="s">
        <v>256</v>
      </c>
      <c r="E48" s="110">
        <v>2022</v>
      </c>
      <c r="F48" s="110">
        <v>2022</v>
      </c>
      <c r="G48" s="105" t="s">
        <v>253</v>
      </c>
      <c r="H48" s="106">
        <f t="shared" ref="H48:H81" si="20">I48/7.08</f>
        <v>0.14124293785310735</v>
      </c>
      <c r="I48" s="106">
        <f t="shared" ref="I48:I55" si="21">AI48+AS48+BC48+BM48+BW48</f>
        <v>1</v>
      </c>
      <c r="J48" s="111">
        <v>8.2018000000000004</v>
      </c>
      <c r="K48" s="106">
        <f t="shared" ref="K48:K80" si="22">L48/7.14</f>
        <v>0</v>
      </c>
      <c r="L48" s="106">
        <v>0</v>
      </c>
      <c r="M48" s="107" t="s">
        <v>253</v>
      </c>
      <c r="N48" s="108">
        <v>0</v>
      </c>
      <c r="O48" s="108">
        <v>0</v>
      </c>
      <c r="P48" s="108" t="s">
        <v>254</v>
      </c>
      <c r="Q48" s="108" t="s">
        <v>254</v>
      </c>
      <c r="R48" s="108">
        <v>0</v>
      </c>
      <c r="S48" s="108">
        <v>0</v>
      </c>
      <c r="T48" s="106">
        <f>O48+V48</f>
        <v>1</v>
      </c>
      <c r="U48" s="106">
        <v>0</v>
      </c>
      <c r="V48" s="108">
        <f>Y48+AI48+AS48+BC48+BM48+BW48</f>
        <v>1</v>
      </c>
      <c r="W48" s="108">
        <f t="shared" ref="W48:W55" si="23">AI48+AS48+BC48+BM48+BW48</f>
        <v>1</v>
      </c>
      <c r="X48" s="108">
        <f t="shared" ref="X48:X55" si="24">AN48+AX48+BH48+CB48+BR48</f>
        <v>0</v>
      </c>
      <c r="Y48" s="108">
        <f t="shared" ref="Y48:Y55" si="25">Z48+AA48+AB48+AC48</f>
        <v>0</v>
      </c>
      <c r="Z48" s="108">
        <v>0</v>
      </c>
      <c r="AA48" s="108">
        <v>0</v>
      </c>
      <c r="AB48" s="108">
        <v>0</v>
      </c>
      <c r="AC48" s="108">
        <v>0</v>
      </c>
      <c r="AD48" s="108">
        <v>0</v>
      </c>
      <c r="AE48" s="108">
        <v>0</v>
      </c>
      <c r="AF48" s="108">
        <v>0</v>
      </c>
      <c r="AG48" s="108">
        <v>0</v>
      </c>
      <c r="AH48" s="108">
        <v>0</v>
      </c>
      <c r="AI48" s="106">
        <f t="shared" ref="AI48:AI55" si="26">AJ48+AK48+AL48+AM48</f>
        <v>0</v>
      </c>
      <c r="AJ48" s="108">
        <v>0</v>
      </c>
      <c r="AK48" s="108">
        <v>0</v>
      </c>
      <c r="AL48" s="108">
        <v>0</v>
      </c>
      <c r="AM48" s="108">
        <v>0</v>
      </c>
      <c r="AN48" s="106">
        <f t="shared" ref="AN48:AN55" si="27">AO48+AP48+AQ48+AR48</f>
        <v>0</v>
      </c>
      <c r="AO48" s="108">
        <v>0</v>
      </c>
      <c r="AP48" s="108">
        <v>0</v>
      </c>
      <c r="AQ48" s="108">
        <v>0</v>
      </c>
      <c r="AR48" s="108">
        <v>0</v>
      </c>
      <c r="AS48" s="106">
        <f t="shared" ref="AS48:AS55" si="28">AT48+AU48+AV48+AW48</f>
        <v>0</v>
      </c>
      <c r="AT48" s="108">
        <v>0</v>
      </c>
      <c r="AU48" s="108">
        <v>0</v>
      </c>
      <c r="AV48" s="108">
        <v>0</v>
      </c>
      <c r="AW48" s="108">
        <v>0</v>
      </c>
      <c r="AX48" s="106">
        <f>AY48+AZ48+BA48+BB48</f>
        <v>0</v>
      </c>
      <c r="AY48" s="108">
        <v>0</v>
      </c>
      <c r="AZ48" s="108">
        <v>0</v>
      </c>
      <c r="BA48" s="108">
        <v>0</v>
      </c>
      <c r="BB48" s="108">
        <v>0</v>
      </c>
      <c r="BC48" s="106">
        <f t="shared" ref="BC48:BC81" si="29">BD48+BE48+BF48+BG48</f>
        <v>1</v>
      </c>
      <c r="BD48" s="108">
        <v>0</v>
      </c>
      <c r="BE48" s="108">
        <v>0</v>
      </c>
      <c r="BF48" s="109">
        <v>1</v>
      </c>
      <c r="BG48" s="108">
        <v>0</v>
      </c>
      <c r="BH48" s="106"/>
      <c r="BI48" s="108">
        <v>0</v>
      </c>
      <c r="BJ48" s="108">
        <v>0</v>
      </c>
      <c r="BK48" s="108">
        <v>0</v>
      </c>
      <c r="BL48" s="108">
        <v>0</v>
      </c>
      <c r="BM48" s="106">
        <f t="shared" ref="BM48:BM81" si="30">BN48+BO48+BP48+BQ48</f>
        <v>0</v>
      </c>
      <c r="BN48" s="108">
        <v>0</v>
      </c>
      <c r="BO48" s="108">
        <v>0</v>
      </c>
      <c r="BP48" s="108">
        <v>0</v>
      </c>
      <c r="BQ48" s="108">
        <v>0</v>
      </c>
      <c r="BR48" s="106">
        <f t="shared" ref="BR48:BR55" si="31">BS48+BT48+BU48+BV48</f>
        <v>0</v>
      </c>
      <c r="BS48" s="108">
        <v>0</v>
      </c>
      <c r="BT48" s="108">
        <v>0</v>
      </c>
      <c r="BU48" s="108">
        <v>0</v>
      </c>
      <c r="BV48" s="108">
        <v>0</v>
      </c>
      <c r="BW48" s="106">
        <f t="shared" ref="BW48:BW81" si="32">BX48+BY48+BZ48+CA48</f>
        <v>0</v>
      </c>
      <c r="BX48" s="108">
        <v>0</v>
      </c>
      <c r="BY48" s="108">
        <v>0</v>
      </c>
      <c r="BZ48" s="108">
        <v>0</v>
      </c>
      <c r="CA48" s="108">
        <v>0</v>
      </c>
      <c r="CB48" s="106">
        <f t="shared" ref="CB48:CB55" si="33">CC48+CD48+CE48+CF48</f>
        <v>0</v>
      </c>
      <c r="CC48" s="108">
        <v>0</v>
      </c>
      <c r="CD48" s="108">
        <v>0</v>
      </c>
      <c r="CE48" s="108">
        <v>0</v>
      </c>
      <c r="CF48" s="108">
        <v>0</v>
      </c>
      <c r="CG48" s="106">
        <f t="shared" ref="CG48:CG55" si="34">CH48+CI48+CJ48+CK48</f>
        <v>1</v>
      </c>
      <c r="CH48" s="108">
        <f t="shared" ref="CH48:CK55" si="35">AJ48+AT48+BD48</f>
        <v>0</v>
      </c>
      <c r="CI48" s="108">
        <f t="shared" si="35"/>
        <v>0</v>
      </c>
      <c r="CJ48" s="108">
        <f t="shared" si="35"/>
        <v>1</v>
      </c>
      <c r="CK48" s="108">
        <f t="shared" si="35"/>
        <v>0</v>
      </c>
      <c r="CL48" s="106">
        <f t="shared" ref="CL48:CL55" si="36">CM48+CN48+CO48+CP48</f>
        <v>0</v>
      </c>
      <c r="CM48" s="108">
        <f t="shared" ref="CM48:CN55" si="37">AO48+AY48+BD48</f>
        <v>0</v>
      </c>
      <c r="CN48" s="108">
        <f t="shared" si="37"/>
        <v>0</v>
      </c>
      <c r="CO48" s="108">
        <f t="shared" ref="CO48:CO55" si="38">BA48+AQ48+BK48+AG48</f>
        <v>0</v>
      </c>
      <c r="CP48" s="108">
        <f t="shared" ref="CP48:CP55" si="39">AR48+AW48+BG48</f>
        <v>0</v>
      </c>
      <c r="CQ48" s="80"/>
    </row>
    <row r="49" spans="1:95" ht="78.75" customHeight="1">
      <c r="A49" s="103" t="s">
        <v>257</v>
      </c>
      <c r="B49" s="112" t="s">
        <v>80</v>
      </c>
      <c r="C49" s="52" t="s">
        <v>72</v>
      </c>
      <c r="D49" s="110" t="s">
        <v>252</v>
      </c>
      <c r="E49" s="113">
        <v>2023</v>
      </c>
      <c r="F49" s="113">
        <v>2023</v>
      </c>
      <c r="G49" s="105" t="s">
        <v>253</v>
      </c>
      <c r="H49" s="106">
        <f t="shared" si="20"/>
        <v>0.87259887005649717</v>
      </c>
      <c r="I49" s="106">
        <f t="shared" si="21"/>
        <v>6.1779999999999999</v>
      </c>
      <c r="J49" s="111">
        <v>8.2018000000000004</v>
      </c>
      <c r="K49" s="106">
        <f t="shared" si="22"/>
        <v>0</v>
      </c>
      <c r="L49" s="106">
        <v>0</v>
      </c>
      <c r="M49" s="107" t="s">
        <v>253</v>
      </c>
      <c r="N49" s="108">
        <v>0</v>
      </c>
      <c r="O49" s="108">
        <v>0</v>
      </c>
      <c r="P49" s="108" t="s">
        <v>254</v>
      </c>
      <c r="Q49" s="108" t="s">
        <v>254</v>
      </c>
      <c r="R49" s="108">
        <v>0</v>
      </c>
      <c r="S49" s="108">
        <v>0</v>
      </c>
      <c r="T49" s="106">
        <f t="shared" ref="T49:T55" si="40">O49+V49</f>
        <v>6.1779999999999999</v>
      </c>
      <c r="U49" s="106">
        <v>0</v>
      </c>
      <c r="V49" s="108">
        <f t="shared" ref="V49:V55" si="41">Y49+AI49+AS49+BC49+BM49+BW49</f>
        <v>6.1779999999999999</v>
      </c>
      <c r="W49" s="108">
        <f t="shared" si="23"/>
        <v>6.1779999999999999</v>
      </c>
      <c r="X49" s="108">
        <f t="shared" si="24"/>
        <v>0</v>
      </c>
      <c r="Y49" s="108">
        <f t="shared" si="25"/>
        <v>0</v>
      </c>
      <c r="Z49" s="108">
        <v>0</v>
      </c>
      <c r="AA49" s="108">
        <v>0</v>
      </c>
      <c r="AB49" s="108">
        <v>0</v>
      </c>
      <c r="AC49" s="108">
        <v>0</v>
      </c>
      <c r="AD49" s="108">
        <v>0</v>
      </c>
      <c r="AE49" s="108">
        <v>0</v>
      </c>
      <c r="AF49" s="108">
        <v>0</v>
      </c>
      <c r="AG49" s="108">
        <v>0</v>
      </c>
      <c r="AH49" s="108">
        <v>0</v>
      </c>
      <c r="AI49" s="106">
        <f t="shared" si="26"/>
        <v>0</v>
      </c>
      <c r="AJ49" s="108">
        <v>0</v>
      </c>
      <c r="AK49" s="108">
        <v>0</v>
      </c>
      <c r="AL49" s="108">
        <v>0</v>
      </c>
      <c r="AM49" s="108">
        <v>0</v>
      </c>
      <c r="AN49" s="106">
        <f t="shared" si="27"/>
        <v>0</v>
      </c>
      <c r="AO49" s="108">
        <v>0</v>
      </c>
      <c r="AP49" s="108">
        <v>0</v>
      </c>
      <c r="AQ49" s="108">
        <v>0</v>
      </c>
      <c r="AR49" s="108">
        <v>0</v>
      </c>
      <c r="AS49" s="106">
        <f t="shared" si="28"/>
        <v>0</v>
      </c>
      <c r="AT49" s="108">
        <v>0</v>
      </c>
      <c r="AU49" s="108">
        <v>0</v>
      </c>
      <c r="AV49" s="108">
        <v>0</v>
      </c>
      <c r="AW49" s="108">
        <v>0</v>
      </c>
      <c r="AX49" s="106">
        <f t="shared" ref="AX49:AX55" si="42">AY49+AZ49+BA49+BB49</f>
        <v>0</v>
      </c>
      <c r="AY49" s="108">
        <v>0</v>
      </c>
      <c r="AZ49" s="108">
        <v>0</v>
      </c>
      <c r="BA49" s="108">
        <v>0</v>
      </c>
      <c r="BB49" s="108">
        <v>0</v>
      </c>
      <c r="BC49" s="106">
        <f t="shared" si="29"/>
        <v>0</v>
      </c>
      <c r="BD49" s="108">
        <v>0</v>
      </c>
      <c r="BE49" s="108">
        <v>0</v>
      </c>
      <c r="BF49" s="108">
        <v>0</v>
      </c>
      <c r="BG49" s="108">
        <v>0</v>
      </c>
      <c r="BH49" s="106"/>
      <c r="BI49" s="108">
        <v>0</v>
      </c>
      <c r="BJ49" s="108">
        <v>0</v>
      </c>
      <c r="BK49" s="108">
        <v>0</v>
      </c>
      <c r="BL49" s="108">
        <v>0</v>
      </c>
      <c r="BM49" s="106">
        <f t="shared" si="30"/>
        <v>6.1779999999999999</v>
      </c>
      <c r="BN49" s="108">
        <v>0</v>
      </c>
      <c r="BO49" s="108">
        <v>0</v>
      </c>
      <c r="BP49" s="109">
        <v>6.1779999999999999</v>
      </c>
      <c r="BQ49" s="108">
        <v>0</v>
      </c>
      <c r="BR49" s="106">
        <f t="shared" si="31"/>
        <v>0</v>
      </c>
      <c r="BS49" s="108">
        <v>0</v>
      </c>
      <c r="BT49" s="108">
        <v>0</v>
      </c>
      <c r="BU49" s="108">
        <v>0</v>
      </c>
      <c r="BV49" s="108">
        <v>0</v>
      </c>
      <c r="BW49" s="106">
        <f t="shared" si="32"/>
        <v>0</v>
      </c>
      <c r="BX49" s="108">
        <v>0</v>
      </c>
      <c r="BY49" s="108">
        <v>0</v>
      </c>
      <c r="BZ49" s="108">
        <v>0</v>
      </c>
      <c r="CA49" s="108">
        <v>0</v>
      </c>
      <c r="CB49" s="106">
        <f t="shared" si="33"/>
        <v>0</v>
      </c>
      <c r="CC49" s="108">
        <v>0</v>
      </c>
      <c r="CD49" s="108">
        <v>0</v>
      </c>
      <c r="CE49" s="108">
        <v>0</v>
      </c>
      <c r="CF49" s="108">
        <v>0</v>
      </c>
      <c r="CG49" s="106">
        <f t="shared" si="34"/>
        <v>0</v>
      </c>
      <c r="CH49" s="108">
        <f t="shared" si="35"/>
        <v>0</v>
      </c>
      <c r="CI49" s="108">
        <f t="shared" si="35"/>
        <v>0</v>
      </c>
      <c r="CJ49" s="108">
        <f t="shared" si="35"/>
        <v>0</v>
      </c>
      <c r="CK49" s="108">
        <f t="shared" si="35"/>
        <v>0</v>
      </c>
      <c r="CL49" s="106">
        <f t="shared" si="36"/>
        <v>0</v>
      </c>
      <c r="CM49" s="108">
        <f t="shared" si="37"/>
        <v>0</v>
      </c>
      <c r="CN49" s="108">
        <f t="shared" si="37"/>
        <v>0</v>
      </c>
      <c r="CO49" s="108">
        <f t="shared" si="38"/>
        <v>0</v>
      </c>
      <c r="CP49" s="108">
        <f t="shared" si="39"/>
        <v>0</v>
      </c>
      <c r="CQ49" s="80"/>
    </row>
    <row r="50" spans="1:95" ht="76.5" customHeight="1">
      <c r="A50" s="103" t="s">
        <v>258</v>
      </c>
      <c r="B50" s="112" t="s">
        <v>82</v>
      </c>
      <c r="C50" s="52" t="s">
        <v>75</v>
      </c>
      <c r="D50" s="110" t="s">
        <v>256</v>
      </c>
      <c r="E50" s="113">
        <v>2023</v>
      </c>
      <c r="F50" s="113">
        <v>2023</v>
      </c>
      <c r="G50" s="105" t="s">
        <v>253</v>
      </c>
      <c r="H50" s="106">
        <f t="shared" si="20"/>
        <v>8.0508474576271184E-3</v>
      </c>
      <c r="I50" s="106">
        <f t="shared" si="21"/>
        <v>5.7000000000000002E-2</v>
      </c>
      <c r="J50" s="111">
        <v>8.2018000000000004</v>
      </c>
      <c r="K50" s="106">
        <f t="shared" si="22"/>
        <v>0</v>
      </c>
      <c r="L50" s="106">
        <v>0</v>
      </c>
      <c r="M50" s="107" t="s">
        <v>253</v>
      </c>
      <c r="N50" s="108">
        <v>0</v>
      </c>
      <c r="O50" s="108">
        <v>0</v>
      </c>
      <c r="P50" s="108" t="s">
        <v>254</v>
      </c>
      <c r="Q50" s="108" t="s">
        <v>254</v>
      </c>
      <c r="R50" s="108">
        <v>0</v>
      </c>
      <c r="S50" s="108">
        <v>0</v>
      </c>
      <c r="T50" s="106">
        <f t="shared" si="40"/>
        <v>5.7000000000000002E-2</v>
      </c>
      <c r="U50" s="106">
        <v>0</v>
      </c>
      <c r="V50" s="108">
        <f t="shared" si="41"/>
        <v>5.7000000000000002E-2</v>
      </c>
      <c r="W50" s="108">
        <f t="shared" si="23"/>
        <v>5.7000000000000002E-2</v>
      </c>
      <c r="X50" s="108">
        <f t="shared" si="24"/>
        <v>0</v>
      </c>
      <c r="Y50" s="108">
        <f t="shared" si="25"/>
        <v>0</v>
      </c>
      <c r="Z50" s="108">
        <v>0</v>
      </c>
      <c r="AA50" s="108">
        <v>0</v>
      </c>
      <c r="AB50" s="108">
        <v>0</v>
      </c>
      <c r="AC50" s="108">
        <v>0</v>
      </c>
      <c r="AD50" s="108">
        <v>0</v>
      </c>
      <c r="AE50" s="108">
        <v>0</v>
      </c>
      <c r="AF50" s="108">
        <v>0</v>
      </c>
      <c r="AG50" s="108">
        <v>0</v>
      </c>
      <c r="AH50" s="108">
        <v>0</v>
      </c>
      <c r="AI50" s="106">
        <f t="shared" si="26"/>
        <v>0</v>
      </c>
      <c r="AJ50" s="108">
        <v>0</v>
      </c>
      <c r="AK50" s="108">
        <v>0</v>
      </c>
      <c r="AL50" s="108">
        <v>0</v>
      </c>
      <c r="AM50" s="108">
        <v>0</v>
      </c>
      <c r="AN50" s="106">
        <f t="shared" si="27"/>
        <v>0</v>
      </c>
      <c r="AO50" s="108">
        <v>0</v>
      </c>
      <c r="AP50" s="108">
        <v>0</v>
      </c>
      <c r="AQ50" s="108">
        <v>0</v>
      </c>
      <c r="AR50" s="108">
        <v>0</v>
      </c>
      <c r="AS50" s="106">
        <f t="shared" si="28"/>
        <v>0</v>
      </c>
      <c r="AT50" s="108">
        <v>0</v>
      </c>
      <c r="AU50" s="108">
        <v>0</v>
      </c>
      <c r="AV50" s="108">
        <v>0</v>
      </c>
      <c r="AW50" s="108">
        <v>0</v>
      </c>
      <c r="AX50" s="106">
        <f t="shared" si="42"/>
        <v>0</v>
      </c>
      <c r="AY50" s="108">
        <v>0</v>
      </c>
      <c r="AZ50" s="108">
        <v>0</v>
      </c>
      <c r="BA50" s="108">
        <v>0</v>
      </c>
      <c r="BB50" s="108">
        <v>0</v>
      </c>
      <c r="BC50" s="106">
        <f t="shared" si="29"/>
        <v>0</v>
      </c>
      <c r="BD50" s="108">
        <v>0</v>
      </c>
      <c r="BE50" s="108">
        <v>0</v>
      </c>
      <c r="BF50" s="108">
        <v>0</v>
      </c>
      <c r="BG50" s="108">
        <v>0</v>
      </c>
      <c r="BH50" s="106"/>
      <c r="BI50" s="108">
        <v>0</v>
      </c>
      <c r="BJ50" s="108">
        <v>0</v>
      </c>
      <c r="BK50" s="108">
        <v>0</v>
      </c>
      <c r="BL50" s="108">
        <v>0</v>
      </c>
      <c r="BM50" s="106">
        <f t="shared" si="30"/>
        <v>5.7000000000000002E-2</v>
      </c>
      <c r="BN50" s="108">
        <v>0</v>
      </c>
      <c r="BO50" s="108">
        <v>0</v>
      </c>
      <c r="BP50" s="109">
        <v>5.7000000000000002E-2</v>
      </c>
      <c r="BQ50" s="108">
        <v>0</v>
      </c>
      <c r="BR50" s="106">
        <f t="shared" si="31"/>
        <v>0</v>
      </c>
      <c r="BS50" s="108">
        <v>0</v>
      </c>
      <c r="BT50" s="108">
        <v>0</v>
      </c>
      <c r="BU50" s="108">
        <v>0</v>
      </c>
      <c r="BV50" s="108">
        <v>0</v>
      </c>
      <c r="BW50" s="106">
        <f t="shared" si="32"/>
        <v>0</v>
      </c>
      <c r="BX50" s="108">
        <v>0</v>
      </c>
      <c r="BY50" s="108">
        <v>0</v>
      </c>
      <c r="BZ50" s="108">
        <v>0</v>
      </c>
      <c r="CA50" s="108">
        <v>0</v>
      </c>
      <c r="CB50" s="106">
        <f t="shared" si="33"/>
        <v>0</v>
      </c>
      <c r="CC50" s="108">
        <v>0</v>
      </c>
      <c r="CD50" s="108">
        <v>0</v>
      </c>
      <c r="CE50" s="108">
        <v>0</v>
      </c>
      <c r="CF50" s="108">
        <v>0</v>
      </c>
      <c r="CG50" s="106">
        <f t="shared" si="34"/>
        <v>0</v>
      </c>
      <c r="CH50" s="108">
        <f t="shared" si="35"/>
        <v>0</v>
      </c>
      <c r="CI50" s="108">
        <f t="shared" si="35"/>
        <v>0</v>
      </c>
      <c r="CJ50" s="108">
        <f>AL50+AV50+BF50</f>
        <v>0</v>
      </c>
      <c r="CK50" s="108">
        <f t="shared" si="35"/>
        <v>0</v>
      </c>
      <c r="CL50" s="106">
        <f t="shared" si="36"/>
        <v>0</v>
      </c>
      <c r="CM50" s="108">
        <f t="shared" si="37"/>
        <v>0</v>
      </c>
      <c r="CN50" s="108">
        <f t="shared" si="37"/>
        <v>0</v>
      </c>
      <c r="CO50" s="108">
        <f t="shared" si="38"/>
        <v>0</v>
      </c>
      <c r="CP50" s="108">
        <f t="shared" si="39"/>
        <v>0</v>
      </c>
      <c r="CQ50" s="80"/>
    </row>
    <row r="51" spans="1:95" ht="81" customHeight="1">
      <c r="A51" s="103" t="s">
        <v>259</v>
      </c>
      <c r="B51" s="112" t="s">
        <v>82</v>
      </c>
      <c r="C51" s="52" t="s">
        <v>75</v>
      </c>
      <c r="D51" s="110" t="s">
        <v>256</v>
      </c>
      <c r="E51" s="113">
        <v>2023</v>
      </c>
      <c r="F51" s="113">
        <v>2023</v>
      </c>
      <c r="G51" s="105" t="s">
        <v>253</v>
      </c>
      <c r="H51" s="106">
        <f t="shared" si="20"/>
        <v>1.0028248587570621E-2</v>
      </c>
      <c r="I51" s="106">
        <f t="shared" si="21"/>
        <v>7.0999999999999994E-2</v>
      </c>
      <c r="J51" s="111">
        <v>8.2018000000000004</v>
      </c>
      <c r="K51" s="106">
        <f t="shared" si="22"/>
        <v>0</v>
      </c>
      <c r="L51" s="106">
        <v>0</v>
      </c>
      <c r="M51" s="107" t="s">
        <v>253</v>
      </c>
      <c r="N51" s="108">
        <v>0</v>
      </c>
      <c r="O51" s="108">
        <v>0</v>
      </c>
      <c r="P51" s="108" t="s">
        <v>254</v>
      </c>
      <c r="Q51" s="108" t="s">
        <v>254</v>
      </c>
      <c r="R51" s="108">
        <v>0</v>
      </c>
      <c r="S51" s="108">
        <v>0</v>
      </c>
      <c r="T51" s="106">
        <f t="shared" si="40"/>
        <v>7.0999999999999994E-2</v>
      </c>
      <c r="U51" s="106">
        <v>0</v>
      </c>
      <c r="V51" s="108">
        <f t="shared" si="41"/>
        <v>7.0999999999999994E-2</v>
      </c>
      <c r="W51" s="108">
        <f t="shared" si="23"/>
        <v>7.0999999999999994E-2</v>
      </c>
      <c r="X51" s="108">
        <f t="shared" si="24"/>
        <v>0</v>
      </c>
      <c r="Y51" s="108">
        <f t="shared" si="25"/>
        <v>0</v>
      </c>
      <c r="Z51" s="108">
        <v>0</v>
      </c>
      <c r="AA51" s="108">
        <v>0</v>
      </c>
      <c r="AB51" s="108">
        <v>0</v>
      </c>
      <c r="AC51" s="108">
        <v>0</v>
      </c>
      <c r="AD51" s="108">
        <v>0</v>
      </c>
      <c r="AE51" s="108">
        <v>0</v>
      </c>
      <c r="AF51" s="108">
        <v>0</v>
      </c>
      <c r="AG51" s="108">
        <v>0</v>
      </c>
      <c r="AH51" s="108">
        <v>0</v>
      </c>
      <c r="AI51" s="106">
        <f t="shared" si="26"/>
        <v>0</v>
      </c>
      <c r="AJ51" s="108">
        <v>0</v>
      </c>
      <c r="AK51" s="108">
        <v>0</v>
      </c>
      <c r="AL51" s="108">
        <v>0</v>
      </c>
      <c r="AM51" s="108">
        <v>0</v>
      </c>
      <c r="AN51" s="106">
        <f t="shared" si="27"/>
        <v>0</v>
      </c>
      <c r="AO51" s="108">
        <v>0</v>
      </c>
      <c r="AP51" s="108">
        <v>0</v>
      </c>
      <c r="AQ51" s="108">
        <v>0</v>
      </c>
      <c r="AR51" s="108">
        <v>0</v>
      </c>
      <c r="AS51" s="106">
        <f t="shared" si="28"/>
        <v>0</v>
      </c>
      <c r="AT51" s="108">
        <v>0</v>
      </c>
      <c r="AU51" s="108">
        <v>0</v>
      </c>
      <c r="AV51" s="108">
        <v>0</v>
      </c>
      <c r="AW51" s="108">
        <v>0</v>
      </c>
      <c r="AX51" s="106">
        <f t="shared" si="42"/>
        <v>0</v>
      </c>
      <c r="AY51" s="108">
        <v>0</v>
      </c>
      <c r="AZ51" s="108">
        <v>0</v>
      </c>
      <c r="BA51" s="108">
        <v>0</v>
      </c>
      <c r="BB51" s="108">
        <v>0</v>
      </c>
      <c r="BC51" s="106">
        <f t="shared" si="29"/>
        <v>0</v>
      </c>
      <c r="BD51" s="108">
        <v>0</v>
      </c>
      <c r="BE51" s="108">
        <v>0</v>
      </c>
      <c r="BF51" s="108">
        <v>0</v>
      </c>
      <c r="BG51" s="108">
        <v>0</v>
      </c>
      <c r="BH51" s="106"/>
      <c r="BI51" s="108">
        <v>0</v>
      </c>
      <c r="BJ51" s="108">
        <v>0</v>
      </c>
      <c r="BK51" s="108">
        <v>0</v>
      </c>
      <c r="BL51" s="108">
        <v>0</v>
      </c>
      <c r="BM51" s="106">
        <f t="shared" si="30"/>
        <v>7.0999999999999994E-2</v>
      </c>
      <c r="BN51" s="108">
        <v>0</v>
      </c>
      <c r="BO51" s="108">
        <v>0</v>
      </c>
      <c r="BP51" s="109">
        <v>7.0999999999999994E-2</v>
      </c>
      <c r="BQ51" s="108">
        <v>0</v>
      </c>
      <c r="BR51" s="106">
        <f t="shared" si="31"/>
        <v>0</v>
      </c>
      <c r="BS51" s="108">
        <v>0</v>
      </c>
      <c r="BT51" s="108">
        <v>0</v>
      </c>
      <c r="BU51" s="108">
        <v>0</v>
      </c>
      <c r="BV51" s="108">
        <v>0</v>
      </c>
      <c r="BW51" s="106">
        <f t="shared" si="32"/>
        <v>0</v>
      </c>
      <c r="BX51" s="108">
        <v>0</v>
      </c>
      <c r="BY51" s="108">
        <v>0</v>
      </c>
      <c r="BZ51" s="108">
        <v>0</v>
      </c>
      <c r="CA51" s="108">
        <v>0</v>
      </c>
      <c r="CB51" s="106">
        <f t="shared" si="33"/>
        <v>0</v>
      </c>
      <c r="CC51" s="108">
        <v>0</v>
      </c>
      <c r="CD51" s="108">
        <v>0</v>
      </c>
      <c r="CE51" s="108">
        <v>0</v>
      </c>
      <c r="CF51" s="108">
        <v>0</v>
      </c>
      <c r="CG51" s="106">
        <f t="shared" si="34"/>
        <v>7.0999999999999994E-2</v>
      </c>
      <c r="CH51" s="108">
        <f t="shared" si="35"/>
        <v>0</v>
      </c>
      <c r="CI51" s="108">
        <f t="shared" si="35"/>
        <v>0</v>
      </c>
      <c r="CJ51" s="108">
        <f>AL51+AV51+BF51+BP51+BZ51</f>
        <v>7.0999999999999994E-2</v>
      </c>
      <c r="CK51" s="108">
        <f t="shared" si="35"/>
        <v>0</v>
      </c>
      <c r="CL51" s="106">
        <f t="shared" si="36"/>
        <v>0</v>
      </c>
      <c r="CM51" s="108">
        <f t="shared" si="37"/>
        <v>0</v>
      </c>
      <c r="CN51" s="108">
        <f t="shared" si="37"/>
        <v>0</v>
      </c>
      <c r="CO51" s="108">
        <f t="shared" si="38"/>
        <v>0</v>
      </c>
      <c r="CP51" s="108">
        <f t="shared" si="39"/>
        <v>0</v>
      </c>
      <c r="CQ51" s="80"/>
    </row>
    <row r="52" spans="1:95" ht="71.25" customHeight="1">
      <c r="A52" s="103" t="s">
        <v>260</v>
      </c>
      <c r="B52" s="112" t="s">
        <v>84</v>
      </c>
      <c r="C52" s="52" t="s">
        <v>85</v>
      </c>
      <c r="D52" s="110" t="s">
        <v>256</v>
      </c>
      <c r="E52" s="113">
        <v>2023</v>
      </c>
      <c r="F52" s="113">
        <v>2023</v>
      </c>
      <c r="G52" s="105" t="s">
        <v>253</v>
      </c>
      <c r="H52" s="106">
        <f t="shared" si="20"/>
        <v>6.6306497175141242E-3</v>
      </c>
      <c r="I52" s="106">
        <f t="shared" si="21"/>
        <v>4.6945000000000001E-2</v>
      </c>
      <c r="J52" s="111">
        <v>8.2018000000000004</v>
      </c>
      <c r="K52" s="106">
        <f t="shared" si="22"/>
        <v>0</v>
      </c>
      <c r="L52" s="106">
        <v>0</v>
      </c>
      <c r="M52" s="107" t="s">
        <v>253</v>
      </c>
      <c r="N52" s="108">
        <v>0</v>
      </c>
      <c r="O52" s="108">
        <v>0</v>
      </c>
      <c r="P52" s="108" t="s">
        <v>254</v>
      </c>
      <c r="Q52" s="108" t="s">
        <v>254</v>
      </c>
      <c r="R52" s="108">
        <v>0</v>
      </c>
      <c r="S52" s="108">
        <v>0</v>
      </c>
      <c r="T52" s="106">
        <f t="shared" si="40"/>
        <v>4.6945000000000001E-2</v>
      </c>
      <c r="U52" s="106">
        <v>0</v>
      </c>
      <c r="V52" s="108">
        <f t="shared" si="41"/>
        <v>4.6945000000000001E-2</v>
      </c>
      <c r="W52" s="108">
        <f t="shared" si="23"/>
        <v>4.6945000000000001E-2</v>
      </c>
      <c r="X52" s="108">
        <f t="shared" si="24"/>
        <v>0</v>
      </c>
      <c r="Y52" s="108">
        <f t="shared" si="25"/>
        <v>0</v>
      </c>
      <c r="Z52" s="108">
        <v>0</v>
      </c>
      <c r="AA52" s="108">
        <v>0</v>
      </c>
      <c r="AB52" s="108">
        <v>0</v>
      </c>
      <c r="AC52" s="108">
        <v>0</v>
      </c>
      <c r="AD52" s="108">
        <v>0</v>
      </c>
      <c r="AE52" s="108">
        <v>0</v>
      </c>
      <c r="AF52" s="108">
        <v>0</v>
      </c>
      <c r="AG52" s="108">
        <v>0</v>
      </c>
      <c r="AH52" s="108">
        <v>0</v>
      </c>
      <c r="AI52" s="106">
        <f t="shared" si="26"/>
        <v>0</v>
      </c>
      <c r="AJ52" s="108">
        <v>0</v>
      </c>
      <c r="AK52" s="108">
        <v>0</v>
      </c>
      <c r="AL52" s="108">
        <v>0</v>
      </c>
      <c r="AM52" s="108">
        <v>0</v>
      </c>
      <c r="AN52" s="106">
        <f t="shared" si="27"/>
        <v>0</v>
      </c>
      <c r="AO52" s="108">
        <v>0</v>
      </c>
      <c r="AP52" s="108">
        <v>0</v>
      </c>
      <c r="AQ52" s="108">
        <v>0</v>
      </c>
      <c r="AR52" s="108">
        <v>0</v>
      </c>
      <c r="AS52" s="106">
        <f t="shared" si="28"/>
        <v>0</v>
      </c>
      <c r="AT52" s="108">
        <v>0</v>
      </c>
      <c r="AU52" s="108">
        <v>0</v>
      </c>
      <c r="AV52" s="108">
        <v>0</v>
      </c>
      <c r="AW52" s="108">
        <v>0</v>
      </c>
      <c r="AX52" s="106">
        <f t="shared" si="42"/>
        <v>0</v>
      </c>
      <c r="AY52" s="108">
        <v>0</v>
      </c>
      <c r="AZ52" s="108">
        <v>0</v>
      </c>
      <c r="BA52" s="108">
        <v>0</v>
      </c>
      <c r="BB52" s="108">
        <v>0</v>
      </c>
      <c r="BC52" s="106">
        <f t="shared" si="29"/>
        <v>0</v>
      </c>
      <c r="BD52" s="108">
        <v>0</v>
      </c>
      <c r="BE52" s="108">
        <v>0</v>
      </c>
      <c r="BF52" s="108">
        <v>0</v>
      </c>
      <c r="BG52" s="108">
        <v>0</v>
      </c>
      <c r="BH52" s="106"/>
      <c r="BI52" s="108">
        <v>0</v>
      </c>
      <c r="BJ52" s="108">
        <v>0</v>
      </c>
      <c r="BK52" s="108">
        <v>0</v>
      </c>
      <c r="BL52" s="108">
        <v>0</v>
      </c>
      <c r="BM52" s="106">
        <f t="shared" si="30"/>
        <v>4.6945000000000001E-2</v>
      </c>
      <c r="BN52" s="108">
        <v>0</v>
      </c>
      <c r="BO52" s="108">
        <v>0</v>
      </c>
      <c r="BP52" s="109">
        <v>4.6945000000000001E-2</v>
      </c>
      <c r="BQ52" s="108">
        <v>0</v>
      </c>
      <c r="BR52" s="106">
        <f t="shared" si="31"/>
        <v>0</v>
      </c>
      <c r="BS52" s="108">
        <v>0</v>
      </c>
      <c r="BT52" s="108">
        <v>0</v>
      </c>
      <c r="BU52" s="108">
        <v>0</v>
      </c>
      <c r="BV52" s="108">
        <v>0</v>
      </c>
      <c r="BW52" s="106">
        <f t="shared" si="32"/>
        <v>0</v>
      </c>
      <c r="BX52" s="108">
        <v>0</v>
      </c>
      <c r="BY52" s="108">
        <v>0</v>
      </c>
      <c r="BZ52" s="108">
        <v>0</v>
      </c>
      <c r="CA52" s="108">
        <v>0</v>
      </c>
      <c r="CB52" s="106">
        <f t="shared" si="33"/>
        <v>0</v>
      </c>
      <c r="CC52" s="108">
        <v>0</v>
      </c>
      <c r="CD52" s="108">
        <v>0</v>
      </c>
      <c r="CE52" s="108">
        <v>0</v>
      </c>
      <c r="CF52" s="108">
        <v>0</v>
      </c>
      <c r="CG52" s="106">
        <f t="shared" si="34"/>
        <v>4.6945000000000001E-2</v>
      </c>
      <c r="CH52" s="108">
        <f t="shared" si="35"/>
        <v>0</v>
      </c>
      <c r="CI52" s="108">
        <f t="shared" si="35"/>
        <v>0</v>
      </c>
      <c r="CJ52" s="108">
        <f>AL52+AV52+BF52+BP52+BZ52</f>
        <v>4.6945000000000001E-2</v>
      </c>
      <c r="CK52" s="108">
        <f t="shared" si="35"/>
        <v>0</v>
      </c>
      <c r="CL52" s="106">
        <f t="shared" si="36"/>
        <v>0</v>
      </c>
      <c r="CM52" s="108">
        <f t="shared" si="37"/>
        <v>0</v>
      </c>
      <c r="CN52" s="108">
        <f t="shared" si="37"/>
        <v>0</v>
      </c>
      <c r="CO52" s="108">
        <f t="shared" si="38"/>
        <v>0</v>
      </c>
      <c r="CP52" s="108">
        <f t="shared" si="39"/>
        <v>0</v>
      </c>
      <c r="CQ52" s="80"/>
    </row>
    <row r="53" spans="1:95" ht="84.75" customHeight="1">
      <c r="A53" s="103" t="s">
        <v>261</v>
      </c>
      <c r="B53" s="112" t="s">
        <v>89</v>
      </c>
      <c r="C53" s="52" t="s">
        <v>85</v>
      </c>
      <c r="D53" s="110" t="s">
        <v>252</v>
      </c>
      <c r="E53" s="113">
        <v>2024</v>
      </c>
      <c r="F53" s="113">
        <v>2024</v>
      </c>
      <c r="G53" s="105" t="s">
        <v>253</v>
      </c>
      <c r="H53" s="106">
        <f t="shared" si="20"/>
        <v>0.13262711864406779</v>
      </c>
      <c r="I53" s="106">
        <f t="shared" si="21"/>
        <v>0.93899999999999995</v>
      </c>
      <c r="J53" s="111">
        <v>8.2018000000000004</v>
      </c>
      <c r="K53" s="106">
        <f t="shared" si="22"/>
        <v>0</v>
      </c>
      <c r="L53" s="106">
        <v>0</v>
      </c>
      <c r="M53" s="107" t="s">
        <v>253</v>
      </c>
      <c r="N53" s="108">
        <v>0</v>
      </c>
      <c r="O53" s="108">
        <v>0</v>
      </c>
      <c r="P53" s="108" t="s">
        <v>254</v>
      </c>
      <c r="Q53" s="108" t="s">
        <v>254</v>
      </c>
      <c r="R53" s="108">
        <v>0</v>
      </c>
      <c r="S53" s="108">
        <v>0</v>
      </c>
      <c r="T53" s="106">
        <f t="shared" si="40"/>
        <v>0.93899999999999995</v>
      </c>
      <c r="U53" s="106">
        <v>0</v>
      </c>
      <c r="V53" s="108">
        <f t="shared" si="41"/>
        <v>0.93899999999999995</v>
      </c>
      <c r="W53" s="108">
        <f t="shared" si="23"/>
        <v>0.93899999999999995</v>
      </c>
      <c r="X53" s="108">
        <f t="shared" si="24"/>
        <v>0</v>
      </c>
      <c r="Y53" s="108">
        <f t="shared" si="25"/>
        <v>0</v>
      </c>
      <c r="Z53" s="108">
        <v>0</v>
      </c>
      <c r="AA53" s="108">
        <v>0</v>
      </c>
      <c r="AB53" s="108">
        <v>0</v>
      </c>
      <c r="AC53" s="108">
        <v>0</v>
      </c>
      <c r="AD53" s="108">
        <v>0</v>
      </c>
      <c r="AE53" s="108">
        <v>0</v>
      </c>
      <c r="AF53" s="108">
        <v>0</v>
      </c>
      <c r="AG53" s="108">
        <v>0</v>
      </c>
      <c r="AH53" s="108">
        <v>0</v>
      </c>
      <c r="AI53" s="106">
        <f t="shared" si="26"/>
        <v>0</v>
      </c>
      <c r="AJ53" s="108">
        <v>0</v>
      </c>
      <c r="AK53" s="108">
        <v>0</v>
      </c>
      <c r="AL53" s="108">
        <v>0</v>
      </c>
      <c r="AM53" s="108">
        <v>0</v>
      </c>
      <c r="AN53" s="106">
        <f t="shared" si="27"/>
        <v>0</v>
      </c>
      <c r="AO53" s="108">
        <v>0</v>
      </c>
      <c r="AP53" s="108">
        <v>0</v>
      </c>
      <c r="AQ53" s="108">
        <v>0</v>
      </c>
      <c r="AR53" s="108">
        <v>0</v>
      </c>
      <c r="AS53" s="106">
        <f t="shared" si="28"/>
        <v>0</v>
      </c>
      <c r="AT53" s="108">
        <v>0</v>
      </c>
      <c r="AU53" s="108">
        <v>0</v>
      </c>
      <c r="AV53" s="108">
        <v>0</v>
      </c>
      <c r="AW53" s="108">
        <v>0</v>
      </c>
      <c r="AX53" s="106">
        <f t="shared" si="42"/>
        <v>0</v>
      </c>
      <c r="AY53" s="108">
        <v>0</v>
      </c>
      <c r="AZ53" s="108">
        <v>0</v>
      </c>
      <c r="BA53" s="108">
        <v>0</v>
      </c>
      <c r="BB53" s="108">
        <v>0</v>
      </c>
      <c r="BC53" s="106">
        <f t="shared" si="29"/>
        <v>0</v>
      </c>
      <c r="BD53" s="108">
        <v>0</v>
      </c>
      <c r="BE53" s="108">
        <v>0</v>
      </c>
      <c r="BF53" s="108">
        <v>0</v>
      </c>
      <c r="BG53" s="108">
        <v>0</v>
      </c>
      <c r="BH53" s="106"/>
      <c r="BI53" s="108">
        <v>0</v>
      </c>
      <c r="BJ53" s="108">
        <v>0</v>
      </c>
      <c r="BK53" s="108">
        <v>0</v>
      </c>
      <c r="BL53" s="108">
        <v>0</v>
      </c>
      <c r="BM53" s="106">
        <f t="shared" si="30"/>
        <v>0</v>
      </c>
      <c r="BN53" s="108">
        <v>0</v>
      </c>
      <c r="BO53" s="108">
        <v>0</v>
      </c>
      <c r="BP53" s="108">
        <v>0</v>
      </c>
      <c r="BQ53" s="108">
        <v>0</v>
      </c>
      <c r="BR53" s="106">
        <f t="shared" si="31"/>
        <v>0</v>
      </c>
      <c r="BS53" s="108">
        <v>0</v>
      </c>
      <c r="BT53" s="108">
        <v>0</v>
      </c>
      <c r="BU53" s="108">
        <v>0</v>
      </c>
      <c r="BV53" s="108">
        <v>0</v>
      </c>
      <c r="BW53" s="106">
        <f t="shared" si="32"/>
        <v>0.93899999999999995</v>
      </c>
      <c r="BX53" s="108">
        <v>0</v>
      </c>
      <c r="BY53" s="108">
        <v>0</v>
      </c>
      <c r="BZ53" s="109">
        <v>0.93899999999999995</v>
      </c>
      <c r="CA53" s="108">
        <v>0</v>
      </c>
      <c r="CB53" s="106">
        <f t="shared" si="33"/>
        <v>0</v>
      </c>
      <c r="CC53" s="108">
        <v>0</v>
      </c>
      <c r="CD53" s="108">
        <v>0</v>
      </c>
      <c r="CE53" s="108">
        <v>0</v>
      </c>
      <c r="CF53" s="108">
        <v>0</v>
      </c>
      <c r="CG53" s="106">
        <f t="shared" si="34"/>
        <v>0.93899999999999995</v>
      </c>
      <c r="CH53" s="108">
        <f t="shared" si="35"/>
        <v>0</v>
      </c>
      <c r="CI53" s="108">
        <f t="shared" si="35"/>
        <v>0</v>
      </c>
      <c r="CJ53" s="108">
        <f t="shared" si="35"/>
        <v>0</v>
      </c>
      <c r="CK53" s="108">
        <f>AM53+AW53+BG53+BP53+BZ53</f>
        <v>0.93899999999999995</v>
      </c>
      <c r="CL53" s="106">
        <f t="shared" si="36"/>
        <v>0</v>
      </c>
      <c r="CM53" s="108">
        <f t="shared" si="37"/>
        <v>0</v>
      </c>
      <c r="CN53" s="108">
        <f t="shared" si="37"/>
        <v>0</v>
      </c>
      <c r="CO53" s="108">
        <f t="shared" si="38"/>
        <v>0</v>
      </c>
      <c r="CP53" s="108">
        <f t="shared" si="39"/>
        <v>0</v>
      </c>
      <c r="CQ53" s="80"/>
    </row>
    <row r="54" spans="1:95" ht="84" customHeight="1">
      <c r="A54" s="103" t="s">
        <v>262</v>
      </c>
      <c r="B54" s="112" t="s">
        <v>90</v>
      </c>
      <c r="C54" s="52" t="s">
        <v>91</v>
      </c>
      <c r="D54" s="110" t="s">
        <v>252</v>
      </c>
      <c r="E54" s="113">
        <v>2024</v>
      </c>
      <c r="F54" s="113">
        <v>2024</v>
      </c>
      <c r="G54" s="105"/>
      <c r="H54" s="106">
        <f t="shared" si="20"/>
        <v>0.1655367231638418</v>
      </c>
      <c r="I54" s="106">
        <f t="shared" si="21"/>
        <v>1.1719999999999999</v>
      </c>
      <c r="J54" s="111">
        <v>8.2018000000000004</v>
      </c>
      <c r="K54" s="106">
        <f t="shared" si="22"/>
        <v>0</v>
      </c>
      <c r="L54" s="106">
        <v>0</v>
      </c>
      <c r="M54" s="107" t="s">
        <v>253</v>
      </c>
      <c r="N54" s="108">
        <v>0</v>
      </c>
      <c r="O54" s="108">
        <v>0</v>
      </c>
      <c r="P54" s="108" t="s">
        <v>254</v>
      </c>
      <c r="Q54" s="108" t="s">
        <v>254</v>
      </c>
      <c r="R54" s="108">
        <v>0</v>
      </c>
      <c r="S54" s="108">
        <v>0</v>
      </c>
      <c r="T54" s="106">
        <f t="shared" si="40"/>
        <v>1.1719999999999999</v>
      </c>
      <c r="U54" s="106">
        <v>0</v>
      </c>
      <c r="V54" s="108">
        <f t="shared" si="41"/>
        <v>1.1719999999999999</v>
      </c>
      <c r="W54" s="108">
        <f t="shared" si="23"/>
        <v>1.1719999999999999</v>
      </c>
      <c r="X54" s="108">
        <f t="shared" si="24"/>
        <v>0</v>
      </c>
      <c r="Y54" s="108">
        <f t="shared" si="25"/>
        <v>0</v>
      </c>
      <c r="Z54" s="108">
        <v>0</v>
      </c>
      <c r="AA54" s="108">
        <v>0</v>
      </c>
      <c r="AB54" s="108">
        <v>0</v>
      </c>
      <c r="AC54" s="108">
        <v>0</v>
      </c>
      <c r="AD54" s="108">
        <v>0</v>
      </c>
      <c r="AE54" s="108">
        <v>0</v>
      </c>
      <c r="AF54" s="108">
        <v>0</v>
      </c>
      <c r="AG54" s="108">
        <v>0</v>
      </c>
      <c r="AH54" s="108">
        <v>0</v>
      </c>
      <c r="AI54" s="106">
        <f t="shared" si="26"/>
        <v>0</v>
      </c>
      <c r="AJ54" s="108">
        <v>0</v>
      </c>
      <c r="AK54" s="108">
        <v>0</v>
      </c>
      <c r="AL54" s="108">
        <v>0</v>
      </c>
      <c r="AM54" s="108">
        <v>0</v>
      </c>
      <c r="AN54" s="106">
        <f t="shared" si="27"/>
        <v>0</v>
      </c>
      <c r="AO54" s="108">
        <v>0</v>
      </c>
      <c r="AP54" s="108">
        <v>0</v>
      </c>
      <c r="AQ54" s="108">
        <v>0</v>
      </c>
      <c r="AR54" s="108">
        <v>0</v>
      </c>
      <c r="AS54" s="106">
        <f t="shared" si="28"/>
        <v>0</v>
      </c>
      <c r="AT54" s="108">
        <v>0</v>
      </c>
      <c r="AU54" s="108">
        <v>0</v>
      </c>
      <c r="AV54" s="108">
        <v>0</v>
      </c>
      <c r="AW54" s="108">
        <v>0</v>
      </c>
      <c r="AX54" s="106">
        <f t="shared" si="42"/>
        <v>0</v>
      </c>
      <c r="AY54" s="108">
        <v>0</v>
      </c>
      <c r="AZ54" s="108">
        <v>0</v>
      </c>
      <c r="BA54" s="108">
        <v>0</v>
      </c>
      <c r="BB54" s="108">
        <v>0</v>
      </c>
      <c r="BC54" s="106">
        <f t="shared" si="29"/>
        <v>0</v>
      </c>
      <c r="BD54" s="108">
        <v>0</v>
      </c>
      <c r="BE54" s="108">
        <v>0</v>
      </c>
      <c r="BF54" s="108">
        <v>0</v>
      </c>
      <c r="BG54" s="108">
        <v>0</v>
      </c>
      <c r="BH54" s="106"/>
      <c r="BI54" s="108">
        <v>0</v>
      </c>
      <c r="BJ54" s="108">
        <v>0</v>
      </c>
      <c r="BK54" s="108">
        <v>0</v>
      </c>
      <c r="BL54" s="108">
        <v>0</v>
      </c>
      <c r="BM54" s="106">
        <f t="shared" si="30"/>
        <v>0</v>
      </c>
      <c r="BN54" s="108">
        <v>0</v>
      </c>
      <c r="BO54" s="108">
        <v>0</v>
      </c>
      <c r="BP54" s="108">
        <v>0</v>
      </c>
      <c r="BQ54" s="108">
        <v>0</v>
      </c>
      <c r="BR54" s="106">
        <f t="shared" si="31"/>
        <v>0</v>
      </c>
      <c r="BS54" s="108">
        <v>0</v>
      </c>
      <c r="BT54" s="108">
        <v>0</v>
      </c>
      <c r="BU54" s="108">
        <v>0</v>
      </c>
      <c r="BV54" s="108">
        <v>0</v>
      </c>
      <c r="BW54" s="106">
        <f t="shared" si="32"/>
        <v>1.1719999999999999</v>
      </c>
      <c r="BX54" s="108">
        <v>0</v>
      </c>
      <c r="BY54" s="108">
        <v>0</v>
      </c>
      <c r="BZ54" s="109">
        <v>1.1719999999999999</v>
      </c>
      <c r="CA54" s="108">
        <v>0</v>
      </c>
      <c r="CB54" s="106">
        <f t="shared" si="33"/>
        <v>0</v>
      </c>
      <c r="CC54" s="108">
        <v>0</v>
      </c>
      <c r="CD54" s="108">
        <v>0</v>
      </c>
      <c r="CE54" s="108">
        <v>0</v>
      </c>
      <c r="CF54" s="108">
        <v>0</v>
      </c>
      <c r="CG54" s="106">
        <f t="shared" si="34"/>
        <v>1.1719999999999999</v>
      </c>
      <c r="CH54" s="108">
        <f t="shared" si="35"/>
        <v>0</v>
      </c>
      <c r="CI54" s="108">
        <f t="shared" si="35"/>
        <v>0</v>
      </c>
      <c r="CJ54" s="108">
        <f t="shared" si="35"/>
        <v>0</v>
      </c>
      <c r="CK54" s="108">
        <f>AM54+AW54+BG54+BP54+BZ54</f>
        <v>1.1719999999999999</v>
      </c>
      <c r="CL54" s="106">
        <f t="shared" si="36"/>
        <v>0</v>
      </c>
      <c r="CM54" s="108">
        <f t="shared" si="37"/>
        <v>0</v>
      </c>
      <c r="CN54" s="108">
        <f t="shared" si="37"/>
        <v>0</v>
      </c>
      <c r="CO54" s="108">
        <f t="shared" si="38"/>
        <v>0</v>
      </c>
      <c r="CP54" s="108">
        <f t="shared" si="39"/>
        <v>0</v>
      </c>
      <c r="CQ54" s="80"/>
    </row>
    <row r="55" spans="1:95" ht="84" customHeight="1">
      <c r="A55" s="103" t="s">
        <v>263</v>
      </c>
      <c r="B55" s="112" t="s">
        <v>92</v>
      </c>
      <c r="C55" s="52" t="s">
        <v>93</v>
      </c>
      <c r="D55" s="110" t="s">
        <v>252</v>
      </c>
      <c r="E55" s="113">
        <v>2024</v>
      </c>
      <c r="F55" s="113">
        <v>2024</v>
      </c>
      <c r="G55" s="105"/>
      <c r="H55" s="106">
        <f t="shared" si="20"/>
        <v>0.1193502824858757</v>
      </c>
      <c r="I55" s="106">
        <f t="shared" si="21"/>
        <v>0.84499999999999997</v>
      </c>
      <c r="J55" s="111">
        <v>9.2018000000000004</v>
      </c>
      <c r="K55" s="106">
        <f t="shared" si="22"/>
        <v>0.14005602240896359</v>
      </c>
      <c r="L55" s="106">
        <v>1</v>
      </c>
      <c r="M55" s="107" t="s">
        <v>253</v>
      </c>
      <c r="N55" s="108">
        <v>0</v>
      </c>
      <c r="O55" s="108">
        <v>0</v>
      </c>
      <c r="P55" s="108" t="s">
        <v>254</v>
      </c>
      <c r="Q55" s="108" t="s">
        <v>254</v>
      </c>
      <c r="R55" s="108">
        <v>0</v>
      </c>
      <c r="S55" s="108">
        <v>0</v>
      </c>
      <c r="T55" s="106">
        <f t="shared" si="40"/>
        <v>0.84499999999999997</v>
      </c>
      <c r="U55" s="106">
        <v>1</v>
      </c>
      <c r="V55" s="108">
        <f t="shared" si="41"/>
        <v>0.84499999999999997</v>
      </c>
      <c r="W55" s="108">
        <f t="shared" si="23"/>
        <v>0.84499999999999997</v>
      </c>
      <c r="X55" s="108">
        <f t="shared" si="24"/>
        <v>0</v>
      </c>
      <c r="Y55" s="108">
        <f t="shared" si="25"/>
        <v>0</v>
      </c>
      <c r="Z55" s="108">
        <v>0</v>
      </c>
      <c r="AA55" s="108">
        <v>0</v>
      </c>
      <c r="AB55" s="108">
        <v>0</v>
      </c>
      <c r="AC55" s="108">
        <v>0</v>
      </c>
      <c r="AD55" s="108">
        <v>0</v>
      </c>
      <c r="AE55" s="108">
        <v>0</v>
      </c>
      <c r="AF55" s="108">
        <v>0</v>
      </c>
      <c r="AG55" s="108">
        <v>0</v>
      </c>
      <c r="AH55" s="108">
        <v>0</v>
      </c>
      <c r="AI55" s="106">
        <f t="shared" si="26"/>
        <v>0</v>
      </c>
      <c r="AJ55" s="108">
        <v>0</v>
      </c>
      <c r="AK55" s="108">
        <v>0</v>
      </c>
      <c r="AL55" s="108">
        <v>0</v>
      </c>
      <c r="AM55" s="108">
        <v>0</v>
      </c>
      <c r="AN55" s="106">
        <f t="shared" si="27"/>
        <v>0</v>
      </c>
      <c r="AO55" s="108">
        <v>0</v>
      </c>
      <c r="AP55" s="108">
        <v>0</v>
      </c>
      <c r="AQ55" s="108">
        <v>0</v>
      </c>
      <c r="AR55" s="108">
        <v>0</v>
      </c>
      <c r="AS55" s="106">
        <f t="shared" si="28"/>
        <v>0</v>
      </c>
      <c r="AT55" s="108">
        <v>0</v>
      </c>
      <c r="AU55" s="108">
        <v>0</v>
      </c>
      <c r="AV55" s="108">
        <v>0</v>
      </c>
      <c r="AW55" s="108">
        <v>0</v>
      </c>
      <c r="AX55" s="106">
        <f t="shared" si="42"/>
        <v>0</v>
      </c>
      <c r="AY55" s="108">
        <v>0</v>
      </c>
      <c r="AZ55" s="108">
        <v>0</v>
      </c>
      <c r="BA55" s="108">
        <v>0</v>
      </c>
      <c r="BB55" s="108">
        <v>0</v>
      </c>
      <c r="BC55" s="106">
        <f t="shared" si="29"/>
        <v>0</v>
      </c>
      <c r="BD55" s="108">
        <v>0</v>
      </c>
      <c r="BE55" s="108">
        <v>0</v>
      </c>
      <c r="BF55" s="108">
        <v>0</v>
      </c>
      <c r="BG55" s="108">
        <v>0</v>
      </c>
      <c r="BH55" s="106"/>
      <c r="BI55" s="108">
        <v>0</v>
      </c>
      <c r="BJ55" s="108">
        <v>0</v>
      </c>
      <c r="BK55" s="108">
        <v>0</v>
      </c>
      <c r="BL55" s="108">
        <v>0</v>
      </c>
      <c r="BM55" s="106">
        <f t="shared" si="30"/>
        <v>0</v>
      </c>
      <c r="BN55" s="108">
        <v>0</v>
      </c>
      <c r="BO55" s="108">
        <v>0</v>
      </c>
      <c r="BP55" s="108">
        <v>0</v>
      </c>
      <c r="BQ55" s="108">
        <v>0</v>
      </c>
      <c r="BR55" s="106">
        <f t="shared" si="31"/>
        <v>0</v>
      </c>
      <c r="BS55" s="108">
        <v>0</v>
      </c>
      <c r="BT55" s="108">
        <v>0</v>
      </c>
      <c r="BU55" s="108">
        <v>0</v>
      </c>
      <c r="BV55" s="108">
        <v>0</v>
      </c>
      <c r="BW55" s="106">
        <f t="shared" si="32"/>
        <v>0.84499999999999997</v>
      </c>
      <c r="BX55" s="108">
        <v>0</v>
      </c>
      <c r="BY55" s="108">
        <v>0</v>
      </c>
      <c r="BZ55" s="109">
        <v>0.84499999999999997</v>
      </c>
      <c r="CA55" s="108">
        <v>0</v>
      </c>
      <c r="CB55" s="106">
        <f t="shared" si="33"/>
        <v>0</v>
      </c>
      <c r="CC55" s="108">
        <v>0</v>
      </c>
      <c r="CD55" s="108">
        <v>0</v>
      </c>
      <c r="CE55" s="108">
        <v>0</v>
      </c>
      <c r="CF55" s="108">
        <v>0</v>
      </c>
      <c r="CG55" s="106">
        <f t="shared" si="34"/>
        <v>0.84499999999999997</v>
      </c>
      <c r="CH55" s="108">
        <f t="shared" si="35"/>
        <v>0</v>
      </c>
      <c r="CI55" s="108">
        <f t="shared" si="35"/>
        <v>0</v>
      </c>
      <c r="CJ55" s="108">
        <f t="shared" si="35"/>
        <v>0</v>
      </c>
      <c r="CK55" s="108">
        <f>AM55+AW55+BG55+BP55+BZ55</f>
        <v>0.84499999999999997</v>
      </c>
      <c r="CL55" s="106">
        <f t="shared" si="36"/>
        <v>0</v>
      </c>
      <c r="CM55" s="108">
        <f t="shared" si="37"/>
        <v>0</v>
      </c>
      <c r="CN55" s="108">
        <f t="shared" si="37"/>
        <v>0</v>
      </c>
      <c r="CO55" s="108">
        <f t="shared" si="38"/>
        <v>0</v>
      </c>
      <c r="CP55" s="108">
        <f t="shared" si="39"/>
        <v>0</v>
      </c>
      <c r="CQ55" s="80"/>
    </row>
    <row r="56" spans="1:95" ht="50.25" customHeight="1">
      <c r="A56" s="94" t="s">
        <v>81</v>
      </c>
      <c r="B56" s="95" t="s">
        <v>264</v>
      </c>
      <c r="C56" s="96"/>
      <c r="D56" s="114"/>
      <c r="E56" s="115"/>
      <c r="F56" s="115"/>
      <c r="G56" s="116"/>
      <c r="H56" s="96"/>
      <c r="I56" s="96"/>
      <c r="J56" s="117"/>
      <c r="K56" s="96"/>
      <c r="L56" s="96"/>
      <c r="M56" s="11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v>0</v>
      </c>
      <c r="BN56" s="96">
        <v>0</v>
      </c>
      <c r="BO56" s="96">
        <v>0</v>
      </c>
      <c r="BP56" s="96">
        <v>0</v>
      </c>
      <c r="BQ56" s="96">
        <v>0</v>
      </c>
      <c r="BR56" s="96">
        <v>0</v>
      </c>
      <c r="BS56" s="96">
        <v>0</v>
      </c>
      <c r="BT56" s="96">
        <v>0</v>
      </c>
      <c r="BU56" s="96">
        <v>0</v>
      </c>
      <c r="BV56" s="96">
        <v>0</v>
      </c>
      <c r="BW56" s="96">
        <v>0</v>
      </c>
      <c r="BX56" s="96">
        <v>0</v>
      </c>
      <c r="BY56" s="96">
        <v>0</v>
      </c>
      <c r="BZ56" s="96">
        <v>0</v>
      </c>
      <c r="CA56" s="96">
        <v>0</v>
      </c>
      <c r="CB56" s="96">
        <v>0</v>
      </c>
      <c r="CC56" s="96">
        <v>0</v>
      </c>
      <c r="CD56" s="96">
        <v>0</v>
      </c>
      <c r="CE56" s="96">
        <v>0</v>
      </c>
      <c r="CF56" s="96">
        <v>0</v>
      </c>
      <c r="CG56" s="96">
        <v>0</v>
      </c>
      <c r="CH56" s="96">
        <v>0</v>
      </c>
      <c r="CI56" s="96">
        <v>0</v>
      </c>
      <c r="CJ56" s="96">
        <v>0</v>
      </c>
      <c r="CK56" s="96">
        <v>0</v>
      </c>
      <c r="CL56" s="96">
        <v>0</v>
      </c>
      <c r="CM56" s="96">
        <v>0</v>
      </c>
      <c r="CN56" s="96">
        <v>0</v>
      </c>
      <c r="CO56" s="96">
        <v>0</v>
      </c>
      <c r="CP56" s="96">
        <v>0</v>
      </c>
      <c r="CQ56" s="97"/>
    </row>
    <row r="57" spans="1:95" ht="50.25" customHeight="1">
      <c r="A57" s="89" t="s">
        <v>265</v>
      </c>
      <c r="B57" s="89" t="s">
        <v>266</v>
      </c>
      <c r="C57" s="91"/>
      <c r="D57" s="118"/>
      <c r="E57" s="119"/>
      <c r="F57" s="119"/>
      <c r="G57" s="120"/>
      <c r="H57" s="91"/>
      <c r="I57" s="91"/>
      <c r="J57" s="121"/>
      <c r="K57" s="91"/>
      <c r="L57" s="91"/>
      <c r="M57" s="120"/>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f>BM58+BM59+BM60+BM61+BM62+BM63+BM64+BM65</f>
        <v>0</v>
      </c>
      <c r="BN57" s="91">
        <f t="shared" ref="BN57:CP57" si="43">BN58+BN59+BN60+BN61+BN62+BN63+BN64+BN65</f>
        <v>0</v>
      </c>
      <c r="BO57" s="91">
        <f t="shared" si="43"/>
        <v>0</v>
      </c>
      <c r="BP57" s="91">
        <f t="shared" si="43"/>
        <v>0</v>
      </c>
      <c r="BQ57" s="91">
        <f t="shared" si="43"/>
        <v>0</v>
      </c>
      <c r="BR57" s="91">
        <f t="shared" si="43"/>
        <v>0</v>
      </c>
      <c r="BS57" s="91">
        <f t="shared" si="43"/>
        <v>0</v>
      </c>
      <c r="BT57" s="91">
        <f t="shared" si="43"/>
        <v>0</v>
      </c>
      <c r="BU57" s="91">
        <f t="shared" si="43"/>
        <v>0</v>
      </c>
      <c r="BV57" s="91">
        <f t="shared" si="43"/>
        <v>0</v>
      </c>
      <c r="BW57" s="91">
        <f t="shared" si="43"/>
        <v>0</v>
      </c>
      <c r="BX57" s="91">
        <f t="shared" si="43"/>
        <v>0</v>
      </c>
      <c r="BY57" s="91">
        <f t="shared" si="43"/>
        <v>0</v>
      </c>
      <c r="BZ57" s="91">
        <f t="shared" si="43"/>
        <v>0</v>
      </c>
      <c r="CA57" s="91">
        <f t="shared" si="43"/>
        <v>0</v>
      </c>
      <c r="CB57" s="91">
        <f t="shared" si="43"/>
        <v>0</v>
      </c>
      <c r="CC57" s="91">
        <f t="shared" si="43"/>
        <v>0</v>
      </c>
      <c r="CD57" s="91">
        <f t="shared" si="43"/>
        <v>0</v>
      </c>
      <c r="CE57" s="91">
        <f t="shared" si="43"/>
        <v>0</v>
      </c>
      <c r="CF57" s="91">
        <f t="shared" si="43"/>
        <v>0</v>
      </c>
      <c r="CG57" s="91">
        <f t="shared" si="43"/>
        <v>0</v>
      </c>
      <c r="CH57" s="91">
        <f t="shared" si="43"/>
        <v>0</v>
      </c>
      <c r="CI57" s="91">
        <f t="shared" si="43"/>
        <v>0</v>
      </c>
      <c r="CJ57" s="91">
        <f t="shared" si="43"/>
        <v>0</v>
      </c>
      <c r="CK57" s="91">
        <f t="shared" si="43"/>
        <v>0</v>
      </c>
      <c r="CL57" s="91">
        <f t="shared" si="43"/>
        <v>0</v>
      </c>
      <c r="CM57" s="91">
        <f t="shared" si="43"/>
        <v>0</v>
      </c>
      <c r="CN57" s="91">
        <f t="shared" si="43"/>
        <v>0</v>
      </c>
      <c r="CO57" s="91">
        <f t="shared" si="43"/>
        <v>0</v>
      </c>
      <c r="CP57" s="91">
        <f t="shared" si="43"/>
        <v>0</v>
      </c>
      <c r="CQ57" s="92"/>
    </row>
    <row r="58" spans="1:95" ht="50.25" customHeight="1">
      <c r="A58" s="94" t="s">
        <v>267</v>
      </c>
      <c r="B58" s="95" t="s">
        <v>268</v>
      </c>
      <c r="C58" s="96"/>
      <c r="D58" s="114"/>
      <c r="E58" s="115"/>
      <c r="F58" s="115"/>
      <c r="G58" s="116"/>
      <c r="H58" s="96"/>
      <c r="I58" s="96"/>
      <c r="J58" s="117"/>
      <c r="K58" s="96"/>
      <c r="L58" s="96"/>
      <c r="M58" s="11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7"/>
    </row>
    <row r="59" spans="1:95" ht="50.25" customHeight="1">
      <c r="A59" s="94" t="s">
        <v>269</v>
      </c>
      <c r="B59" s="95" t="s">
        <v>270</v>
      </c>
      <c r="C59" s="96"/>
      <c r="D59" s="114"/>
      <c r="E59" s="115"/>
      <c r="F59" s="115"/>
      <c r="G59" s="116"/>
      <c r="H59" s="96"/>
      <c r="I59" s="96"/>
      <c r="J59" s="117"/>
      <c r="K59" s="96"/>
      <c r="L59" s="96"/>
      <c r="M59" s="11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7"/>
    </row>
    <row r="60" spans="1:95" ht="50.25" customHeight="1">
      <c r="A60" s="94" t="s">
        <v>271</v>
      </c>
      <c r="B60" s="95" t="s">
        <v>272</v>
      </c>
      <c r="C60" s="96"/>
      <c r="D60" s="114"/>
      <c r="E60" s="115"/>
      <c r="F60" s="115"/>
      <c r="G60" s="116"/>
      <c r="H60" s="96"/>
      <c r="I60" s="96"/>
      <c r="J60" s="117"/>
      <c r="K60" s="96"/>
      <c r="L60" s="96"/>
      <c r="M60" s="11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7"/>
    </row>
    <row r="61" spans="1:95" ht="50.25" customHeight="1">
      <c r="A61" s="94" t="s">
        <v>273</v>
      </c>
      <c r="B61" s="95" t="s">
        <v>274</v>
      </c>
      <c r="C61" s="96"/>
      <c r="D61" s="114"/>
      <c r="E61" s="115"/>
      <c r="F61" s="115"/>
      <c r="G61" s="116"/>
      <c r="H61" s="96"/>
      <c r="I61" s="96"/>
      <c r="J61" s="117"/>
      <c r="K61" s="96"/>
      <c r="L61" s="96"/>
      <c r="M61" s="11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7"/>
    </row>
    <row r="62" spans="1:95" ht="50.25" customHeight="1">
      <c r="A62" s="94" t="s">
        <v>275</v>
      </c>
      <c r="B62" s="95" t="s">
        <v>276</v>
      </c>
      <c r="C62" s="96"/>
      <c r="D62" s="114"/>
      <c r="E62" s="115"/>
      <c r="F62" s="115"/>
      <c r="G62" s="116"/>
      <c r="H62" s="96"/>
      <c r="I62" s="96"/>
      <c r="J62" s="117"/>
      <c r="K62" s="96"/>
      <c r="L62" s="96"/>
      <c r="M62" s="11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7"/>
    </row>
    <row r="63" spans="1:95" ht="50.25" customHeight="1">
      <c r="A63" s="94" t="s">
        <v>277</v>
      </c>
      <c r="B63" s="95" t="s">
        <v>278</v>
      </c>
      <c r="C63" s="96"/>
      <c r="D63" s="114"/>
      <c r="E63" s="115"/>
      <c r="F63" s="115"/>
      <c r="G63" s="116"/>
      <c r="H63" s="96"/>
      <c r="I63" s="96"/>
      <c r="J63" s="117"/>
      <c r="K63" s="96"/>
      <c r="L63" s="96"/>
      <c r="M63" s="11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96"/>
      <c r="CL63" s="96"/>
      <c r="CM63" s="96"/>
      <c r="CN63" s="96"/>
      <c r="CO63" s="96"/>
      <c r="CP63" s="96"/>
      <c r="CQ63" s="97"/>
    </row>
    <row r="64" spans="1:95" ht="50.25" customHeight="1">
      <c r="A64" s="94" t="s">
        <v>279</v>
      </c>
      <c r="B64" s="95" t="s">
        <v>280</v>
      </c>
      <c r="C64" s="96"/>
      <c r="D64" s="114"/>
      <c r="E64" s="115"/>
      <c r="F64" s="115"/>
      <c r="G64" s="116"/>
      <c r="H64" s="96"/>
      <c r="I64" s="96"/>
      <c r="J64" s="117"/>
      <c r="K64" s="96"/>
      <c r="L64" s="96"/>
      <c r="M64" s="11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6"/>
      <c r="CC64" s="96"/>
      <c r="CD64" s="96"/>
      <c r="CE64" s="96"/>
      <c r="CF64" s="96"/>
      <c r="CG64" s="96"/>
      <c r="CH64" s="96"/>
      <c r="CI64" s="96"/>
      <c r="CJ64" s="96"/>
      <c r="CK64" s="96"/>
      <c r="CL64" s="96"/>
      <c r="CM64" s="96"/>
      <c r="CN64" s="96"/>
      <c r="CO64" s="96"/>
      <c r="CP64" s="96"/>
      <c r="CQ64" s="97"/>
    </row>
    <row r="65" spans="1:95" ht="50.25" customHeight="1">
      <c r="A65" s="94" t="s">
        <v>281</v>
      </c>
      <c r="B65" s="95" t="s">
        <v>282</v>
      </c>
      <c r="C65" s="96"/>
      <c r="D65" s="114"/>
      <c r="E65" s="115"/>
      <c r="F65" s="115"/>
      <c r="G65" s="116"/>
      <c r="H65" s="96"/>
      <c r="I65" s="96"/>
      <c r="J65" s="117"/>
      <c r="K65" s="96"/>
      <c r="L65" s="96"/>
      <c r="M65" s="11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7"/>
    </row>
    <row r="66" spans="1:95" ht="50.25" customHeight="1">
      <c r="A66" s="89" t="s">
        <v>283</v>
      </c>
      <c r="B66" s="90" t="s">
        <v>284</v>
      </c>
      <c r="C66" s="91"/>
      <c r="D66" s="118"/>
      <c r="E66" s="119"/>
      <c r="F66" s="119"/>
      <c r="G66" s="120"/>
      <c r="H66" s="91"/>
      <c r="I66" s="91"/>
      <c r="J66" s="121"/>
      <c r="K66" s="91"/>
      <c r="L66" s="91"/>
      <c r="M66" s="120"/>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f>BM67+BM68</f>
        <v>0</v>
      </c>
      <c r="BN66" s="91">
        <f t="shared" ref="BN66:CP66" si="44">BN67+BN68</f>
        <v>0</v>
      </c>
      <c r="BO66" s="91">
        <f t="shared" si="44"/>
        <v>0</v>
      </c>
      <c r="BP66" s="91">
        <f t="shared" si="44"/>
        <v>0</v>
      </c>
      <c r="BQ66" s="91">
        <f t="shared" si="44"/>
        <v>0</v>
      </c>
      <c r="BR66" s="91">
        <f t="shared" si="44"/>
        <v>0</v>
      </c>
      <c r="BS66" s="91">
        <f t="shared" si="44"/>
        <v>0</v>
      </c>
      <c r="BT66" s="91">
        <f t="shared" si="44"/>
        <v>0</v>
      </c>
      <c r="BU66" s="91">
        <f t="shared" si="44"/>
        <v>0</v>
      </c>
      <c r="BV66" s="91">
        <f t="shared" si="44"/>
        <v>0</v>
      </c>
      <c r="BW66" s="91">
        <f t="shared" si="44"/>
        <v>0</v>
      </c>
      <c r="BX66" s="91">
        <f t="shared" si="44"/>
        <v>0</v>
      </c>
      <c r="BY66" s="91">
        <f t="shared" si="44"/>
        <v>0</v>
      </c>
      <c r="BZ66" s="91">
        <f t="shared" si="44"/>
        <v>0</v>
      </c>
      <c r="CA66" s="91">
        <f t="shared" si="44"/>
        <v>0</v>
      </c>
      <c r="CB66" s="91">
        <f t="shared" si="44"/>
        <v>0</v>
      </c>
      <c r="CC66" s="91">
        <f t="shared" si="44"/>
        <v>0</v>
      </c>
      <c r="CD66" s="91">
        <f t="shared" si="44"/>
        <v>0</v>
      </c>
      <c r="CE66" s="91">
        <f t="shared" si="44"/>
        <v>0</v>
      </c>
      <c r="CF66" s="91">
        <f t="shared" si="44"/>
        <v>0</v>
      </c>
      <c r="CG66" s="91">
        <f t="shared" si="44"/>
        <v>0</v>
      </c>
      <c r="CH66" s="91">
        <f t="shared" si="44"/>
        <v>0</v>
      </c>
      <c r="CI66" s="91">
        <f t="shared" si="44"/>
        <v>0</v>
      </c>
      <c r="CJ66" s="91">
        <f t="shared" si="44"/>
        <v>0</v>
      </c>
      <c r="CK66" s="91">
        <f t="shared" si="44"/>
        <v>0</v>
      </c>
      <c r="CL66" s="91">
        <f t="shared" si="44"/>
        <v>0</v>
      </c>
      <c r="CM66" s="91">
        <f t="shared" si="44"/>
        <v>0</v>
      </c>
      <c r="CN66" s="91">
        <f t="shared" si="44"/>
        <v>0</v>
      </c>
      <c r="CO66" s="91">
        <f t="shared" si="44"/>
        <v>0</v>
      </c>
      <c r="CP66" s="91">
        <f t="shared" si="44"/>
        <v>0</v>
      </c>
      <c r="CQ66" s="91"/>
    </row>
    <row r="67" spans="1:95" ht="50.25" customHeight="1">
      <c r="A67" s="94" t="s">
        <v>285</v>
      </c>
      <c r="B67" s="95" t="s">
        <v>286</v>
      </c>
      <c r="C67" s="96"/>
      <c r="D67" s="114"/>
      <c r="E67" s="115"/>
      <c r="F67" s="115"/>
      <c r="G67" s="116"/>
      <c r="H67" s="96"/>
      <c r="I67" s="96"/>
      <c r="J67" s="117"/>
      <c r="K67" s="96"/>
      <c r="L67" s="96"/>
      <c r="M67" s="11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c r="CD67" s="96"/>
      <c r="CE67" s="96"/>
      <c r="CF67" s="96"/>
      <c r="CG67" s="96"/>
      <c r="CH67" s="96"/>
      <c r="CI67" s="96"/>
      <c r="CJ67" s="96"/>
      <c r="CK67" s="96"/>
      <c r="CL67" s="96"/>
      <c r="CM67" s="96"/>
      <c r="CN67" s="96"/>
      <c r="CO67" s="96"/>
      <c r="CP67" s="96"/>
      <c r="CQ67" s="97"/>
    </row>
    <row r="68" spans="1:95" ht="50.25" customHeight="1">
      <c r="A68" s="94" t="s">
        <v>287</v>
      </c>
      <c r="B68" s="95" t="s">
        <v>288</v>
      </c>
      <c r="C68" s="96"/>
      <c r="D68" s="114"/>
      <c r="E68" s="115"/>
      <c r="F68" s="115"/>
      <c r="G68" s="116"/>
      <c r="H68" s="96"/>
      <c r="I68" s="96"/>
      <c r="J68" s="117"/>
      <c r="K68" s="96"/>
      <c r="L68" s="96"/>
      <c r="M68" s="11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96"/>
      <c r="BZ68" s="96"/>
      <c r="CA68" s="96"/>
      <c r="CB68" s="96"/>
      <c r="CC68" s="96"/>
      <c r="CD68" s="96"/>
      <c r="CE68" s="96"/>
      <c r="CF68" s="96"/>
      <c r="CG68" s="96"/>
      <c r="CH68" s="96"/>
      <c r="CI68" s="96"/>
      <c r="CJ68" s="96"/>
      <c r="CK68" s="96"/>
      <c r="CL68" s="96"/>
      <c r="CM68" s="96"/>
      <c r="CN68" s="96"/>
      <c r="CO68" s="96"/>
      <c r="CP68" s="96"/>
      <c r="CQ68" s="97"/>
    </row>
    <row r="69" spans="1:95" ht="50.25" customHeight="1">
      <c r="A69" s="99" t="s">
        <v>289</v>
      </c>
      <c r="B69" s="100" t="s">
        <v>290</v>
      </c>
      <c r="C69" s="87"/>
      <c r="D69" s="122"/>
      <c r="E69" s="123"/>
      <c r="F69" s="123"/>
      <c r="G69" s="124"/>
      <c r="H69" s="87"/>
      <c r="I69" s="87"/>
      <c r="J69" s="125"/>
      <c r="K69" s="87"/>
      <c r="L69" s="87"/>
      <c r="M69" s="124"/>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f>BM70+BM71</f>
        <v>0</v>
      </c>
      <c r="BN69" s="87">
        <f t="shared" ref="BN69:CP69" si="45">BN70+BN71</f>
        <v>0</v>
      </c>
      <c r="BO69" s="87">
        <f t="shared" si="45"/>
        <v>0</v>
      </c>
      <c r="BP69" s="87">
        <f t="shared" si="45"/>
        <v>0</v>
      </c>
      <c r="BQ69" s="87">
        <f t="shared" si="45"/>
        <v>0</v>
      </c>
      <c r="BR69" s="87">
        <f t="shared" si="45"/>
        <v>0</v>
      </c>
      <c r="BS69" s="87">
        <f t="shared" si="45"/>
        <v>0</v>
      </c>
      <c r="BT69" s="87">
        <f t="shared" si="45"/>
        <v>0</v>
      </c>
      <c r="BU69" s="87">
        <f t="shared" si="45"/>
        <v>0</v>
      </c>
      <c r="BV69" s="87">
        <f t="shared" si="45"/>
        <v>0</v>
      </c>
      <c r="BW69" s="87">
        <f t="shared" si="45"/>
        <v>0</v>
      </c>
      <c r="BX69" s="87">
        <f t="shared" si="45"/>
        <v>0</v>
      </c>
      <c r="BY69" s="87">
        <f t="shared" si="45"/>
        <v>0</v>
      </c>
      <c r="BZ69" s="87">
        <f t="shared" si="45"/>
        <v>0</v>
      </c>
      <c r="CA69" s="87">
        <f t="shared" si="45"/>
        <v>0</v>
      </c>
      <c r="CB69" s="87">
        <f t="shared" si="45"/>
        <v>0</v>
      </c>
      <c r="CC69" s="87">
        <f t="shared" si="45"/>
        <v>0</v>
      </c>
      <c r="CD69" s="87">
        <f t="shared" si="45"/>
        <v>0</v>
      </c>
      <c r="CE69" s="87">
        <f t="shared" si="45"/>
        <v>0</v>
      </c>
      <c r="CF69" s="87">
        <f t="shared" si="45"/>
        <v>0</v>
      </c>
      <c r="CG69" s="87">
        <f t="shared" si="45"/>
        <v>0</v>
      </c>
      <c r="CH69" s="87">
        <f t="shared" si="45"/>
        <v>0</v>
      </c>
      <c r="CI69" s="87">
        <f t="shared" si="45"/>
        <v>0</v>
      </c>
      <c r="CJ69" s="87">
        <f t="shared" si="45"/>
        <v>0</v>
      </c>
      <c r="CK69" s="87">
        <f t="shared" si="45"/>
        <v>0</v>
      </c>
      <c r="CL69" s="87">
        <f t="shared" si="45"/>
        <v>0</v>
      </c>
      <c r="CM69" s="87">
        <f t="shared" si="45"/>
        <v>0</v>
      </c>
      <c r="CN69" s="87">
        <f t="shared" si="45"/>
        <v>0</v>
      </c>
      <c r="CO69" s="87">
        <f t="shared" si="45"/>
        <v>0</v>
      </c>
      <c r="CP69" s="87">
        <f t="shared" si="45"/>
        <v>0</v>
      </c>
      <c r="CQ69" s="86"/>
    </row>
    <row r="70" spans="1:95" ht="50.25" customHeight="1">
      <c r="A70" s="89" t="s">
        <v>231</v>
      </c>
      <c r="B70" s="90" t="s">
        <v>291</v>
      </c>
      <c r="C70" s="91"/>
      <c r="D70" s="118"/>
      <c r="E70" s="119"/>
      <c r="F70" s="119"/>
      <c r="G70" s="120"/>
      <c r="H70" s="91"/>
      <c r="I70" s="91"/>
      <c r="J70" s="121"/>
      <c r="K70" s="91"/>
      <c r="L70" s="91"/>
      <c r="M70" s="120"/>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2"/>
    </row>
    <row r="71" spans="1:95" ht="50.25" customHeight="1">
      <c r="A71" s="89" t="s">
        <v>233</v>
      </c>
      <c r="B71" s="90" t="s">
        <v>292</v>
      </c>
      <c r="C71" s="91"/>
      <c r="D71" s="118"/>
      <c r="E71" s="119"/>
      <c r="F71" s="119"/>
      <c r="G71" s="120"/>
      <c r="H71" s="91"/>
      <c r="I71" s="91"/>
      <c r="J71" s="121"/>
      <c r="K71" s="91"/>
      <c r="L71" s="91"/>
      <c r="M71" s="120"/>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2"/>
    </row>
    <row r="72" spans="1:95" ht="50.25" customHeight="1">
      <c r="A72" s="99" t="s">
        <v>293</v>
      </c>
      <c r="B72" s="100" t="s">
        <v>294</v>
      </c>
      <c r="C72" s="87"/>
      <c r="D72" s="122"/>
      <c r="E72" s="123"/>
      <c r="F72" s="123"/>
      <c r="G72" s="124"/>
      <c r="H72" s="87"/>
      <c r="I72" s="87"/>
      <c r="J72" s="125"/>
      <c r="K72" s="87"/>
      <c r="L72" s="87"/>
      <c r="M72" s="124"/>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v>0</v>
      </c>
      <c r="BN72" s="87">
        <v>0</v>
      </c>
      <c r="BO72" s="87">
        <v>0</v>
      </c>
      <c r="BP72" s="87">
        <v>0</v>
      </c>
      <c r="BQ72" s="87">
        <v>0</v>
      </c>
      <c r="BR72" s="87">
        <v>0</v>
      </c>
      <c r="BS72" s="87">
        <v>0</v>
      </c>
      <c r="BT72" s="87">
        <v>0</v>
      </c>
      <c r="BU72" s="87">
        <v>0</v>
      </c>
      <c r="BV72" s="87">
        <v>0</v>
      </c>
      <c r="BW72" s="87">
        <v>0</v>
      </c>
      <c r="BX72" s="87">
        <v>0</v>
      </c>
      <c r="BY72" s="87">
        <v>0</v>
      </c>
      <c r="BZ72" s="87">
        <v>0</v>
      </c>
      <c r="CA72" s="87">
        <v>0</v>
      </c>
      <c r="CB72" s="87">
        <v>0</v>
      </c>
      <c r="CC72" s="87">
        <v>0</v>
      </c>
      <c r="CD72" s="87">
        <v>0</v>
      </c>
      <c r="CE72" s="87">
        <v>0</v>
      </c>
      <c r="CF72" s="87">
        <v>0</v>
      </c>
      <c r="CG72" s="87">
        <v>0</v>
      </c>
      <c r="CH72" s="87">
        <v>0</v>
      </c>
      <c r="CI72" s="87">
        <v>0</v>
      </c>
      <c r="CJ72" s="87">
        <v>0</v>
      </c>
      <c r="CK72" s="87">
        <v>0</v>
      </c>
      <c r="CL72" s="87">
        <v>0</v>
      </c>
      <c r="CM72" s="87">
        <v>0</v>
      </c>
      <c r="CN72" s="87">
        <v>0</v>
      </c>
      <c r="CO72" s="87">
        <v>0</v>
      </c>
      <c r="CP72" s="87">
        <v>0</v>
      </c>
      <c r="CQ72" s="86"/>
    </row>
    <row r="73" spans="1:95" ht="50.25" customHeight="1">
      <c r="A73" s="99" t="s">
        <v>295</v>
      </c>
      <c r="B73" s="100" t="s">
        <v>296</v>
      </c>
      <c r="C73" s="87"/>
      <c r="D73" s="122"/>
      <c r="E73" s="123"/>
      <c r="F73" s="123"/>
      <c r="G73" s="124"/>
      <c r="H73" s="87"/>
      <c r="I73" s="87"/>
      <c r="J73" s="125"/>
      <c r="K73" s="87"/>
      <c r="L73" s="87"/>
      <c r="M73" s="124"/>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v>0</v>
      </c>
      <c r="BN73" s="87">
        <v>0</v>
      </c>
      <c r="BO73" s="87">
        <v>0</v>
      </c>
      <c r="BP73" s="87">
        <v>0</v>
      </c>
      <c r="BQ73" s="87">
        <v>0</v>
      </c>
      <c r="BR73" s="87">
        <v>0</v>
      </c>
      <c r="BS73" s="87">
        <v>0</v>
      </c>
      <c r="BT73" s="87">
        <v>0</v>
      </c>
      <c r="BU73" s="87">
        <v>0</v>
      </c>
      <c r="BV73" s="87">
        <v>0</v>
      </c>
      <c r="BW73" s="87">
        <v>0</v>
      </c>
      <c r="BX73" s="87">
        <v>0</v>
      </c>
      <c r="BY73" s="87">
        <v>0</v>
      </c>
      <c r="BZ73" s="87">
        <v>0</v>
      </c>
      <c r="CA73" s="87">
        <v>0</v>
      </c>
      <c r="CB73" s="87">
        <v>0</v>
      </c>
      <c r="CC73" s="87">
        <v>0</v>
      </c>
      <c r="CD73" s="87">
        <v>0</v>
      </c>
      <c r="CE73" s="87">
        <v>0</v>
      </c>
      <c r="CF73" s="87">
        <v>0</v>
      </c>
      <c r="CG73" s="87">
        <v>0</v>
      </c>
      <c r="CH73" s="87">
        <v>0</v>
      </c>
      <c r="CI73" s="87">
        <v>0</v>
      </c>
      <c r="CJ73" s="87">
        <v>0</v>
      </c>
      <c r="CK73" s="87">
        <v>0</v>
      </c>
      <c r="CL73" s="87">
        <v>0</v>
      </c>
      <c r="CM73" s="87">
        <v>0</v>
      </c>
      <c r="CN73" s="87">
        <v>0</v>
      </c>
      <c r="CO73" s="87">
        <v>0</v>
      </c>
      <c r="CP73" s="87">
        <v>0</v>
      </c>
      <c r="CQ73" s="86"/>
    </row>
    <row r="74" spans="1:95" s="88" customFormat="1" ht="46.5" customHeight="1">
      <c r="A74" s="85" t="s">
        <v>5</v>
      </c>
      <c r="B74" s="86" t="s">
        <v>4</v>
      </c>
      <c r="C74" s="87">
        <v>0</v>
      </c>
      <c r="D74" s="87">
        <v>0</v>
      </c>
      <c r="E74" s="87">
        <v>0</v>
      </c>
      <c r="F74" s="87">
        <v>0</v>
      </c>
      <c r="G74" s="87">
        <v>0</v>
      </c>
      <c r="H74" s="87">
        <f t="shared" si="20"/>
        <v>0.32417620847607709</v>
      </c>
      <c r="I74" s="87">
        <f>SUM(I75:I80)</f>
        <v>2.2951675560106257</v>
      </c>
      <c r="J74" s="87">
        <f t="shared" ref="J74:BU74" si="46">SUM(J75:J80)</f>
        <v>49.210799999999999</v>
      </c>
      <c r="K74" s="87">
        <f t="shared" si="46"/>
        <v>0</v>
      </c>
      <c r="L74" s="87">
        <f t="shared" si="46"/>
        <v>0</v>
      </c>
      <c r="M74" s="87">
        <f t="shared" si="46"/>
        <v>0</v>
      </c>
      <c r="N74" s="87">
        <f t="shared" si="46"/>
        <v>0</v>
      </c>
      <c r="O74" s="87">
        <f t="shared" si="46"/>
        <v>0</v>
      </c>
      <c r="P74" s="87">
        <f t="shared" si="46"/>
        <v>0</v>
      </c>
      <c r="Q74" s="87">
        <f t="shared" si="46"/>
        <v>0</v>
      </c>
      <c r="R74" s="87">
        <f t="shared" si="46"/>
        <v>0</v>
      </c>
      <c r="S74" s="87">
        <f t="shared" si="46"/>
        <v>0</v>
      </c>
      <c r="T74" s="87">
        <f t="shared" si="46"/>
        <v>2.2949842914166494</v>
      </c>
      <c r="U74" s="87">
        <f t="shared" si="46"/>
        <v>0</v>
      </c>
      <c r="V74" s="87">
        <f t="shared" si="46"/>
        <v>2.2949842914166494</v>
      </c>
      <c r="W74" s="87">
        <f t="shared" si="46"/>
        <v>2.2949842914166494</v>
      </c>
      <c r="X74" s="87">
        <f t="shared" si="46"/>
        <v>0</v>
      </c>
      <c r="Y74" s="87">
        <f t="shared" si="46"/>
        <v>0</v>
      </c>
      <c r="Z74" s="87">
        <f t="shared" si="46"/>
        <v>0</v>
      </c>
      <c r="AA74" s="87">
        <f t="shared" si="46"/>
        <v>0</v>
      </c>
      <c r="AB74" s="87">
        <f t="shared" si="46"/>
        <v>0</v>
      </c>
      <c r="AC74" s="87">
        <f t="shared" si="46"/>
        <v>0</v>
      </c>
      <c r="AD74" s="87">
        <f t="shared" si="46"/>
        <v>0</v>
      </c>
      <c r="AE74" s="87">
        <f t="shared" si="46"/>
        <v>0</v>
      </c>
      <c r="AF74" s="87">
        <f t="shared" si="46"/>
        <v>0</v>
      </c>
      <c r="AG74" s="87">
        <f t="shared" si="46"/>
        <v>0</v>
      </c>
      <c r="AH74" s="87">
        <f t="shared" si="46"/>
        <v>0</v>
      </c>
      <c r="AI74" s="87">
        <f t="shared" si="46"/>
        <v>0.625</v>
      </c>
      <c r="AJ74" s="87">
        <f t="shared" si="46"/>
        <v>0</v>
      </c>
      <c r="AK74" s="87">
        <f t="shared" si="46"/>
        <v>0</v>
      </c>
      <c r="AL74" s="87">
        <f t="shared" si="46"/>
        <v>0.625</v>
      </c>
      <c r="AM74" s="87">
        <f t="shared" si="46"/>
        <v>0</v>
      </c>
      <c r="AN74" s="87">
        <f t="shared" si="46"/>
        <v>0</v>
      </c>
      <c r="AO74" s="87">
        <f t="shared" si="46"/>
        <v>0</v>
      </c>
      <c r="AP74" s="87">
        <f t="shared" si="46"/>
        <v>0</v>
      </c>
      <c r="AQ74" s="87">
        <f t="shared" si="46"/>
        <v>0</v>
      </c>
      <c r="AR74" s="87">
        <f t="shared" si="46"/>
        <v>0</v>
      </c>
      <c r="AS74" s="87">
        <f t="shared" si="46"/>
        <v>0.32200000000000001</v>
      </c>
      <c r="AT74" s="87">
        <f t="shared" si="46"/>
        <v>0</v>
      </c>
      <c r="AU74" s="87">
        <f t="shared" si="46"/>
        <v>0</v>
      </c>
      <c r="AV74" s="87">
        <f t="shared" si="46"/>
        <v>0.32200000000000001</v>
      </c>
      <c r="AW74" s="87">
        <f t="shared" si="46"/>
        <v>0</v>
      </c>
      <c r="AX74" s="87">
        <f t="shared" si="46"/>
        <v>0</v>
      </c>
      <c r="AY74" s="87">
        <f t="shared" si="46"/>
        <v>0</v>
      </c>
      <c r="AZ74" s="87">
        <f t="shared" si="46"/>
        <v>0</v>
      </c>
      <c r="BA74" s="87">
        <f t="shared" si="46"/>
        <v>0</v>
      </c>
      <c r="BB74" s="87">
        <f t="shared" si="46"/>
        <v>0</v>
      </c>
      <c r="BC74" s="87">
        <f t="shared" si="46"/>
        <v>0.215</v>
      </c>
      <c r="BD74" s="87">
        <f t="shared" si="46"/>
        <v>0</v>
      </c>
      <c r="BE74" s="87">
        <f t="shared" si="46"/>
        <v>0</v>
      </c>
      <c r="BF74" s="87">
        <f t="shared" si="46"/>
        <v>0.215</v>
      </c>
      <c r="BG74" s="87">
        <f t="shared" si="46"/>
        <v>0</v>
      </c>
      <c r="BH74" s="87">
        <f t="shared" si="46"/>
        <v>0</v>
      </c>
      <c r="BI74" s="87">
        <f t="shared" si="46"/>
        <v>0</v>
      </c>
      <c r="BJ74" s="87">
        <f t="shared" si="46"/>
        <v>0</v>
      </c>
      <c r="BK74" s="87">
        <f t="shared" si="46"/>
        <v>0</v>
      </c>
      <c r="BL74" s="87">
        <f t="shared" si="46"/>
        <v>0</v>
      </c>
      <c r="BM74" s="87">
        <f t="shared" si="46"/>
        <v>0.34200000000000003</v>
      </c>
      <c r="BN74" s="87">
        <f t="shared" si="46"/>
        <v>0</v>
      </c>
      <c r="BO74" s="87">
        <f t="shared" si="46"/>
        <v>0</v>
      </c>
      <c r="BP74" s="87">
        <f t="shared" si="46"/>
        <v>0.34200000000000003</v>
      </c>
      <c r="BQ74" s="87">
        <f t="shared" si="46"/>
        <v>0</v>
      </c>
      <c r="BR74" s="87">
        <f t="shared" si="46"/>
        <v>0</v>
      </c>
      <c r="BS74" s="87">
        <f t="shared" si="46"/>
        <v>0</v>
      </c>
      <c r="BT74" s="87">
        <f t="shared" si="46"/>
        <v>0</v>
      </c>
      <c r="BU74" s="87">
        <f t="shared" si="46"/>
        <v>0</v>
      </c>
      <c r="BV74" s="87">
        <f t="shared" ref="BV74:CP74" si="47">SUM(BV75:BV80)</f>
        <v>0</v>
      </c>
      <c r="BW74" s="87">
        <f>SUM(BW75:BW81)</f>
        <v>3.6809842914166495</v>
      </c>
      <c r="BX74" s="87">
        <f t="shared" si="47"/>
        <v>0</v>
      </c>
      <c r="BY74" s="87">
        <f t="shared" si="47"/>
        <v>0</v>
      </c>
      <c r="BZ74" s="87">
        <f>SUM(BZ75:BZ81)</f>
        <v>3.6809842914166495</v>
      </c>
      <c r="CA74" s="87">
        <f t="shared" si="47"/>
        <v>0</v>
      </c>
      <c r="CB74" s="87">
        <f t="shared" si="47"/>
        <v>0</v>
      </c>
      <c r="CC74" s="87">
        <f t="shared" si="47"/>
        <v>0</v>
      </c>
      <c r="CD74" s="87">
        <f t="shared" si="47"/>
        <v>0</v>
      </c>
      <c r="CE74" s="87">
        <f t="shared" si="47"/>
        <v>0</v>
      </c>
      <c r="CF74" s="87">
        <f t="shared" si="47"/>
        <v>0</v>
      </c>
      <c r="CG74" s="87">
        <f t="shared" si="47"/>
        <v>2.2949842914166494</v>
      </c>
      <c r="CH74" s="87">
        <f t="shared" si="47"/>
        <v>0</v>
      </c>
      <c r="CI74" s="87">
        <f t="shared" si="47"/>
        <v>0</v>
      </c>
      <c r="CJ74" s="87">
        <f t="shared" si="47"/>
        <v>2.2949842914166494</v>
      </c>
      <c r="CK74" s="87">
        <f t="shared" si="47"/>
        <v>0</v>
      </c>
      <c r="CL74" s="87">
        <f t="shared" si="47"/>
        <v>0</v>
      </c>
      <c r="CM74" s="87">
        <f t="shared" si="47"/>
        <v>0</v>
      </c>
      <c r="CN74" s="87">
        <f t="shared" si="47"/>
        <v>0</v>
      </c>
      <c r="CO74" s="87">
        <f t="shared" si="47"/>
        <v>0</v>
      </c>
      <c r="CP74" s="87">
        <f t="shared" si="47"/>
        <v>0</v>
      </c>
      <c r="CQ74" s="86"/>
    </row>
    <row r="75" spans="1:95" ht="74.25" customHeight="1">
      <c r="A75" s="10" t="s">
        <v>3</v>
      </c>
      <c r="B75" s="39" t="s">
        <v>63</v>
      </c>
      <c r="C75" s="9" t="s">
        <v>64</v>
      </c>
      <c r="D75" s="40" t="s">
        <v>252</v>
      </c>
      <c r="E75" s="126">
        <v>2020</v>
      </c>
      <c r="F75" s="126">
        <v>2020</v>
      </c>
      <c r="G75" s="52" t="s">
        <v>253</v>
      </c>
      <c r="H75" s="106">
        <f t="shared" si="20"/>
        <v>8.8244304549152539E-2</v>
      </c>
      <c r="I75" s="106">
        <v>0.62476967620799995</v>
      </c>
      <c r="J75" s="111">
        <v>8.2018000000000004</v>
      </c>
      <c r="K75" s="106">
        <f t="shared" si="22"/>
        <v>0</v>
      </c>
      <c r="L75" s="106">
        <v>0</v>
      </c>
      <c r="M75" s="107" t="s">
        <v>253</v>
      </c>
      <c r="N75" s="108">
        <v>0</v>
      </c>
      <c r="O75" s="108">
        <v>0</v>
      </c>
      <c r="P75" s="108">
        <v>0</v>
      </c>
      <c r="Q75" s="108">
        <v>0</v>
      </c>
      <c r="R75" s="108">
        <v>0</v>
      </c>
      <c r="S75" s="108">
        <v>0</v>
      </c>
      <c r="T75" s="106">
        <f>O75+V75</f>
        <v>0.625</v>
      </c>
      <c r="U75" s="106">
        <v>0</v>
      </c>
      <c r="V75" s="108">
        <f>Y75+AI75+AS75+BC75+BM75+BW75</f>
        <v>0.625</v>
      </c>
      <c r="W75" s="108">
        <f>AI75+AS75+BC75+BM75+BW75</f>
        <v>0.625</v>
      </c>
      <c r="X75" s="108">
        <f>AN75+AX75+BH75+CB75+BR75</f>
        <v>0</v>
      </c>
      <c r="Y75" s="108">
        <f>Z75+AA75+AB75+AC75</f>
        <v>0</v>
      </c>
      <c r="Z75" s="108">
        <v>0</v>
      </c>
      <c r="AA75" s="108">
        <v>0</v>
      </c>
      <c r="AB75" s="108">
        <v>0</v>
      </c>
      <c r="AC75" s="108">
        <v>0</v>
      </c>
      <c r="AD75" s="108">
        <f>AE75+AF75+AG75+AH75</f>
        <v>0</v>
      </c>
      <c r="AE75" s="108">
        <v>0</v>
      </c>
      <c r="AF75" s="108">
        <v>0</v>
      </c>
      <c r="AG75" s="108">
        <v>0</v>
      </c>
      <c r="AH75" s="108">
        <v>0</v>
      </c>
      <c r="AI75" s="106">
        <f>AJ75+AK75+AL75+AM75</f>
        <v>0.625</v>
      </c>
      <c r="AJ75" s="108">
        <v>0</v>
      </c>
      <c r="AK75" s="108">
        <v>0</v>
      </c>
      <c r="AL75" s="109">
        <v>0.625</v>
      </c>
      <c r="AM75" s="108">
        <v>0</v>
      </c>
      <c r="AN75" s="106">
        <f>AO75+AP75+AQ75+AR75</f>
        <v>0</v>
      </c>
      <c r="AO75" s="108">
        <v>0</v>
      </c>
      <c r="AP75" s="108">
        <v>0</v>
      </c>
      <c r="AQ75" s="52">
        <v>0</v>
      </c>
      <c r="AR75" s="108">
        <v>0</v>
      </c>
      <c r="AS75" s="106">
        <f>AT75+AU75+AV75+AW75</f>
        <v>0</v>
      </c>
      <c r="AT75" s="108">
        <v>0</v>
      </c>
      <c r="AU75" s="108">
        <v>0</v>
      </c>
      <c r="AV75" s="108">
        <v>0</v>
      </c>
      <c r="AW75" s="108">
        <v>0</v>
      </c>
      <c r="AX75" s="106">
        <f>AY75+AZ75+BA75+BB75</f>
        <v>0</v>
      </c>
      <c r="AY75" s="108">
        <v>0</v>
      </c>
      <c r="AZ75" s="108">
        <v>0</v>
      </c>
      <c r="BA75" s="108">
        <v>0</v>
      </c>
      <c r="BB75" s="108">
        <v>0</v>
      </c>
      <c r="BC75" s="106">
        <f t="shared" si="29"/>
        <v>0</v>
      </c>
      <c r="BD75" s="108">
        <v>0</v>
      </c>
      <c r="BE75" s="108">
        <v>0</v>
      </c>
      <c r="BF75" s="108">
        <v>0</v>
      </c>
      <c r="BG75" s="108">
        <v>0</v>
      </c>
      <c r="BH75" s="106">
        <f>BI75+BJ75+BK75+BL75</f>
        <v>0</v>
      </c>
      <c r="BI75" s="108">
        <v>0</v>
      </c>
      <c r="BJ75" s="108">
        <v>0</v>
      </c>
      <c r="BK75" s="108">
        <v>0</v>
      </c>
      <c r="BL75" s="108">
        <v>0</v>
      </c>
      <c r="BM75" s="106">
        <f t="shared" si="30"/>
        <v>0</v>
      </c>
      <c r="BN75" s="108">
        <v>0</v>
      </c>
      <c r="BO75" s="108">
        <v>0</v>
      </c>
      <c r="BP75" s="108">
        <v>0</v>
      </c>
      <c r="BQ75" s="108">
        <v>0</v>
      </c>
      <c r="BR75" s="106">
        <v>0</v>
      </c>
      <c r="BS75" s="108">
        <v>0</v>
      </c>
      <c r="BT75" s="108">
        <v>0</v>
      </c>
      <c r="BU75" s="108">
        <v>0</v>
      </c>
      <c r="BV75" s="108">
        <v>0</v>
      </c>
      <c r="BW75" s="106">
        <f t="shared" si="32"/>
        <v>0</v>
      </c>
      <c r="BX75" s="108">
        <v>0</v>
      </c>
      <c r="BY75" s="108">
        <v>0</v>
      </c>
      <c r="BZ75" s="108">
        <v>0</v>
      </c>
      <c r="CA75" s="108">
        <v>0</v>
      </c>
      <c r="CB75" s="106">
        <v>0</v>
      </c>
      <c r="CC75" s="108">
        <v>0</v>
      </c>
      <c r="CD75" s="108">
        <v>0</v>
      </c>
      <c r="CE75" s="108">
        <v>0</v>
      </c>
      <c r="CF75" s="108">
        <v>0</v>
      </c>
      <c r="CG75" s="106">
        <f>AI75+BC75+BM75+BW75+AS75</f>
        <v>0.625</v>
      </c>
      <c r="CH75" s="108">
        <f>AJ75+AT75+BD75+BN75+BX75</f>
        <v>0</v>
      </c>
      <c r="CI75" s="108">
        <f>AK75+AU75+BE75+BO75+BY75</f>
        <v>0</v>
      </c>
      <c r="CJ75" s="108">
        <f>AL75+AV75+BF75+BP75+BZ75</f>
        <v>0.625</v>
      </c>
      <c r="CK75" s="108">
        <v>0</v>
      </c>
      <c r="CL75" s="106">
        <f>AN75+AX75+BH75+BR75+CB75</f>
        <v>0</v>
      </c>
      <c r="CM75" s="108">
        <f>AO75+AY75+BI75+BS75+CC75</f>
        <v>0</v>
      </c>
      <c r="CN75" s="108">
        <f>AP75+AZ75+BJ75+BT75+CD75</f>
        <v>0</v>
      </c>
      <c r="CO75" s="108">
        <f>AQ75+BA75+BK75+BU75+CE75</f>
        <v>0</v>
      </c>
      <c r="CP75" s="108">
        <f>AR75+BB75+BL75+BV75+CF75</f>
        <v>0</v>
      </c>
      <c r="CQ75" s="80"/>
    </row>
    <row r="76" spans="1:95" ht="81.75" customHeight="1">
      <c r="A76" s="10" t="s">
        <v>96</v>
      </c>
      <c r="B76" s="39" t="s">
        <v>68</v>
      </c>
      <c r="C76" s="9" t="s">
        <v>69</v>
      </c>
      <c r="D76" s="40" t="s">
        <v>252</v>
      </c>
      <c r="E76" s="126">
        <v>2021</v>
      </c>
      <c r="F76" s="126">
        <v>2021</v>
      </c>
      <c r="G76" s="52" t="s">
        <v>253</v>
      </c>
      <c r="H76" s="106">
        <f t="shared" si="20"/>
        <v>4.5489938995088137E-2</v>
      </c>
      <c r="I76" s="106">
        <v>0.322068768085224</v>
      </c>
      <c r="J76" s="111">
        <v>8.2018000000000004</v>
      </c>
      <c r="K76" s="106">
        <f t="shared" si="22"/>
        <v>0</v>
      </c>
      <c r="L76" s="106">
        <v>0</v>
      </c>
      <c r="M76" s="107" t="s">
        <v>253</v>
      </c>
      <c r="N76" s="108">
        <v>0</v>
      </c>
      <c r="O76" s="108">
        <v>0</v>
      </c>
      <c r="P76" s="108">
        <v>0</v>
      </c>
      <c r="Q76" s="108">
        <v>0</v>
      </c>
      <c r="R76" s="108">
        <v>0</v>
      </c>
      <c r="S76" s="108">
        <v>0</v>
      </c>
      <c r="T76" s="106">
        <f t="shared" ref="T76:T81" si="48">O76+V76</f>
        <v>0.32200000000000001</v>
      </c>
      <c r="U76" s="106">
        <v>0</v>
      </c>
      <c r="V76" s="108">
        <f t="shared" ref="V76:V81" si="49">Y76+AI76+AS76+BC76+BM76+BW76</f>
        <v>0.32200000000000001</v>
      </c>
      <c r="W76" s="108">
        <f t="shared" ref="W76:W81" si="50">AI76+AS76+BC76+BM76+BW76</f>
        <v>0.32200000000000001</v>
      </c>
      <c r="X76" s="108">
        <f t="shared" ref="X76:X81" si="51">AN76+AX76+BH76+CB76+BR76</f>
        <v>0</v>
      </c>
      <c r="Y76" s="108">
        <f t="shared" ref="Y76:Y81" si="52">Z76+AA76+AB76+AC76</f>
        <v>0</v>
      </c>
      <c r="Z76" s="108">
        <v>0</v>
      </c>
      <c r="AA76" s="108">
        <v>0</v>
      </c>
      <c r="AB76" s="108">
        <v>0</v>
      </c>
      <c r="AC76" s="108">
        <v>0</v>
      </c>
      <c r="AD76" s="108">
        <f t="shared" ref="AD76:AD81" si="53">AE76+AF76+AG76+AH76</f>
        <v>0</v>
      </c>
      <c r="AE76" s="108">
        <v>0</v>
      </c>
      <c r="AF76" s="108">
        <v>0</v>
      </c>
      <c r="AG76" s="108">
        <v>0</v>
      </c>
      <c r="AH76" s="108">
        <v>0</v>
      </c>
      <c r="AI76" s="106">
        <f t="shared" ref="AI76:AI81" si="54">AJ76+AK76+AL76+AM76</f>
        <v>0</v>
      </c>
      <c r="AJ76" s="108">
        <v>0</v>
      </c>
      <c r="AK76" s="108">
        <v>0</v>
      </c>
      <c r="AL76" s="108">
        <v>0</v>
      </c>
      <c r="AM76" s="108">
        <v>0</v>
      </c>
      <c r="AN76" s="106">
        <f t="shared" ref="AN76:AN81" si="55">AO76+AP76+AQ76+AR76</f>
        <v>0</v>
      </c>
      <c r="AO76" s="108">
        <v>0</v>
      </c>
      <c r="AP76" s="108">
        <v>0</v>
      </c>
      <c r="AQ76" s="52">
        <v>0</v>
      </c>
      <c r="AR76" s="108">
        <v>0</v>
      </c>
      <c r="AS76" s="106">
        <f t="shared" ref="AS76:AS81" si="56">AT76+AU76+AV76+AW76</f>
        <v>0.32200000000000001</v>
      </c>
      <c r="AT76" s="108">
        <v>0</v>
      </c>
      <c r="AU76" s="108">
        <v>0</v>
      </c>
      <c r="AV76" s="109">
        <v>0.32200000000000001</v>
      </c>
      <c r="AW76" s="108">
        <v>0</v>
      </c>
      <c r="AX76" s="106">
        <f t="shared" ref="AX76:AX81" si="57">AY76+AZ76+BA76+BB76</f>
        <v>0</v>
      </c>
      <c r="AY76" s="108">
        <v>0</v>
      </c>
      <c r="AZ76" s="108">
        <v>0</v>
      </c>
      <c r="BA76" s="108">
        <v>0</v>
      </c>
      <c r="BB76" s="108">
        <v>0</v>
      </c>
      <c r="BC76" s="106">
        <f t="shared" si="29"/>
        <v>0</v>
      </c>
      <c r="BD76" s="108">
        <v>0</v>
      </c>
      <c r="BE76" s="108">
        <v>0</v>
      </c>
      <c r="BF76" s="108">
        <v>0</v>
      </c>
      <c r="BG76" s="108">
        <v>0</v>
      </c>
      <c r="BH76" s="106">
        <f t="shared" ref="BH76:BH81" si="58">BI76+BJ76+BK76+BL76</f>
        <v>0</v>
      </c>
      <c r="BI76" s="108">
        <v>0</v>
      </c>
      <c r="BJ76" s="108">
        <v>0</v>
      </c>
      <c r="BK76" s="108">
        <v>0</v>
      </c>
      <c r="BL76" s="108">
        <v>0</v>
      </c>
      <c r="BM76" s="106">
        <f t="shared" si="30"/>
        <v>0</v>
      </c>
      <c r="BN76" s="108">
        <v>0</v>
      </c>
      <c r="BO76" s="108">
        <v>0</v>
      </c>
      <c r="BP76" s="108">
        <v>0</v>
      </c>
      <c r="BQ76" s="108">
        <v>0</v>
      </c>
      <c r="BR76" s="106">
        <v>0</v>
      </c>
      <c r="BS76" s="108">
        <v>0</v>
      </c>
      <c r="BT76" s="108">
        <v>0</v>
      </c>
      <c r="BU76" s="108">
        <v>0</v>
      </c>
      <c r="BV76" s="108">
        <v>0</v>
      </c>
      <c r="BW76" s="106">
        <f t="shared" si="32"/>
        <v>0</v>
      </c>
      <c r="BX76" s="108">
        <v>0</v>
      </c>
      <c r="BY76" s="108">
        <v>0</v>
      </c>
      <c r="BZ76" s="108">
        <v>0</v>
      </c>
      <c r="CA76" s="108">
        <v>0</v>
      </c>
      <c r="CB76" s="106">
        <v>0</v>
      </c>
      <c r="CC76" s="108">
        <v>0</v>
      </c>
      <c r="CD76" s="108">
        <v>0</v>
      </c>
      <c r="CE76" s="108">
        <v>0</v>
      </c>
      <c r="CF76" s="108">
        <v>0</v>
      </c>
      <c r="CG76" s="106">
        <f t="shared" ref="CG76:CG81" si="59">AI76+BC76+BM76+BW76+AS76</f>
        <v>0.32200000000000001</v>
      </c>
      <c r="CH76" s="108">
        <f t="shared" ref="CH76:CJ81" si="60">AJ76+AT76+BD76+BN76+BX76</f>
        <v>0</v>
      </c>
      <c r="CI76" s="108">
        <f t="shared" si="60"/>
        <v>0</v>
      </c>
      <c r="CJ76" s="108">
        <f t="shared" si="60"/>
        <v>0.32200000000000001</v>
      </c>
      <c r="CK76" s="108">
        <v>0</v>
      </c>
      <c r="CL76" s="106">
        <f t="shared" ref="CL76:CP81" si="61">AN76+AX76+BH76+BR76+CB76</f>
        <v>0</v>
      </c>
      <c r="CM76" s="108">
        <f t="shared" si="61"/>
        <v>0</v>
      </c>
      <c r="CN76" s="108">
        <f t="shared" si="61"/>
        <v>0</v>
      </c>
      <c r="CO76" s="108">
        <f t="shared" si="61"/>
        <v>0</v>
      </c>
      <c r="CP76" s="108">
        <f t="shared" si="61"/>
        <v>0</v>
      </c>
      <c r="CQ76" s="80"/>
    </row>
    <row r="77" spans="1:95" ht="72.75" customHeight="1">
      <c r="A77" s="10" t="s">
        <v>99</v>
      </c>
      <c r="B77" s="39" t="s">
        <v>76</v>
      </c>
      <c r="C77" s="9" t="s">
        <v>77</v>
      </c>
      <c r="D77" s="40" t="s">
        <v>252</v>
      </c>
      <c r="E77" s="126">
        <v>2022</v>
      </c>
      <c r="F77" s="126">
        <v>2022</v>
      </c>
      <c r="G77" s="52" t="s">
        <v>253</v>
      </c>
      <c r="H77" s="106">
        <f t="shared" si="20"/>
        <v>3.0366988772332577E-2</v>
      </c>
      <c r="I77" s="106">
        <v>0.21499828050811465</v>
      </c>
      <c r="J77" s="111">
        <v>8.2018000000000004</v>
      </c>
      <c r="K77" s="106">
        <f t="shared" si="22"/>
        <v>0</v>
      </c>
      <c r="L77" s="106">
        <v>0</v>
      </c>
      <c r="M77" s="107" t="s">
        <v>253</v>
      </c>
      <c r="N77" s="108">
        <v>0</v>
      </c>
      <c r="O77" s="108">
        <v>0</v>
      </c>
      <c r="P77" s="108">
        <v>0</v>
      </c>
      <c r="Q77" s="108">
        <v>0</v>
      </c>
      <c r="R77" s="108">
        <v>0</v>
      </c>
      <c r="S77" s="108">
        <v>0</v>
      </c>
      <c r="T77" s="106">
        <f t="shared" si="48"/>
        <v>0.215</v>
      </c>
      <c r="U77" s="106">
        <v>0</v>
      </c>
      <c r="V77" s="108">
        <f t="shared" si="49"/>
        <v>0.215</v>
      </c>
      <c r="W77" s="108">
        <f t="shared" si="50"/>
        <v>0.215</v>
      </c>
      <c r="X77" s="108">
        <f t="shared" si="51"/>
        <v>0</v>
      </c>
      <c r="Y77" s="108">
        <f t="shared" si="52"/>
        <v>0</v>
      </c>
      <c r="Z77" s="108">
        <v>0</v>
      </c>
      <c r="AA77" s="108">
        <v>0</v>
      </c>
      <c r="AB77" s="108">
        <v>0</v>
      </c>
      <c r="AC77" s="108">
        <v>0</v>
      </c>
      <c r="AD77" s="108">
        <f t="shared" si="53"/>
        <v>0</v>
      </c>
      <c r="AE77" s="108">
        <v>0</v>
      </c>
      <c r="AF77" s="108">
        <v>0</v>
      </c>
      <c r="AG77" s="108">
        <v>0</v>
      </c>
      <c r="AH77" s="108">
        <v>0</v>
      </c>
      <c r="AI77" s="106">
        <f t="shared" si="54"/>
        <v>0</v>
      </c>
      <c r="AJ77" s="108">
        <v>0</v>
      </c>
      <c r="AK77" s="108">
        <v>0</v>
      </c>
      <c r="AL77" s="108">
        <v>0</v>
      </c>
      <c r="AM77" s="108">
        <v>0</v>
      </c>
      <c r="AN77" s="106">
        <f t="shared" si="55"/>
        <v>0</v>
      </c>
      <c r="AO77" s="108">
        <v>0</v>
      </c>
      <c r="AP77" s="108">
        <v>0</v>
      </c>
      <c r="AQ77" s="52">
        <v>0</v>
      </c>
      <c r="AR77" s="108">
        <v>0</v>
      </c>
      <c r="AS77" s="106">
        <f t="shared" si="56"/>
        <v>0</v>
      </c>
      <c r="AT77" s="108">
        <v>0</v>
      </c>
      <c r="AU77" s="108">
        <v>0</v>
      </c>
      <c r="AV77" s="108">
        <v>0</v>
      </c>
      <c r="AW77" s="108">
        <v>0</v>
      </c>
      <c r="AX77" s="106">
        <f t="shared" si="57"/>
        <v>0</v>
      </c>
      <c r="AY77" s="108">
        <v>0</v>
      </c>
      <c r="AZ77" s="108">
        <v>0</v>
      </c>
      <c r="BA77" s="108">
        <v>0</v>
      </c>
      <c r="BB77" s="108">
        <v>0</v>
      </c>
      <c r="BC77" s="106">
        <f t="shared" si="29"/>
        <v>0.215</v>
      </c>
      <c r="BD77" s="108">
        <v>0</v>
      </c>
      <c r="BE77" s="108">
        <v>0</v>
      </c>
      <c r="BF77" s="109">
        <v>0.215</v>
      </c>
      <c r="BG77" s="108">
        <v>0</v>
      </c>
      <c r="BH77" s="106">
        <f t="shared" si="58"/>
        <v>0</v>
      </c>
      <c r="BI77" s="108">
        <v>0</v>
      </c>
      <c r="BJ77" s="108">
        <v>0</v>
      </c>
      <c r="BK77" s="108">
        <v>0</v>
      </c>
      <c r="BL77" s="108">
        <v>0</v>
      </c>
      <c r="BM77" s="106">
        <f t="shared" si="30"/>
        <v>0</v>
      </c>
      <c r="BN77" s="108">
        <v>0</v>
      </c>
      <c r="BO77" s="108">
        <v>0</v>
      </c>
      <c r="BP77" s="108">
        <v>0</v>
      </c>
      <c r="BQ77" s="108">
        <v>0</v>
      </c>
      <c r="BR77" s="106">
        <v>0</v>
      </c>
      <c r="BS77" s="108">
        <v>0</v>
      </c>
      <c r="BT77" s="108">
        <v>0</v>
      </c>
      <c r="BU77" s="108">
        <v>0</v>
      </c>
      <c r="BV77" s="108">
        <v>0</v>
      </c>
      <c r="BW77" s="106">
        <f t="shared" si="32"/>
        <v>0</v>
      </c>
      <c r="BX77" s="108">
        <v>0</v>
      </c>
      <c r="BY77" s="108">
        <v>0</v>
      </c>
      <c r="BZ77" s="108">
        <v>0</v>
      </c>
      <c r="CA77" s="108">
        <v>0</v>
      </c>
      <c r="CB77" s="106">
        <v>0</v>
      </c>
      <c r="CC77" s="108">
        <v>0</v>
      </c>
      <c r="CD77" s="108">
        <v>0</v>
      </c>
      <c r="CE77" s="108">
        <v>0</v>
      </c>
      <c r="CF77" s="108">
        <v>0</v>
      </c>
      <c r="CG77" s="106">
        <f t="shared" si="59"/>
        <v>0.215</v>
      </c>
      <c r="CH77" s="108">
        <f t="shared" si="60"/>
        <v>0</v>
      </c>
      <c r="CI77" s="108">
        <f t="shared" si="60"/>
        <v>0</v>
      </c>
      <c r="CJ77" s="108">
        <f t="shared" si="60"/>
        <v>0.215</v>
      </c>
      <c r="CK77" s="108">
        <v>0</v>
      </c>
      <c r="CL77" s="106">
        <f t="shared" si="61"/>
        <v>0</v>
      </c>
      <c r="CM77" s="108">
        <f t="shared" si="61"/>
        <v>0</v>
      </c>
      <c r="CN77" s="108">
        <f t="shared" si="61"/>
        <v>0</v>
      </c>
      <c r="CO77" s="108">
        <f t="shared" si="61"/>
        <v>0</v>
      </c>
      <c r="CP77" s="108">
        <f t="shared" si="61"/>
        <v>0</v>
      </c>
      <c r="CQ77" s="80"/>
    </row>
    <row r="78" spans="1:95" ht="60" customHeight="1">
      <c r="A78" s="10" t="s">
        <v>297</v>
      </c>
      <c r="B78" s="39" t="s">
        <v>86</v>
      </c>
      <c r="C78" s="9" t="s">
        <v>87</v>
      </c>
      <c r="D78" s="40" t="s">
        <v>252</v>
      </c>
      <c r="E78" s="126">
        <v>2023</v>
      </c>
      <c r="F78" s="126">
        <v>2023</v>
      </c>
      <c r="G78" s="105" t="s">
        <v>253</v>
      </c>
      <c r="H78" s="106">
        <f t="shared" si="20"/>
        <v>4.8354031044157912E-2</v>
      </c>
      <c r="I78" s="106">
        <v>0.34234653979263802</v>
      </c>
      <c r="J78" s="111">
        <v>8.2018000000000004</v>
      </c>
      <c r="K78" s="106">
        <f t="shared" si="22"/>
        <v>0</v>
      </c>
      <c r="L78" s="106">
        <v>0</v>
      </c>
      <c r="M78" s="107" t="s">
        <v>253</v>
      </c>
      <c r="N78" s="108">
        <v>0</v>
      </c>
      <c r="O78" s="108">
        <v>0</v>
      </c>
      <c r="P78" s="108">
        <v>0</v>
      </c>
      <c r="Q78" s="108">
        <v>0</v>
      </c>
      <c r="R78" s="108">
        <v>0</v>
      </c>
      <c r="S78" s="108">
        <v>0</v>
      </c>
      <c r="T78" s="106">
        <f t="shared" si="48"/>
        <v>0.34200000000000003</v>
      </c>
      <c r="U78" s="106">
        <v>0</v>
      </c>
      <c r="V78" s="108">
        <f t="shared" si="49"/>
        <v>0.34200000000000003</v>
      </c>
      <c r="W78" s="108">
        <f t="shared" si="50"/>
        <v>0.34200000000000003</v>
      </c>
      <c r="X78" s="108">
        <f t="shared" si="51"/>
        <v>0</v>
      </c>
      <c r="Y78" s="108">
        <f t="shared" si="52"/>
        <v>0</v>
      </c>
      <c r="Z78" s="108">
        <v>0</v>
      </c>
      <c r="AA78" s="108">
        <v>0</v>
      </c>
      <c r="AB78" s="108">
        <v>0</v>
      </c>
      <c r="AC78" s="108">
        <v>0</v>
      </c>
      <c r="AD78" s="108">
        <f t="shared" si="53"/>
        <v>0</v>
      </c>
      <c r="AE78" s="108">
        <v>0</v>
      </c>
      <c r="AF78" s="108">
        <v>0</v>
      </c>
      <c r="AG78" s="108">
        <v>0</v>
      </c>
      <c r="AH78" s="108">
        <v>0</v>
      </c>
      <c r="AI78" s="106">
        <f t="shared" si="54"/>
        <v>0</v>
      </c>
      <c r="AJ78" s="108">
        <v>0</v>
      </c>
      <c r="AK78" s="108">
        <v>0</v>
      </c>
      <c r="AL78" s="108">
        <v>0</v>
      </c>
      <c r="AM78" s="108">
        <v>0</v>
      </c>
      <c r="AN78" s="106">
        <f t="shared" si="55"/>
        <v>0</v>
      </c>
      <c r="AO78" s="108">
        <v>0</v>
      </c>
      <c r="AP78" s="108">
        <v>0</v>
      </c>
      <c r="AQ78" s="52">
        <v>0</v>
      </c>
      <c r="AR78" s="108">
        <v>0</v>
      </c>
      <c r="AS78" s="106">
        <f t="shared" si="56"/>
        <v>0</v>
      </c>
      <c r="AT78" s="108">
        <v>0</v>
      </c>
      <c r="AU78" s="108">
        <v>0</v>
      </c>
      <c r="AV78" s="108">
        <v>0</v>
      </c>
      <c r="AW78" s="108">
        <v>0</v>
      </c>
      <c r="AX78" s="106">
        <f t="shared" si="57"/>
        <v>0</v>
      </c>
      <c r="AY78" s="108">
        <v>0</v>
      </c>
      <c r="AZ78" s="108">
        <v>0</v>
      </c>
      <c r="BA78" s="108">
        <v>0</v>
      </c>
      <c r="BB78" s="108">
        <v>0</v>
      </c>
      <c r="BC78" s="106">
        <f t="shared" si="29"/>
        <v>0</v>
      </c>
      <c r="BD78" s="108">
        <v>0</v>
      </c>
      <c r="BE78" s="108">
        <v>0</v>
      </c>
      <c r="BF78" s="108">
        <v>0</v>
      </c>
      <c r="BG78" s="108">
        <v>0</v>
      </c>
      <c r="BH78" s="106">
        <f t="shared" si="58"/>
        <v>0</v>
      </c>
      <c r="BI78" s="108">
        <v>0</v>
      </c>
      <c r="BJ78" s="108">
        <v>0</v>
      </c>
      <c r="BK78" s="108">
        <v>0</v>
      </c>
      <c r="BL78" s="108">
        <v>0</v>
      </c>
      <c r="BM78" s="106">
        <f t="shared" si="30"/>
        <v>0.34200000000000003</v>
      </c>
      <c r="BN78" s="108">
        <v>0</v>
      </c>
      <c r="BO78" s="108">
        <v>0</v>
      </c>
      <c r="BP78" s="109">
        <v>0.34200000000000003</v>
      </c>
      <c r="BQ78" s="108">
        <v>0</v>
      </c>
      <c r="BR78" s="106">
        <v>0</v>
      </c>
      <c r="BS78" s="108">
        <v>0</v>
      </c>
      <c r="BT78" s="108">
        <v>0</v>
      </c>
      <c r="BU78" s="108">
        <v>0</v>
      </c>
      <c r="BV78" s="108">
        <v>0</v>
      </c>
      <c r="BW78" s="106">
        <f t="shared" si="32"/>
        <v>0</v>
      </c>
      <c r="BX78" s="108">
        <v>0</v>
      </c>
      <c r="BY78" s="108">
        <v>0</v>
      </c>
      <c r="BZ78" s="108">
        <v>0</v>
      </c>
      <c r="CA78" s="108">
        <v>0</v>
      </c>
      <c r="CB78" s="106">
        <v>0</v>
      </c>
      <c r="CC78" s="108">
        <v>0</v>
      </c>
      <c r="CD78" s="108">
        <v>0</v>
      </c>
      <c r="CE78" s="108">
        <v>0</v>
      </c>
      <c r="CF78" s="108">
        <v>0</v>
      </c>
      <c r="CG78" s="106">
        <f t="shared" si="59"/>
        <v>0.34200000000000003</v>
      </c>
      <c r="CH78" s="108">
        <f t="shared" si="60"/>
        <v>0</v>
      </c>
      <c r="CI78" s="108">
        <f t="shared" si="60"/>
        <v>0</v>
      </c>
      <c r="CJ78" s="108">
        <f t="shared" si="60"/>
        <v>0.34200000000000003</v>
      </c>
      <c r="CK78" s="108">
        <v>0</v>
      </c>
      <c r="CL78" s="106">
        <f t="shared" si="61"/>
        <v>0</v>
      </c>
      <c r="CM78" s="108">
        <f t="shared" si="61"/>
        <v>0</v>
      </c>
      <c r="CN78" s="108">
        <f t="shared" si="61"/>
        <v>0</v>
      </c>
      <c r="CO78" s="108">
        <f t="shared" si="61"/>
        <v>0</v>
      </c>
      <c r="CP78" s="108">
        <f t="shared" si="61"/>
        <v>0</v>
      </c>
      <c r="CQ78" s="80"/>
    </row>
    <row r="79" spans="1:95" ht="69.75" customHeight="1">
      <c r="A79" s="10" t="s">
        <v>298</v>
      </c>
      <c r="B79" s="39" t="s">
        <v>94</v>
      </c>
      <c r="C79" s="9" t="s">
        <v>95</v>
      </c>
      <c r="D79" s="40" t="s">
        <v>252</v>
      </c>
      <c r="E79" s="126">
        <v>2024</v>
      </c>
      <c r="F79" s="126">
        <v>2024</v>
      </c>
      <c r="G79" s="105" t="s">
        <v>253</v>
      </c>
      <c r="H79" s="106">
        <f t="shared" si="20"/>
        <v>6.1867939108819124E-2</v>
      </c>
      <c r="I79" s="106">
        <v>0.43802500889043938</v>
      </c>
      <c r="J79" s="111">
        <v>8.2018000000000004</v>
      </c>
      <c r="K79" s="106">
        <f t="shared" si="22"/>
        <v>0</v>
      </c>
      <c r="L79" s="106">
        <v>0</v>
      </c>
      <c r="M79" s="107" t="s">
        <v>253</v>
      </c>
      <c r="N79" s="108">
        <v>0</v>
      </c>
      <c r="O79" s="108">
        <v>0</v>
      </c>
      <c r="P79" s="108">
        <v>0</v>
      </c>
      <c r="Q79" s="108">
        <v>0</v>
      </c>
      <c r="R79" s="108">
        <v>0</v>
      </c>
      <c r="S79" s="108">
        <v>0</v>
      </c>
      <c r="T79" s="106">
        <f t="shared" si="48"/>
        <v>0.43802500889043938</v>
      </c>
      <c r="U79" s="106">
        <v>0</v>
      </c>
      <c r="V79" s="108">
        <f t="shared" si="49"/>
        <v>0.43802500889043938</v>
      </c>
      <c r="W79" s="108">
        <f t="shared" si="50"/>
        <v>0.43802500889043938</v>
      </c>
      <c r="X79" s="108">
        <f t="shared" si="51"/>
        <v>0</v>
      </c>
      <c r="Y79" s="108">
        <f t="shared" si="52"/>
        <v>0</v>
      </c>
      <c r="Z79" s="108">
        <v>0</v>
      </c>
      <c r="AA79" s="108">
        <v>0</v>
      </c>
      <c r="AB79" s="108">
        <v>0</v>
      </c>
      <c r="AC79" s="108">
        <v>0</v>
      </c>
      <c r="AD79" s="108">
        <f t="shared" si="53"/>
        <v>0</v>
      </c>
      <c r="AE79" s="108">
        <v>0</v>
      </c>
      <c r="AF79" s="108">
        <v>0</v>
      </c>
      <c r="AG79" s="108">
        <v>0</v>
      </c>
      <c r="AH79" s="108">
        <v>0</v>
      </c>
      <c r="AI79" s="106">
        <f t="shared" si="54"/>
        <v>0</v>
      </c>
      <c r="AJ79" s="108">
        <v>0</v>
      </c>
      <c r="AK79" s="108">
        <v>0</v>
      </c>
      <c r="AL79" s="108">
        <v>0</v>
      </c>
      <c r="AM79" s="108">
        <v>0</v>
      </c>
      <c r="AN79" s="106">
        <f t="shared" si="55"/>
        <v>0</v>
      </c>
      <c r="AO79" s="108">
        <v>0</v>
      </c>
      <c r="AP79" s="108">
        <v>0</v>
      </c>
      <c r="AQ79" s="52">
        <v>0</v>
      </c>
      <c r="AR79" s="108">
        <v>0</v>
      </c>
      <c r="AS79" s="106">
        <f t="shared" si="56"/>
        <v>0</v>
      </c>
      <c r="AT79" s="108">
        <v>0</v>
      </c>
      <c r="AU79" s="108">
        <v>0</v>
      </c>
      <c r="AV79" s="108">
        <v>0</v>
      </c>
      <c r="AW79" s="108">
        <v>0</v>
      </c>
      <c r="AX79" s="106">
        <f t="shared" si="57"/>
        <v>0</v>
      </c>
      <c r="AY79" s="108">
        <v>0</v>
      </c>
      <c r="AZ79" s="108">
        <v>0</v>
      </c>
      <c r="BA79" s="108">
        <v>0</v>
      </c>
      <c r="BB79" s="108">
        <v>0</v>
      </c>
      <c r="BC79" s="106">
        <f t="shared" si="29"/>
        <v>0</v>
      </c>
      <c r="BD79" s="108">
        <v>0</v>
      </c>
      <c r="BE79" s="108">
        <v>0</v>
      </c>
      <c r="BF79" s="108">
        <v>0</v>
      </c>
      <c r="BG79" s="108">
        <v>0</v>
      </c>
      <c r="BH79" s="106">
        <f t="shared" si="58"/>
        <v>0</v>
      </c>
      <c r="BI79" s="108">
        <v>0</v>
      </c>
      <c r="BJ79" s="108">
        <v>0</v>
      </c>
      <c r="BK79" s="108">
        <v>0</v>
      </c>
      <c r="BL79" s="108">
        <v>0</v>
      </c>
      <c r="BM79" s="106">
        <f t="shared" si="30"/>
        <v>0</v>
      </c>
      <c r="BN79" s="108">
        <v>0</v>
      </c>
      <c r="BO79" s="108">
        <v>0</v>
      </c>
      <c r="BP79" s="108">
        <v>0</v>
      </c>
      <c r="BQ79" s="108">
        <v>0</v>
      </c>
      <c r="BR79" s="106">
        <v>0</v>
      </c>
      <c r="BS79" s="108">
        <v>0</v>
      </c>
      <c r="BT79" s="108">
        <v>0</v>
      </c>
      <c r="BU79" s="108">
        <v>0</v>
      </c>
      <c r="BV79" s="108">
        <v>0</v>
      </c>
      <c r="BW79" s="106">
        <f t="shared" si="32"/>
        <v>0.43802500889043938</v>
      </c>
      <c r="BX79" s="108">
        <v>0</v>
      </c>
      <c r="BY79" s="108">
        <v>0</v>
      </c>
      <c r="BZ79" s="109">
        <v>0.43802500889043938</v>
      </c>
      <c r="CA79" s="108">
        <v>0</v>
      </c>
      <c r="CB79" s="106">
        <v>0</v>
      </c>
      <c r="CC79" s="108">
        <v>0</v>
      </c>
      <c r="CD79" s="108">
        <v>0</v>
      </c>
      <c r="CE79" s="108">
        <v>0</v>
      </c>
      <c r="CF79" s="108">
        <v>0</v>
      </c>
      <c r="CG79" s="106">
        <f t="shared" si="59"/>
        <v>0.43802500889043938</v>
      </c>
      <c r="CH79" s="108">
        <f t="shared" si="60"/>
        <v>0</v>
      </c>
      <c r="CI79" s="108">
        <f t="shared" si="60"/>
        <v>0</v>
      </c>
      <c r="CJ79" s="108">
        <f t="shared" si="60"/>
        <v>0.43802500889043938</v>
      </c>
      <c r="CK79" s="108">
        <v>0</v>
      </c>
      <c r="CL79" s="106">
        <f t="shared" si="61"/>
        <v>0</v>
      </c>
      <c r="CM79" s="108">
        <f t="shared" si="61"/>
        <v>0</v>
      </c>
      <c r="CN79" s="108">
        <f t="shared" si="61"/>
        <v>0</v>
      </c>
      <c r="CO79" s="108">
        <f t="shared" si="61"/>
        <v>0</v>
      </c>
      <c r="CP79" s="108">
        <f t="shared" si="61"/>
        <v>0</v>
      </c>
      <c r="CQ79" s="80"/>
    </row>
    <row r="80" spans="1:95" ht="60.75" customHeight="1">
      <c r="A80" s="10" t="s">
        <v>299</v>
      </c>
      <c r="B80" s="39" t="s">
        <v>97</v>
      </c>
      <c r="C80" s="9" t="s">
        <v>98</v>
      </c>
      <c r="D80" s="40" t="s">
        <v>252</v>
      </c>
      <c r="E80" s="126">
        <v>2024</v>
      </c>
      <c r="F80" s="126">
        <v>2024</v>
      </c>
      <c r="G80" s="105" t="s">
        <v>253</v>
      </c>
      <c r="H80" s="106">
        <f t="shared" si="20"/>
        <v>4.9853006006526826E-2</v>
      </c>
      <c r="I80" s="106">
        <v>0.35295928252620995</v>
      </c>
      <c r="J80" s="111">
        <v>8.2018000000000004</v>
      </c>
      <c r="K80" s="106">
        <f t="shared" si="22"/>
        <v>0</v>
      </c>
      <c r="L80" s="106">
        <v>0</v>
      </c>
      <c r="M80" s="107" t="s">
        <v>253</v>
      </c>
      <c r="N80" s="108">
        <v>0</v>
      </c>
      <c r="O80" s="108">
        <v>0</v>
      </c>
      <c r="P80" s="108">
        <v>0</v>
      </c>
      <c r="Q80" s="108">
        <v>0</v>
      </c>
      <c r="R80" s="108">
        <v>0</v>
      </c>
      <c r="S80" s="108">
        <v>0</v>
      </c>
      <c r="T80" s="106">
        <f t="shared" si="48"/>
        <v>0.35295928252620995</v>
      </c>
      <c r="U80" s="106">
        <v>0</v>
      </c>
      <c r="V80" s="108">
        <f t="shared" si="49"/>
        <v>0.35295928252620995</v>
      </c>
      <c r="W80" s="108">
        <f t="shared" si="50"/>
        <v>0.35295928252620995</v>
      </c>
      <c r="X80" s="108">
        <f t="shared" si="51"/>
        <v>0</v>
      </c>
      <c r="Y80" s="108">
        <f t="shared" si="52"/>
        <v>0</v>
      </c>
      <c r="Z80" s="108">
        <v>0</v>
      </c>
      <c r="AA80" s="108">
        <v>0</v>
      </c>
      <c r="AB80" s="108">
        <v>0</v>
      </c>
      <c r="AC80" s="108">
        <v>0</v>
      </c>
      <c r="AD80" s="108">
        <f t="shared" si="53"/>
        <v>0</v>
      </c>
      <c r="AE80" s="108">
        <v>0</v>
      </c>
      <c r="AF80" s="108">
        <v>0</v>
      </c>
      <c r="AG80" s="108">
        <v>0</v>
      </c>
      <c r="AH80" s="108">
        <v>0</v>
      </c>
      <c r="AI80" s="106">
        <f t="shared" si="54"/>
        <v>0</v>
      </c>
      <c r="AJ80" s="108">
        <v>0</v>
      </c>
      <c r="AK80" s="108">
        <v>0</v>
      </c>
      <c r="AL80" s="108">
        <v>0</v>
      </c>
      <c r="AM80" s="108">
        <v>0</v>
      </c>
      <c r="AN80" s="106">
        <f t="shared" si="55"/>
        <v>0</v>
      </c>
      <c r="AO80" s="108">
        <v>0</v>
      </c>
      <c r="AP80" s="108">
        <v>0</v>
      </c>
      <c r="AQ80" s="52">
        <v>0</v>
      </c>
      <c r="AR80" s="108">
        <v>0</v>
      </c>
      <c r="AS80" s="106">
        <f t="shared" si="56"/>
        <v>0</v>
      </c>
      <c r="AT80" s="108">
        <v>0</v>
      </c>
      <c r="AU80" s="108">
        <v>0</v>
      </c>
      <c r="AV80" s="108">
        <v>0</v>
      </c>
      <c r="AW80" s="108">
        <v>0</v>
      </c>
      <c r="AX80" s="106">
        <f t="shared" si="57"/>
        <v>0</v>
      </c>
      <c r="AY80" s="108">
        <v>0</v>
      </c>
      <c r="AZ80" s="108">
        <v>0</v>
      </c>
      <c r="BA80" s="108">
        <v>0</v>
      </c>
      <c r="BB80" s="108">
        <v>0</v>
      </c>
      <c r="BC80" s="106">
        <f t="shared" si="29"/>
        <v>0</v>
      </c>
      <c r="BD80" s="108">
        <v>0</v>
      </c>
      <c r="BE80" s="108">
        <v>0</v>
      </c>
      <c r="BF80" s="108">
        <v>0</v>
      </c>
      <c r="BG80" s="108">
        <v>0</v>
      </c>
      <c r="BH80" s="106">
        <f t="shared" si="58"/>
        <v>0</v>
      </c>
      <c r="BI80" s="108">
        <v>0</v>
      </c>
      <c r="BJ80" s="108">
        <v>0</v>
      </c>
      <c r="BK80" s="108">
        <v>0</v>
      </c>
      <c r="BL80" s="108">
        <v>0</v>
      </c>
      <c r="BM80" s="106">
        <f t="shared" si="30"/>
        <v>0</v>
      </c>
      <c r="BN80" s="108">
        <v>0</v>
      </c>
      <c r="BO80" s="108">
        <v>0</v>
      </c>
      <c r="BP80" s="108">
        <v>0</v>
      </c>
      <c r="BQ80" s="108">
        <v>0</v>
      </c>
      <c r="BR80" s="106">
        <v>0</v>
      </c>
      <c r="BS80" s="108">
        <v>0</v>
      </c>
      <c r="BT80" s="108">
        <v>0</v>
      </c>
      <c r="BU80" s="108">
        <v>0</v>
      </c>
      <c r="BV80" s="108">
        <v>0</v>
      </c>
      <c r="BW80" s="106">
        <f t="shared" si="32"/>
        <v>0.35295928252620995</v>
      </c>
      <c r="BX80" s="108">
        <v>0</v>
      </c>
      <c r="BY80" s="108">
        <v>0</v>
      </c>
      <c r="BZ80" s="109">
        <v>0.35295928252620995</v>
      </c>
      <c r="CA80" s="108">
        <v>0</v>
      </c>
      <c r="CB80" s="106">
        <v>0</v>
      </c>
      <c r="CC80" s="108">
        <v>0</v>
      </c>
      <c r="CD80" s="108">
        <v>0</v>
      </c>
      <c r="CE80" s="108">
        <v>0</v>
      </c>
      <c r="CF80" s="108">
        <v>0</v>
      </c>
      <c r="CG80" s="106">
        <f t="shared" si="59"/>
        <v>0.35295928252620995</v>
      </c>
      <c r="CH80" s="108">
        <f t="shared" si="60"/>
        <v>0</v>
      </c>
      <c r="CI80" s="108">
        <f t="shared" si="60"/>
        <v>0</v>
      </c>
      <c r="CJ80" s="108">
        <f t="shared" si="60"/>
        <v>0.35295928252620995</v>
      </c>
      <c r="CK80" s="108">
        <v>0</v>
      </c>
      <c r="CL80" s="106">
        <f t="shared" si="61"/>
        <v>0</v>
      </c>
      <c r="CM80" s="108">
        <f t="shared" si="61"/>
        <v>0</v>
      </c>
      <c r="CN80" s="108">
        <f t="shared" si="61"/>
        <v>0</v>
      </c>
      <c r="CO80" s="108">
        <f t="shared" si="61"/>
        <v>0</v>
      </c>
      <c r="CP80" s="108">
        <f t="shared" si="61"/>
        <v>0</v>
      </c>
      <c r="CQ80" s="80"/>
    </row>
    <row r="81" spans="1:95" ht="60.75" customHeight="1">
      <c r="A81" s="10" t="s">
        <v>300</v>
      </c>
      <c r="B81" s="39" t="s">
        <v>100</v>
      </c>
      <c r="C81" s="9" t="s">
        <v>101</v>
      </c>
      <c r="D81" s="40" t="s">
        <v>252</v>
      </c>
      <c r="E81" s="126">
        <v>2024</v>
      </c>
      <c r="F81" s="126">
        <v>2024</v>
      </c>
      <c r="G81" s="105" t="s">
        <v>253</v>
      </c>
      <c r="H81" s="106">
        <f t="shared" si="20"/>
        <v>0.40819209039548027</v>
      </c>
      <c r="I81" s="106">
        <v>2.89</v>
      </c>
      <c r="J81" s="111">
        <v>8.2018000000000004</v>
      </c>
      <c r="K81" s="106">
        <v>0</v>
      </c>
      <c r="L81" s="106">
        <v>0</v>
      </c>
      <c r="M81" s="107" t="s">
        <v>253</v>
      </c>
      <c r="N81" s="108">
        <v>0</v>
      </c>
      <c r="O81" s="108">
        <v>0</v>
      </c>
      <c r="P81" s="108">
        <v>0</v>
      </c>
      <c r="Q81" s="108">
        <v>0</v>
      </c>
      <c r="R81" s="108">
        <v>0</v>
      </c>
      <c r="S81" s="108">
        <v>0</v>
      </c>
      <c r="T81" s="106">
        <f t="shared" si="48"/>
        <v>2.89</v>
      </c>
      <c r="U81" s="106">
        <v>0</v>
      </c>
      <c r="V81" s="108">
        <f t="shared" si="49"/>
        <v>2.89</v>
      </c>
      <c r="W81" s="108">
        <f t="shared" si="50"/>
        <v>2.89</v>
      </c>
      <c r="X81" s="108">
        <f t="shared" si="51"/>
        <v>0</v>
      </c>
      <c r="Y81" s="108">
        <f t="shared" si="52"/>
        <v>0</v>
      </c>
      <c r="Z81" s="108">
        <v>0</v>
      </c>
      <c r="AA81" s="108">
        <v>0</v>
      </c>
      <c r="AB81" s="108">
        <v>0</v>
      </c>
      <c r="AC81" s="108">
        <v>0</v>
      </c>
      <c r="AD81" s="108">
        <f t="shared" si="53"/>
        <v>0</v>
      </c>
      <c r="AE81" s="108">
        <v>0</v>
      </c>
      <c r="AF81" s="108">
        <v>0</v>
      </c>
      <c r="AG81" s="108">
        <v>0</v>
      </c>
      <c r="AH81" s="108">
        <v>0</v>
      </c>
      <c r="AI81" s="106">
        <f t="shared" si="54"/>
        <v>0</v>
      </c>
      <c r="AJ81" s="108">
        <v>0</v>
      </c>
      <c r="AK81" s="108">
        <v>0</v>
      </c>
      <c r="AL81" s="108">
        <v>0</v>
      </c>
      <c r="AM81" s="108">
        <v>0</v>
      </c>
      <c r="AN81" s="106">
        <f t="shared" si="55"/>
        <v>0</v>
      </c>
      <c r="AO81" s="108">
        <v>0</v>
      </c>
      <c r="AP81" s="108">
        <v>0</v>
      </c>
      <c r="AQ81" s="52">
        <v>0</v>
      </c>
      <c r="AR81" s="108">
        <v>0</v>
      </c>
      <c r="AS81" s="106">
        <f t="shared" si="56"/>
        <v>0</v>
      </c>
      <c r="AT81" s="108">
        <v>0</v>
      </c>
      <c r="AU81" s="108">
        <v>0</v>
      </c>
      <c r="AV81" s="108">
        <v>0</v>
      </c>
      <c r="AW81" s="108">
        <v>0</v>
      </c>
      <c r="AX81" s="106">
        <f t="shared" si="57"/>
        <v>0</v>
      </c>
      <c r="AY81" s="108">
        <v>0</v>
      </c>
      <c r="AZ81" s="108">
        <v>0</v>
      </c>
      <c r="BA81" s="108">
        <v>0</v>
      </c>
      <c r="BB81" s="108">
        <v>0</v>
      </c>
      <c r="BC81" s="106">
        <f t="shared" si="29"/>
        <v>0</v>
      </c>
      <c r="BD81" s="108">
        <v>0</v>
      </c>
      <c r="BE81" s="108">
        <v>0</v>
      </c>
      <c r="BF81" s="108">
        <v>0</v>
      </c>
      <c r="BG81" s="108">
        <v>0</v>
      </c>
      <c r="BH81" s="106">
        <f t="shared" si="58"/>
        <v>0</v>
      </c>
      <c r="BI81" s="108">
        <v>0</v>
      </c>
      <c r="BJ81" s="108">
        <v>0</v>
      </c>
      <c r="BK81" s="108">
        <v>0</v>
      </c>
      <c r="BL81" s="108">
        <v>0</v>
      </c>
      <c r="BM81" s="106">
        <f t="shared" si="30"/>
        <v>0</v>
      </c>
      <c r="BN81" s="108">
        <v>0</v>
      </c>
      <c r="BO81" s="108">
        <v>0</v>
      </c>
      <c r="BP81" s="108">
        <v>0</v>
      </c>
      <c r="BQ81" s="108">
        <v>0</v>
      </c>
      <c r="BR81" s="106">
        <v>0</v>
      </c>
      <c r="BS81" s="108">
        <v>0</v>
      </c>
      <c r="BT81" s="108">
        <v>0</v>
      </c>
      <c r="BU81" s="108">
        <v>0</v>
      </c>
      <c r="BV81" s="108">
        <v>0</v>
      </c>
      <c r="BW81" s="106">
        <f t="shared" si="32"/>
        <v>2.89</v>
      </c>
      <c r="BX81" s="108">
        <v>0</v>
      </c>
      <c r="BY81" s="108">
        <v>0</v>
      </c>
      <c r="BZ81" s="109">
        <v>2.89</v>
      </c>
      <c r="CA81" s="108">
        <v>0</v>
      </c>
      <c r="CB81" s="106">
        <v>0</v>
      </c>
      <c r="CC81" s="108">
        <v>0</v>
      </c>
      <c r="CD81" s="108">
        <v>0</v>
      </c>
      <c r="CE81" s="108">
        <v>0</v>
      </c>
      <c r="CF81" s="108">
        <v>0</v>
      </c>
      <c r="CG81" s="106">
        <f t="shared" si="59"/>
        <v>2.89</v>
      </c>
      <c r="CH81" s="108">
        <f t="shared" si="60"/>
        <v>0</v>
      </c>
      <c r="CI81" s="108">
        <f t="shared" si="60"/>
        <v>0</v>
      </c>
      <c r="CJ81" s="108">
        <f t="shared" si="60"/>
        <v>2.89</v>
      </c>
      <c r="CK81" s="108">
        <v>1</v>
      </c>
      <c r="CL81" s="106">
        <f t="shared" si="61"/>
        <v>0</v>
      </c>
      <c r="CM81" s="108">
        <f t="shared" si="61"/>
        <v>0</v>
      </c>
      <c r="CN81" s="108">
        <f t="shared" si="61"/>
        <v>0</v>
      </c>
      <c r="CO81" s="108">
        <f t="shared" si="61"/>
        <v>0</v>
      </c>
      <c r="CP81" s="108">
        <f t="shared" si="61"/>
        <v>0</v>
      </c>
      <c r="CQ81" s="80"/>
    </row>
    <row r="82" spans="1:95" ht="145.5" customHeight="1">
      <c r="A82" s="422" t="s">
        <v>301</v>
      </c>
      <c r="B82" s="422"/>
      <c r="C82" s="422"/>
      <c r="D82" s="422"/>
      <c r="E82" s="422"/>
      <c r="F82" s="422"/>
      <c r="G82" s="422"/>
      <c r="H82" s="422"/>
      <c r="I82" s="422"/>
      <c r="J82" s="422"/>
      <c r="K82" s="422"/>
      <c r="L82" s="422"/>
      <c r="M82" s="422"/>
      <c r="N82" s="422"/>
      <c r="O82" s="422"/>
      <c r="P82" s="422"/>
      <c r="Q82" s="127"/>
      <c r="R82" s="127"/>
      <c r="S82" s="127"/>
      <c r="T82" s="127"/>
      <c r="U82" s="127"/>
      <c r="AB82" s="128"/>
    </row>
    <row r="83" spans="1:95" ht="40.5" customHeight="1">
      <c r="A83" s="419" t="s">
        <v>302</v>
      </c>
      <c r="B83" s="419"/>
      <c r="C83" s="419"/>
      <c r="D83" s="419"/>
      <c r="E83" s="419"/>
      <c r="F83" s="419"/>
      <c r="G83" s="419"/>
      <c r="H83" s="419"/>
      <c r="I83" s="419"/>
      <c r="J83" s="419"/>
      <c r="K83" s="419"/>
      <c r="L83" s="419"/>
      <c r="M83" s="419"/>
      <c r="N83" s="419"/>
      <c r="O83" s="419"/>
      <c r="P83" s="419"/>
      <c r="Q83" s="129"/>
      <c r="R83" s="129"/>
      <c r="S83" s="129"/>
      <c r="T83" s="129"/>
      <c r="U83" s="129"/>
    </row>
    <row r="84" spans="1:95" ht="57.75" customHeight="1">
      <c r="A84" s="419" t="s">
        <v>303</v>
      </c>
      <c r="B84" s="419"/>
      <c r="C84" s="419"/>
      <c r="D84" s="419"/>
      <c r="E84" s="419"/>
      <c r="F84" s="419"/>
      <c r="G84" s="419"/>
      <c r="H84" s="419"/>
      <c r="I84" s="419"/>
      <c r="J84" s="419"/>
      <c r="K84" s="419"/>
      <c r="L84" s="419"/>
      <c r="M84" s="419"/>
      <c r="N84" s="419"/>
      <c r="O84" s="419"/>
      <c r="P84" s="419"/>
      <c r="Q84" s="129"/>
      <c r="R84" s="129"/>
      <c r="S84" s="129"/>
      <c r="T84" s="129"/>
      <c r="U84" s="129"/>
    </row>
    <row r="85" spans="1:95" ht="37.5" customHeight="1">
      <c r="A85" s="419" t="s">
        <v>304</v>
      </c>
      <c r="B85" s="419"/>
      <c r="C85" s="419"/>
      <c r="D85" s="419"/>
      <c r="E85" s="419"/>
      <c r="F85" s="419"/>
      <c r="G85" s="419"/>
      <c r="H85" s="419"/>
      <c r="I85" s="419"/>
      <c r="J85" s="419"/>
      <c r="K85" s="419"/>
      <c r="L85" s="419"/>
      <c r="M85" s="419"/>
      <c r="N85" s="419"/>
      <c r="O85" s="419"/>
      <c r="P85" s="419"/>
      <c r="Q85" s="129"/>
      <c r="R85" s="129"/>
      <c r="S85" s="129"/>
      <c r="T85" s="129"/>
      <c r="U85" s="129"/>
    </row>
    <row r="86" spans="1:95">
      <c r="A86" s="420"/>
      <c r="B86" s="420"/>
      <c r="C86" s="420"/>
      <c r="D86" s="420"/>
      <c r="E86" s="420"/>
      <c r="F86" s="420"/>
      <c r="G86" s="420"/>
      <c r="H86" s="420"/>
      <c r="I86" s="420"/>
      <c r="J86" s="420"/>
      <c r="K86" s="420"/>
      <c r="L86" s="420"/>
      <c r="M86" s="420"/>
      <c r="N86" s="420"/>
      <c r="O86" s="420"/>
      <c r="P86" s="420"/>
      <c r="Q86" s="130"/>
      <c r="R86" s="130"/>
      <c r="S86" s="130"/>
      <c r="T86" s="130"/>
      <c r="U86" s="130">
        <v>0</v>
      </c>
      <c r="V86" s="127"/>
    </row>
    <row r="87" spans="1:95">
      <c r="A87" s="421"/>
      <c r="B87" s="421"/>
      <c r="C87" s="421"/>
      <c r="D87" s="421"/>
      <c r="E87" s="421"/>
      <c r="F87" s="421"/>
      <c r="G87" s="421"/>
      <c r="H87" s="421"/>
      <c r="I87" s="421"/>
      <c r="J87" s="421"/>
      <c r="K87" s="421"/>
      <c r="L87" s="421"/>
      <c r="M87" s="421"/>
      <c r="N87" s="421"/>
      <c r="O87" s="421"/>
      <c r="P87" s="421"/>
    </row>
    <row r="88" spans="1:95" s="2" customFormat="1">
      <c r="B88" s="365" t="s">
        <v>2</v>
      </c>
      <c r="C88" s="365"/>
      <c r="D88" s="365"/>
      <c r="F88" s="132" t="s">
        <v>305</v>
      </c>
      <c r="G88" s="3"/>
      <c r="H88" s="3"/>
      <c r="I88" s="3"/>
      <c r="J88" s="3"/>
      <c r="K88" s="3"/>
      <c r="L88" s="3"/>
      <c r="M88" s="3"/>
      <c r="N88" s="3"/>
      <c r="O88" s="3"/>
      <c r="P88" s="3"/>
      <c r="Q88" s="3"/>
      <c r="R88" s="3"/>
      <c r="S88" s="133"/>
      <c r="T88" s="3"/>
      <c r="U88" s="3"/>
      <c r="Y88" s="134"/>
      <c r="AB88" s="134"/>
      <c r="AC88" s="134"/>
      <c r="AD88" s="134"/>
      <c r="AG88" s="134"/>
      <c r="AH88" s="134"/>
      <c r="AI88" s="134"/>
      <c r="AL88" s="134"/>
      <c r="AM88" s="134"/>
      <c r="AN88" s="134"/>
      <c r="AQ88" s="134"/>
      <c r="AR88" s="134"/>
      <c r="AS88" s="134"/>
      <c r="AV88" s="134"/>
      <c r="AW88" s="134"/>
      <c r="AX88" s="134"/>
      <c r="BA88" s="134"/>
      <c r="BB88" s="134"/>
      <c r="BC88" s="134"/>
      <c r="BF88" s="134"/>
      <c r="BG88" s="134"/>
      <c r="BH88" s="134"/>
      <c r="BK88" s="134"/>
      <c r="BL88" s="134"/>
      <c r="BM88" s="134"/>
      <c r="BN88" s="134"/>
      <c r="BO88" s="134"/>
      <c r="BP88" s="134"/>
      <c r="BQ88" s="134"/>
      <c r="BR88" s="134"/>
      <c r="BS88" s="134"/>
      <c r="BT88" s="134"/>
      <c r="BU88" s="134"/>
      <c r="BV88" s="134"/>
      <c r="BW88" s="134"/>
      <c r="BX88" s="134"/>
      <c r="BY88" s="134"/>
      <c r="BZ88" s="134"/>
      <c r="CA88" s="134"/>
      <c r="CB88" s="134"/>
      <c r="CC88" s="134"/>
      <c r="CD88" s="134"/>
      <c r="CE88" s="134"/>
      <c r="CF88" s="134"/>
      <c r="CG88" s="134"/>
      <c r="CJ88" s="134"/>
      <c r="CK88" s="134"/>
      <c r="CL88" s="134"/>
      <c r="CO88" s="134"/>
      <c r="CP88" s="134"/>
    </row>
    <row r="89" spans="1:95" s="2" customFormat="1" ht="15">
      <c r="B89" s="3"/>
      <c r="C89" s="3"/>
      <c r="D89" s="3"/>
      <c r="E89" s="3"/>
      <c r="F89" s="3"/>
      <c r="G89" s="3"/>
      <c r="H89" s="3"/>
      <c r="I89" s="3"/>
      <c r="J89" s="3"/>
      <c r="K89" s="3"/>
      <c r="L89" s="3"/>
      <c r="M89" s="3"/>
      <c r="N89" s="3"/>
      <c r="O89" s="3"/>
      <c r="P89" s="3"/>
      <c r="Q89" s="3"/>
      <c r="R89" s="3"/>
      <c r="S89" s="133"/>
      <c r="T89" s="3"/>
      <c r="U89" s="3"/>
      <c r="Y89" s="134"/>
      <c r="AB89" s="134"/>
      <c r="AC89" s="134"/>
      <c r="AD89" s="134"/>
      <c r="AG89" s="134"/>
      <c r="AH89" s="134"/>
      <c r="AI89" s="134"/>
      <c r="AL89" s="134"/>
      <c r="AM89" s="134"/>
      <c r="AN89" s="134"/>
      <c r="AQ89" s="134"/>
      <c r="AR89" s="134"/>
      <c r="AS89" s="134"/>
      <c r="AV89" s="134"/>
      <c r="AW89" s="134"/>
      <c r="AX89" s="134"/>
      <c r="BA89" s="134"/>
      <c r="BB89" s="134"/>
      <c r="BC89" s="134"/>
      <c r="BF89" s="134"/>
      <c r="BG89" s="134"/>
      <c r="BH89" s="134"/>
      <c r="BK89" s="134"/>
      <c r="BL89" s="134"/>
      <c r="BM89" s="134"/>
      <c r="BN89" s="134"/>
      <c r="BO89" s="134"/>
      <c r="BP89" s="134"/>
      <c r="BQ89" s="134"/>
      <c r="BR89" s="134"/>
      <c r="BS89" s="134"/>
      <c r="BT89" s="134"/>
      <c r="BU89" s="134"/>
      <c r="BV89" s="134"/>
      <c r="BW89" s="134"/>
      <c r="BX89" s="134"/>
      <c r="BY89" s="134"/>
      <c r="BZ89" s="134"/>
      <c r="CA89" s="134"/>
      <c r="CB89" s="134"/>
      <c r="CC89" s="134"/>
      <c r="CD89" s="134"/>
      <c r="CE89" s="134"/>
      <c r="CF89" s="134"/>
      <c r="CG89" s="134"/>
      <c r="CJ89" s="134"/>
      <c r="CK89" s="134"/>
      <c r="CL89" s="134"/>
      <c r="CO89" s="134"/>
      <c r="CP89" s="134"/>
    </row>
    <row r="90" spans="1:95" s="2" customFormat="1" ht="15">
      <c r="B90" s="3"/>
      <c r="C90" s="3"/>
      <c r="D90" s="3"/>
      <c r="E90" s="3"/>
      <c r="F90" s="3"/>
      <c r="G90" s="3"/>
      <c r="H90" s="3"/>
      <c r="I90" s="3"/>
      <c r="J90" s="3"/>
      <c r="K90" s="3"/>
      <c r="L90" s="3"/>
      <c r="M90" s="3"/>
      <c r="N90" s="3"/>
      <c r="O90" s="3"/>
      <c r="P90" s="3"/>
      <c r="Q90" s="3"/>
      <c r="R90" s="3"/>
      <c r="S90" s="133"/>
      <c r="T90" s="3"/>
      <c r="U90" s="3"/>
      <c r="Y90" s="134"/>
      <c r="AB90" s="134"/>
      <c r="AC90" s="134"/>
      <c r="AD90" s="134"/>
      <c r="AG90" s="134"/>
      <c r="AH90" s="134"/>
      <c r="AI90" s="134"/>
      <c r="AL90" s="134"/>
      <c r="AM90" s="134"/>
      <c r="AN90" s="134"/>
      <c r="AQ90" s="134"/>
      <c r="AR90" s="134"/>
      <c r="AS90" s="134"/>
      <c r="AV90" s="134"/>
      <c r="AW90" s="134"/>
      <c r="AX90" s="134"/>
      <c r="BA90" s="134"/>
      <c r="BB90" s="134"/>
      <c r="BC90" s="134"/>
      <c r="BF90" s="134"/>
      <c r="BG90" s="134"/>
      <c r="BH90" s="134"/>
      <c r="BK90" s="134"/>
      <c r="BL90" s="134"/>
      <c r="BM90" s="134"/>
      <c r="BN90" s="134"/>
      <c r="BO90" s="134"/>
      <c r="BP90" s="134"/>
      <c r="BQ90" s="134"/>
      <c r="BR90" s="134"/>
      <c r="BS90" s="134"/>
      <c r="BT90" s="134"/>
      <c r="BU90" s="134"/>
      <c r="BV90" s="134"/>
      <c r="BW90" s="134"/>
      <c r="BX90" s="134"/>
      <c r="BY90" s="134"/>
      <c r="BZ90" s="134"/>
      <c r="CA90" s="134"/>
      <c r="CB90" s="134"/>
      <c r="CC90" s="134"/>
      <c r="CD90" s="134"/>
      <c r="CE90" s="134"/>
      <c r="CF90" s="134"/>
      <c r="CG90" s="134"/>
      <c r="CJ90" s="134"/>
      <c r="CK90" s="134"/>
      <c r="CL90" s="134"/>
      <c r="CO90" s="134"/>
      <c r="CP90" s="134"/>
    </row>
    <row r="91" spans="1:95" s="2" customFormat="1" ht="15">
      <c r="B91" s="3"/>
      <c r="C91" s="3"/>
      <c r="D91" s="3"/>
      <c r="E91" s="3"/>
      <c r="F91" s="3"/>
      <c r="G91" s="3"/>
      <c r="H91" s="3"/>
      <c r="I91" s="3"/>
      <c r="J91" s="3"/>
      <c r="K91" s="3"/>
      <c r="L91" s="3"/>
      <c r="M91" s="3"/>
      <c r="N91" s="3"/>
      <c r="O91" s="3"/>
      <c r="P91" s="3"/>
      <c r="Q91" s="3"/>
      <c r="R91" s="3"/>
      <c r="S91" s="133"/>
      <c r="T91" s="3"/>
      <c r="U91" s="3"/>
      <c r="Y91" s="134"/>
      <c r="AB91" s="134"/>
      <c r="AC91" s="134"/>
      <c r="AD91" s="134"/>
      <c r="AG91" s="134"/>
      <c r="AH91" s="134"/>
      <c r="AI91" s="134"/>
      <c r="AL91" s="134"/>
      <c r="AM91" s="134"/>
      <c r="AN91" s="134"/>
      <c r="AQ91" s="134"/>
      <c r="AR91" s="134"/>
      <c r="AS91" s="134"/>
      <c r="AV91" s="134"/>
      <c r="AW91" s="134"/>
      <c r="AX91" s="134"/>
      <c r="BA91" s="134"/>
      <c r="BB91" s="134"/>
      <c r="BC91" s="134"/>
      <c r="BF91" s="134"/>
      <c r="BG91" s="134"/>
      <c r="BH91" s="134"/>
      <c r="BK91" s="134"/>
      <c r="BL91" s="134"/>
      <c r="BM91" s="134"/>
      <c r="BN91" s="134"/>
      <c r="BO91" s="134"/>
      <c r="BP91" s="134"/>
      <c r="BQ91" s="134"/>
      <c r="BR91" s="134"/>
      <c r="BS91" s="134"/>
      <c r="BT91" s="134"/>
      <c r="BU91" s="134"/>
      <c r="BV91" s="134"/>
      <c r="BW91" s="134"/>
      <c r="BX91" s="134"/>
      <c r="BY91" s="134"/>
      <c r="BZ91" s="134"/>
      <c r="CA91" s="134"/>
      <c r="CB91" s="134"/>
      <c r="CC91" s="134"/>
      <c r="CD91" s="134"/>
      <c r="CE91" s="134"/>
      <c r="CF91" s="134"/>
      <c r="CG91" s="134"/>
      <c r="CJ91" s="134"/>
      <c r="CK91" s="134"/>
      <c r="CL91" s="134"/>
      <c r="CO91" s="134"/>
      <c r="CP91" s="134"/>
    </row>
    <row r="92" spans="1:95" s="2" customFormat="1">
      <c r="B92" s="58" t="s">
        <v>0</v>
      </c>
      <c r="C92" s="58"/>
      <c r="D92" s="4"/>
      <c r="E92" s="4"/>
      <c r="F92" s="4"/>
      <c r="G92" s="4"/>
      <c r="H92" s="4"/>
      <c r="I92" s="4"/>
      <c r="J92" s="4"/>
      <c r="K92" s="4"/>
      <c r="L92" s="3"/>
      <c r="M92" s="3"/>
      <c r="N92" s="3"/>
      <c r="O92" s="3"/>
      <c r="P92" s="3"/>
      <c r="Q92" s="3"/>
      <c r="R92" s="3"/>
      <c r="S92" s="133"/>
      <c r="T92" s="3"/>
      <c r="U92" s="3"/>
      <c r="Y92" s="134"/>
      <c r="AB92" s="134"/>
      <c r="AC92" s="134"/>
      <c r="AD92" s="134"/>
      <c r="AG92" s="134"/>
      <c r="AH92" s="134"/>
      <c r="AI92" s="134"/>
      <c r="AL92" s="134"/>
      <c r="AM92" s="134"/>
      <c r="AN92" s="134"/>
      <c r="AQ92" s="134"/>
      <c r="AR92" s="134"/>
      <c r="AS92" s="134"/>
      <c r="AV92" s="134"/>
      <c r="AW92" s="134"/>
      <c r="AX92" s="134"/>
      <c r="BA92" s="134"/>
      <c r="BB92" s="134"/>
      <c r="BC92" s="134"/>
      <c r="BF92" s="134"/>
      <c r="BG92" s="134"/>
      <c r="BH92" s="134"/>
      <c r="BK92" s="134"/>
      <c r="BL92" s="134"/>
      <c r="BM92" s="134"/>
      <c r="BN92" s="134"/>
      <c r="BO92" s="134"/>
      <c r="BP92" s="134"/>
      <c r="BQ92" s="134"/>
      <c r="BR92" s="134"/>
      <c r="BS92" s="134"/>
      <c r="BT92" s="134"/>
      <c r="BU92" s="134"/>
      <c r="BV92" s="134"/>
      <c r="BW92" s="134"/>
      <c r="BX92" s="134"/>
      <c r="BY92" s="134"/>
      <c r="BZ92" s="134"/>
      <c r="CA92" s="134"/>
      <c r="CB92" s="134"/>
      <c r="CC92" s="134"/>
      <c r="CD92" s="134"/>
      <c r="CE92" s="134"/>
      <c r="CF92" s="134"/>
      <c r="CG92" s="134"/>
      <c r="CJ92" s="134"/>
      <c r="CK92" s="134"/>
      <c r="CL92" s="134"/>
      <c r="CO92" s="134"/>
      <c r="CP92" s="134"/>
    </row>
  </sheetData>
  <mergeCells count="49">
    <mergeCell ref="A9:AH9"/>
    <mergeCell ref="A4:AH4"/>
    <mergeCell ref="A5:AH5"/>
    <mergeCell ref="A6:AH6"/>
    <mergeCell ref="A7:AH7"/>
    <mergeCell ref="A8:AH8"/>
    <mergeCell ref="A10:AH10"/>
    <mergeCell ref="A11:AH11"/>
    <mergeCell ref="A12:AH12"/>
    <mergeCell ref="A14:A16"/>
    <mergeCell ref="B14:B16"/>
    <mergeCell ref="C14:C16"/>
    <mergeCell ref="D14:D16"/>
    <mergeCell ref="E14:E16"/>
    <mergeCell ref="F14:G15"/>
    <mergeCell ref="H14:M14"/>
    <mergeCell ref="AI14:CP14"/>
    <mergeCell ref="CQ14:CQ16"/>
    <mergeCell ref="H15:J15"/>
    <mergeCell ref="K15:M15"/>
    <mergeCell ref="P15:Q15"/>
    <mergeCell ref="R15:S15"/>
    <mergeCell ref="Y15:AC15"/>
    <mergeCell ref="AD15:AH15"/>
    <mergeCell ref="AI15:AM15"/>
    <mergeCell ref="AN15:AR15"/>
    <mergeCell ref="N14:N16"/>
    <mergeCell ref="O14:O16"/>
    <mergeCell ref="P14:S14"/>
    <mergeCell ref="T14:U15"/>
    <mergeCell ref="V14:X15"/>
    <mergeCell ref="Y14:AH14"/>
    <mergeCell ref="A83:P83"/>
    <mergeCell ref="AS15:AW15"/>
    <mergeCell ref="AX15:BB15"/>
    <mergeCell ref="BC15:BG15"/>
    <mergeCell ref="BH15:BL15"/>
    <mergeCell ref="BW15:CA15"/>
    <mergeCell ref="CB15:CF15"/>
    <mergeCell ref="CG15:CK15"/>
    <mergeCell ref="CL15:CP15"/>
    <mergeCell ref="A82:P82"/>
    <mergeCell ref="BM15:BQ15"/>
    <mergeCell ref="BR15:BV15"/>
    <mergeCell ref="A84:P84"/>
    <mergeCell ref="A85:P85"/>
    <mergeCell ref="A86:P86"/>
    <mergeCell ref="A87:P87"/>
    <mergeCell ref="B88:D88"/>
  </mergeCells>
  <printOptions horizontalCentered="1"/>
  <pageMargins left="0.70866141732283472" right="0.70866141732283472" top="0.74803149606299213" bottom="0.74803149606299213" header="0.31496062992125984" footer="0.31496062992125984"/>
  <pageSetup paperSize="8" scale="50" fitToWidth="2" orientation="landscape" r:id="rId1"/>
  <headerFooter differentFirst="1">
    <oddHeader>&amp;C&amp;P</oddHeader>
  </headerFooter>
  <colBreaks count="1" manualBreakCount="1">
    <brk id="34" max="4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O43"/>
  <sheetViews>
    <sheetView view="pageBreakPreview" zoomScale="60" zoomScaleNormal="100" workbookViewId="0">
      <selection activeCell="S33" sqref="S33"/>
    </sheetView>
  </sheetViews>
  <sheetFormatPr defaultRowHeight="15.75"/>
  <cols>
    <col min="1" max="1" width="11.625" style="61" customWidth="1"/>
    <col min="2" max="2" width="41.25" style="61" customWidth="1"/>
    <col min="3" max="3" width="16.5" style="61" customWidth="1"/>
    <col min="4" max="4" width="18" style="61" customWidth="1"/>
    <col min="5" max="5" width="6.125" style="61" customWidth="1"/>
    <col min="6" max="10" width="6" style="61" customWidth="1"/>
    <col min="11" max="11" width="18" style="61" customWidth="1"/>
    <col min="12" max="17" width="6" style="61" customWidth="1"/>
    <col min="18" max="18" width="18" style="61" customWidth="1"/>
    <col min="19" max="24" width="6" style="61" customWidth="1"/>
    <col min="25" max="25" width="14.625" style="61" customWidth="1"/>
    <col min="26" max="26" width="10.375" style="61" customWidth="1"/>
    <col min="27" max="31" width="6" style="61" customWidth="1"/>
    <col min="32" max="32" width="16.125" style="61" customWidth="1"/>
    <col min="33" max="33" width="11" style="61" customWidth="1"/>
    <col min="34" max="35" width="6" style="61" customWidth="1"/>
    <col min="36" max="36" width="7" style="61" customWidth="1"/>
    <col min="37" max="38" width="6" style="61" customWidth="1"/>
    <col min="39" max="39" width="3.5" style="61" customWidth="1"/>
    <col min="40" max="40" width="5.75" style="61" customWidth="1"/>
    <col min="41" max="41" width="16.125" style="61" customWidth="1"/>
    <col min="42" max="42" width="21.25" style="61" customWidth="1"/>
    <col min="43" max="43" width="12.625" style="61" customWidth="1"/>
    <col min="44" max="44" width="22.375" style="61" customWidth="1"/>
    <col min="45" max="45" width="10.875" style="61" customWidth="1"/>
    <col min="46" max="46" width="17.375" style="61" customWidth="1"/>
    <col min="47" max="48" width="4.125" style="61" customWidth="1"/>
    <col min="49" max="49" width="3.75" style="61" customWidth="1"/>
    <col min="50" max="50" width="3.875" style="61" customWidth="1"/>
    <col min="51" max="51" width="4.5" style="61" customWidth="1"/>
    <col min="52" max="52" width="5" style="61" customWidth="1"/>
    <col min="53" max="53" width="5.5" style="61" customWidth="1"/>
    <col min="54" max="54" width="5.75" style="61" customWidth="1"/>
    <col min="55" max="55" width="5.5" style="61" customWidth="1"/>
    <col min="56" max="57" width="5" style="61" customWidth="1"/>
    <col min="58" max="58" width="12.875" style="61" customWidth="1"/>
    <col min="59" max="68" width="5" style="61" customWidth="1"/>
    <col min="69" max="16384" width="9" style="61"/>
  </cols>
  <sheetData>
    <row r="1" spans="1:67" ht="18.75">
      <c r="O1" s="59"/>
      <c r="P1" s="59"/>
      <c r="Q1" s="59"/>
      <c r="R1" s="59"/>
      <c r="S1" s="59"/>
      <c r="T1" s="59"/>
      <c r="U1" s="59"/>
      <c r="V1" s="59"/>
      <c r="W1" s="59"/>
      <c r="X1" s="59"/>
      <c r="Y1" s="59"/>
      <c r="Z1" s="59"/>
      <c r="AA1" s="59"/>
      <c r="AB1" s="59"/>
      <c r="AC1" s="59"/>
      <c r="AL1" s="135" t="s">
        <v>443</v>
      </c>
    </row>
    <row r="2" spans="1:67" ht="18.75">
      <c r="O2" s="59"/>
      <c r="P2" s="59"/>
      <c r="Q2" s="59"/>
      <c r="R2" s="59"/>
      <c r="S2" s="59"/>
      <c r="T2" s="59"/>
      <c r="U2" s="59"/>
      <c r="V2" s="59"/>
      <c r="W2" s="59"/>
      <c r="X2" s="59"/>
      <c r="Y2" s="59"/>
      <c r="Z2" s="59"/>
      <c r="AA2" s="59"/>
      <c r="AB2" s="59"/>
      <c r="AC2" s="59"/>
      <c r="AL2" s="68" t="s">
        <v>103</v>
      </c>
    </row>
    <row r="3" spans="1:67" ht="18.75">
      <c r="O3" s="59"/>
      <c r="P3" s="59"/>
      <c r="Q3" s="59"/>
      <c r="R3" s="59"/>
      <c r="S3" s="59"/>
      <c r="T3" s="59"/>
      <c r="U3" s="59"/>
      <c r="V3" s="59"/>
      <c r="W3" s="59"/>
      <c r="X3" s="59"/>
      <c r="Y3" s="59"/>
      <c r="Z3" s="59"/>
      <c r="AA3" s="59"/>
      <c r="AB3" s="59"/>
      <c r="AC3" s="59"/>
      <c r="AL3" s="68" t="s">
        <v>104</v>
      </c>
    </row>
    <row r="4" spans="1:67" ht="18.75">
      <c r="A4" s="373" t="s">
        <v>444</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row>
    <row r="5" spans="1:67" ht="18.75">
      <c r="A5" s="374" t="s">
        <v>60</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row>
    <row r="6" spans="1:67">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row>
    <row r="7" spans="1:67" ht="18.75">
      <c r="A7" s="375" t="s">
        <v>106</v>
      </c>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row>
    <row r="8" spans="1:67">
      <c r="A8" s="376" t="s">
        <v>57</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row>
    <row r="9" spans="1:67">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row>
    <row r="10" spans="1:67">
      <c r="A10" s="377" t="s">
        <v>61</v>
      </c>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164"/>
      <c r="AN10" s="164"/>
      <c r="AO10" s="164"/>
      <c r="AP10" s="164"/>
      <c r="AQ10" s="164"/>
      <c r="AR10" s="164"/>
      <c r="AS10" s="164"/>
      <c r="AT10" s="164"/>
      <c r="AU10" s="164"/>
      <c r="AV10" s="164"/>
      <c r="AW10" s="164"/>
      <c r="AX10" s="164"/>
      <c r="AY10" s="164"/>
      <c r="AZ10" s="164"/>
      <c r="BA10" s="164"/>
      <c r="BB10" s="164"/>
      <c r="BC10" s="164"/>
      <c r="BD10" s="164"/>
      <c r="BE10" s="164"/>
      <c r="BF10" s="164"/>
    </row>
    <row r="11" spans="1:67" ht="18.7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183"/>
      <c r="AN11" s="183"/>
      <c r="AO11" s="183"/>
      <c r="AP11" s="183"/>
      <c r="AQ11" s="183"/>
      <c r="AR11" s="183"/>
      <c r="AS11" s="183"/>
      <c r="AT11" s="183"/>
      <c r="AU11" s="183"/>
      <c r="AV11" s="183"/>
      <c r="AW11" s="183"/>
      <c r="AX11" s="183"/>
    </row>
    <row r="12" spans="1:67" ht="18.75">
      <c r="A12" s="378" t="str">
        <f>'[1]4'!A11:AG11</f>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
      <c r="B12" s="378"/>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row>
    <row r="13" spans="1:67" ht="15.75" customHeight="1">
      <c r="A13" s="368" t="s">
        <v>56</v>
      </c>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row>
    <row r="14" spans="1:67">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168"/>
      <c r="AN14" s="168"/>
      <c r="AO14" s="168"/>
      <c r="AP14" s="168"/>
      <c r="AQ14" s="184"/>
      <c r="AR14" s="184"/>
      <c r="AS14" s="184"/>
      <c r="AT14" s="184"/>
      <c r="AU14" s="184"/>
      <c r="AV14" s="184"/>
      <c r="AW14" s="184"/>
      <c r="AX14" s="184"/>
      <c r="AY14" s="184"/>
      <c r="AZ14" s="184"/>
      <c r="BA14" s="184"/>
      <c r="BB14" s="184"/>
      <c r="BC14" s="184"/>
      <c r="BD14" s="184"/>
      <c r="BE14" s="184"/>
      <c r="BF14" s="184"/>
    </row>
    <row r="15" spans="1:67" ht="19.5" customHeight="1">
      <c r="A15" s="370" t="s">
        <v>55</v>
      </c>
      <c r="B15" s="366" t="s">
        <v>54</v>
      </c>
      <c r="C15" s="366" t="s">
        <v>53</v>
      </c>
      <c r="D15" s="367" t="s">
        <v>445</v>
      </c>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185"/>
      <c r="AN15" s="185"/>
      <c r="AO15" s="185"/>
      <c r="AP15" s="185"/>
    </row>
    <row r="16" spans="1:67" ht="43.5" customHeight="1">
      <c r="A16" s="371"/>
      <c r="B16" s="366"/>
      <c r="C16" s="366"/>
      <c r="D16" s="367" t="s">
        <v>446</v>
      </c>
      <c r="E16" s="367"/>
      <c r="F16" s="367"/>
      <c r="G16" s="367"/>
      <c r="H16" s="367"/>
      <c r="I16" s="367"/>
      <c r="J16" s="367"/>
      <c r="K16" s="367" t="s">
        <v>447</v>
      </c>
      <c r="L16" s="367"/>
      <c r="M16" s="367"/>
      <c r="N16" s="367"/>
      <c r="O16" s="367"/>
      <c r="P16" s="367"/>
      <c r="Q16" s="367"/>
      <c r="R16" s="367" t="s">
        <v>448</v>
      </c>
      <c r="S16" s="367"/>
      <c r="T16" s="367"/>
      <c r="U16" s="367"/>
      <c r="V16" s="367"/>
      <c r="W16" s="367"/>
      <c r="X16" s="367"/>
      <c r="Y16" s="367" t="s">
        <v>449</v>
      </c>
      <c r="Z16" s="367"/>
      <c r="AA16" s="367"/>
      <c r="AB16" s="367"/>
      <c r="AC16" s="367"/>
      <c r="AD16" s="367"/>
      <c r="AE16" s="367"/>
      <c r="AF16" s="366" t="s">
        <v>450</v>
      </c>
      <c r="AG16" s="366"/>
      <c r="AH16" s="366"/>
      <c r="AI16" s="366"/>
      <c r="AJ16" s="366"/>
      <c r="AK16" s="366"/>
      <c r="AL16" s="366"/>
      <c r="AM16" s="185"/>
      <c r="AN16" s="185"/>
      <c r="AO16" s="185"/>
      <c r="AP16" s="185"/>
    </row>
    <row r="17" spans="1:38" ht="43.5" customHeight="1">
      <c r="A17" s="371"/>
      <c r="B17" s="366"/>
      <c r="C17" s="366"/>
      <c r="D17" s="170" t="s">
        <v>364</v>
      </c>
      <c r="E17" s="367" t="s">
        <v>365</v>
      </c>
      <c r="F17" s="367"/>
      <c r="G17" s="367"/>
      <c r="H17" s="367"/>
      <c r="I17" s="367"/>
      <c r="J17" s="367"/>
      <c r="K17" s="170" t="s">
        <v>364</v>
      </c>
      <c r="L17" s="366" t="s">
        <v>365</v>
      </c>
      <c r="M17" s="366"/>
      <c r="N17" s="366"/>
      <c r="O17" s="366"/>
      <c r="P17" s="366"/>
      <c r="Q17" s="366"/>
      <c r="R17" s="170" t="s">
        <v>364</v>
      </c>
      <c r="S17" s="366" t="s">
        <v>365</v>
      </c>
      <c r="T17" s="366"/>
      <c r="U17" s="366"/>
      <c r="V17" s="366"/>
      <c r="W17" s="366"/>
      <c r="X17" s="366"/>
      <c r="Y17" s="170" t="s">
        <v>364</v>
      </c>
      <c r="Z17" s="366" t="s">
        <v>365</v>
      </c>
      <c r="AA17" s="366"/>
      <c r="AB17" s="366"/>
      <c r="AC17" s="366"/>
      <c r="AD17" s="366"/>
      <c r="AE17" s="366"/>
      <c r="AF17" s="170" t="s">
        <v>364</v>
      </c>
      <c r="AG17" s="366" t="s">
        <v>365</v>
      </c>
      <c r="AH17" s="366"/>
      <c r="AI17" s="366"/>
      <c r="AJ17" s="366"/>
      <c r="AK17" s="366"/>
      <c r="AL17" s="366"/>
    </row>
    <row r="18" spans="1:38" ht="87.75" customHeight="1">
      <c r="A18" s="372"/>
      <c r="B18" s="366"/>
      <c r="C18" s="366"/>
      <c r="D18" s="76" t="s">
        <v>366</v>
      </c>
      <c r="E18" s="76" t="s">
        <v>366</v>
      </c>
      <c r="F18" s="171" t="s">
        <v>367</v>
      </c>
      <c r="G18" s="171" t="s">
        <v>368</v>
      </c>
      <c r="H18" s="171" t="s">
        <v>369</v>
      </c>
      <c r="I18" s="171" t="s">
        <v>370</v>
      </c>
      <c r="J18" s="171" t="s">
        <v>371</v>
      </c>
      <c r="K18" s="76" t="s">
        <v>366</v>
      </c>
      <c r="L18" s="76" t="s">
        <v>366</v>
      </c>
      <c r="M18" s="171" t="s">
        <v>367</v>
      </c>
      <c r="N18" s="171" t="s">
        <v>368</v>
      </c>
      <c r="O18" s="171" t="s">
        <v>369</v>
      </c>
      <c r="P18" s="171" t="s">
        <v>370</v>
      </c>
      <c r="Q18" s="171" t="s">
        <v>371</v>
      </c>
      <c r="R18" s="76" t="s">
        <v>366</v>
      </c>
      <c r="S18" s="76" t="s">
        <v>366</v>
      </c>
      <c r="T18" s="171" t="s">
        <v>367</v>
      </c>
      <c r="U18" s="171" t="s">
        <v>368</v>
      </c>
      <c r="V18" s="171" t="s">
        <v>369</v>
      </c>
      <c r="W18" s="171" t="s">
        <v>370</v>
      </c>
      <c r="X18" s="171" t="s">
        <v>371</v>
      </c>
      <c r="Y18" s="76" t="s">
        <v>366</v>
      </c>
      <c r="Z18" s="76" t="s">
        <v>366</v>
      </c>
      <c r="AA18" s="171" t="s">
        <v>367</v>
      </c>
      <c r="AB18" s="171" t="s">
        <v>368</v>
      </c>
      <c r="AC18" s="171" t="s">
        <v>369</v>
      </c>
      <c r="AD18" s="171" t="s">
        <v>370</v>
      </c>
      <c r="AE18" s="171" t="s">
        <v>371</v>
      </c>
      <c r="AF18" s="76" t="s">
        <v>366</v>
      </c>
      <c r="AG18" s="76" t="s">
        <v>366</v>
      </c>
      <c r="AH18" s="171" t="s">
        <v>367</v>
      </c>
      <c r="AI18" s="171" t="s">
        <v>368</v>
      </c>
      <c r="AJ18" s="171" t="s">
        <v>369</v>
      </c>
      <c r="AK18" s="171" t="s">
        <v>370</v>
      </c>
      <c r="AL18" s="171" t="s">
        <v>371</v>
      </c>
    </row>
    <row r="19" spans="1:38">
      <c r="A19" s="172">
        <v>1</v>
      </c>
      <c r="B19" s="172">
        <v>2</v>
      </c>
      <c r="C19" s="172">
        <v>3</v>
      </c>
      <c r="D19" s="173" t="s">
        <v>451</v>
      </c>
      <c r="E19" s="173" t="s">
        <v>452</v>
      </c>
      <c r="F19" s="173" t="s">
        <v>453</v>
      </c>
      <c r="G19" s="173" t="s">
        <v>454</v>
      </c>
      <c r="H19" s="173" t="s">
        <v>455</v>
      </c>
      <c r="I19" s="173" t="s">
        <v>456</v>
      </c>
      <c r="J19" s="173" t="s">
        <v>457</v>
      </c>
      <c r="K19" s="173" t="s">
        <v>458</v>
      </c>
      <c r="L19" s="173" t="s">
        <v>459</v>
      </c>
      <c r="M19" s="173" t="s">
        <v>460</v>
      </c>
      <c r="N19" s="173" t="s">
        <v>461</v>
      </c>
      <c r="O19" s="173" t="s">
        <v>462</v>
      </c>
      <c r="P19" s="173" t="s">
        <v>463</v>
      </c>
      <c r="Q19" s="173" t="s">
        <v>464</v>
      </c>
      <c r="R19" s="173" t="s">
        <v>465</v>
      </c>
      <c r="S19" s="173" t="s">
        <v>466</v>
      </c>
      <c r="T19" s="173" t="s">
        <v>467</v>
      </c>
      <c r="U19" s="173" t="s">
        <v>468</v>
      </c>
      <c r="V19" s="173" t="s">
        <v>469</v>
      </c>
      <c r="W19" s="173" t="s">
        <v>470</v>
      </c>
      <c r="X19" s="173" t="s">
        <v>471</v>
      </c>
      <c r="Y19" s="173" t="s">
        <v>472</v>
      </c>
      <c r="Z19" s="173" t="s">
        <v>473</v>
      </c>
      <c r="AA19" s="173" t="s">
        <v>474</v>
      </c>
      <c r="AB19" s="173" t="s">
        <v>475</v>
      </c>
      <c r="AC19" s="173" t="s">
        <v>476</v>
      </c>
      <c r="AD19" s="173" t="s">
        <v>477</v>
      </c>
      <c r="AE19" s="173" t="s">
        <v>478</v>
      </c>
      <c r="AF19" s="173" t="s">
        <v>479</v>
      </c>
      <c r="AG19" s="173" t="s">
        <v>480</v>
      </c>
      <c r="AH19" s="173" t="s">
        <v>481</v>
      </c>
      <c r="AI19" s="173" t="s">
        <v>482</v>
      </c>
      <c r="AJ19" s="173" t="s">
        <v>442</v>
      </c>
      <c r="AK19" s="173" t="s">
        <v>483</v>
      </c>
      <c r="AL19" s="173" t="s">
        <v>484</v>
      </c>
    </row>
    <row r="20" spans="1:38" ht="31.5">
      <c r="A20" s="174" t="str">
        <f>'[2]2'!A18</f>
        <v>0</v>
      </c>
      <c r="B20" s="174" t="str">
        <f>'[2]2'!B18</f>
        <v>ВСЕГО по инвестиционной программе, в том числе:</v>
      </c>
      <c r="C20" s="175">
        <v>0</v>
      </c>
      <c r="D20" s="176">
        <f t="shared" ref="D20:AL20" si="0">SUM(D21:D23)</f>
        <v>0</v>
      </c>
      <c r="E20" s="176">
        <f t="shared" si="0"/>
        <v>0</v>
      </c>
      <c r="F20" s="176">
        <f t="shared" si="0"/>
        <v>0</v>
      </c>
      <c r="G20" s="176">
        <f t="shared" si="0"/>
        <v>0</v>
      </c>
      <c r="H20" s="176">
        <f t="shared" si="0"/>
        <v>0</v>
      </c>
      <c r="I20" s="176">
        <f t="shared" si="0"/>
        <v>0</v>
      </c>
      <c r="J20" s="176">
        <f t="shared" si="0"/>
        <v>0</v>
      </c>
      <c r="K20" s="176">
        <f t="shared" si="0"/>
        <v>0</v>
      </c>
      <c r="L20" s="176">
        <f t="shared" si="0"/>
        <v>0</v>
      </c>
      <c r="M20" s="176">
        <f t="shared" si="0"/>
        <v>0</v>
      </c>
      <c r="N20" s="176">
        <f t="shared" si="0"/>
        <v>0</v>
      </c>
      <c r="O20" s="176">
        <f t="shared" si="0"/>
        <v>0</v>
      </c>
      <c r="P20" s="176">
        <f t="shared" si="0"/>
        <v>0</v>
      </c>
      <c r="Q20" s="176">
        <f t="shared" si="0"/>
        <v>0</v>
      </c>
      <c r="R20" s="176">
        <f t="shared" si="0"/>
        <v>0</v>
      </c>
      <c r="S20" s="176">
        <f t="shared" si="0"/>
        <v>0</v>
      </c>
      <c r="T20" s="176">
        <f t="shared" si="0"/>
        <v>0</v>
      </c>
      <c r="U20" s="176">
        <f t="shared" si="0"/>
        <v>0</v>
      </c>
      <c r="V20" s="176">
        <f t="shared" si="0"/>
        <v>0</v>
      </c>
      <c r="W20" s="176">
        <f t="shared" si="0"/>
        <v>0</v>
      </c>
      <c r="X20" s="176">
        <f t="shared" si="0"/>
        <v>0</v>
      </c>
      <c r="Y20" s="176">
        <f t="shared" si="0"/>
        <v>0</v>
      </c>
      <c r="Z20" s="176">
        <f t="shared" si="0"/>
        <v>5.639333333333334</v>
      </c>
      <c r="AA20" s="176">
        <f t="shared" si="0"/>
        <v>0</v>
      </c>
      <c r="AB20" s="176">
        <f t="shared" si="0"/>
        <v>0</v>
      </c>
      <c r="AC20" s="176">
        <f t="shared" si="0"/>
        <v>0</v>
      </c>
      <c r="AD20" s="176">
        <f t="shared" si="0"/>
        <v>0</v>
      </c>
      <c r="AE20" s="176">
        <f t="shared" si="0"/>
        <v>0</v>
      </c>
      <c r="AF20" s="176">
        <f t="shared" si="0"/>
        <v>0</v>
      </c>
      <c r="AG20" s="176">
        <f t="shared" si="0"/>
        <v>5.639333333333334</v>
      </c>
      <c r="AH20" s="176">
        <f t="shared" si="0"/>
        <v>0</v>
      </c>
      <c r="AI20" s="176">
        <f t="shared" si="0"/>
        <v>0</v>
      </c>
      <c r="AJ20" s="176">
        <f t="shared" si="0"/>
        <v>0</v>
      </c>
      <c r="AK20" s="176">
        <f t="shared" si="0"/>
        <v>0</v>
      </c>
      <c r="AL20" s="176">
        <f t="shared" si="0"/>
        <v>0</v>
      </c>
    </row>
    <row r="21" spans="1:38">
      <c r="A21" s="174" t="str">
        <f>'[2]2'!A19</f>
        <v>0.1</v>
      </c>
      <c r="B21" s="174" t="str">
        <f>'[2]2'!B19</f>
        <v>Технологическое присоединение, всего</v>
      </c>
      <c r="C21" s="175">
        <v>0</v>
      </c>
      <c r="D21" s="176">
        <f t="shared" ref="D21:AL21" si="1">D24</f>
        <v>0</v>
      </c>
      <c r="E21" s="176">
        <f t="shared" si="1"/>
        <v>0</v>
      </c>
      <c r="F21" s="176">
        <f t="shared" si="1"/>
        <v>0</v>
      </c>
      <c r="G21" s="176">
        <f t="shared" si="1"/>
        <v>0</v>
      </c>
      <c r="H21" s="176">
        <f t="shared" si="1"/>
        <v>0</v>
      </c>
      <c r="I21" s="176">
        <f t="shared" si="1"/>
        <v>0</v>
      </c>
      <c r="J21" s="176">
        <f t="shared" si="1"/>
        <v>0</v>
      </c>
      <c r="K21" s="176">
        <f t="shared" si="1"/>
        <v>0</v>
      </c>
      <c r="L21" s="176">
        <f t="shared" si="1"/>
        <v>0</v>
      </c>
      <c r="M21" s="176">
        <f t="shared" si="1"/>
        <v>0</v>
      </c>
      <c r="N21" s="176">
        <f t="shared" si="1"/>
        <v>0</v>
      </c>
      <c r="O21" s="176">
        <f t="shared" si="1"/>
        <v>0</v>
      </c>
      <c r="P21" s="176">
        <f t="shared" si="1"/>
        <v>0</v>
      </c>
      <c r="Q21" s="176">
        <f t="shared" si="1"/>
        <v>0</v>
      </c>
      <c r="R21" s="176">
        <f t="shared" si="1"/>
        <v>0</v>
      </c>
      <c r="S21" s="176">
        <f t="shared" si="1"/>
        <v>0</v>
      </c>
      <c r="T21" s="176">
        <f t="shared" si="1"/>
        <v>0</v>
      </c>
      <c r="U21" s="176">
        <f t="shared" si="1"/>
        <v>0</v>
      </c>
      <c r="V21" s="176">
        <f t="shared" si="1"/>
        <v>0</v>
      </c>
      <c r="W21" s="176">
        <f t="shared" si="1"/>
        <v>0</v>
      </c>
      <c r="X21" s="176">
        <f t="shared" si="1"/>
        <v>0</v>
      </c>
      <c r="Y21" s="176">
        <f t="shared" si="1"/>
        <v>0</v>
      </c>
      <c r="Z21" s="176">
        <f t="shared" si="1"/>
        <v>0</v>
      </c>
      <c r="AA21" s="176">
        <f t="shared" si="1"/>
        <v>0</v>
      </c>
      <c r="AB21" s="176">
        <f t="shared" si="1"/>
        <v>0</v>
      </c>
      <c r="AC21" s="176">
        <f t="shared" si="1"/>
        <v>0</v>
      </c>
      <c r="AD21" s="176">
        <f t="shared" si="1"/>
        <v>0</v>
      </c>
      <c r="AE21" s="176">
        <f t="shared" si="1"/>
        <v>0</v>
      </c>
      <c r="AF21" s="176">
        <f t="shared" si="1"/>
        <v>0</v>
      </c>
      <c r="AG21" s="176">
        <f t="shared" si="1"/>
        <v>0</v>
      </c>
      <c r="AH21" s="176">
        <f t="shared" si="1"/>
        <v>0</v>
      </c>
      <c r="AI21" s="176">
        <f t="shared" si="1"/>
        <v>0</v>
      </c>
      <c r="AJ21" s="176">
        <f t="shared" si="1"/>
        <v>0</v>
      </c>
      <c r="AK21" s="176">
        <f t="shared" si="1"/>
        <v>0</v>
      </c>
      <c r="AL21" s="176">
        <f t="shared" si="1"/>
        <v>0</v>
      </c>
    </row>
    <row r="22" spans="1:38" ht="31.5">
      <c r="A22" s="174" t="str">
        <f>'[2]2'!A20</f>
        <v>0.2</v>
      </c>
      <c r="B22" s="174" t="str">
        <f>'[2]2'!B20</f>
        <v>Реконструкция, модернизация, техническое перевооружение, всего</v>
      </c>
      <c r="C22" s="175">
        <v>0</v>
      </c>
      <c r="D22" s="176">
        <f t="shared" ref="D22:AL22" si="2">D26</f>
        <v>0</v>
      </c>
      <c r="E22" s="176">
        <f t="shared" si="2"/>
        <v>0</v>
      </c>
      <c r="F22" s="176">
        <f t="shared" si="2"/>
        <v>0</v>
      </c>
      <c r="G22" s="176">
        <f t="shared" si="2"/>
        <v>0</v>
      </c>
      <c r="H22" s="176">
        <f t="shared" si="2"/>
        <v>0</v>
      </c>
      <c r="I22" s="176">
        <f t="shared" si="2"/>
        <v>0</v>
      </c>
      <c r="J22" s="176">
        <f t="shared" si="2"/>
        <v>0</v>
      </c>
      <c r="K22" s="176">
        <f t="shared" si="2"/>
        <v>0</v>
      </c>
      <c r="L22" s="176">
        <f t="shared" si="2"/>
        <v>0</v>
      </c>
      <c r="M22" s="176">
        <f t="shared" si="2"/>
        <v>0</v>
      </c>
      <c r="N22" s="176">
        <f t="shared" si="2"/>
        <v>0</v>
      </c>
      <c r="O22" s="176">
        <f t="shared" si="2"/>
        <v>0</v>
      </c>
      <c r="P22" s="176">
        <f t="shared" si="2"/>
        <v>0</v>
      </c>
      <c r="Q22" s="176">
        <f t="shared" si="2"/>
        <v>0</v>
      </c>
      <c r="R22" s="176">
        <f t="shared" si="2"/>
        <v>0</v>
      </c>
      <c r="S22" s="176">
        <f t="shared" si="2"/>
        <v>0</v>
      </c>
      <c r="T22" s="176">
        <f t="shared" si="2"/>
        <v>0</v>
      </c>
      <c r="U22" s="176">
        <f t="shared" si="2"/>
        <v>0</v>
      </c>
      <c r="V22" s="176">
        <f t="shared" si="2"/>
        <v>0</v>
      </c>
      <c r="W22" s="176">
        <f t="shared" si="2"/>
        <v>0</v>
      </c>
      <c r="X22" s="176">
        <f t="shared" si="2"/>
        <v>0</v>
      </c>
      <c r="Y22" s="176">
        <f t="shared" si="2"/>
        <v>0</v>
      </c>
      <c r="Z22" s="176">
        <f t="shared" si="2"/>
        <v>5.1183333333333341</v>
      </c>
      <c r="AA22" s="176">
        <f t="shared" si="2"/>
        <v>0</v>
      </c>
      <c r="AB22" s="176">
        <f t="shared" si="2"/>
        <v>0</v>
      </c>
      <c r="AC22" s="176">
        <f t="shared" si="2"/>
        <v>0</v>
      </c>
      <c r="AD22" s="176">
        <f t="shared" si="2"/>
        <v>0</v>
      </c>
      <c r="AE22" s="176">
        <f t="shared" si="2"/>
        <v>0</v>
      </c>
      <c r="AF22" s="176">
        <f t="shared" si="2"/>
        <v>0</v>
      </c>
      <c r="AG22" s="176">
        <f t="shared" si="2"/>
        <v>5.1183333333333341</v>
      </c>
      <c r="AH22" s="176">
        <f t="shared" si="2"/>
        <v>0</v>
      </c>
      <c r="AI22" s="176">
        <f t="shared" si="2"/>
        <v>0</v>
      </c>
      <c r="AJ22" s="176">
        <f t="shared" si="2"/>
        <v>0</v>
      </c>
      <c r="AK22" s="176">
        <f t="shared" si="2"/>
        <v>0</v>
      </c>
      <c r="AL22" s="176">
        <f t="shared" si="2"/>
        <v>0</v>
      </c>
    </row>
    <row r="23" spans="1:38">
      <c r="A23" s="174" t="str">
        <f>'[2]2'!A21</f>
        <v>0.6</v>
      </c>
      <c r="B23" s="174" t="str">
        <f>'[2]2'!B21</f>
        <v>Прочие инвестиционные проекты, всего</v>
      </c>
      <c r="C23" s="175">
        <v>0</v>
      </c>
      <c r="D23" s="176">
        <f t="shared" ref="D23:AL23" si="3">D29</f>
        <v>0</v>
      </c>
      <c r="E23" s="176">
        <f t="shared" si="3"/>
        <v>0</v>
      </c>
      <c r="F23" s="176">
        <f t="shared" si="3"/>
        <v>0</v>
      </c>
      <c r="G23" s="176">
        <f t="shared" si="3"/>
        <v>0</v>
      </c>
      <c r="H23" s="176">
        <f t="shared" si="3"/>
        <v>0</v>
      </c>
      <c r="I23" s="176">
        <f t="shared" si="3"/>
        <v>0</v>
      </c>
      <c r="J23" s="176">
        <f t="shared" si="3"/>
        <v>0</v>
      </c>
      <c r="K23" s="176">
        <f t="shared" si="3"/>
        <v>0</v>
      </c>
      <c r="L23" s="176">
        <f t="shared" si="3"/>
        <v>0</v>
      </c>
      <c r="M23" s="176">
        <f t="shared" si="3"/>
        <v>0</v>
      </c>
      <c r="N23" s="176">
        <f t="shared" si="3"/>
        <v>0</v>
      </c>
      <c r="O23" s="176">
        <f t="shared" si="3"/>
        <v>0</v>
      </c>
      <c r="P23" s="176">
        <f t="shared" si="3"/>
        <v>0</v>
      </c>
      <c r="Q23" s="176">
        <f t="shared" si="3"/>
        <v>0</v>
      </c>
      <c r="R23" s="176">
        <f t="shared" si="3"/>
        <v>0</v>
      </c>
      <c r="S23" s="176">
        <f t="shared" si="3"/>
        <v>0</v>
      </c>
      <c r="T23" s="176">
        <f t="shared" si="3"/>
        <v>0</v>
      </c>
      <c r="U23" s="176">
        <f t="shared" si="3"/>
        <v>0</v>
      </c>
      <c r="V23" s="176">
        <f t="shared" si="3"/>
        <v>0</v>
      </c>
      <c r="W23" s="176">
        <f t="shared" si="3"/>
        <v>0</v>
      </c>
      <c r="X23" s="176">
        <f t="shared" si="3"/>
        <v>0</v>
      </c>
      <c r="Y23" s="176">
        <f t="shared" si="3"/>
        <v>0</v>
      </c>
      <c r="Z23" s="176">
        <f t="shared" si="3"/>
        <v>0.52100000000000002</v>
      </c>
      <c r="AA23" s="176">
        <f t="shared" si="3"/>
        <v>0</v>
      </c>
      <c r="AB23" s="176">
        <f t="shared" si="3"/>
        <v>0</v>
      </c>
      <c r="AC23" s="176">
        <f t="shared" si="3"/>
        <v>0</v>
      </c>
      <c r="AD23" s="176">
        <f t="shared" si="3"/>
        <v>0</v>
      </c>
      <c r="AE23" s="176">
        <f t="shared" si="3"/>
        <v>0</v>
      </c>
      <c r="AF23" s="176">
        <f t="shared" si="3"/>
        <v>0</v>
      </c>
      <c r="AG23" s="176">
        <f t="shared" si="3"/>
        <v>0.52100000000000002</v>
      </c>
      <c r="AH23" s="176">
        <f t="shared" si="3"/>
        <v>0</v>
      </c>
      <c r="AI23" s="176">
        <f t="shared" si="3"/>
        <v>0</v>
      </c>
      <c r="AJ23" s="176">
        <f t="shared" si="3"/>
        <v>0</v>
      </c>
      <c r="AK23" s="176">
        <f t="shared" si="3"/>
        <v>0</v>
      </c>
      <c r="AL23" s="176">
        <f t="shared" si="3"/>
        <v>0</v>
      </c>
    </row>
    <row r="24" spans="1:38" ht="31.5">
      <c r="A24" s="174">
        <f>'[2]2'!A22</f>
        <v>0</v>
      </c>
      <c r="B24" s="174" t="str">
        <f>'[2]2'!B22</f>
        <v>Технологическое присоединение, всего, в том числе:</v>
      </c>
      <c r="C24" s="175">
        <v>0</v>
      </c>
      <c r="D24" s="176">
        <v>0</v>
      </c>
      <c r="E24" s="176">
        <v>0</v>
      </c>
      <c r="F24" s="176">
        <v>0</v>
      </c>
      <c r="G24" s="176">
        <v>0</v>
      </c>
      <c r="H24" s="176">
        <v>0</v>
      </c>
      <c r="I24" s="176">
        <v>0</v>
      </c>
      <c r="J24" s="176">
        <v>0</v>
      </c>
      <c r="K24" s="176">
        <v>0</v>
      </c>
      <c r="L24" s="176">
        <v>0</v>
      </c>
      <c r="M24" s="176">
        <v>0</v>
      </c>
      <c r="N24" s="176">
        <v>0</v>
      </c>
      <c r="O24" s="176">
        <v>0</v>
      </c>
      <c r="P24" s="176">
        <v>0</v>
      </c>
      <c r="Q24" s="176">
        <v>0</v>
      </c>
      <c r="R24" s="176">
        <v>0</v>
      </c>
      <c r="S24" s="176">
        <v>0</v>
      </c>
      <c r="T24" s="176">
        <v>0</v>
      </c>
      <c r="U24" s="176">
        <v>0</v>
      </c>
      <c r="V24" s="176">
        <v>0</v>
      </c>
      <c r="W24" s="176">
        <v>0</v>
      </c>
      <c r="X24" s="176">
        <v>0</v>
      </c>
      <c r="Y24" s="176">
        <v>0</v>
      </c>
      <c r="Z24" s="176">
        <v>0</v>
      </c>
      <c r="AA24" s="176">
        <v>0</v>
      </c>
      <c r="AB24" s="176">
        <v>0</v>
      </c>
      <c r="AC24" s="176">
        <v>0</v>
      </c>
      <c r="AD24" s="176">
        <v>0</v>
      </c>
      <c r="AE24" s="176">
        <v>0</v>
      </c>
      <c r="AF24" s="176">
        <v>0</v>
      </c>
      <c r="AG24" s="176">
        <v>0</v>
      </c>
      <c r="AH24" s="176">
        <v>0</v>
      </c>
      <c r="AI24" s="176">
        <v>0</v>
      </c>
      <c r="AJ24" s="176">
        <v>0</v>
      </c>
      <c r="AK24" s="176">
        <v>0</v>
      </c>
      <c r="AL24" s="176">
        <v>0</v>
      </c>
    </row>
    <row r="25" spans="1:38">
      <c r="A25" s="174">
        <f>'[2]2'!A23</f>
        <v>0</v>
      </c>
      <c r="B25" s="174" t="str">
        <f>'[2]2'!B23</f>
        <v>Республика Марий Эл</v>
      </c>
      <c r="C25" s="175">
        <v>0</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row>
    <row r="26" spans="1:38" ht="47.25">
      <c r="A26" s="174" t="str">
        <f>'[2]2'!A24</f>
        <v>1.2.2</v>
      </c>
      <c r="B26" s="174" t="str">
        <f>'[2]2'!B24</f>
        <v>Реконструкция, модернизация, техническое перевооружение линий электропередачи, всего, в том числе:</v>
      </c>
      <c r="C26" s="175">
        <v>0</v>
      </c>
      <c r="D26" s="176">
        <f t="shared" ref="D26:M27" si="4">D27</f>
        <v>0</v>
      </c>
      <c r="E26" s="176">
        <f t="shared" si="4"/>
        <v>0</v>
      </c>
      <c r="F26" s="176">
        <f t="shared" si="4"/>
        <v>0</v>
      </c>
      <c r="G26" s="176">
        <f t="shared" si="4"/>
        <v>0</v>
      </c>
      <c r="H26" s="176">
        <f t="shared" si="4"/>
        <v>0</v>
      </c>
      <c r="I26" s="176">
        <f t="shared" si="4"/>
        <v>0</v>
      </c>
      <c r="J26" s="176">
        <f t="shared" si="4"/>
        <v>0</v>
      </c>
      <c r="K26" s="176">
        <f t="shared" si="4"/>
        <v>0</v>
      </c>
      <c r="L26" s="176">
        <f t="shared" si="4"/>
        <v>0</v>
      </c>
      <c r="M26" s="176">
        <f t="shared" si="4"/>
        <v>0</v>
      </c>
      <c r="N26" s="176">
        <f t="shared" ref="N26:W27" si="5">N27</f>
        <v>0</v>
      </c>
      <c r="O26" s="176">
        <f t="shared" si="5"/>
        <v>0</v>
      </c>
      <c r="P26" s="176">
        <f t="shared" si="5"/>
        <v>0</v>
      </c>
      <c r="Q26" s="176">
        <f t="shared" si="5"/>
        <v>0</v>
      </c>
      <c r="R26" s="176">
        <f t="shared" si="5"/>
        <v>0</v>
      </c>
      <c r="S26" s="176">
        <f t="shared" si="5"/>
        <v>0</v>
      </c>
      <c r="T26" s="176">
        <f t="shared" si="5"/>
        <v>0</v>
      </c>
      <c r="U26" s="176">
        <f t="shared" si="5"/>
        <v>0</v>
      </c>
      <c r="V26" s="176">
        <f t="shared" si="5"/>
        <v>0</v>
      </c>
      <c r="W26" s="176">
        <f t="shared" si="5"/>
        <v>0</v>
      </c>
      <c r="X26" s="176">
        <f t="shared" ref="X26:AG27" si="6">X27</f>
        <v>0</v>
      </c>
      <c r="Y26" s="176">
        <f t="shared" si="6"/>
        <v>0</v>
      </c>
      <c r="Z26" s="176">
        <f t="shared" si="6"/>
        <v>5.1183333333333341</v>
      </c>
      <c r="AA26" s="176">
        <f t="shared" si="6"/>
        <v>0</v>
      </c>
      <c r="AB26" s="176">
        <f t="shared" si="6"/>
        <v>0</v>
      </c>
      <c r="AC26" s="176">
        <f t="shared" si="6"/>
        <v>0</v>
      </c>
      <c r="AD26" s="176">
        <f t="shared" si="6"/>
        <v>0</v>
      </c>
      <c r="AE26" s="176">
        <f t="shared" si="6"/>
        <v>0</v>
      </c>
      <c r="AF26" s="176">
        <f t="shared" si="6"/>
        <v>0</v>
      </c>
      <c r="AG26" s="176">
        <f t="shared" si="6"/>
        <v>5.1183333333333341</v>
      </c>
      <c r="AH26" s="176">
        <f t="shared" ref="AH26:AQ27" si="7">AH27</f>
        <v>0</v>
      </c>
      <c r="AI26" s="176">
        <f t="shared" si="7"/>
        <v>0</v>
      </c>
      <c r="AJ26" s="176">
        <f t="shared" si="7"/>
        <v>0</v>
      </c>
      <c r="AK26" s="176">
        <f t="shared" si="7"/>
        <v>0</v>
      </c>
      <c r="AL26" s="176">
        <f t="shared" si="7"/>
        <v>0</v>
      </c>
    </row>
    <row r="27" spans="1:38" ht="31.5">
      <c r="A27" s="174" t="str">
        <f>'[2]2'!A25</f>
        <v>1.2.2.1</v>
      </c>
      <c r="B27" s="174" t="str">
        <f>'[2]2'!B25</f>
        <v>Реконструкция линий электропередачи, всего, в том числе:</v>
      </c>
      <c r="C27" s="175">
        <v>0</v>
      </c>
      <c r="D27" s="176">
        <f t="shared" si="4"/>
        <v>0</v>
      </c>
      <c r="E27" s="176">
        <f t="shared" si="4"/>
        <v>0</v>
      </c>
      <c r="F27" s="176">
        <f t="shared" si="4"/>
        <v>0</v>
      </c>
      <c r="G27" s="176">
        <f t="shared" si="4"/>
        <v>0</v>
      </c>
      <c r="H27" s="176">
        <f t="shared" si="4"/>
        <v>0</v>
      </c>
      <c r="I27" s="176">
        <f t="shared" si="4"/>
        <v>0</v>
      </c>
      <c r="J27" s="176">
        <f t="shared" si="4"/>
        <v>0</v>
      </c>
      <c r="K27" s="176">
        <f t="shared" si="4"/>
        <v>0</v>
      </c>
      <c r="L27" s="176">
        <f t="shared" si="4"/>
        <v>0</v>
      </c>
      <c r="M27" s="176">
        <f t="shared" si="4"/>
        <v>0</v>
      </c>
      <c r="N27" s="176">
        <f t="shared" si="5"/>
        <v>0</v>
      </c>
      <c r="O27" s="176">
        <f t="shared" si="5"/>
        <v>0</v>
      </c>
      <c r="P27" s="176">
        <f t="shared" si="5"/>
        <v>0</v>
      </c>
      <c r="Q27" s="176">
        <f t="shared" si="5"/>
        <v>0</v>
      </c>
      <c r="R27" s="176">
        <f t="shared" si="5"/>
        <v>0</v>
      </c>
      <c r="S27" s="176">
        <f t="shared" si="5"/>
        <v>0</v>
      </c>
      <c r="T27" s="176">
        <f t="shared" si="5"/>
        <v>0</v>
      </c>
      <c r="U27" s="176">
        <f t="shared" si="5"/>
        <v>0</v>
      </c>
      <c r="V27" s="176">
        <f t="shared" si="5"/>
        <v>0</v>
      </c>
      <c r="W27" s="176">
        <f t="shared" si="5"/>
        <v>0</v>
      </c>
      <c r="X27" s="176">
        <f t="shared" si="6"/>
        <v>0</v>
      </c>
      <c r="Y27" s="176">
        <f t="shared" si="6"/>
        <v>0</v>
      </c>
      <c r="Z27" s="176">
        <f t="shared" si="6"/>
        <v>5.1183333333333341</v>
      </c>
      <c r="AA27" s="176">
        <f t="shared" si="6"/>
        <v>0</v>
      </c>
      <c r="AB27" s="176">
        <f t="shared" si="6"/>
        <v>0</v>
      </c>
      <c r="AC27" s="176">
        <f t="shared" si="6"/>
        <v>0</v>
      </c>
      <c r="AD27" s="176">
        <f t="shared" si="6"/>
        <v>0</v>
      </c>
      <c r="AE27" s="176">
        <f t="shared" si="6"/>
        <v>0</v>
      </c>
      <c r="AF27" s="176">
        <f t="shared" si="6"/>
        <v>0</v>
      </c>
      <c r="AG27" s="176">
        <f t="shared" si="6"/>
        <v>5.1183333333333341</v>
      </c>
      <c r="AH27" s="176">
        <f t="shared" si="7"/>
        <v>0</v>
      </c>
      <c r="AI27" s="176">
        <f t="shared" si="7"/>
        <v>0</v>
      </c>
      <c r="AJ27" s="176">
        <f t="shared" si="7"/>
        <v>0</v>
      </c>
      <c r="AK27" s="176">
        <f t="shared" si="7"/>
        <v>0</v>
      </c>
      <c r="AL27" s="176">
        <f t="shared" si="7"/>
        <v>0</v>
      </c>
    </row>
    <row r="28" spans="1:38" ht="121.5" customHeight="1">
      <c r="A28" s="174" t="str">
        <f>'[2]2'!A26</f>
        <v>1.2.2.1.</v>
      </c>
      <c r="B28" s="174" t="str">
        <f>'[2]2'!B26</f>
        <v xml:space="preserve">Выполнение строительно-монтажных работ проводимых по программе реконструкции воздушной линии электропередач 35 кВ (бух. Наименование ПС "Силикатный"-ТП 35/6 "Сурок") инв. № 865002901 находящаяся по адресу  Республика Марий Эл, Медведевский район, в/г 18, п. Сурок  </v>
      </c>
      <c r="C28" s="174" t="str">
        <f>'[2]2'!C26</f>
        <v>I/ВЛГ/12/01/0001</v>
      </c>
      <c r="D28" s="178">
        <v>0</v>
      </c>
      <c r="E28" s="178">
        <v>0</v>
      </c>
      <c r="F28" s="178">
        <v>0</v>
      </c>
      <c r="G28" s="178">
        <v>0</v>
      </c>
      <c r="H28" s="178">
        <v>0</v>
      </c>
      <c r="I28" s="178">
        <v>0</v>
      </c>
      <c r="J28" s="178">
        <v>0</v>
      </c>
      <c r="K28" s="178">
        <v>0</v>
      </c>
      <c r="L28" s="178">
        <v>0</v>
      </c>
      <c r="M28" s="178">
        <v>0</v>
      </c>
      <c r="N28" s="178">
        <v>0</v>
      </c>
      <c r="O28" s="178">
        <v>0</v>
      </c>
      <c r="P28" s="178">
        <v>0</v>
      </c>
      <c r="Q28" s="178">
        <v>0</v>
      </c>
      <c r="R28" s="178">
        <v>0</v>
      </c>
      <c r="S28" s="178">
        <v>0</v>
      </c>
      <c r="T28" s="178">
        <v>0</v>
      </c>
      <c r="U28" s="178">
        <v>0</v>
      </c>
      <c r="V28" s="178">
        <v>0</v>
      </c>
      <c r="W28" s="178">
        <v>0</v>
      </c>
      <c r="X28" s="178">
        <v>0</v>
      </c>
      <c r="Y28" s="178">
        <f>'[1]4'!T28</f>
        <v>0</v>
      </c>
      <c r="Z28" s="52">
        <v>5.1183333333333341</v>
      </c>
      <c r="AA28" s="178">
        <f>'[1]4'!V28</f>
        <v>0</v>
      </c>
      <c r="AB28" s="178">
        <f>'[1]4'!W28</f>
        <v>0</v>
      </c>
      <c r="AC28" s="178">
        <f>'[1]4'!X28</f>
        <v>0</v>
      </c>
      <c r="AD28" s="178">
        <f>'[1]4'!Y28</f>
        <v>0</v>
      </c>
      <c r="AE28" s="178">
        <f>'[1]4'!Z28</f>
        <v>0</v>
      </c>
      <c r="AF28" s="178">
        <f>Y28</f>
        <v>0</v>
      </c>
      <c r="AG28" s="178">
        <f>Z28</f>
        <v>5.1183333333333341</v>
      </c>
      <c r="AH28" s="178">
        <f>AA28</f>
        <v>0</v>
      </c>
      <c r="AI28" s="178">
        <f>AB28</f>
        <v>0</v>
      </c>
      <c r="AJ28" s="178">
        <v>0</v>
      </c>
      <c r="AK28" s="178">
        <f>AD28</f>
        <v>0</v>
      </c>
      <c r="AL28" s="178">
        <f>AE28</f>
        <v>0</v>
      </c>
    </row>
    <row r="29" spans="1:38" ht="31.5">
      <c r="A29" s="174" t="s">
        <v>5</v>
      </c>
      <c r="B29" s="174" t="s">
        <v>4</v>
      </c>
      <c r="C29" s="174"/>
      <c r="D29" s="186"/>
      <c r="E29" s="186"/>
      <c r="F29" s="186"/>
      <c r="G29" s="186"/>
      <c r="H29" s="186"/>
      <c r="I29" s="186"/>
      <c r="J29" s="186"/>
      <c r="K29" s="186"/>
      <c r="L29" s="186"/>
      <c r="M29" s="186"/>
      <c r="N29" s="186"/>
      <c r="O29" s="186"/>
      <c r="P29" s="186"/>
      <c r="Q29" s="186"/>
      <c r="R29" s="186"/>
      <c r="S29" s="186"/>
      <c r="T29" s="186"/>
      <c r="U29" s="186"/>
      <c r="V29" s="186"/>
      <c r="W29" s="186"/>
      <c r="X29" s="186"/>
      <c r="Y29" s="186"/>
      <c r="Z29" s="187">
        <f>Z30</f>
        <v>0.52100000000000002</v>
      </c>
      <c r="AA29" s="187"/>
      <c r="AB29" s="187"/>
      <c r="AC29" s="187"/>
      <c r="AD29" s="187"/>
      <c r="AE29" s="187"/>
      <c r="AF29" s="187"/>
      <c r="AG29" s="149">
        <f>AG30</f>
        <v>0.52100000000000002</v>
      </c>
      <c r="AH29" s="186"/>
      <c r="AI29" s="186"/>
      <c r="AJ29" s="186"/>
      <c r="AK29" s="186"/>
      <c r="AL29" s="186"/>
    </row>
    <row r="30" spans="1:38" ht="63">
      <c r="A30" s="10" t="s">
        <v>3</v>
      </c>
      <c r="B30" s="39" t="s">
        <v>63</v>
      </c>
      <c r="C30" s="9" t="s">
        <v>64</v>
      </c>
      <c r="D30" s="182">
        <v>0</v>
      </c>
      <c r="E30" s="182">
        <v>0</v>
      </c>
      <c r="F30" s="182">
        <v>0</v>
      </c>
      <c r="G30" s="182">
        <v>0</v>
      </c>
      <c r="H30" s="182">
        <v>0</v>
      </c>
      <c r="I30" s="182">
        <v>0</v>
      </c>
      <c r="J30" s="182">
        <v>0</v>
      </c>
      <c r="K30" s="182">
        <v>0</v>
      </c>
      <c r="L30" s="182">
        <v>0</v>
      </c>
      <c r="M30" s="182">
        <v>0</v>
      </c>
      <c r="N30" s="182">
        <v>0</v>
      </c>
      <c r="O30" s="182">
        <v>0</v>
      </c>
      <c r="P30" s="182">
        <v>0</v>
      </c>
      <c r="Q30" s="182">
        <v>0</v>
      </c>
      <c r="R30" s="182">
        <v>0</v>
      </c>
      <c r="S30" s="182">
        <v>0</v>
      </c>
      <c r="T30" s="182">
        <v>0</v>
      </c>
      <c r="U30" s="182">
        <v>0</v>
      </c>
      <c r="V30" s="182">
        <v>0</v>
      </c>
      <c r="W30" s="182">
        <v>0</v>
      </c>
      <c r="X30" s="182">
        <v>0</v>
      </c>
      <c r="Y30" s="182">
        <v>0</v>
      </c>
      <c r="Z30" s="110">
        <v>0.52100000000000002</v>
      </c>
      <c r="AA30" s="182">
        <v>0.25</v>
      </c>
      <c r="AB30" s="182">
        <v>0</v>
      </c>
      <c r="AC30" s="182">
        <v>0</v>
      </c>
      <c r="AD30" s="182">
        <v>0</v>
      </c>
      <c r="AE30" s="182">
        <v>0</v>
      </c>
      <c r="AF30" s="182">
        <v>0</v>
      </c>
      <c r="AG30" s="182">
        <f>Z30</f>
        <v>0.52100000000000002</v>
      </c>
      <c r="AH30" s="182">
        <f>AA30</f>
        <v>0.25</v>
      </c>
      <c r="AI30" s="182">
        <f>AB30</f>
        <v>0</v>
      </c>
      <c r="AJ30" s="182">
        <v>0</v>
      </c>
      <c r="AK30" s="182">
        <f>AD30</f>
        <v>0</v>
      </c>
      <c r="AL30" s="182">
        <f>AE30</f>
        <v>0</v>
      </c>
    </row>
    <row r="31" spans="1:38">
      <c r="AG31" s="61">
        <f>Z31</f>
        <v>0</v>
      </c>
    </row>
    <row r="34" spans="2:36" s="2" customFormat="1">
      <c r="B34" s="365" t="s">
        <v>2</v>
      </c>
      <c r="C34" s="365"/>
      <c r="D34" s="365"/>
      <c r="F34" s="3"/>
      <c r="G34" s="132" t="s">
        <v>305</v>
      </c>
      <c r="H34" s="3"/>
      <c r="I34" s="3"/>
      <c r="J34" s="3"/>
      <c r="K34" s="3"/>
      <c r="L34" s="3"/>
      <c r="M34" s="3"/>
      <c r="N34" s="3"/>
      <c r="O34" s="3"/>
      <c r="P34" s="3"/>
      <c r="Q34" s="3"/>
      <c r="R34" s="3"/>
      <c r="S34" s="133"/>
      <c r="T34" s="3"/>
      <c r="U34" s="3"/>
    </row>
    <row r="35" spans="2:36" s="2" customFormat="1" ht="15">
      <c r="B35" s="3"/>
      <c r="C35" s="3"/>
      <c r="D35" s="3"/>
      <c r="E35" s="3"/>
      <c r="F35" s="3"/>
      <c r="G35" s="3"/>
      <c r="H35" s="3"/>
      <c r="I35" s="3"/>
      <c r="J35" s="3"/>
      <c r="K35" s="3"/>
      <c r="L35" s="3"/>
      <c r="M35" s="3"/>
      <c r="N35" s="3"/>
      <c r="O35" s="3"/>
      <c r="P35" s="3"/>
      <c r="Q35" s="3"/>
      <c r="R35" s="3"/>
      <c r="S35" s="133"/>
      <c r="T35" s="3"/>
      <c r="U35" s="3"/>
    </row>
    <row r="36" spans="2:36" s="2" customFormat="1" ht="15">
      <c r="B36" s="3"/>
      <c r="C36" s="3"/>
      <c r="D36" s="3"/>
      <c r="E36" s="3"/>
      <c r="F36" s="3"/>
      <c r="G36" s="3"/>
      <c r="H36" s="3"/>
      <c r="I36" s="3"/>
      <c r="J36" s="3"/>
      <c r="K36" s="3"/>
      <c r="L36" s="3"/>
      <c r="M36" s="3"/>
      <c r="N36" s="3"/>
      <c r="O36" s="3"/>
      <c r="P36" s="3"/>
      <c r="Q36" s="3"/>
      <c r="R36" s="3"/>
      <c r="S36" s="133"/>
      <c r="T36" s="3"/>
      <c r="U36" s="3"/>
    </row>
    <row r="37" spans="2:36" s="2" customFormat="1" ht="15">
      <c r="B37" s="3"/>
      <c r="C37" s="3"/>
      <c r="D37" s="3"/>
      <c r="E37" s="3"/>
      <c r="F37" s="3"/>
      <c r="G37" s="3"/>
      <c r="H37" s="3"/>
      <c r="I37" s="3"/>
      <c r="J37" s="3"/>
      <c r="K37" s="3"/>
      <c r="L37" s="3"/>
      <c r="M37" s="3"/>
      <c r="N37" s="3"/>
      <c r="O37" s="3"/>
      <c r="P37" s="3"/>
      <c r="Q37" s="3"/>
      <c r="R37" s="3"/>
      <c r="S37" s="133"/>
      <c r="T37" s="3"/>
      <c r="U37" s="3"/>
    </row>
    <row r="38" spans="2:36" s="2" customFormat="1">
      <c r="B38" s="58" t="s">
        <v>485</v>
      </c>
      <c r="C38" s="58"/>
      <c r="D38" s="4"/>
      <c r="F38" s="4"/>
      <c r="G38" s="6" t="s">
        <v>486</v>
      </c>
      <c r="H38" s="4"/>
      <c r="I38" s="4"/>
      <c r="J38" s="4"/>
      <c r="K38" s="4"/>
      <c r="L38" s="3"/>
      <c r="M38" s="3"/>
      <c r="N38" s="3"/>
      <c r="O38" s="3"/>
      <c r="P38" s="3"/>
      <c r="Q38" s="3"/>
      <c r="R38" s="3"/>
      <c r="S38" s="133"/>
      <c r="T38" s="3"/>
      <c r="U38" s="3"/>
    </row>
    <row r="39" spans="2:36" s="2" customFormat="1" ht="15">
      <c r="B39" s="3"/>
      <c r="C39" s="3"/>
      <c r="D39" s="3"/>
      <c r="E39" s="3"/>
      <c r="F39" s="3"/>
      <c r="G39" s="3"/>
      <c r="H39" s="3"/>
      <c r="I39" s="3"/>
      <c r="J39" s="3"/>
      <c r="K39" s="3"/>
      <c r="L39" s="3"/>
      <c r="M39" s="3"/>
      <c r="N39" s="3"/>
      <c r="O39" s="3"/>
      <c r="P39" s="3"/>
      <c r="Q39" s="3"/>
      <c r="R39" s="3"/>
      <c r="S39" s="133"/>
      <c r="T39" s="3"/>
      <c r="U39" s="3"/>
    </row>
    <row r="43" spans="2:36">
      <c r="AJ43" s="61" t="s">
        <v>487</v>
      </c>
    </row>
  </sheetData>
  <mergeCells count="23">
    <mergeCell ref="A12:AL12"/>
    <mergeCell ref="A4:AL4"/>
    <mergeCell ref="A5:AL5"/>
    <mergeCell ref="A7:AL7"/>
    <mergeCell ref="A8:AL8"/>
    <mergeCell ref="A10:AL10"/>
    <mergeCell ref="A13:AL13"/>
    <mergeCell ref="A14:AL14"/>
    <mergeCell ref="A15:A18"/>
    <mergeCell ref="B15:B18"/>
    <mergeCell ref="C15:C18"/>
    <mergeCell ref="D15:AL15"/>
    <mergeCell ref="D16:J16"/>
    <mergeCell ref="K16:Q16"/>
    <mergeCell ref="R16:X16"/>
    <mergeCell ref="Y16:AE16"/>
    <mergeCell ref="B34:D34"/>
    <mergeCell ref="AF16:AL16"/>
    <mergeCell ref="E17:J17"/>
    <mergeCell ref="L17:Q17"/>
    <mergeCell ref="S17:X17"/>
    <mergeCell ref="Z17:AE17"/>
    <mergeCell ref="AG17:AL17"/>
  </mergeCells>
  <pageMargins left="0.70866141732283472" right="0.70866141732283472" top="0.74803149606299213" bottom="0.74803149606299213" header="0.31496062992125984" footer="0.31496062992125984"/>
  <pageSetup paperSize="8"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O44"/>
  <sheetViews>
    <sheetView view="pageBreakPreview" zoomScale="60" zoomScaleNormal="100" workbookViewId="0">
      <selection activeCell="R28" sqref="R28"/>
    </sheetView>
  </sheetViews>
  <sheetFormatPr defaultRowHeight="15.75"/>
  <cols>
    <col min="1" max="1" width="11.625" style="61" customWidth="1"/>
    <col min="2" max="2" width="41.25" style="61" customWidth="1"/>
    <col min="3" max="3" width="16.5" style="61" customWidth="1"/>
    <col min="4" max="4" width="18" style="61" customWidth="1"/>
    <col min="5" max="5" width="6.125" style="61" customWidth="1"/>
    <col min="6" max="10" width="6" style="61" customWidth="1"/>
    <col min="11" max="11" width="18" style="61" customWidth="1"/>
    <col min="12" max="17" width="6" style="61" customWidth="1"/>
    <col min="18" max="18" width="18" style="61" customWidth="1"/>
    <col min="19" max="24" width="6" style="61" customWidth="1"/>
    <col min="25" max="25" width="14.625" style="61" customWidth="1"/>
    <col min="26" max="31" width="6" style="61" customWidth="1"/>
    <col min="32" max="32" width="16.125" style="61" customWidth="1"/>
    <col min="33" max="38" width="6" style="61" customWidth="1"/>
    <col min="39" max="39" width="3.5" style="61" customWidth="1"/>
    <col min="40" max="40" width="5.75" style="61" customWidth="1"/>
    <col min="41" max="41" width="16.125" style="61" customWidth="1"/>
    <col min="42" max="42" width="21.25" style="61" customWidth="1"/>
    <col min="43" max="43" width="12.625" style="61" customWidth="1"/>
    <col min="44" max="44" width="22.375" style="61" customWidth="1"/>
    <col min="45" max="45" width="10.875" style="61" customWidth="1"/>
    <col min="46" max="46" width="17.375" style="61" customWidth="1"/>
    <col min="47" max="48" width="4.125" style="61" customWidth="1"/>
    <col min="49" max="49" width="3.75" style="61" customWidth="1"/>
    <col min="50" max="50" width="3.875" style="61" customWidth="1"/>
    <col min="51" max="51" width="4.5" style="61" customWidth="1"/>
    <col min="52" max="52" width="5" style="61" customWidth="1"/>
    <col min="53" max="53" width="5.5" style="61" customWidth="1"/>
    <col min="54" max="54" width="5.75" style="61" customWidth="1"/>
    <col min="55" max="55" width="5.5" style="61" customWidth="1"/>
    <col min="56" max="57" width="5" style="61" customWidth="1"/>
    <col min="58" max="58" width="12.875" style="61" customWidth="1"/>
    <col min="59" max="68" width="5" style="61" customWidth="1"/>
    <col min="69" max="16384" width="9" style="61"/>
  </cols>
  <sheetData>
    <row r="1" spans="1:67" ht="18.75">
      <c r="O1" s="59"/>
      <c r="P1" s="59"/>
      <c r="Q1" s="59"/>
      <c r="R1" s="59"/>
      <c r="S1" s="59"/>
      <c r="T1" s="59"/>
      <c r="U1" s="59"/>
      <c r="V1" s="59"/>
      <c r="W1" s="59"/>
      <c r="X1" s="59"/>
      <c r="Y1" s="59"/>
      <c r="Z1" s="59"/>
      <c r="AA1" s="59"/>
      <c r="AB1" s="59"/>
      <c r="AC1" s="59"/>
      <c r="AL1" s="135" t="s">
        <v>443</v>
      </c>
    </row>
    <row r="2" spans="1:67" ht="18.75">
      <c r="O2" s="59"/>
      <c r="P2" s="59"/>
      <c r="Q2" s="59"/>
      <c r="R2" s="59"/>
      <c r="S2" s="59"/>
      <c r="T2" s="59"/>
      <c r="U2" s="59"/>
      <c r="V2" s="59"/>
      <c r="W2" s="59"/>
      <c r="X2" s="59"/>
      <c r="Y2" s="59"/>
      <c r="Z2" s="59"/>
      <c r="AA2" s="59"/>
      <c r="AB2" s="59"/>
      <c r="AC2" s="59"/>
      <c r="AL2" s="68" t="s">
        <v>103</v>
      </c>
    </row>
    <row r="3" spans="1:67" ht="18.75">
      <c r="O3" s="59"/>
      <c r="P3" s="59"/>
      <c r="Q3" s="59"/>
      <c r="R3" s="59"/>
      <c r="S3" s="59"/>
      <c r="T3" s="59"/>
      <c r="U3" s="59"/>
      <c r="V3" s="59"/>
      <c r="W3" s="59"/>
      <c r="X3" s="59"/>
      <c r="Y3" s="59"/>
      <c r="Z3" s="59"/>
      <c r="AA3" s="59"/>
      <c r="AB3" s="59"/>
      <c r="AC3" s="59"/>
      <c r="AL3" s="68" t="s">
        <v>104</v>
      </c>
    </row>
    <row r="4" spans="1:67" ht="18.75">
      <c r="A4" s="373" t="s">
        <v>444</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row>
    <row r="5" spans="1:67" ht="18.75">
      <c r="A5" s="374" t="s">
        <v>65</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row>
    <row r="6" spans="1:67">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row>
    <row r="7" spans="1:67" ht="18.75">
      <c r="A7" s="375" t="s">
        <v>106</v>
      </c>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row>
    <row r="8" spans="1:67">
      <c r="A8" s="376" t="s">
        <v>57</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row>
    <row r="9" spans="1:67">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row>
    <row r="10" spans="1:67">
      <c r="A10" s="377" t="s">
        <v>61</v>
      </c>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164"/>
      <c r="AN10" s="164"/>
      <c r="AO10" s="164"/>
      <c r="AP10" s="164"/>
      <c r="AQ10" s="164"/>
      <c r="AR10" s="164"/>
      <c r="AS10" s="164"/>
      <c r="AT10" s="164"/>
      <c r="AU10" s="164"/>
      <c r="AV10" s="164"/>
      <c r="AW10" s="164"/>
      <c r="AX10" s="164"/>
      <c r="AY10" s="164"/>
      <c r="AZ10" s="164"/>
      <c r="BA10" s="164"/>
      <c r="BB10" s="164"/>
      <c r="BC10" s="164"/>
      <c r="BD10" s="164"/>
      <c r="BE10" s="164"/>
      <c r="BF10" s="164"/>
    </row>
    <row r="11" spans="1:67" ht="18.7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183"/>
      <c r="AN11" s="183"/>
      <c r="AO11" s="183"/>
      <c r="AP11" s="183"/>
      <c r="AQ11" s="183"/>
      <c r="AR11" s="183"/>
      <c r="AS11" s="183"/>
      <c r="AT11" s="183"/>
      <c r="AU11" s="183"/>
      <c r="AV11" s="183"/>
      <c r="AW11" s="183"/>
      <c r="AX11" s="183"/>
    </row>
    <row r="12" spans="1:67" ht="18.75">
      <c r="A12" s="378" t="str">
        <f>'[1]4'!A11:AG11</f>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
      <c r="B12" s="378"/>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row>
    <row r="13" spans="1:67" ht="15.75" customHeight="1">
      <c r="A13" s="368" t="s">
        <v>56</v>
      </c>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row>
    <row r="14" spans="1:67">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168"/>
      <c r="AN14" s="168"/>
      <c r="AO14" s="168"/>
      <c r="AP14" s="168"/>
      <c r="AQ14" s="184"/>
      <c r="AR14" s="184"/>
      <c r="AS14" s="184"/>
      <c r="AT14" s="184"/>
      <c r="AU14" s="184"/>
      <c r="AV14" s="184"/>
      <c r="AW14" s="184"/>
      <c r="AX14" s="184"/>
      <c r="AY14" s="184"/>
      <c r="AZ14" s="184"/>
      <c r="BA14" s="184"/>
      <c r="BB14" s="184"/>
      <c r="BC14" s="184"/>
      <c r="BD14" s="184"/>
      <c r="BE14" s="184"/>
      <c r="BF14" s="184"/>
    </row>
    <row r="15" spans="1:67" ht="19.5" customHeight="1">
      <c r="A15" s="370" t="s">
        <v>55</v>
      </c>
      <c r="B15" s="366" t="s">
        <v>54</v>
      </c>
      <c r="C15" s="366" t="s">
        <v>53</v>
      </c>
      <c r="D15" s="367" t="s">
        <v>445</v>
      </c>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185"/>
      <c r="AN15" s="185"/>
      <c r="AO15" s="185"/>
      <c r="AP15" s="185"/>
    </row>
    <row r="16" spans="1:67" ht="43.5" customHeight="1">
      <c r="A16" s="371"/>
      <c r="B16" s="366"/>
      <c r="C16" s="366"/>
      <c r="D16" s="367" t="s">
        <v>446</v>
      </c>
      <c r="E16" s="367"/>
      <c r="F16" s="367"/>
      <c r="G16" s="367"/>
      <c r="H16" s="367"/>
      <c r="I16" s="367"/>
      <c r="J16" s="367"/>
      <c r="K16" s="367" t="s">
        <v>447</v>
      </c>
      <c r="L16" s="367"/>
      <c r="M16" s="367"/>
      <c r="N16" s="367"/>
      <c r="O16" s="367"/>
      <c r="P16" s="367"/>
      <c r="Q16" s="367"/>
      <c r="R16" s="367" t="s">
        <v>448</v>
      </c>
      <c r="S16" s="367"/>
      <c r="T16" s="367"/>
      <c r="U16" s="367"/>
      <c r="V16" s="367"/>
      <c r="W16" s="367"/>
      <c r="X16" s="367"/>
      <c r="Y16" s="367" t="s">
        <v>449</v>
      </c>
      <c r="Z16" s="367"/>
      <c r="AA16" s="367"/>
      <c r="AB16" s="367"/>
      <c r="AC16" s="367"/>
      <c r="AD16" s="367"/>
      <c r="AE16" s="367"/>
      <c r="AF16" s="366" t="s">
        <v>450</v>
      </c>
      <c r="AG16" s="366"/>
      <c r="AH16" s="366"/>
      <c r="AI16" s="366"/>
      <c r="AJ16" s="366"/>
      <c r="AK16" s="366"/>
      <c r="AL16" s="366"/>
      <c r="AM16" s="185"/>
      <c r="AN16" s="185"/>
      <c r="AO16" s="185"/>
      <c r="AP16" s="185"/>
    </row>
    <row r="17" spans="1:38" ht="43.5" customHeight="1">
      <c r="A17" s="371"/>
      <c r="B17" s="366"/>
      <c r="C17" s="366"/>
      <c r="D17" s="170" t="s">
        <v>364</v>
      </c>
      <c r="E17" s="367" t="s">
        <v>365</v>
      </c>
      <c r="F17" s="367"/>
      <c r="G17" s="367"/>
      <c r="H17" s="367"/>
      <c r="I17" s="367"/>
      <c r="J17" s="367"/>
      <c r="K17" s="170" t="s">
        <v>364</v>
      </c>
      <c r="L17" s="366" t="s">
        <v>365</v>
      </c>
      <c r="M17" s="366"/>
      <c r="N17" s="366"/>
      <c r="O17" s="366"/>
      <c r="P17" s="366"/>
      <c r="Q17" s="366"/>
      <c r="R17" s="170" t="s">
        <v>364</v>
      </c>
      <c r="S17" s="366" t="s">
        <v>365</v>
      </c>
      <c r="T17" s="366"/>
      <c r="U17" s="366"/>
      <c r="V17" s="366"/>
      <c r="W17" s="366"/>
      <c r="X17" s="366"/>
      <c r="Y17" s="170" t="s">
        <v>364</v>
      </c>
      <c r="Z17" s="366" t="s">
        <v>365</v>
      </c>
      <c r="AA17" s="366"/>
      <c r="AB17" s="366"/>
      <c r="AC17" s="366"/>
      <c r="AD17" s="366"/>
      <c r="AE17" s="366"/>
      <c r="AF17" s="170" t="s">
        <v>364</v>
      </c>
      <c r="AG17" s="366" t="s">
        <v>365</v>
      </c>
      <c r="AH17" s="366"/>
      <c r="AI17" s="366"/>
      <c r="AJ17" s="366"/>
      <c r="AK17" s="366"/>
      <c r="AL17" s="366"/>
    </row>
    <row r="18" spans="1:38" ht="87.75" customHeight="1">
      <c r="A18" s="372"/>
      <c r="B18" s="366"/>
      <c r="C18" s="366"/>
      <c r="D18" s="76" t="s">
        <v>366</v>
      </c>
      <c r="E18" s="76" t="s">
        <v>366</v>
      </c>
      <c r="F18" s="171" t="s">
        <v>367</v>
      </c>
      <c r="G18" s="171" t="s">
        <v>368</v>
      </c>
      <c r="H18" s="171" t="s">
        <v>369</v>
      </c>
      <c r="I18" s="171" t="s">
        <v>370</v>
      </c>
      <c r="J18" s="171" t="s">
        <v>371</v>
      </c>
      <c r="K18" s="76" t="s">
        <v>366</v>
      </c>
      <c r="L18" s="76" t="s">
        <v>366</v>
      </c>
      <c r="M18" s="171" t="s">
        <v>367</v>
      </c>
      <c r="N18" s="171" t="s">
        <v>368</v>
      </c>
      <c r="O18" s="171" t="s">
        <v>369</v>
      </c>
      <c r="P18" s="171" t="s">
        <v>370</v>
      </c>
      <c r="Q18" s="171" t="s">
        <v>371</v>
      </c>
      <c r="R18" s="76" t="s">
        <v>366</v>
      </c>
      <c r="S18" s="76" t="s">
        <v>366</v>
      </c>
      <c r="T18" s="171" t="s">
        <v>367</v>
      </c>
      <c r="U18" s="171" t="s">
        <v>368</v>
      </c>
      <c r="V18" s="171" t="s">
        <v>369</v>
      </c>
      <c r="W18" s="171" t="s">
        <v>370</v>
      </c>
      <c r="X18" s="171" t="s">
        <v>371</v>
      </c>
      <c r="Y18" s="76" t="s">
        <v>366</v>
      </c>
      <c r="Z18" s="76" t="s">
        <v>366</v>
      </c>
      <c r="AA18" s="171" t="s">
        <v>367</v>
      </c>
      <c r="AB18" s="171" t="s">
        <v>368</v>
      </c>
      <c r="AC18" s="171" t="s">
        <v>369</v>
      </c>
      <c r="AD18" s="171" t="s">
        <v>370</v>
      </c>
      <c r="AE18" s="171" t="s">
        <v>371</v>
      </c>
      <c r="AF18" s="76" t="s">
        <v>366</v>
      </c>
      <c r="AG18" s="76" t="s">
        <v>366</v>
      </c>
      <c r="AH18" s="171" t="s">
        <v>367</v>
      </c>
      <c r="AI18" s="171" t="s">
        <v>368</v>
      </c>
      <c r="AJ18" s="171" t="s">
        <v>369</v>
      </c>
      <c r="AK18" s="171" t="s">
        <v>370</v>
      </c>
      <c r="AL18" s="171" t="s">
        <v>371</v>
      </c>
    </row>
    <row r="19" spans="1:38">
      <c r="A19" s="172">
        <v>1</v>
      </c>
      <c r="B19" s="172">
        <v>2</v>
      </c>
      <c r="C19" s="172">
        <v>3</v>
      </c>
      <c r="D19" s="173" t="s">
        <v>451</v>
      </c>
      <c r="E19" s="173" t="s">
        <v>452</v>
      </c>
      <c r="F19" s="173" t="s">
        <v>453</v>
      </c>
      <c r="G19" s="173" t="s">
        <v>454</v>
      </c>
      <c r="H19" s="173" t="s">
        <v>455</v>
      </c>
      <c r="I19" s="173" t="s">
        <v>456</v>
      </c>
      <c r="J19" s="173" t="s">
        <v>457</v>
      </c>
      <c r="K19" s="173" t="s">
        <v>458</v>
      </c>
      <c r="L19" s="173" t="s">
        <v>459</v>
      </c>
      <c r="M19" s="173" t="s">
        <v>460</v>
      </c>
      <c r="N19" s="173" t="s">
        <v>461</v>
      </c>
      <c r="O19" s="173" t="s">
        <v>462</v>
      </c>
      <c r="P19" s="173" t="s">
        <v>463</v>
      </c>
      <c r="Q19" s="173" t="s">
        <v>464</v>
      </c>
      <c r="R19" s="173" t="s">
        <v>465</v>
      </c>
      <c r="S19" s="173" t="s">
        <v>466</v>
      </c>
      <c r="T19" s="173" t="s">
        <v>467</v>
      </c>
      <c r="U19" s="173" t="s">
        <v>468</v>
      </c>
      <c r="V19" s="173" t="s">
        <v>469</v>
      </c>
      <c r="W19" s="173" t="s">
        <v>470</v>
      </c>
      <c r="X19" s="173" t="s">
        <v>471</v>
      </c>
      <c r="Y19" s="173" t="s">
        <v>472</v>
      </c>
      <c r="Z19" s="173" t="s">
        <v>473</v>
      </c>
      <c r="AA19" s="173" t="s">
        <v>474</v>
      </c>
      <c r="AB19" s="173" t="s">
        <v>475</v>
      </c>
      <c r="AC19" s="173" t="s">
        <v>476</v>
      </c>
      <c r="AD19" s="173" t="s">
        <v>477</v>
      </c>
      <c r="AE19" s="173" t="s">
        <v>478</v>
      </c>
      <c r="AF19" s="173" t="s">
        <v>479</v>
      </c>
      <c r="AG19" s="173" t="s">
        <v>480</v>
      </c>
      <c r="AH19" s="173" t="s">
        <v>481</v>
      </c>
      <c r="AI19" s="173" t="s">
        <v>482</v>
      </c>
      <c r="AJ19" s="173" t="s">
        <v>442</v>
      </c>
      <c r="AK19" s="173" t="s">
        <v>483</v>
      </c>
      <c r="AL19" s="173" t="s">
        <v>484</v>
      </c>
    </row>
    <row r="20" spans="1:38" ht="31.5">
      <c r="A20" s="174" t="str">
        <f>'[2]2'!A18</f>
        <v>0</v>
      </c>
      <c r="B20" s="174" t="str">
        <f>'[2]2'!B18</f>
        <v>ВСЕГО по инвестиционной программе, в том числе:</v>
      </c>
      <c r="C20" s="175">
        <v>0</v>
      </c>
      <c r="D20" s="176">
        <f t="shared" ref="D20:AL20" si="0">SUM(D21:D23)</f>
        <v>0</v>
      </c>
      <c r="E20" s="176">
        <f t="shared" si="0"/>
        <v>0</v>
      </c>
      <c r="F20" s="176">
        <f t="shared" si="0"/>
        <v>0</v>
      </c>
      <c r="G20" s="176">
        <f t="shared" si="0"/>
        <v>0</v>
      </c>
      <c r="H20" s="176">
        <f t="shared" si="0"/>
        <v>0</v>
      </c>
      <c r="I20" s="176">
        <f t="shared" si="0"/>
        <v>0</v>
      </c>
      <c r="J20" s="176">
        <f t="shared" si="0"/>
        <v>0</v>
      </c>
      <c r="K20" s="176">
        <f t="shared" si="0"/>
        <v>0</v>
      </c>
      <c r="L20" s="176">
        <f t="shared" si="0"/>
        <v>0</v>
      </c>
      <c r="M20" s="176">
        <f t="shared" si="0"/>
        <v>0</v>
      </c>
      <c r="N20" s="176">
        <f t="shared" si="0"/>
        <v>0</v>
      </c>
      <c r="O20" s="176">
        <f t="shared" si="0"/>
        <v>0</v>
      </c>
      <c r="P20" s="176">
        <f t="shared" si="0"/>
        <v>0</v>
      </c>
      <c r="Q20" s="176">
        <f t="shared" si="0"/>
        <v>0</v>
      </c>
      <c r="R20" s="176">
        <f t="shared" si="0"/>
        <v>0</v>
      </c>
      <c r="S20" s="176">
        <f t="shared" si="0"/>
        <v>0</v>
      </c>
      <c r="T20" s="176">
        <f t="shared" si="0"/>
        <v>0</v>
      </c>
      <c r="U20" s="176">
        <f t="shared" si="0"/>
        <v>0</v>
      </c>
      <c r="V20" s="176">
        <f t="shared" si="0"/>
        <v>0</v>
      </c>
      <c r="W20" s="176">
        <f t="shared" si="0"/>
        <v>0</v>
      </c>
      <c r="X20" s="176">
        <f t="shared" si="0"/>
        <v>0</v>
      </c>
      <c r="Y20" s="176">
        <f t="shared" si="0"/>
        <v>0</v>
      </c>
      <c r="Z20" s="176">
        <f t="shared" si="0"/>
        <v>5.6379999999999999</v>
      </c>
      <c r="AA20" s="176">
        <f t="shared" si="0"/>
        <v>0.25</v>
      </c>
      <c r="AB20" s="176">
        <f t="shared" si="0"/>
        <v>0</v>
      </c>
      <c r="AC20" s="176">
        <f t="shared" si="0"/>
        <v>2</v>
      </c>
      <c r="AD20" s="176">
        <f t="shared" si="0"/>
        <v>0</v>
      </c>
      <c r="AE20" s="176">
        <f t="shared" si="0"/>
        <v>0</v>
      </c>
      <c r="AF20" s="176">
        <f t="shared" si="0"/>
        <v>0</v>
      </c>
      <c r="AG20" s="176">
        <f t="shared" si="0"/>
        <v>5.6379999999999999</v>
      </c>
      <c r="AH20" s="176">
        <f t="shared" si="0"/>
        <v>0.25</v>
      </c>
      <c r="AI20" s="176">
        <f t="shared" si="0"/>
        <v>0</v>
      </c>
      <c r="AJ20" s="176">
        <f t="shared" si="0"/>
        <v>2</v>
      </c>
      <c r="AK20" s="176">
        <f t="shared" si="0"/>
        <v>0</v>
      </c>
      <c r="AL20" s="176">
        <f t="shared" si="0"/>
        <v>0</v>
      </c>
    </row>
    <row r="21" spans="1:38">
      <c r="A21" s="174" t="str">
        <f>'[2]2'!A19</f>
        <v>0.1</v>
      </c>
      <c r="B21" s="174" t="str">
        <f>'[2]2'!B19</f>
        <v>Технологическое присоединение, всего</v>
      </c>
      <c r="C21" s="175">
        <v>0</v>
      </c>
      <c r="D21" s="176">
        <f t="shared" ref="D21:AL21" si="1">D24</f>
        <v>0</v>
      </c>
      <c r="E21" s="176">
        <f t="shared" si="1"/>
        <v>0</v>
      </c>
      <c r="F21" s="176">
        <f t="shared" si="1"/>
        <v>0</v>
      </c>
      <c r="G21" s="176">
        <f t="shared" si="1"/>
        <v>0</v>
      </c>
      <c r="H21" s="176">
        <f t="shared" si="1"/>
        <v>0</v>
      </c>
      <c r="I21" s="176">
        <f t="shared" si="1"/>
        <v>0</v>
      </c>
      <c r="J21" s="176">
        <f t="shared" si="1"/>
        <v>0</v>
      </c>
      <c r="K21" s="176">
        <f t="shared" si="1"/>
        <v>0</v>
      </c>
      <c r="L21" s="176">
        <f t="shared" si="1"/>
        <v>0</v>
      </c>
      <c r="M21" s="176">
        <f t="shared" si="1"/>
        <v>0</v>
      </c>
      <c r="N21" s="176">
        <f t="shared" si="1"/>
        <v>0</v>
      </c>
      <c r="O21" s="176">
        <f t="shared" si="1"/>
        <v>0</v>
      </c>
      <c r="P21" s="176">
        <f t="shared" si="1"/>
        <v>0</v>
      </c>
      <c r="Q21" s="176">
        <f t="shared" si="1"/>
        <v>0</v>
      </c>
      <c r="R21" s="176">
        <f t="shared" si="1"/>
        <v>0</v>
      </c>
      <c r="S21" s="176">
        <f t="shared" si="1"/>
        <v>0</v>
      </c>
      <c r="T21" s="176">
        <f t="shared" si="1"/>
        <v>0</v>
      </c>
      <c r="U21" s="176">
        <f t="shared" si="1"/>
        <v>0</v>
      </c>
      <c r="V21" s="176">
        <f t="shared" si="1"/>
        <v>0</v>
      </c>
      <c r="W21" s="176">
        <f t="shared" si="1"/>
        <v>0</v>
      </c>
      <c r="X21" s="176">
        <f t="shared" si="1"/>
        <v>0</v>
      </c>
      <c r="Y21" s="176">
        <f t="shared" si="1"/>
        <v>0</v>
      </c>
      <c r="Z21" s="176">
        <f t="shared" si="1"/>
        <v>0</v>
      </c>
      <c r="AA21" s="176">
        <f t="shared" si="1"/>
        <v>0</v>
      </c>
      <c r="AB21" s="176">
        <f t="shared" si="1"/>
        <v>0</v>
      </c>
      <c r="AC21" s="176">
        <f t="shared" si="1"/>
        <v>0</v>
      </c>
      <c r="AD21" s="176">
        <f t="shared" si="1"/>
        <v>0</v>
      </c>
      <c r="AE21" s="176">
        <f t="shared" si="1"/>
        <v>0</v>
      </c>
      <c r="AF21" s="176">
        <f t="shared" si="1"/>
        <v>0</v>
      </c>
      <c r="AG21" s="176">
        <f t="shared" si="1"/>
        <v>0</v>
      </c>
      <c r="AH21" s="176">
        <f t="shared" si="1"/>
        <v>0</v>
      </c>
      <c r="AI21" s="176">
        <f t="shared" si="1"/>
        <v>0</v>
      </c>
      <c r="AJ21" s="176">
        <f t="shared" si="1"/>
        <v>0</v>
      </c>
      <c r="AK21" s="176">
        <f t="shared" si="1"/>
        <v>0</v>
      </c>
      <c r="AL21" s="176">
        <f t="shared" si="1"/>
        <v>0</v>
      </c>
    </row>
    <row r="22" spans="1:38" ht="31.5">
      <c r="A22" s="174" t="str">
        <f>'[2]2'!A20</f>
        <v>0.2</v>
      </c>
      <c r="B22" s="174" t="str">
        <f>'[2]2'!B20</f>
        <v>Реконструкция, модернизация, техническое перевооружение, всего</v>
      </c>
      <c r="C22" s="175">
        <v>0</v>
      </c>
      <c r="D22" s="176">
        <f t="shared" ref="D22:AL22" si="2">D26</f>
        <v>0</v>
      </c>
      <c r="E22" s="176">
        <f t="shared" si="2"/>
        <v>0</v>
      </c>
      <c r="F22" s="176">
        <f t="shared" si="2"/>
        <v>0</v>
      </c>
      <c r="G22" s="176">
        <f t="shared" si="2"/>
        <v>0</v>
      </c>
      <c r="H22" s="176">
        <f t="shared" si="2"/>
        <v>0</v>
      </c>
      <c r="I22" s="176">
        <f t="shared" si="2"/>
        <v>0</v>
      </c>
      <c r="J22" s="176">
        <f t="shared" si="2"/>
        <v>0</v>
      </c>
      <c r="K22" s="176">
        <f t="shared" si="2"/>
        <v>0</v>
      </c>
      <c r="L22" s="176">
        <f t="shared" si="2"/>
        <v>0</v>
      </c>
      <c r="M22" s="176">
        <f t="shared" si="2"/>
        <v>0</v>
      </c>
      <c r="N22" s="176">
        <f t="shared" si="2"/>
        <v>0</v>
      </c>
      <c r="O22" s="176">
        <f t="shared" si="2"/>
        <v>0</v>
      </c>
      <c r="P22" s="176">
        <f t="shared" si="2"/>
        <v>0</v>
      </c>
      <c r="Q22" s="176">
        <f t="shared" si="2"/>
        <v>0</v>
      </c>
      <c r="R22" s="176">
        <f t="shared" si="2"/>
        <v>0</v>
      </c>
      <c r="S22" s="176">
        <f t="shared" si="2"/>
        <v>0</v>
      </c>
      <c r="T22" s="176">
        <f t="shared" si="2"/>
        <v>0</v>
      </c>
      <c r="U22" s="176">
        <f t="shared" si="2"/>
        <v>0</v>
      </c>
      <c r="V22" s="176">
        <f t="shared" si="2"/>
        <v>0</v>
      </c>
      <c r="W22" s="176">
        <f t="shared" si="2"/>
        <v>0</v>
      </c>
      <c r="X22" s="176">
        <f t="shared" si="2"/>
        <v>0</v>
      </c>
      <c r="Y22" s="176">
        <f t="shared" si="2"/>
        <v>0</v>
      </c>
      <c r="Z22" s="176">
        <f t="shared" si="2"/>
        <v>5.37</v>
      </c>
      <c r="AA22" s="176">
        <f t="shared" si="2"/>
        <v>0</v>
      </c>
      <c r="AB22" s="176">
        <f t="shared" si="2"/>
        <v>0</v>
      </c>
      <c r="AC22" s="176">
        <f t="shared" si="2"/>
        <v>2</v>
      </c>
      <c r="AD22" s="176">
        <f t="shared" si="2"/>
        <v>0</v>
      </c>
      <c r="AE22" s="176">
        <f t="shared" si="2"/>
        <v>0</v>
      </c>
      <c r="AF22" s="176">
        <f t="shared" si="2"/>
        <v>0</v>
      </c>
      <c r="AG22" s="176">
        <f t="shared" si="2"/>
        <v>5.37</v>
      </c>
      <c r="AH22" s="176">
        <f t="shared" si="2"/>
        <v>0</v>
      </c>
      <c r="AI22" s="176">
        <f t="shared" si="2"/>
        <v>0</v>
      </c>
      <c r="AJ22" s="176">
        <f t="shared" si="2"/>
        <v>2</v>
      </c>
      <c r="AK22" s="176">
        <f t="shared" si="2"/>
        <v>0</v>
      </c>
      <c r="AL22" s="176">
        <f t="shared" si="2"/>
        <v>0</v>
      </c>
    </row>
    <row r="23" spans="1:38">
      <c r="A23" s="174" t="str">
        <f>'[2]2'!A21</f>
        <v>0.6</v>
      </c>
      <c r="B23" s="174" t="str">
        <f>'[2]2'!B21</f>
        <v>Прочие инвестиционные проекты, всего</v>
      </c>
      <c r="C23" s="175">
        <v>0</v>
      </c>
      <c r="D23" s="176">
        <f t="shared" ref="D23:Y23" si="3">D29</f>
        <v>0</v>
      </c>
      <c r="E23" s="176">
        <f t="shared" si="3"/>
        <v>0</v>
      </c>
      <c r="F23" s="176">
        <f t="shared" si="3"/>
        <v>0</v>
      </c>
      <c r="G23" s="176">
        <f t="shared" si="3"/>
        <v>0</v>
      </c>
      <c r="H23" s="176">
        <f t="shared" si="3"/>
        <v>0</v>
      </c>
      <c r="I23" s="176">
        <f t="shared" si="3"/>
        <v>0</v>
      </c>
      <c r="J23" s="176">
        <f t="shared" si="3"/>
        <v>0</v>
      </c>
      <c r="K23" s="176">
        <f t="shared" si="3"/>
        <v>0</v>
      </c>
      <c r="L23" s="176">
        <f t="shared" si="3"/>
        <v>0</v>
      </c>
      <c r="M23" s="176">
        <f t="shared" si="3"/>
        <v>0</v>
      </c>
      <c r="N23" s="176">
        <f t="shared" si="3"/>
        <v>0</v>
      </c>
      <c r="O23" s="176">
        <f t="shared" si="3"/>
        <v>0</v>
      </c>
      <c r="P23" s="176">
        <f t="shared" si="3"/>
        <v>0</v>
      </c>
      <c r="Q23" s="176">
        <f t="shared" si="3"/>
        <v>0</v>
      </c>
      <c r="R23" s="176">
        <f t="shared" si="3"/>
        <v>0</v>
      </c>
      <c r="S23" s="176">
        <f t="shared" si="3"/>
        <v>0</v>
      </c>
      <c r="T23" s="176">
        <f t="shared" si="3"/>
        <v>0</v>
      </c>
      <c r="U23" s="176">
        <f t="shared" si="3"/>
        <v>0</v>
      </c>
      <c r="V23" s="176">
        <f t="shared" si="3"/>
        <v>0</v>
      </c>
      <c r="W23" s="176">
        <f t="shared" si="3"/>
        <v>0</v>
      </c>
      <c r="X23" s="176">
        <f t="shared" si="3"/>
        <v>0</v>
      </c>
      <c r="Y23" s="176">
        <f t="shared" si="3"/>
        <v>0</v>
      </c>
      <c r="Z23" s="176">
        <f t="shared" ref="Z23:AL23" si="4">Z30</f>
        <v>0.26800000000000002</v>
      </c>
      <c r="AA23" s="176">
        <f t="shared" si="4"/>
        <v>0.25</v>
      </c>
      <c r="AB23" s="176">
        <f t="shared" si="4"/>
        <v>0</v>
      </c>
      <c r="AC23" s="176">
        <f t="shared" si="4"/>
        <v>0</v>
      </c>
      <c r="AD23" s="176">
        <f t="shared" si="4"/>
        <v>0</v>
      </c>
      <c r="AE23" s="176">
        <f t="shared" si="4"/>
        <v>0</v>
      </c>
      <c r="AF23" s="176">
        <f t="shared" si="4"/>
        <v>0</v>
      </c>
      <c r="AG23" s="176">
        <f t="shared" si="4"/>
        <v>0.26800000000000002</v>
      </c>
      <c r="AH23" s="176">
        <f t="shared" si="4"/>
        <v>0.25</v>
      </c>
      <c r="AI23" s="176">
        <f t="shared" si="4"/>
        <v>0</v>
      </c>
      <c r="AJ23" s="176">
        <f t="shared" si="4"/>
        <v>0</v>
      </c>
      <c r="AK23" s="176">
        <f t="shared" si="4"/>
        <v>0</v>
      </c>
      <c r="AL23" s="176">
        <f t="shared" si="4"/>
        <v>0</v>
      </c>
    </row>
    <row r="24" spans="1:38" ht="31.5">
      <c r="A24" s="174">
        <f>'[2]2'!A22</f>
        <v>0</v>
      </c>
      <c r="B24" s="174" t="str">
        <f>'[2]2'!B22</f>
        <v>Технологическое присоединение, всего, в том числе:</v>
      </c>
      <c r="C24" s="175">
        <v>0</v>
      </c>
      <c r="D24" s="176">
        <v>0</v>
      </c>
      <c r="E24" s="176">
        <v>0</v>
      </c>
      <c r="F24" s="176">
        <v>0</v>
      </c>
      <c r="G24" s="176">
        <v>0</v>
      </c>
      <c r="H24" s="176">
        <v>0</v>
      </c>
      <c r="I24" s="176">
        <v>0</v>
      </c>
      <c r="J24" s="176">
        <v>0</v>
      </c>
      <c r="K24" s="176">
        <v>0</v>
      </c>
      <c r="L24" s="176">
        <v>0</v>
      </c>
      <c r="M24" s="176">
        <v>0</v>
      </c>
      <c r="N24" s="176">
        <v>0</v>
      </c>
      <c r="O24" s="176">
        <v>0</v>
      </c>
      <c r="P24" s="176">
        <v>0</v>
      </c>
      <c r="Q24" s="176">
        <v>0</v>
      </c>
      <c r="R24" s="176">
        <v>0</v>
      </c>
      <c r="S24" s="176">
        <v>0</v>
      </c>
      <c r="T24" s="176">
        <v>0</v>
      </c>
      <c r="U24" s="176">
        <v>0</v>
      </c>
      <c r="V24" s="176">
        <v>0</v>
      </c>
      <c r="W24" s="176">
        <v>0</v>
      </c>
      <c r="X24" s="176">
        <v>0</v>
      </c>
      <c r="Y24" s="176">
        <v>0</v>
      </c>
      <c r="Z24" s="176">
        <v>0</v>
      </c>
      <c r="AA24" s="176">
        <v>0</v>
      </c>
      <c r="AB24" s="176">
        <v>0</v>
      </c>
      <c r="AC24" s="176">
        <v>0</v>
      </c>
      <c r="AD24" s="176">
        <v>0</v>
      </c>
      <c r="AE24" s="176">
        <v>0</v>
      </c>
      <c r="AF24" s="176">
        <v>0</v>
      </c>
      <c r="AG24" s="176">
        <v>0</v>
      </c>
      <c r="AH24" s="176">
        <v>0</v>
      </c>
      <c r="AI24" s="176">
        <v>0</v>
      </c>
      <c r="AJ24" s="176">
        <v>0</v>
      </c>
      <c r="AK24" s="176">
        <v>0</v>
      </c>
      <c r="AL24" s="176">
        <v>0</v>
      </c>
    </row>
    <row r="25" spans="1:38">
      <c r="A25" s="174">
        <f>'[2]2'!A23</f>
        <v>0</v>
      </c>
      <c r="B25" s="174" t="str">
        <f>'[2]2'!B23</f>
        <v>Республика Марий Эл</v>
      </c>
      <c r="C25" s="175">
        <v>0</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row>
    <row r="26" spans="1:38" ht="47.25">
      <c r="A26" s="174" t="str">
        <f>'[2]2'!A24</f>
        <v>1.2.2</v>
      </c>
      <c r="B26" s="174" t="str">
        <f>'[2]2'!B24</f>
        <v>Реконструкция, модернизация, техническое перевооружение линий электропередачи, всего, в том числе:</v>
      </c>
      <c r="C26" s="175">
        <v>0</v>
      </c>
      <c r="D26" s="176">
        <f t="shared" ref="D26:S27" si="5">D27</f>
        <v>0</v>
      </c>
      <c r="E26" s="176">
        <f t="shared" si="5"/>
        <v>0</v>
      </c>
      <c r="F26" s="176">
        <f t="shared" si="5"/>
        <v>0</v>
      </c>
      <c r="G26" s="176">
        <f t="shared" si="5"/>
        <v>0</v>
      </c>
      <c r="H26" s="176">
        <f t="shared" si="5"/>
        <v>0</v>
      </c>
      <c r="I26" s="176">
        <f t="shared" si="5"/>
        <v>0</v>
      </c>
      <c r="J26" s="176">
        <f t="shared" si="5"/>
        <v>0</v>
      </c>
      <c r="K26" s="176">
        <f t="shared" si="5"/>
        <v>0</v>
      </c>
      <c r="L26" s="176">
        <f t="shared" si="5"/>
        <v>0</v>
      </c>
      <c r="M26" s="176">
        <f t="shared" si="5"/>
        <v>0</v>
      </c>
      <c r="N26" s="176">
        <f t="shared" si="5"/>
        <v>0</v>
      </c>
      <c r="O26" s="176">
        <f t="shared" si="5"/>
        <v>0</v>
      </c>
      <c r="P26" s="176">
        <f t="shared" si="5"/>
        <v>0</v>
      </c>
      <c r="Q26" s="176">
        <f t="shared" si="5"/>
        <v>0</v>
      </c>
      <c r="R26" s="176">
        <f t="shared" si="5"/>
        <v>0</v>
      </c>
      <c r="S26" s="176">
        <f t="shared" si="5"/>
        <v>0</v>
      </c>
      <c r="T26" s="176">
        <f t="shared" ref="T26:AI27" si="6">T27</f>
        <v>0</v>
      </c>
      <c r="U26" s="176">
        <f t="shared" si="6"/>
        <v>0</v>
      </c>
      <c r="V26" s="176">
        <f t="shared" si="6"/>
        <v>0</v>
      </c>
      <c r="W26" s="176">
        <f t="shared" si="6"/>
        <v>0</v>
      </c>
      <c r="X26" s="176">
        <f t="shared" si="6"/>
        <v>0</v>
      </c>
      <c r="Y26" s="176">
        <f t="shared" si="6"/>
        <v>0</v>
      </c>
      <c r="Z26" s="176">
        <f t="shared" si="6"/>
        <v>5.37</v>
      </c>
      <c r="AA26" s="176">
        <f t="shared" si="6"/>
        <v>0</v>
      </c>
      <c r="AB26" s="176">
        <f t="shared" si="6"/>
        <v>0</v>
      </c>
      <c r="AC26" s="176">
        <f t="shared" si="6"/>
        <v>2</v>
      </c>
      <c r="AD26" s="176">
        <f t="shared" si="6"/>
        <v>0</v>
      </c>
      <c r="AE26" s="176">
        <f t="shared" si="6"/>
        <v>0</v>
      </c>
      <c r="AF26" s="176">
        <f t="shared" si="6"/>
        <v>0</v>
      </c>
      <c r="AG26" s="176">
        <f t="shared" si="6"/>
        <v>5.37</v>
      </c>
      <c r="AH26" s="176">
        <f t="shared" si="6"/>
        <v>0</v>
      </c>
      <c r="AI26" s="176">
        <f t="shared" si="6"/>
        <v>0</v>
      </c>
      <c r="AJ26" s="176">
        <f t="shared" ref="AH26:AL27" si="7">AJ27</f>
        <v>2</v>
      </c>
      <c r="AK26" s="176">
        <f t="shared" si="7"/>
        <v>0</v>
      </c>
      <c r="AL26" s="176">
        <f t="shared" si="7"/>
        <v>0</v>
      </c>
    </row>
    <row r="27" spans="1:38" ht="31.5">
      <c r="A27" s="174" t="str">
        <f>'[2]2'!A25</f>
        <v>1.2.2.1</v>
      </c>
      <c r="B27" s="174" t="str">
        <f>'[2]2'!B25</f>
        <v>Реконструкция линий электропередачи, всего, в том числе:</v>
      </c>
      <c r="C27" s="175">
        <v>0</v>
      </c>
      <c r="D27" s="176">
        <f t="shared" si="5"/>
        <v>0</v>
      </c>
      <c r="E27" s="176">
        <f t="shared" si="5"/>
        <v>0</v>
      </c>
      <c r="F27" s="176">
        <f t="shared" si="5"/>
        <v>0</v>
      </c>
      <c r="G27" s="176">
        <f t="shared" si="5"/>
        <v>0</v>
      </c>
      <c r="H27" s="176">
        <f t="shared" si="5"/>
        <v>0</v>
      </c>
      <c r="I27" s="176">
        <f t="shared" si="5"/>
        <v>0</v>
      </c>
      <c r="J27" s="176">
        <f t="shared" si="5"/>
        <v>0</v>
      </c>
      <c r="K27" s="176">
        <f t="shared" si="5"/>
        <v>0</v>
      </c>
      <c r="L27" s="176">
        <f t="shared" si="5"/>
        <v>0</v>
      </c>
      <c r="M27" s="176">
        <f t="shared" si="5"/>
        <v>0</v>
      </c>
      <c r="N27" s="176">
        <f t="shared" si="5"/>
        <v>0</v>
      </c>
      <c r="O27" s="176">
        <f t="shared" si="5"/>
        <v>0</v>
      </c>
      <c r="P27" s="176">
        <f t="shared" si="5"/>
        <v>0</v>
      </c>
      <c r="Q27" s="176">
        <f t="shared" si="5"/>
        <v>0</v>
      </c>
      <c r="R27" s="176">
        <f t="shared" si="5"/>
        <v>0</v>
      </c>
      <c r="S27" s="176">
        <f t="shared" si="5"/>
        <v>0</v>
      </c>
      <c r="T27" s="176">
        <f t="shared" si="6"/>
        <v>0</v>
      </c>
      <c r="U27" s="176">
        <f t="shared" si="6"/>
        <v>0</v>
      </c>
      <c r="V27" s="176">
        <f t="shared" si="6"/>
        <v>0</v>
      </c>
      <c r="W27" s="176">
        <f t="shared" si="6"/>
        <v>0</v>
      </c>
      <c r="X27" s="176">
        <f t="shared" si="6"/>
        <v>0</v>
      </c>
      <c r="Y27" s="176">
        <f t="shared" si="6"/>
        <v>0</v>
      </c>
      <c r="Z27" s="176">
        <f>Z28+Z29</f>
        <v>5.37</v>
      </c>
      <c r="AA27" s="176">
        <f t="shared" si="6"/>
        <v>0</v>
      </c>
      <c r="AB27" s="176">
        <f t="shared" si="6"/>
        <v>0</v>
      </c>
      <c r="AC27" s="176">
        <f t="shared" si="6"/>
        <v>2</v>
      </c>
      <c r="AD27" s="176">
        <f t="shared" si="6"/>
        <v>0</v>
      </c>
      <c r="AE27" s="176">
        <f t="shared" si="6"/>
        <v>0</v>
      </c>
      <c r="AF27" s="176">
        <f t="shared" si="6"/>
        <v>0</v>
      </c>
      <c r="AG27" s="176">
        <f>AG28+AG29</f>
        <v>5.37</v>
      </c>
      <c r="AH27" s="176">
        <f t="shared" si="7"/>
        <v>0</v>
      </c>
      <c r="AI27" s="176">
        <f t="shared" si="7"/>
        <v>0</v>
      </c>
      <c r="AJ27" s="176">
        <f t="shared" si="7"/>
        <v>2</v>
      </c>
      <c r="AK27" s="176">
        <f t="shared" si="7"/>
        <v>0</v>
      </c>
      <c r="AL27" s="176">
        <f t="shared" si="7"/>
        <v>0</v>
      </c>
    </row>
    <row r="28" spans="1:38" ht="166.5" customHeight="1">
      <c r="A28" s="174" t="str">
        <f>'[2]2'!A26</f>
        <v>1.2.2.1.</v>
      </c>
      <c r="B28" s="174" t="str">
        <f>'[2]2'!B26</f>
        <v xml:space="preserve">Выполнение строительно-монтажных работ проводимых по программе реконструкции воздушной линии электропередач 35 кВ (бух. Наименование ПС "Силикатный"-ТП 35/6 "Сурок") инв. № 865002901 находящаяся по адресу  Республика Марий Эл, Медведевский район, в/г 18, п. Сурок  </v>
      </c>
      <c r="C28" s="174" t="str">
        <f>'[2]2'!C26</f>
        <v>I/ВЛГ/12/01/0001</v>
      </c>
      <c r="D28" s="178">
        <v>0</v>
      </c>
      <c r="E28" s="178">
        <v>0</v>
      </c>
      <c r="F28" s="178">
        <v>0</v>
      </c>
      <c r="G28" s="178">
        <v>0</v>
      </c>
      <c r="H28" s="178">
        <v>0</v>
      </c>
      <c r="I28" s="178">
        <v>0</v>
      </c>
      <c r="J28" s="178">
        <v>0</v>
      </c>
      <c r="K28" s="178">
        <v>0</v>
      </c>
      <c r="L28" s="178">
        <v>0</v>
      </c>
      <c r="M28" s="178">
        <v>0</v>
      </c>
      <c r="N28" s="178">
        <v>0</v>
      </c>
      <c r="O28" s="178">
        <v>0</v>
      </c>
      <c r="P28" s="178">
        <v>0</v>
      </c>
      <c r="Q28" s="178">
        <v>0</v>
      </c>
      <c r="R28" s="178">
        <v>0</v>
      </c>
      <c r="S28" s="178">
        <v>0</v>
      </c>
      <c r="T28" s="178">
        <v>0</v>
      </c>
      <c r="U28" s="178">
        <v>0</v>
      </c>
      <c r="V28" s="178">
        <v>0</v>
      </c>
      <c r="W28" s="178">
        <v>0</v>
      </c>
      <c r="X28" s="178">
        <v>0</v>
      </c>
      <c r="Y28" s="178">
        <v>0</v>
      </c>
      <c r="Z28" s="178">
        <f>6.444/1.2</f>
        <v>5.37</v>
      </c>
      <c r="AA28" s="178">
        <f>'[1]4'!AJ28</f>
        <v>0</v>
      </c>
      <c r="AB28" s="178">
        <f>'[1]4'!AK28</f>
        <v>0</v>
      </c>
      <c r="AC28" s="178">
        <f>'[1]4'!AL28</f>
        <v>2</v>
      </c>
      <c r="AD28" s="178">
        <f>'[1]4'!AM28</f>
        <v>0</v>
      </c>
      <c r="AE28" s="178">
        <v>0</v>
      </c>
      <c r="AF28" s="178">
        <v>0</v>
      </c>
      <c r="AG28" s="178">
        <f>Z28</f>
        <v>5.37</v>
      </c>
      <c r="AH28" s="178">
        <f>AB28</f>
        <v>0</v>
      </c>
      <c r="AI28" s="178">
        <v>0</v>
      </c>
      <c r="AJ28" s="178">
        <v>2</v>
      </c>
      <c r="AK28" s="178">
        <v>0</v>
      </c>
      <c r="AL28" s="178">
        <v>0</v>
      </c>
    </row>
    <row r="29" spans="1:38" ht="88.5" hidden="1" customHeight="1">
      <c r="A29" s="174"/>
      <c r="B29" s="174"/>
      <c r="C29" s="174"/>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7"/>
      <c r="AG29" s="178"/>
      <c r="AH29" s="178"/>
      <c r="AI29" s="178"/>
      <c r="AJ29" s="178"/>
      <c r="AK29" s="178"/>
      <c r="AL29" s="178"/>
    </row>
    <row r="30" spans="1:38" ht="27" customHeight="1">
      <c r="A30" s="186" t="s">
        <v>5</v>
      </c>
      <c r="B30" s="186" t="s">
        <v>4</v>
      </c>
      <c r="C30" s="186">
        <v>0</v>
      </c>
      <c r="D30" s="186">
        <v>0</v>
      </c>
      <c r="E30" s="186"/>
      <c r="F30" s="186"/>
      <c r="G30" s="186"/>
      <c r="H30" s="186"/>
      <c r="I30" s="186"/>
      <c r="J30" s="186"/>
      <c r="K30" s="186"/>
      <c r="L30" s="186"/>
      <c r="M30" s="186"/>
      <c r="N30" s="186"/>
      <c r="O30" s="186"/>
      <c r="P30" s="186"/>
      <c r="Q30" s="186"/>
      <c r="R30" s="186"/>
      <c r="S30" s="186"/>
      <c r="T30" s="186"/>
      <c r="U30" s="186"/>
      <c r="V30" s="186"/>
      <c r="W30" s="186"/>
      <c r="X30" s="186"/>
      <c r="Y30" s="186"/>
      <c r="Z30" s="147">
        <f>Z31</f>
        <v>0.26800000000000002</v>
      </c>
      <c r="AA30" s="147">
        <f t="shared" ref="AA30:AL30" si="8">AA31</f>
        <v>0.25</v>
      </c>
      <c r="AB30" s="147">
        <f t="shared" si="8"/>
        <v>0</v>
      </c>
      <c r="AC30" s="147">
        <f t="shared" si="8"/>
        <v>0</v>
      </c>
      <c r="AD30" s="147">
        <f t="shared" si="8"/>
        <v>0</v>
      </c>
      <c r="AE30" s="147">
        <f t="shared" si="8"/>
        <v>0</v>
      </c>
      <c r="AF30" s="147">
        <f t="shared" si="8"/>
        <v>0</v>
      </c>
      <c r="AG30" s="147">
        <f t="shared" si="8"/>
        <v>0.26800000000000002</v>
      </c>
      <c r="AH30" s="147">
        <f t="shared" si="8"/>
        <v>0.25</v>
      </c>
      <c r="AI30" s="147">
        <f t="shared" si="8"/>
        <v>0</v>
      </c>
      <c r="AJ30" s="147">
        <f t="shared" si="8"/>
        <v>0</v>
      </c>
      <c r="AK30" s="147">
        <f t="shared" si="8"/>
        <v>0</v>
      </c>
      <c r="AL30" s="147">
        <f t="shared" si="8"/>
        <v>0</v>
      </c>
    </row>
    <row r="31" spans="1:38" ht="83.25" customHeight="1">
      <c r="A31" s="186" t="s">
        <v>3</v>
      </c>
      <c r="B31" s="188" t="s">
        <v>68</v>
      </c>
      <c r="C31" s="81" t="s">
        <v>69</v>
      </c>
      <c r="D31" s="178">
        <v>0</v>
      </c>
      <c r="E31" s="178">
        <v>0</v>
      </c>
      <c r="F31" s="178">
        <v>0</v>
      </c>
      <c r="G31" s="178">
        <v>0</v>
      </c>
      <c r="H31" s="178">
        <v>0</v>
      </c>
      <c r="I31" s="178">
        <v>0</v>
      </c>
      <c r="J31" s="178">
        <v>0</v>
      </c>
      <c r="K31" s="178">
        <v>0</v>
      </c>
      <c r="L31" s="178">
        <v>0</v>
      </c>
      <c r="M31" s="178">
        <v>0</v>
      </c>
      <c r="N31" s="178">
        <v>0</v>
      </c>
      <c r="O31" s="178">
        <v>0</v>
      </c>
      <c r="P31" s="178">
        <v>0</v>
      </c>
      <c r="Q31" s="178">
        <v>0</v>
      </c>
      <c r="R31" s="178">
        <v>0</v>
      </c>
      <c r="S31" s="178">
        <v>0</v>
      </c>
      <c r="T31" s="178">
        <v>0</v>
      </c>
      <c r="U31" s="178">
        <v>0</v>
      </c>
      <c r="V31" s="178">
        <v>0</v>
      </c>
      <c r="W31" s="178">
        <v>0</v>
      </c>
      <c r="X31" s="178">
        <v>0</v>
      </c>
      <c r="Y31" s="178">
        <v>0</v>
      </c>
      <c r="Z31" s="178">
        <v>0.26800000000000002</v>
      </c>
      <c r="AA31" s="178">
        <v>0.25</v>
      </c>
      <c r="AB31" s="178">
        <f>'[1]4'!AK31</f>
        <v>0</v>
      </c>
      <c r="AC31" s="178">
        <f>'[1]4'!AL31</f>
        <v>0</v>
      </c>
      <c r="AD31" s="178">
        <f>'[1]4'!AM31</f>
        <v>0</v>
      </c>
      <c r="AE31" s="178">
        <v>0</v>
      </c>
      <c r="AF31" s="177">
        <v>0</v>
      </c>
      <c r="AG31" s="178">
        <f>Z31</f>
        <v>0.26800000000000002</v>
      </c>
      <c r="AH31" s="178">
        <f>AA31</f>
        <v>0.25</v>
      </c>
      <c r="AI31" s="178">
        <v>0</v>
      </c>
      <c r="AJ31" s="178">
        <v>0</v>
      </c>
      <c r="AK31" s="178">
        <v>0</v>
      </c>
      <c r="AL31" s="178">
        <v>0</v>
      </c>
    </row>
    <row r="35" spans="2:36" s="2" customFormat="1">
      <c r="B35" s="365" t="s">
        <v>2</v>
      </c>
      <c r="C35" s="365"/>
      <c r="D35" s="365"/>
      <c r="F35" s="3"/>
      <c r="G35" s="132" t="s">
        <v>305</v>
      </c>
      <c r="H35" s="3"/>
      <c r="I35" s="3"/>
      <c r="J35" s="3"/>
      <c r="K35" s="3"/>
      <c r="L35" s="3"/>
      <c r="M35" s="3"/>
      <c r="N35" s="3"/>
      <c r="O35" s="3"/>
      <c r="P35" s="3"/>
      <c r="Q35" s="3"/>
      <c r="R35" s="3"/>
      <c r="S35" s="133"/>
      <c r="T35" s="3"/>
      <c r="U35" s="3"/>
    </row>
    <row r="36" spans="2:36" s="2" customFormat="1" ht="15">
      <c r="B36" s="3"/>
      <c r="C36" s="3"/>
      <c r="D36" s="3"/>
      <c r="E36" s="3"/>
      <c r="F36" s="3"/>
      <c r="G36" s="3"/>
      <c r="H36" s="3"/>
      <c r="I36" s="3"/>
      <c r="J36" s="3"/>
      <c r="K36" s="3"/>
      <c r="L36" s="3"/>
      <c r="M36" s="3"/>
      <c r="N36" s="3"/>
      <c r="O36" s="3"/>
      <c r="P36" s="3"/>
      <c r="Q36" s="3"/>
      <c r="R36" s="3"/>
      <c r="S36" s="133"/>
      <c r="T36" s="3"/>
      <c r="U36" s="3"/>
    </row>
    <row r="37" spans="2:36" s="2" customFormat="1" ht="15">
      <c r="B37" s="3"/>
      <c r="C37" s="3"/>
      <c r="D37" s="3"/>
      <c r="E37" s="3"/>
      <c r="F37" s="3"/>
      <c r="G37" s="3"/>
      <c r="H37" s="3"/>
      <c r="I37" s="3"/>
      <c r="J37" s="3"/>
      <c r="K37" s="3"/>
      <c r="L37" s="3"/>
      <c r="M37" s="3"/>
      <c r="N37" s="3"/>
      <c r="O37" s="3"/>
      <c r="P37" s="3"/>
      <c r="Q37" s="3"/>
      <c r="R37" s="3"/>
      <c r="S37" s="133"/>
      <c r="T37" s="3"/>
      <c r="U37" s="3"/>
    </row>
    <row r="38" spans="2:36" s="2" customFormat="1" ht="15">
      <c r="B38" s="3"/>
      <c r="C38" s="3"/>
      <c r="D38" s="3"/>
      <c r="E38" s="3"/>
      <c r="F38" s="3"/>
      <c r="G38" s="3"/>
      <c r="H38" s="3"/>
      <c r="I38" s="3"/>
      <c r="J38" s="3"/>
      <c r="K38" s="3"/>
      <c r="L38" s="3"/>
      <c r="M38" s="3"/>
      <c r="N38" s="3"/>
      <c r="O38" s="3"/>
      <c r="P38" s="3"/>
      <c r="Q38" s="3"/>
      <c r="R38" s="3"/>
      <c r="S38" s="133"/>
      <c r="T38" s="3"/>
      <c r="U38" s="3"/>
    </row>
    <row r="39" spans="2:36" s="2" customFormat="1">
      <c r="B39" s="58" t="s">
        <v>485</v>
      </c>
      <c r="C39" s="58"/>
      <c r="D39" s="4"/>
      <c r="F39" s="4"/>
      <c r="G39" s="6" t="s">
        <v>486</v>
      </c>
      <c r="H39" s="4"/>
      <c r="I39" s="4"/>
      <c r="J39" s="4"/>
      <c r="K39" s="4"/>
      <c r="L39" s="3"/>
      <c r="M39" s="3"/>
      <c r="N39" s="3"/>
      <c r="O39" s="3"/>
      <c r="P39" s="3"/>
      <c r="Q39" s="3"/>
      <c r="R39" s="3"/>
      <c r="S39" s="133"/>
      <c r="T39" s="3"/>
      <c r="U39" s="3"/>
    </row>
    <row r="40" spans="2:36" s="2" customFormat="1" ht="15">
      <c r="B40" s="3"/>
      <c r="C40" s="3"/>
      <c r="D40" s="3"/>
      <c r="E40" s="3"/>
      <c r="F40" s="3"/>
      <c r="G40" s="3"/>
      <c r="H40" s="3"/>
      <c r="I40" s="3"/>
      <c r="J40" s="3"/>
      <c r="K40" s="3"/>
      <c r="L40" s="3"/>
      <c r="M40" s="3"/>
      <c r="N40" s="3"/>
      <c r="O40" s="3"/>
      <c r="P40" s="3"/>
      <c r="Q40" s="3"/>
      <c r="R40" s="3"/>
      <c r="S40" s="133"/>
      <c r="T40" s="3"/>
      <c r="U40" s="3"/>
    </row>
    <row r="44" spans="2:36">
      <c r="AJ44" s="61" t="s">
        <v>487</v>
      </c>
    </row>
  </sheetData>
  <mergeCells count="23">
    <mergeCell ref="A12:AL12"/>
    <mergeCell ref="A4:AL4"/>
    <mergeCell ref="A5:AL5"/>
    <mergeCell ref="A7:AL7"/>
    <mergeCell ref="A8:AL8"/>
    <mergeCell ref="A10:AL10"/>
    <mergeCell ref="A13:AL13"/>
    <mergeCell ref="A14:AL14"/>
    <mergeCell ref="A15:A18"/>
    <mergeCell ref="B15:B18"/>
    <mergeCell ref="C15:C18"/>
    <mergeCell ref="D15:AL15"/>
    <mergeCell ref="D16:J16"/>
    <mergeCell ref="K16:Q16"/>
    <mergeCell ref="R16:X16"/>
    <mergeCell ref="Y16:AE16"/>
    <mergeCell ref="B35:D35"/>
    <mergeCell ref="AF16:AL16"/>
    <mergeCell ref="E17:J17"/>
    <mergeCell ref="L17:Q17"/>
    <mergeCell ref="S17:X17"/>
    <mergeCell ref="Z17:AE17"/>
    <mergeCell ref="AG17:AL17"/>
  </mergeCells>
  <pageMargins left="0.70866141732283472" right="0.70866141732283472" top="0.74803149606299213" bottom="0.74803149606299213" header="0.31496062992125984" footer="0.31496062992125984"/>
  <pageSetup paperSize="8"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O46"/>
  <sheetViews>
    <sheetView view="pageBreakPreview" topLeftCell="A13" zoomScale="60" zoomScaleNormal="100" workbookViewId="0">
      <selection activeCell="Z27" sqref="Z27"/>
    </sheetView>
  </sheetViews>
  <sheetFormatPr defaultRowHeight="15.75"/>
  <cols>
    <col min="1" max="1" width="11.625" style="61" customWidth="1"/>
    <col min="2" max="2" width="41.25" style="61" customWidth="1"/>
    <col min="3" max="3" width="16.5" style="61" customWidth="1"/>
    <col min="4" max="4" width="18" style="61" customWidth="1"/>
    <col min="5" max="5" width="6.125" style="61" customWidth="1"/>
    <col min="6" max="10" width="6" style="61" customWidth="1"/>
    <col min="11" max="11" width="18" style="61" customWidth="1"/>
    <col min="12" max="17" width="6" style="61" customWidth="1"/>
    <col min="18" max="18" width="18" style="61" customWidth="1"/>
    <col min="19" max="24" width="6" style="61" customWidth="1"/>
    <col min="25" max="25" width="14.625" style="61" customWidth="1"/>
    <col min="26" max="31" width="6" style="61" customWidth="1"/>
    <col min="32" max="32" width="16.125" style="61" customWidth="1"/>
    <col min="33" max="38" width="6" style="61" customWidth="1"/>
    <col min="39" max="39" width="3.5" style="61" customWidth="1"/>
    <col min="40" max="40" width="5.75" style="61" customWidth="1"/>
    <col min="41" max="41" width="16.125" style="61" customWidth="1"/>
    <col min="42" max="42" width="21.25" style="61" customWidth="1"/>
    <col min="43" max="43" width="12.625" style="61" customWidth="1"/>
    <col min="44" max="44" width="22.375" style="61" customWidth="1"/>
    <col min="45" max="45" width="10.875" style="61" customWidth="1"/>
    <col min="46" max="46" width="17.375" style="61" customWidth="1"/>
    <col min="47" max="48" width="4.125" style="61" customWidth="1"/>
    <col min="49" max="49" width="3.75" style="61" customWidth="1"/>
    <col min="50" max="50" width="3.875" style="61" customWidth="1"/>
    <col min="51" max="51" width="4.5" style="61" customWidth="1"/>
    <col min="52" max="52" width="5" style="61" customWidth="1"/>
    <col min="53" max="53" width="5.5" style="61" customWidth="1"/>
    <col min="54" max="54" width="5.75" style="61" customWidth="1"/>
    <col min="55" max="55" width="5.5" style="61" customWidth="1"/>
    <col min="56" max="57" width="5" style="61" customWidth="1"/>
    <col min="58" max="58" width="12.875" style="61" customWidth="1"/>
    <col min="59" max="68" width="5" style="61" customWidth="1"/>
    <col min="69" max="16384" width="9" style="61"/>
  </cols>
  <sheetData>
    <row r="1" spans="1:67" ht="18.75">
      <c r="O1" s="59"/>
      <c r="P1" s="59"/>
      <c r="Q1" s="59"/>
      <c r="R1" s="59"/>
      <c r="S1" s="59"/>
      <c r="T1" s="59"/>
      <c r="U1" s="59"/>
      <c r="V1" s="59"/>
      <c r="W1" s="59"/>
      <c r="X1" s="59"/>
      <c r="Y1" s="59"/>
      <c r="Z1" s="59"/>
      <c r="AA1" s="59"/>
      <c r="AB1" s="59"/>
      <c r="AC1" s="59"/>
      <c r="AL1" s="135" t="s">
        <v>443</v>
      </c>
    </row>
    <row r="2" spans="1:67" ht="18.75">
      <c r="O2" s="59"/>
      <c r="P2" s="59"/>
      <c r="Q2" s="59"/>
      <c r="R2" s="59"/>
      <c r="S2" s="59"/>
      <c r="T2" s="59"/>
      <c r="U2" s="59"/>
      <c r="V2" s="59"/>
      <c r="W2" s="59"/>
      <c r="X2" s="59"/>
      <c r="Y2" s="59"/>
      <c r="Z2" s="59"/>
      <c r="AA2" s="59"/>
      <c r="AB2" s="59"/>
      <c r="AC2" s="59"/>
      <c r="AL2" s="68" t="s">
        <v>103</v>
      </c>
    </row>
    <row r="3" spans="1:67" ht="18.75">
      <c r="O3" s="59"/>
      <c r="P3" s="59"/>
      <c r="Q3" s="59"/>
      <c r="R3" s="59"/>
      <c r="S3" s="59"/>
      <c r="T3" s="59"/>
      <c r="U3" s="59"/>
      <c r="V3" s="59"/>
      <c r="W3" s="59"/>
      <c r="X3" s="59"/>
      <c r="Y3" s="59"/>
      <c r="Z3" s="59"/>
      <c r="AA3" s="59"/>
      <c r="AB3" s="59"/>
      <c r="AC3" s="59"/>
      <c r="AL3" s="68" t="s">
        <v>104</v>
      </c>
    </row>
    <row r="4" spans="1:67" ht="18.75">
      <c r="A4" s="373" t="s">
        <v>444</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row>
    <row r="5" spans="1:67" ht="18.75">
      <c r="A5" s="374" t="s">
        <v>70</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row>
    <row r="6" spans="1:67">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row>
    <row r="7" spans="1:67" ht="18.75">
      <c r="A7" s="375" t="s">
        <v>106</v>
      </c>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row>
    <row r="8" spans="1:67">
      <c r="A8" s="376" t="s">
        <v>57</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row>
    <row r="9" spans="1:67">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row>
    <row r="10" spans="1:67">
      <c r="A10" s="377" t="s">
        <v>61</v>
      </c>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164"/>
      <c r="AN10" s="164"/>
      <c r="AO10" s="164"/>
      <c r="AP10" s="164"/>
      <c r="AQ10" s="164"/>
      <c r="AR10" s="164"/>
      <c r="AS10" s="164"/>
      <c r="AT10" s="164"/>
      <c r="AU10" s="164"/>
      <c r="AV10" s="164"/>
      <c r="AW10" s="164"/>
      <c r="AX10" s="164"/>
      <c r="AY10" s="164"/>
      <c r="AZ10" s="164"/>
      <c r="BA10" s="164"/>
      <c r="BB10" s="164"/>
      <c r="BC10" s="164"/>
      <c r="BD10" s="164"/>
      <c r="BE10" s="164"/>
      <c r="BF10" s="164"/>
    </row>
    <row r="11" spans="1:67" ht="18.7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183"/>
      <c r="AN11" s="183"/>
      <c r="AO11" s="183"/>
      <c r="AP11" s="183"/>
      <c r="AQ11" s="183"/>
      <c r="AR11" s="183"/>
      <c r="AS11" s="183"/>
      <c r="AT11" s="183"/>
      <c r="AU11" s="183"/>
      <c r="AV11" s="183"/>
      <c r="AW11" s="183"/>
      <c r="AX11" s="183"/>
    </row>
    <row r="12" spans="1:67" ht="18.75">
      <c r="A12" s="378" t="str">
        <f>'[1]4'!A11:AG11</f>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
      <c r="B12" s="378"/>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row>
    <row r="13" spans="1:67" ht="15.75" customHeight="1">
      <c r="A13" s="368" t="s">
        <v>56</v>
      </c>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row>
    <row r="14" spans="1:67">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168"/>
      <c r="AN14" s="168"/>
      <c r="AO14" s="168"/>
      <c r="AP14" s="168"/>
      <c r="AQ14" s="184"/>
      <c r="AR14" s="184"/>
      <c r="AS14" s="184"/>
      <c r="AT14" s="184"/>
      <c r="AU14" s="184"/>
      <c r="AV14" s="184"/>
      <c r="AW14" s="184"/>
      <c r="AX14" s="184"/>
      <c r="AY14" s="184"/>
      <c r="AZ14" s="184"/>
      <c r="BA14" s="184"/>
      <c r="BB14" s="184"/>
      <c r="BC14" s="184"/>
      <c r="BD14" s="184"/>
      <c r="BE14" s="184"/>
      <c r="BF14" s="184"/>
    </row>
    <row r="15" spans="1:67" ht="19.5" customHeight="1">
      <c r="A15" s="370" t="s">
        <v>55</v>
      </c>
      <c r="B15" s="366" t="s">
        <v>54</v>
      </c>
      <c r="C15" s="366" t="s">
        <v>53</v>
      </c>
      <c r="D15" s="367" t="s">
        <v>445</v>
      </c>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185"/>
      <c r="AN15" s="185"/>
      <c r="AO15" s="185"/>
      <c r="AP15" s="185"/>
    </row>
    <row r="16" spans="1:67" ht="43.5" customHeight="1">
      <c r="A16" s="371"/>
      <c r="B16" s="366"/>
      <c r="C16" s="366"/>
      <c r="D16" s="367" t="s">
        <v>446</v>
      </c>
      <c r="E16" s="367"/>
      <c r="F16" s="367"/>
      <c r="G16" s="367"/>
      <c r="H16" s="367"/>
      <c r="I16" s="367"/>
      <c r="J16" s="367"/>
      <c r="K16" s="367" t="s">
        <v>447</v>
      </c>
      <c r="L16" s="367"/>
      <c r="M16" s="367"/>
      <c r="N16" s="367"/>
      <c r="O16" s="367"/>
      <c r="P16" s="367"/>
      <c r="Q16" s="367"/>
      <c r="R16" s="367" t="s">
        <v>448</v>
      </c>
      <c r="S16" s="367"/>
      <c r="T16" s="367"/>
      <c r="U16" s="367"/>
      <c r="V16" s="367"/>
      <c r="W16" s="367"/>
      <c r="X16" s="367"/>
      <c r="Y16" s="367" t="s">
        <v>449</v>
      </c>
      <c r="Z16" s="367"/>
      <c r="AA16" s="367"/>
      <c r="AB16" s="367"/>
      <c r="AC16" s="367"/>
      <c r="AD16" s="367"/>
      <c r="AE16" s="367"/>
      <c r="AF16" s="366" t="s">
        <v>450</v>
      </c>
      <c r="AG16" s="366"/>
      <c r="AH16" s="366"/>
      <c r="AI16" s="366"/>
      <c r="AJ16" s="366"/>
      <c r="AK16" s="366"/>
      <c r="AL16" s="366"/>
      <c r="AM16" s="185"/>
      <c r="AN16" s="185"/>
      <c r="AO16" s="185"/>
      <c r="AP16" s="185"/>
    </row>
    <row r="17" spans="1:41" ht="43.5" customHeight="1">
      <c r="A17" s="371"/>
      <c r="B17" s="366"/>
      <c r="C17" s="366"/>
      <c r="D17" s="170" t="s">
        <v>364</v>
      </c>
      <c r="E17" s="367" t="s">
        <v>365</v>
      </c>
      <c r="F17" s="367"/>
      <c r="G17" s="367"/>
      <c r="H17" s="367"/>
      <c r="I17" s="367"/>
      <c r="J17" s="367"/>
      <c r="K17" s="170" t="s">
        <v>364</v>
      </c>
      <c r="L17" s="366" t="s">
        <v>365</v>
      </c>
      <c r="M17" s="366"/>
      <c r="N17" s="366"/>
      <c r="O17" s="366"/>
      <c r="P17" s="366"/>
      <c r="Q17" s="366"/>
      <c r="R17" s="170" t="s">
        <v>364</v>
      </c>
      <c r="S17" s="366" t="s">
        <v>365</v>
      </c>
      <c r="T17" s="366"/>
      <c r="U17" s="366"/>
      <c r="V17" s="366"/>
      <c r="W17" s="366"/>
      <c r="X17" s="366"/>
      <c r="Y17" s="170" t="s">
        <v>364</v>
      </c>
      <c r="Z17" s="366" t="s">
        <v>365</v>
      </c>
      <c r="AA17" s="366"/>
      <c r="AB17" s="366"/>
      <c r="AC17" s="366"/>
      <c r="AD17" s="366"/>
      <c r="AE17" s="366"/>
      <c r="AF17" s="170" t="s">
        <v>364</v>
      </c>
      <c r="AG17" s="366" t="s">
        <v>365</v>
      </c>
      <c r="AH17" s="366"/>
      <c r="AI17" s="366"/>
      <c r="AJ17" s="366"/>
      <c r="AK17" s="366"/>
      <c r="AL17" s="366"/>
    </row>
    <row r="18" spans="1:41" ht="87.75" customHeight="1">
      <c r="A18" s="372"/>
      <c r="B18" s="366"/>
      <c r="C18" s="366"/>
      <c r="D18" s="76" t="s">
        <v>366</v>
      </c>
      <c r="E18" s="76" t="s">
        <v>366</v>
      </c>
      <c r="F18" s="171" t="s">
        <v>367</v>
      </c>
      <c r="G18" s="171" t="s">
        <v>368</v>
      </c>
      <c r="H18" s="171" t="s">
        <v>369</v>
      </c>
      <c r="I18" s="171" t="s">
        <v>370</v>
      </c>
      <c r="J18" s="171" t="s">
        <v>371</v>
      </c>
      <c r="K18" s="76" t="s">
        <v>366</v>
      </c>
      <c r="L18" s="76" t="s">
        <v>366</v>
      </c>
      <c r="M18" s="171" t="s">
        <v>367</v>
      </c>
      <c r="N18" s="171" t="s">
        <v>368</v>
      </c>
      <c r="O18" s="171" t="s">
        <v>369</v>
      </c>
      <c r="P18" s="171" t="s">
        <v>370</v>
      </c>
      <c r="Q18" s="171" t="s">
        <v>371</v>
      </c>
      <c r="R18" s="76" t="s">
        <v>366</v>
      </c>
      <c r="S18" s="76" t="s">
        <v>366</v>
      </c>
      <c r="T18" s="171" t="s">
        <v>367</v>
      </c>
      <c r="U18" s="171" t="s">
        <v>368</v>
      </c>
      <c r="V18" s="171" t="s">
        <v>369</v>
      </c>
      <c r="W18" s="171" t="s">
        <v>370</v>
      </c>
      <c r="X18" s="171" t="s">
        <v>371</v>
      </c>
      <c r="Y18" s="76" t="s">
        <v>366</v>
      </c>
      <c r="Z18" s="76" t="s">
        <v>366</v>
      </c>
      <c r="AA18" s="171" t="s">
        <v>367</v>
      </c>
      <c r="AB18" s="171" t="s">
        <v>368</v>
      </c>
      <c r="AC18" s="171" t="s">
        <v>369</v>
      </c>
      <c r="AD18" s="171" t="s">
        <v>370</v>
      </c>
      <c r="AE18" s="171" t="s">
        <v>371</v>
      </c>
      <c r="AF18" s="76" t="s">
        <v>366</v>
      </c>
      <c r="AG18" s="76" t="s">
        <v>366</v>
      </c>
      <c r="AH18" s="171" t="s">
        <v>367</v>
      </c>
      <c r="AI18" s="171" t="s">
        <v>368</v>
      </c>
      <c r="AJ18" s="171" t="s">
        <v>369</v>
      </c>
      <c r="AK18" s="171" t="s">
        <v>370</v>
      </c>
      <c r="AL18" s="171" t="s">
        <v>371</v>
      </c>
    </row>
    <row r="19" spans="1:41">
      <c r="A19" s="172">
        <v>1</v>
      </c>
      <c r="B19" s="172">
        <v>2</v>
      </c>
      <c r="C19" s="172">
        <v>3</v>
      </c>
      <c r="D19" s="173" t="s">
        <v>451</v>
      </c>
      <c r="E19" s="173" t="s">
        <v>452</v>
      </c>
      <c r="F19" s="173" t="s">
        <v>453</v>
      </c>
      <c r="G19" s="173" t="s">
        <v>454</v>
      </c>
      <c r="H19" s="173" t="s">
        <v>455</v>
      </c>
      <c r="I19" s="173" t="s">
        <v>456</v>
      </c>
      <c r="J19" s="173" t="s">
        <v>457</v>
      </c>
      <c r="K19" s="173" t="s">
        <v>458</v>
      </c>
      <c r="L19" s="173" t="s">
        <v>459</v>
      </c>
      <c r="M19" s="173" t="s">
        <v>460</v>
      </c>
      <c r="N19" s="173" t="s">
        <v>461</v>
      </c>
      <c r="O19" s="173" t="s">
        <v>462</v>
      </c>
      <c r="P19" s="173" t="s">
        <v>463</v>
      </c>
      <c r="Q19" s="173" t="s">
        <v>464</v>
      </c>
      <c r="R19" s="173" t="s">
        <v>465</v>
      </c>
      <c r="S19" s="173" t="s">
        <v>466</v>
      </c>
      <c r="T19" s="173" t="s">
        <v>467</v>
      </c>
      <c r="U19" s="173" t="s">
        <v>468</v>
      </c>
      <c r="V19" s="173" t="s">
        <v>469</v>
      </c>
      <c r="W19" s="173" t="s">
        <v>470</v>
      </c>
      <c r="X19" s="173" t="s">
        <v>471</v>
      </c>
      <c r="Y19" s="173" t="s">
        <v>472</v>
      </c>
      <c r="Z19" s="173" t="s">
        <v>473</v>
      </c>
      <c r="AA19" s="173" t="s">
        <v>474</v>
      </c>
      <c r="AB19" s="173" t="s">
        <v>475</v>
      </c>
      <c r="AC19" s="173" t="s">
        <v>476</v>
      </c>
      <c r="AD19" s="173" t="s">
        <v>477</v>
      </c>
      <c r="AE19" s="173" t="s">
        <v>478</v>
      </c>
      <c r="AF19" s="173" t="s">
        <v>479</v>
      </c>
      <c r="AG19" s="173" t="s">
        <v>480</v>
      </c>
      <c r="AH19" s="173" t="s">
        <v>481</v>
      </c>
      <c r="AI19" s="173" t="s">
        <v>482</v>
      </c>
      <c r="AJ19" s="173" t="s">
        <v>442</v>
      </c>
      <c r="AK19" s="173" t="s">
        <v>483</v>
      </c>
      <c r="AL19" s="173" t="s">
        <v>484</v>
      </c>
    </row>
    <row r="20" spans="1:41" ht="31.5">
      <c r="A20" s="174" t="str">
        <f>'[2]2'!A18</f>
        <v>0</v>
      </c>
      <c r="B20" s="174" t="str">
        <f>'[2]2'!B18</f>
        <v>ВСЕГО по инвестиционной программе, в том числе:</v>
      </c>
      <c r="C20" s="175">
        <v>0</v>
      </c>
      <c r="D20" s="176">
        <f t="shared" ref="D20:AL20" si="0">SUM(D21:D23)</f>
        <v>0</v>
      </c>
      <c r="E20" s="176">
        <f t="shared" si="0"/>
        <v>0</v>
      </c>
      <c r="F20" s="176">
        <f t="shared" si="0"/>
        <v>0</v>
      </c>
      <c r="G20" s="176">
        <f t="shared" si="0"/>
        <v>0</v>
      </c>
      <c r="H20" s="176">
        <f t="shared" si="0"/>
        <v>0</v>
      </c>
      <c r="I20" s="176">
        <f t="shared" si="0"/>
        <v>0</v>
      </c>
      <c r="J20" s="176">
        <f t="shared" si="0"/>
        <v>0</v>
      </c>
      <c r="K20" s="176">
        <f t="shared" si="0"/>
        <v>0</v>
      </c>
      <c r="L20" s="176">
        <f t="shared" si="0"/>
        <v>0</v>
      </c>
      <c r="M20" s="176">
        <f t="shared" si="0"/>
        <v>0</v>
      </c>
      <c r="N20" s="176">
        <f t="shared" si="0"/>
        <v>0</v>
      </c>
      <c r="O20" s="176">
        <f t="shared" si="0"/>
        <v>0</v>
      </c>
      <c r="P20" s="176">
        <f t="shared" si="0"/>
        <v>0</v>
      </c>
      <c r="Q20" s="176">
        <f t="shared" si="0"/>
        <v>0</v>
      </c>
      <c r="R20" s="176">
        <f t="shared" si="0"/>
        <v>0</v>
      </c>
      <c r="S20" s="176">
        <f t="shared" si="0"/>
        <v>0</v>
      </c>
      <c r="T20" s="176">
        <f t="shared" si="0"/>
        <v>0</v>
      </c>
      <c r="U20" s="176">
        <f t="shared" si="0"/>
        <v>0</v>
      </c>
      <c r="V20" s="176">
        <f t="shared" si="0"/>
        <v>0</v>
      </c>
      <c r="W20" s="176">
        <f t="shared" si="0"/>
        <v>0</v>
      </c>
      <c r="X20" s="176">
        <f t="shared" si="0"/>
        <v>0</v>
      </c>
      <c r="Y20" s="176">
        <f t="shared" si="0"/>
        <v>0</v>
      </c>
      <c r="Z20" s="176">
        <f t="shared" si="0"/>
        <v>5.5949999999999989</v>
      </c>
      <c r="AA20" s="176">
        <f t="shared" si="0"/>
        <v>0.16</v>
      </c>
      <c r="AB20" s="176">
        <f t="shared" si="0"/>
        <v>0</v>
      </c>
      <c r="AC20" s="176">
        <f t="shared" si="0"/>
        <v>0</v>
      </c>
      <c r="AD20" s="176">
        <f t="shared" si="0"/>
        <v>0</v>
      </c>
      <c r="AE20" s="176">
        <f t="shared" si="0"/>
        <v>0</v>
      </c>
      <c r="AF20" s="176">
        <f t="shared" si="0"/>
        <v>0</v>
      </c>
      <c r="AG20" s="176">
        <f t="shared" si="0"/>
        <v>5.5949999999999989</v>
      </c>
      <c r="AH20" s="176">
        <f t="shared" si="0"/>
        <v>0.16</v>
      </c>
      <c r="AI20" s="176">
        <f t="shared" si="0"/>
        <v>0</v>
      </c>
      <c r="AJ20" s="176">
        <f t="shared" si="0"/>
        <v>0</v>
      </c>
      <c r="AK20" s="176">
        <f t="shared" si="0"/>
        <v>0</v>
      </c>
      <c r="AL20" s="176">
        <f t="shared" si="0"/>
        <v>0</v>
      </c>
    </row>
    <row r="21" spans="1:41">
      <c r="A21" s="174" t="str">
        <f>'[2]2'!A19</f>
        <v>0.1</v>
      </c>
      <c r="B21" s="174" t="str">
        <f>'[2]2'!B19</f>
        <v>Технологическое присоединение, всего</v>
      </c>
      <c r="C21" s="175">
        <v>0</v>
      </c>
      <c r="D21" s="176">
        <f t="shared" ref="D21:AL21" si="1">D24</f>
        <v>0</v>
      </c>
      <c r="E21" s="176">
        <f t="shared" si="1"/>
        <v>0</v>
      </c>
      <c r="F21" s="176">
        <f t="shared" si="1"/>
        <v>0</v>
      </c>
      <c r="G21" s="176">
        <f t="shared" si="1"/>
        <v>0</v>
      </c>
      <c r="H21" s="176">
        <f t="shared" si="1"/>
        <v>0</v>
      </c>
      <c r="I21" s="176">
        <f t="shared" si="1"/>
        <v>0</v>
      </c>
      <c r="J21" s="176">
        <f t="shared" si="1"/>
        <v>0</v>
      </c>
      <c r="K21" s="176">
        <f t="shared" si="1"/>
        <v>0</v>
      </c>
      <c r="L21" s="176">
        <f t="shared" si="1"/>
        <v>0</v>
      </c>
      <c r="M21" s="176">
        <f t="shared" si="1"/>
        <v>0</v>
      </c>
      <c r="N21" s="176">
        <f t="shared" si="1"/>
        <v>0</v>
      </c>
      <c r="O21" s="176">
        <f t="shared" si="1"/>
        <v>0</v>
      </c>
      <c r="P21" s="176">
        <f t="shared" si="1"/>
        <v>0</v>
      </c>
      <c r="Q21" s="176">
        <f t="shared" si="1"/>
        <v>0</v>
      </c>
      <c r="R21" s="176">
        <f t="shared" si="1"/>
        <v>0</v>
      </c>
      <c r="S21" s="176">
        <f t="shared" si="1"/>
        <v>0</v>
      </c>
      <c r="T21" s="176">
        <f t="shared" si="1"/>
        <v>0</v>
      </c>
      <c r="U21" s="176">
        <f t="shared" si="1"/>
        <v>0</v>
      </c>
      <c r="V21" s="176">
        <f t="shared" si="1"/>
        <v>0</v>
      </c>
      <c r="W21" s="176">
        <f t="shared" si="1"/>
        <v>0</v>
      </c>
      <c r="X21" s="176">
        <f t="shared" si="1"/>
        <v>0</v>
      </c>
      <c r="Y21" s="176">
        <f t="shared" si="1"/>
        <v>0</v>
      </c>
      <c r="Z21" s="176">
        <f t="shared" si="1"/>
        <v>0</v>
      </c>
      <c r="AA21" s="176">
        <f t="shared" si="1"/>
        <v>0</v>
      </c>
      <c r="AB21" s="176">
        <f t="shared" si="1"/>
        <v>0</v>
      </c>
      <c r="AC21" s="176">
        <f t="shared" si="1"/>
        <v>0</v>
      </c>
      <c r="AD21" s="176">
        <f t="shared" si="1"/>
        <v>0</v>
      </c>
      <c r="AE21" s="176">
        <f t="shared" si="1"/>
        <v>0</v>
      </c>
      <c r="AF21" s="176">
        <f t="shared" si="1"/>
        <v>0</v>
      </c>
      <c r="AG21" s="176">
        <f t="shared" si="1"/>
        <v>0</v>
      </c>
      <c r="AH21" s="176">
        <f t="shared" si="1"/>
        <v>0</v>
      </c>
      <c r="AI21" s="176">
        <f t="shared" si="1"/>
        <v>0</v>
      </c>
      <c r="AJ21" s="176">
        <f t="shared" si="1"/>
        <v>0</v>
      </c>
      <c r="AK21" s="176">
        <f t="shared" si="1"/>
        <v>0</v>
      </c>
      <c r="AL21" s="176">
        <f t="shared" si="1"/>
        <v>0</v>
      </c>
    </row>
    <row r="22" spans="1:41" ht="31.5">
      <c r="A22" s="174" t="str">
        <f>'[2]2'!A20</f>
        <v>0.2</v>
      </c>
      <c r="B22" s="174" t="str">
        <f>'[2]2'!B20</f>
        <v>Реконструкция, модернизация, техническое перевооружение, всего</v>
      </c>
      <c r="C22" s="175">
        <v>0</v>
      </c>
      <c r="D22" s="176">
        <f t="shared" ref="D22:AL22" si="2">D26</f>
        <v>0</v>
      </c>
      <c r="E22" s="176">
        <f t="shared" si="2"/>
        <v>0</v>
      </c>
      <c r="F22" s="176">
        <f t="shared" si="2"/>
        <v>0</v>
      </c>
      <c r="G22" s="176">
        <f t="shared" si="2"/>
        <v>0</v>
      </c>
      <c r="H22" s="176">
        <f t="shared" si="2"/>
        <v>0</v>
      </c>
      <c r="I22" s="176">
        <f t="shared" si="2"/>
        <v>0</v>
      </c>
      <c r="J22" s="176">
        <f t="shared" si="2"/>
        <v>0</v>
      </c>
      <c r="K22" s="176">
        <f t="shared" si="2"/>
        <v>0</v>
      </c>
      <c r="L22" s="176">
        <f t="shared" si="2"/>
        <v>0</v>
      </c>
      <c r="M22" s="176">
        <f t="shared" si="2"/>
        <v>0</v>
      </c>
      <c r="N22" s="176">
        <f t="shared" si="2"/>
        <v>0</v>
      </c>
      <c r="O22" s="176">
        <f t="shared" si="2"/>
        <v>0</v>
      </c>
      <c r="P22" s="176">
        <f t="shared" si="2"/>
        <v>0</v>
      </c>
      <c r="Q22" s="176">
        <f t="shared" si="2"/>
        <v>0</v>
      </c>
      <c r="R22" s="176">
        <f t="shared" si="2"/>
        <v>0</v>
      </c>
      <c r="S22" s="176">
        <f t="shared" si="2"/>
        <v>0</v>
      </c>
      <c r="T22" s="176">
        <f t="shared" si="2"/>
        <v>0</v>
      </c>
      <c r="U22" s="176">
        <f t="shared" si="2"/>
        <v>0</v>
      </c>
      <c r="V22" s="176">
        <f t="shared" si="2"/>
        <v>0</v>
      </c>
      <c r="W22" s="176">
        <f t="shared" si="2"/>
        <v>0</v>
      </c>
      <c r="X22" s="176">
        <f t="shared" si="2"/>
        <v>0</v>
      </c>
      <c r="Y22" s="176">
        <f t="shared" si="2"/>
        <v>0</v>
      </c>
      <c r="Z22" s="176">
        <f t="shared" si="2"/>
        <v>5.4158333333333326</v>
      </c>
      <c r="AA22" s="176">
        <f t="shared" si="2"/>
        <v>0</v>
      </c>
      <c r="AB22" s="176">
        <f t="shared" si="2"/>
        <v>0</v>
      </c>
      <c r="AC22" s="176">
        <f t="shared" si="2"/>
        <v>0</v>
      </c>
      <c r="AD22" s="176">
        <f t="shared" si="2"/>
        <v>0</v>
      </c>
      <c r="AE22" s="176">
        <f t="shared" si="2"/>
        <v>0</v>
      </c>
      <c r="AF22" s="176">
        <f t="shared" si="2"/>
        <v>0</v>
      </c>
      <c r="AG22" s="176">
        <f t="shared" si="2"/>
        <v>5.4158333333333326</v>
      </c>
      <c r="AH22" s="176">
        <f t="shared" si="2"/>
        <v>0</v>
      </c>
      <c r="AI22" s="176">
        <f t="shared" si="2"/>
        <v>0</v>
      </c>
      <c r="AJ22" s="176">
        <f t="shared" si="2"/>
        <v>0</v>
      </c>
      <c r="AK22" s="176">
        <f t="shared" si="2"/>
        <v>0</v>
      </c>
      <c r="AL22" s="176">
        <f t="shared" si="2"/>
        <v>0</v>
      </c>
    </row>
    <row r="23" spans="1:41">
      <c r="A23" s="174" t="str">
        <f>'[2]2'!A21</f>
        <v>0.6</v>
      </c>
      <c r="B23" s="174" t="str">
        <f>'[2]2'!B21</f>
        <v>Прочие инвестиционные проекты, всего</v>
      </c>
      <c r="C23" s="175">
        <v>0</v>
      </c>
      <c r="D23" s="176">
        <f t="shared" ref="D23:Y23" si="3">D29</f>
        <v>0</v>
      </c>
      <c r="E23" s="176">
        <f t="shared" si="3"/>
        <v>0</v>
      </c>
      <c r="F23" s="176">
        <f t="shared" si="3"/>
        <v>0</v>
      </c>
      <c r="G23" s="176">
        <f t="shared" si="3"/>
        <v>0</v>
      </c>
      <c r="H23" s="176">
        <f t="shared" si="3"/>
        <v>0</v>
      </c>
      <c r="I23" s="176">
        <f t="shared" si="3"/>
        <v>0</v>
      </c>
      <c r="J23" s="176">
        <f t="shared" si="3"/>
        <v>0</v>
      </c>
      <c r="K23" s="176">
        <f t="shared" si="3"/>
        <v>0</v>
      </c>
      <c r="L23" s="176">
        <f t="shared" si="3"/>
        <v>0</v>
      </c>
      <c r="M23" s="176">
        <f t="shared" si="3"/>
        <v>0</v>
      </c>
      <c r="N23" s="176">
        <f t="shared" si="3"/>
        <v>0</v>
      </c>
      <c r="O23" s="176">
        <f t="shared" si="3"/>
        <v>0</v>
      </c>
      <c r="P23" s="176">
        <f t="shared" si="3"/>
        <v>0</v>
      </c>
      <c r="Q23" s="176">
        <f t="shared" si="3"/>
        <v>0</v>
      </c>
      <c r="R23" s="176">
        <f t="shared" si="3"/>
        <v>0</v>
      </c>
      <c r="S23" s="176">
        <f t="shared" si="3"/>
        <v>0</v>
      </c>
      <c r="T23" s="176">
        <f t="shared" si="3"/>
        <v>0</v>
      </c>
      <c r="U23" s="176">
        <f t="shared" si="3"/>
        <v>0</v>
      </c>
      <c r="V23" s="176">
        <f t="shared" si="3"/>
        <v>0</v>
      </c>
      <c r="W23" s="176">
        <f t="shared" si="3"/>
        <v>0</v>
      </c>
      <c r="X23" s="176">
        <f t="shared" si="3"/>
        <v>0</v>
      </c>
      <c r="Y23" s="176">
        <f t="shared" si="3"/>
        <v>0</v>
      </c>
      <c r="Z23" s="176">
        <f>Z30</f>
        <v>0.17916666666666667</v>
      </c>
      <c r="AA23" s="176">
        <f t="shared" ref="AA23:AL23" si="4">AA30</f>
        <v>0.16</v>
      </c>
      <c r="AB23" s="176">
        <f t="shared" si="4"/>
        <v>0</v>
      </c>
      <c r="AC23" s="176">
        <f t="shared" si="4"/>
        <v>0</v>
      </c>
      <c r="AD23" s="176">
        <f t="shared" si="4"/>
        <v>0</v>
      </c>
      <c r="AE23" s="176">
        <f t="shared" si="4"/>
        <v>0</v>
      </c>
      <c r="AF23" s="176">
        <f t="shared" si="4"/>
        <v>0</v>
      </c>
      <c r="AG23" s="176">
        <f t="shared" si="4"/>
        <v>0.17916666666666667</v>
      </c>
      <c r="AH23" s="176">
        <f t="shared" si="4"/>
        <v>0.16</v>
      </c>
      <c r="AI23" s="176">
        <f t="shared" si="4"/>
        <v>0</v>
      </c>
      <c r="AJ23" s="176">
        <f t="shared" si="4"/>
        <v>0</v>
      </c>
      <c r="AK23" s="176">
        <f t="shared" si="4"/>
        <v>0</v>
      </c>
      <c r="AL23" s="176">
        <f t="shared" si="4"/>
        <v>0</v>
      </c>
    </row>
    <row r="24" spans="1:41" ht="31.5">
      <c r="A24" s="174">
        <f>'[2]2'!A22</f>
        <v>0</v>
      </c>
      <c r="B24" s="174" t="str">
        <f>'[2]2'!B22</f>
        <v>Технологическое присоединение, всего, в том числе:</v>
      </c>
      <c r="C24" s="175">
        <v>0</v>
      </c>
      <c r="D24" s="176">
        <v>0</v>
      </c>
      <c r="E24" s="176">
        <v>0</v>
      </c>
      <c r="F24" s="176">
        <v>0</v>
      </c>
      <c r="G24" s="176">
        <v>0</v>
      </c>
      <c r="H24" s="176">
        <v>0</v>
      </c>
      <c r="I24" s="176">
        <v>0</v>
      </c>
      <c r="J24" s="176">
        <v>0</v>
      </c>
      <c r="K24" s="176">
        <v>0</v>
      </c>
      <c r="L24" s="176">
        <v>0</v>
      </c>
      <c r="M24" s="176">
        <v>0</v>
      </c>
      <c r="N24" s="176">
        <v>0</v>
      </c>
      <c r="O24" s="176">
        <v>0</v>
      </c>
      <c r="P24" s="176">
        <v>0</v>
      </c>
      <c r="Q24" s="176">
        <v>0</v>
      </c>
      <c r="R24" s="176">
        <v>0</v>
      </c>
      <c r="S24" s="176">
        <v>0</v>
      </c>
      <c r="T24" s="176">
        <v>0</v>
      </c>
      <c r="U24" s="176">
        <v>0</v>
      </c>
      <c r="V24" s="176">
        <v>0</v>
      </c>
      <c r="W24" s="176">
        <v>0</v>
      </c>
      <c r="X24" s="176">
        <v>0</v>
      </c>
      <c r="Y24" s="176">
        <v>0</v>
      </c>
      <c r="Z24" s="176">
        <v>0</v>
      </c>
      <c r="AA24" s="176">
        <v>0</v>
      </c>
      <c r="AB24" s="176">
        <v>0</v>
      </c>
      <c r="AC24" s="176">
        <v>0</v>
      </c>
      <c r="AD24" s="176">
        <v>0</v>
      </c>
      <c r="AE24" s="176">
        <v>0</v>
      </c>
      <c r="AF24" s="176">
        <v>0</v>
      </c>
      <c r="AG24" s="176">
        <v>0</v>
      </c>
      <c r="AH24" s="176">
        <v>0</v>
      </c>
      <c r="AI24" s="176">
        <v>0</v>
      </c>
      <c r="AJ24" s="176">
        <v>0</v>
      </c>
      <c r="AK24" s="176">
        <v>0</v>
      </c>
      <c r="AL24" s="176">
        <v>0</v>
      </c>
    </row>
    <row r="25" spans="1:41">
      <c r="A25" s="174">
        <f>'[2]2'!A23</f>
        <v>0</v>
      </c>
      <c r="B25" s="174" t="str">
        <f>'[2]2'!B23</f>
        <v>Республика Марий Эл</v>
      </c>
      <c r="C25" s="175">
        <v>0</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row>
    <row r="26" spans="1:41" ht="47.25">
      <c r="A26" s="174" t="str">
        <f>'[2]2'!A24</f>
        <v>1.2.2</v>
      </c>
      <c r="B26" s="174" t="str">
        <f>'[2]2'!B24</f>
        <v>Реконструкция, модернизация, техническое перевооружение линий электропередачи, всего, в том числе:</v>
      </c>
      <c r="C26" s="175">
        <v>0</v>
      </c>
      <c r="D26" s="176">
        <f t="shared" ref="D26:S27" si="5">D27</f>
        <v>0</v>
      </c>
      <c r="E26" s="176">
        <f t="shared" si="5"/>
        <v>0</v>
      </c>
      <c r="F26" s="176">
        <f t="shared" si="5"/>
        <v>0</v>
      </c>
      <c r="G26" s="176">
        <f t="shared" si="5"/>
        <v>0</v>
      </c>
      <c r="H26" s="176">
        <f t="shared" si="5"/>
        <v>0</v>
      </c>
      <c r="I26" s="176">
        <f t="shared" si="5"/>
        <v>0</v>
      </c>
      <c r="J26" s="176">
        <f t="shared" si="5"/>
        <v>0</v>
      </c>
      <c r="K26" s="176">
        <f t="shared" si="5"/>
        <v>0</v>
      </c>
      <c r="L26" s="176">
        <f t="shared" si="5"/>
        <v>0</v>
      </c>
      <c r="M26" s="176">
        <f t="shared" si="5"/>
        <v>0</v>
      </c>
      <c r="N26" s="176">
        <f t="shared" si="5"/>
        <v>0</v>
      </c>
      <c r="O26" s="176">
        <f t="shared" si="5"/>
        <v>0</v>
      </c>
      <c r="P26" s="176">
        <f t="shared" si="5"/>
        <v>0</v>
      </c>
      <c r="Q26" s="176">
        <f t="shared" si="5"/>
        <v>0</v>
      </c>
      <c r="R26" s="176">
        <f t="shared" si="5"/>
        <v>0</v>
      </c>
      <c r="S26" s="176">
        <f t="shared" si="5"/>
        <v>0</v>
      </c>
      <c r="T26" s="176">
        <f t="shared" ref="T26:AI27" si="6">T27</f>
        <v>0</v>
      </c>
      <c r="U26" s="176">
        <f t="shared" si="6"/>
        <v>0</v>
      </c>
      <c r="V26" s="176">
        <f t="shared" si="6"/>
        <v>0</v>
      </c>
      <c r="W26" s="176">
        <f t="shared" si="6"/>
        <v>0</v>
      </c>
      <c r="X26" s="176">
        <f t="shared" si="6"/>
        <v>0</v>
      </c>
      <c r="Y26" s="176">
        <f t="shared" si="6"/>
        <v>0</v>
      </c>
      <c r="Z26" s="176">
        <f t="shared" si="6"/>
        <v>5.4158333333333326</v>
      </c>
      <c r="AA26" s="176">
        <f t="shared" si="6"/>
        <v>0</v>
      </c>
      <c r="AB26" s="176">
        <f t="shared" si="6"/>
        <v>0</v>
      </c>
      <c r="AC26" s="176">
        <f t="shared" si="6"/>
        <v>0</v>
      </c>
      <c r="AD26" s="176">
        <f t="shared" si="6"/>
        <v>0</v>
      </c>
      <c r="AE26" s="176">
        <f t="shared" si="6"/>
        <v>0</v>
      </c>
      <c r="AF26" s="176">
        <f t="shared" si="6"/>
        <v>0</v>
      </c>
      <c r="AG26" s="176">
        <f t="shared" si="6"/>
        <v>5.4158333333333326</v>
      </c>
      <c r="AH26" s="176">
        <f t="shared" si="6"/>
        <v>0</v>
      </c>
      <c r="AI26" s="176">
        <f t="shared" si="6"/>
        <v>0</v>
      </c>
      <c r="AJ26" s="176">
        <f t="shared" ref="AJ26:AL26" si="7">AJ27</f>
        <v>0</v>
      </c>
      <c r="AK26" s="176">
        <f t="shared" si="7"/>
        <v>0</v>
      </c>
      <c r="AL26" s="176">
        <f t="shared" si="7"/>
        <v>0</v>
      </c>
    </row>
    <row r="27" spans="1:41" ht="31.5">
      <c r="A27" s="174" t="str">
        <f>'[2]2'!A25</f>
        <v>1.2.2.1</v>
      </c>
      <c r="B27" s="174" t="str">
        <f>'[2]2'!B25</f>
        <v>Реконструкция линий электропередачи, всего, в том числе:</v>
      </c>
      <c r="C27" s="175">
        <v>0</v>
      </c>
      <c r="D27" s="176">
        <f t="shared" si="5"/>
        <v>0</v>
      </c>
      <c r="E27" s="176">
        <f t="shared" si="5"/>
        <v>0</v>
      </c>
      <c r="F27" s="176">
        <f t="shared" si="5"/>
        <v>0</v>
      </c>
      <c r="G27" s="176">
        <f t="shared" si="5"/>
        <v>0</v>
      </c>
      <c r="H27" s="176">
        <f t="shared" si="5"/>
        <v>0</v>
      </c>
      <c r="I27" s="176">
        <f t="shared" si="5"/>
        <v>0</v>
      </c>
      <c r="J27" s="176">
        <f t="shared" si="5"/>
        <v>0</v>
      </c>
      <c r="K27" s="176">
        <f t="shared" si="5"/>
        <v>0</v>
      </c>
      <c r="L27" s="176">
        <f t="shared" si="5"/>
        <v>0</v>
      </c>
      <c r="M27" s="176">
        <f t="shared" si="5"/>
        <v>0</v>
      </c>
      <c r="N27" s="176">
        <f t="shared" si="5"/>
        <v>0</v>
      </c>
      <c r="O27" s="176">
        <f t="shared" si="5"/>
        <v>0</v>
      </c>
      <c r="P27" s="176">
        <f t="shared" si="5"/>
        <v>0</v>
      </c>
      <c r="Q27" s="176">
        <f t="shared" si="5"/>
        <v>0</v>
      </c>
      <c r="R27" s="176">
        <f t="shared" si="5"/>
        <v>0</v>
      </c>
      <c r="S27" s="176">
        <f t="shared" si="5"/>
        <v>0</v>
      </c>
      <c r="T27" s="176">
        <f t="shared" si="6"/>
        <v>0</v>
      </c>
      <c r="U27" s="176">
        <f t="shared" si="6"/>
        <v>0</v>
      </c>
      <c r="V27" s="176">
        <f t="shared" si="6"/>
        <v>0</v>
      </c>
      <c r="W27" s="176">
        <f t="shared" si="6"/>
        <v>0</v>
      </c>
      <c r="X27" s="176">
        <f t="shared" si="6"/>
        <v>0</v>
      </c>
      <c r="Y27" s="176">
        <f t="shared" si="6"/>
        <v>0</v>
      </c>
      <c r="Z27" s="176">
        <f>Z28+Z29</f>
        <v>5.4158333333333326</v>
      </c>
      <c r="AA27" s="176">
        <f t="shared" ref="AA27:AL27" si="8">AA28+AA29</f>
        <v>0</v>
      </c>
      <c r="AB27" s="176">
        <f t="shared" si="8"/>
        <v>0</v>
      </c>
      <c r="AC27" s="176">
        <f t="shared" si="8"/>
        <v>0</v>
      </c>
      <c r="AD27" s="176">
        <f t="shared" si="8"/>
        <v>0</v>
      </c>
      <c r="AE27" s="176">
        <f t="shared" si="8"/>
        <v>0</v>
      </c>
      <c r="AF27" s="176">
        <f t="shared" si="8"/>
        <v>0</v>
      </c>
      <c r="AG27" s="176">
        <f t="shared" si="8"/>
        <v>5.4158333333333326</v>
      </c>
      <c r="AH27" s="176">
        <f t="shared" si="8"/>
        <v>0</v>
      </c>
      <c r="AI27" s="176">
        <f t="shared" si="8"/>
        <v>0</v>
      </c>
      <c r="AJ27" s="176">
        <f t="shared" si="8"/>
        <v>0</v>
      </c>
      <c r="AK27" s="176">
        <f t="shared" si="8"/>
        <v>0</v>
      </c>
      <c r="AL27" s="176">
        <f t="shared" si="8"/>
        <v>0</v>
      </c>
    </row>
    <row r="28" spans="1:41" ht="129" customHeight="1">
      <c r="A28" s="103" t="s">
        <v>251</v>
      </c>
      <c r="B28" s="104" t="s">
        <v>7</v>
      </c>
      <c r="C28" s="52" t="s">
        <v>72</v>
      </c>
      <c r="D28" s="178">
        <v>0</v>
      </c>
      <c r="E28" s="178">
        <v>0</v>
      </c>
      <c r="F28" s="178">
        <v>0</v>
      </c>
      <c r="G28" s="178">
        <v>0</v>
      </c>
      <c r="H28" s="178">
        <v>0</v>
      </c>
      <c r="I28" s="178">
        <v>0</v>
      </c>
      <c r="J28" s="178">
        <v>0</v>
      </c>
      <c r="K28" s="178">
        <v>0</v>
      </c>
      <c r="L28" s="178">
        <v>0</v>
      </c>
      <c r="M28" s="178">
        <v>0</v>
      </c>
      <c r="N28" s="178">
        <v>0</v>
      </c>
      <c r="O28" s="178">
        <v>0</v>
      </c>
      <c r="P28" s="178">
        <v>0</v>
      </c>
      <c r="Q28" s="178">
        <v>0</v>
      </c>
      <c r="R28" s="178">
        <v>0</v>
      </c>
      <c r="S28" s="178">
        <v>0</v>
      </c>
      <c r="T28" s="178">
        <v>0</v>
      </c>
      <c r="U28" s="178">
        <v>0</v>
      </c>
      <c r="V28" s="178">
        <v>0</v>
      </c>
      <c r="W28" s="178">
        <v>0</v>
      </c>
      <c r="X28" s="178">
        <v>0</v>
      </c>
      <c r="Y28" s="178">
        <v>0</v>
      </c>
      <c r="Z28" s="180">
        <f>5.499/1.2</f>
        <v>4.5824999999999996</v>
      </c>
      <c r="AA28" s="178">
        <f>'[1]4'!AX28</f>
        <v>0</v>
      </c>
      <c r="AB28" s="178">
        <f>'[1]4'!AY28</f>
        <v>0</v>
      </c>
      <c r="AC28" s="178">
        <f>'[1]4'!AZ28</f>
        <v>0</v>
      </c>
      <c r="AD28" s="178">
        <f>'[1]4'!BA28</f>
        <v>0</v>
      </c>
      <c r="AE28" s="178">
        <f>'[1]4'!BB28</f>
        <v>0</v>
      </c>
      <c r="AF28" s="178">
        <f>'[1]4'!BC28</f>
        <v>0</v>
      </c>
      <c r="AG28" s="178">
        <f>Z28</f>
        <v>4.5824999999999996</v>
      </c>
      <c r="AH28" s="178">
        <f>'[1]4'!BE28</f>
        <v>0</v>
      </c>
      <c r="AI28" s="178">
        <f>'[1]4'!BF28</f>
        <v>0</v>
      </c>
      <c r="AJ28" s="178">
        <v>0</v>
      </c>
      <c r="AK28" s="178">
        <f>'[1]4'!BH28</f>
        <v>0</v>
      </c>
      <c r="AL28" s="178">
        <f>'[1]4'!BI28</f>
        <v>0</v>
      </c>
    </row>
    <row r="29" spans="1:41" ht="129" customHeight="1">
      <c r="A29" s="103" t="s">
        <v>73</v>
      </c>
      <c r="B29" s="104" t="s">
        <v>74</v>
      </c>
      <c r="C29" s="52" t="s">
        <v>72</v>
      </c>
      <c r="D29" s="178">
        <f t="shared" ref="D29:AL29" si="9">SUM(D30:D31)</f>
        <v>0</v>
      </c>
      <c r="E29" s="178">
        <f t="shared" si="9"/>
        <v>0</v>
      </c>
      <c r="F29" s="178">
        <f t="shared" si="9"/>
        <v>0</v>
      </c>
      <c r="G29" s="178">
        <f t="shared" si="9"/>
        <v>0</v>
      </c>
      <c r="H29" s="178">
        <f t="shared" si="9"/>
        <v>0</v>
      </c>
      <c r="I29" s="178">
        <f t="shared" si="9"/>
        <v>0</v>
      </c>
      <c r="J29" s="178">
        <f t="shared" si="9"/>
        <v>0</v>
      </c>
      <c r="K29" s="178">
        <f t="shared" si="9"/>
        <v>0</v>
      </c>
      <c r="L29" s="178">
        <f t="shared" si="9"/>
        <v>0</v>
      </c>
      <c r="M29" s="178">
        <f t="shared" si="9"/>
        <v>0</v>
      </c>
      <c r="N29" s="178">
        <f t="shared" si="9"/>
        <v>0</v>
      </c>
      <c r="O29" s="178">
        <f t="shared" si="9"/>
        <v>0</v>
      </c>
      <c r="P29" s="178">
        <f t="shared" si="9"/>
        <v>0</v>
      </c>
      <c r="Q29" s="178">
        <f t="shared" si="9"/>
        <v>0</v>
      </c>
      <c r="R29" s="178">
        <f t="shared" si="9"/>
        <v>0</v>
      </c>
      <c r="S29" s="178">
        <f t="shared" si="9"/>
        <v>0</v>
      </c>
      <c r="T29" s="178">
        <f t="shared" si="9"/>
        <v>0</v>
      </c>
      <c r="U29" s="178">
        <f t="shared" si="9"/>
        <v>0</v>
      </c>
      <c r="V29" s="178">
        <f t="shared" si="9"/>
        <v>0</v>
      </c>
      <c r="W29" s="178">
        <f t="shared" si="9"/>
        <v>0</v>
      </c>
      <c r="X29" s="178">
        <f t="shared" si="9"/>
        <v>0</v>
      </c>
      <c r="Y29" s="178">
        <f t="shared" si="9"/>
        <v>0</v>
      </c>
      <c r="Z29" s="180">
        <f>1/1.2</f>
        <v>0.83333333333333337</v>
      </c>
      <c r="AA29" s="178">
        <v>0</v>
      </c>
      <c r="AB29" s="178">
        <f t="shared" si="9"/>
        <v>0</v>
      </c>
      <c r="AC29" s="178">
        <f t="shared" si="9"/>
        <v>0</v>
      </c>
      <c r="AD29" s="178">
        <f t="shared" si="9"/>
        <v>0</v>
      </c>
      <c r="AE29" s="178">
        <f t="shared" si="9"/>
        <v>0</v>
      </c>
      <c r="AF29" s="177">
        <f t="shared" si="9"/>
        <v>0</v>
      </c>
      <c r="AG29" s="178">
        <f>Z29</f>
        <v>0.83333333333333337</v>
      </c>
      <c r="AH29" s="177">
        <v>0</v>
      </c>
      <c r="AI29" s="177">
        <f t="shared" si="9"/>
        <v>0</v>
      </c>
      <c r="AJ29" s="177">
        <f t="shared" si="9"/>
        <v>0</v>
      </c>
      <c r="AK29" s="177">
        <f t="shared" si="9"/>
        <v>0</v>
      </c>
      <c r="AL29" s="177">
        <f t="shared" si="9"/>
        <v>0</v>
      </c>
    </row>
    <row r="30" spans="1:41" ht="31.5">
      <c r="A30" s="15" t="s">
        <v>5</v>
      </c>
      <c r="B30" s="81" t="s">
        <v>4</v>
      </c>
      <c r="C30" s="174"/>
      <c r="D30" s="176">
        <v>0</v>
      </c>
      <c r="E30" s="176">
        <v>0</v>
      </c>
      <c r="F30" s="176">
        <v>0</v>
      </c>
      <c r="G30" s="176">
        <v>0</v>
      </c>
      <c r="H30" s="176">
        <v>0</v>
      </c>
      <c r="I30" s="176">
        <v>0</v>
      </c>
      <c r="J30" s="176">
        <v>0</v>
      </c>
      <c r="K30" s="176">
        <v>0</v>
      </c>
      <c r="L30" s="176">
        <v>0</v>
      </c>
      <c r="M30" s="176">
        <v>0</v>
      </c>
      <c r="N30" s="176">
        <v>0</v>
      </c>
      <c r="O30" s="176">
        <v>0</v>
      </c>
      <c r="P30" s="176">
        <v>0</v>
      </c>
      <c r="Q30" s="176">
        <v>0</v>
      </c>
      <c r="R30" s="176">
        <v>0</v>
      </c>
      <c r="S30" s="176">
        <v>0</v>
      </c>
      <c r="T30" s="176">
        <v>0</v>
      </c>
      <c r="U30" s="176">
        <v>0</v>
      </c>
      <c r="V30" s="176">
        <v>0</v>
      </c>
      <c r="W30" s="176">
        <v>0</v>
      </c>
      <c r="X30" s="176">
        <v>0</v>
      </c>
      <c r="Y30" s="176">
        <f>'[1]4'!AV33</f>
        <v>0</v>
      </c>
      <c r="Z30" s="176">
        <f>Z31</f>
        <v>0.17916666666666667</v>
      </c>
      <c r="AA30" s="176">
        <f>AA31</f>
        <v>0.16</v>
      </c>
      <c r="AB30" s="176">
        <f t="shared" ref="AB30:AL30" si="10">AB31</f>
        <v>0</v>
      </c>
      <c r="AC30" s="176">
        <f t="shared" si="10"/>
        <v>0</v>
      </c>
      <c r="AD30" s="176">
        <f t="shared" si="10"/>
        <v>0</v>
      </c>
      <c r="AE30" s="176">
        <f t="shared" si="10"/>
        <v>0</v>
      </c>
      <c r="AF30" s="176">
        <f t="shared" si="10"/>
        <v>0</v>
      </c>
      <c r="AG30" s="176">
        <f t="shared" si="10"/>
        <v>0.17916666666666667</v>
      </c>
      <c r="AH30" s="176">
        <f t="shared" si="10"/>
        <v>0.16</v>
      </c>
      <c r="AI30" s="176">
        <f t="shared" si="10"/>
        <v>0</v>
      </c>
      <c r="AJ30" s="176">
        <f t="shared" si="10"/>
        <v>0</v>
      </c>
      <c r="AK30" s="176">
        <f t="shared" si="10"/>
        <v>0</v>
      </c>
      <c r="AL30" s="189">
        <f t="shared" si="10"/>
        <v>0</v>
      </c>
      <c r="AM30" s="185"/>
      <c r="AN30" s="185"/>
      <c r="AO30" s="185"/>
    </row>
    <row r="31" spans="1:41" ht="63">
      <c r="A31" s="174" t="s">
        <v>3</v>
      </c>
      <c r="B31" s="174" t="s">
        <v>76</v>
      </c>
      <c r="C31" s="174" t="s">
        <v>77</v>
      </c>
      <c r="D31" s="178">
        <v>0</v>
      </c>
      <c r="E31" s="178">
        <v>0</v>
      </c>
      <c r="F31" s="178">
        <v>0</v>
      </c>
      <c r="G31" s="178">
        <v>0</v>
      </c>
      <c r="H31" s="178">
        <v>0</v>
      </c>
      <c r="I31" s="178">
        <v>0</v>
      </c>
      <c r="J31" s="178">
        <v>0</v>
      </c>
      <c r="K31" s="178">
        <v>0</v>
      </c>
      <c r="L31" s="178">
        <v>0</v>
      </c>
      <c r="M31" s="178">
        <v>0</v>
      </c>
      <c r="N31" s="178">
        <v>0</v>
      </c>
      <c r="O31" s="178">
        <v>0</v>
      </c>
      <c r="P31" s="178">
        <v>0</v>
      </c>
      <c r="Q31" s="178">
        <v>0</v>
      </c>
      <c r="R31" s="178">
        <v>0</v>
      </c>
      <c r="S31" s="178">
        <v>0</v>
      </c>
      <c r="T31" s="178">
        <v>0</v>
      </c>
      <c r="U31" s="178">
        <v>0</v>
      </c>
      <c r="V31" s="178">
        <v>0</v>
      </c>
      <c r="W31" s="178">
        <v>0</v>
      </c>
      <c r="X31" s="178">
        <v>0</v>
      </c>
      <c r="Y31" s="178">
        <f>'[1]4'!AV34</f>
        <v>0</v>
      </c>
      <c r="Z31" s="178">
        <v>0.17916666666666667</v>
      </c>
      <c r="AA31" s="178">
        <v>0.16</v>
      </c>
      <c r="AB31" s="178">
        <f>'[1]4'!AY34</f>
        <v>0</v>
      </c>
      <c r="AC31" s="178">
        <f>'[1]4'!AZ34</f>
        <v>0</v>
      </c>
      <c r="AD31" s="178">
        <f>'[1]4'!BA34</f>
        <v>0</v>
      </c>
      <c r="AE31" s="178">
        <f>'[1]4'!BB34</f>
        <v>0</v>
      </c>
      <c r="AF31" s="178">
        <f>'[1]4'!BC34</f>
        <v>0</v>
      </c>
      <c r="AG31" s="178">
        <f>Z31</f>
        <v>0.17916666666666667</v>
      </c>
      <c r="AH31" s="178">
        <f t="shared" ref="AH31:AL31" si="11">AA31</f>
        <v>0.16</v>
      </c>
      <c r="AI31" s="178">
        <f t="shared" si="11"/>
        <v>0</v>
      </c>
      <c r="AJ31" s="178">
        <f t="shared" si="11"/>
        <v>0</v>
      </c>
      <c r="AK31" s="178">
        <f t="shared" si="11"/>
        <v>0</v>
      </c>
      <c r="AL31" s="190">
        <f t="shared" si="11"/>
        <v>0</v>
      </c>
      <c r="AM31" s="191"/>
      <c r="AN31" s="191"/>
      <c r="AO31" s="185"/>
    </row>
    <row r="32" spans="1:41">
      <c r="AM32" s="185"/>
      <c r="AN32" s="185"/>
      <c r="AO32" s="185"/>
    </row>
    <row r="37" spans="2:36" s="2" customFormat="1">
      <c r="B37" s="365" t="s">
        <v>2</v>
      </c>
      <c r="C37" s="365"/>
      <c r="D37" s="365"/>
      <c r="F37" s="3"/>
      <c r="G37" s="132" t="s">
        <v>305</v>
      </c>
      <c r="H37" s="3"/>
      <c r="I37" s="3"/>
      <c r="J37" s="3"/>
      <c r="K37" s="3"/>
      <c r="L37" s="3"/>
      <c r="M37" s="3"/>
      <c r="N37" s="3"/>
      <c r="O37" s="3"/>
      <c r="P37" s="3"/>
      <c r="Q37" s="3"/>
      <c r="R37" s="3"/>
      <c r="S37" s="133"/>
      <c r="T37" s="3"/>
      <c r="U37" s="3"/>
    </row>
    <row r="38" spans="2:36" s="2" customFormat="1" ht="15">
      <c r="B38" s="3"/>
      <c r="C38" s="3"/>
      <c r="D38" s="3"/>
      <c r="E38" s="3"/>
      <c r="F38" s="3"/>
      <c r="G38" s="3"/>
      <c r="H38" s="3"/>
      <c r="I38" s="3"/>
      <c r="J38" s="3"/>
      <c r="K38" s="3"/>
      <c r="L38" s="3"/>
      <c r="M38" s="3"/>
      <c r="N38" s="3"/>
      <c r="O38" s="3"/>
      <c r="P38" s="3"/>
      <c r="Q38" s="3"/>
      <c r="R38" s="3"/>
      <c r="S38" s="133"/>
      <c r="T38" s="3"/>
      <c r="U38" s="3"/>
    </row>
    <row r="39" spans="2:36" s="2" customFormat="1" ht="15">
      <c r="B39" s="3"/>
      <c r="C39" s="3"/>
      <c r="D39" s="3"/>
      <c r="E39" s="3"/>
      <c r="F39" s="3"/>
      <c r="G39" s="3"/>
      <c r="H39" s="3"/>
      <c r="I39" s="3"/>
      <c r="J39" s="3"/>
      <c r="K39" s="3"/>
      <c r="L39" s="3"/>
      <c r="M39" s="3"/>
      <c r="N39" s="3"/>
      <c r="O39" s="3"/>
      <c r="P39" s="3"/>
      <c r="Q39" s="3"/>
      <c r="R39" s="3"/>
      <c r="S39" s="133"/>
      <c r="T39" s="3"/>
      <c r="U39" s="3"/>
    </row>
    <row r="40" spans="2:36" s="2" customFormat="1" ht="15">
      <c r="B40" s="3"/>
      <c r="C40" s="3"/>
      <c r="D40" s="3"/>
      <c r="E40" s="3"/>
      <c r="F40" s="3"/>
      <c r="G40" s="3"/>
      <c r="H40" s="3"/>
      <c r="I40" s="3"/>
      <c r="J40" s="3"/>
      <c r="K40" s="3"/>
      <c r="L40" s="3"/>
      <c r="M40" s="3"/>
      <c r="N40" s="3"/>
      <c r="O40" s="3"/>
      <c r="P40" s="3"/>
      <c r="Q40" s="3"/>
      <c r="R40" s="3"/>
      <c r="S40" s="133"/>
      <c r="T40" s="3"/>
      <c r="U40" s="3"/>
    </row>
    <row r="41" spans="2:36" s="2" customFormat="1">
      <c r="B41" s="58" t="s">
        <v>485</v>
      </c>
      <c r="C41" s="58"/>
      <c r="D41" s="4"/>
      <c r="F41" s="4"/>
      <c r="G41" s="6" t="s">
        <v>486</v>
      </c>
      <c r="H41" s="4"/>
      <c r="I41" s="4"/>
      <c r="J41" s="4"/>
      <c r="K41" s="4"/>
      <c r="L41" s="3"/>
      <c r="M41" s="3"/>
      <c r="N41" s="3"/>
      <c r="O41" s="3"/>
      <c r="P41" s="3"/>
      <c r="Q41" s="3"/>
      <c r="R41" s="3"/>
      <c r="S41" s="133"/>
      <c r="T41" s="3"/>
      <c r="U41" s="3"/>
    </row>
    <row r="42" spans="2:36" s="2" customFormat="1" ht="15">
      <c r="B42" s="3"/>
      <c r="C42" s="3"/>
      <c r="D42" s="3"/>
      <c r="E42" s="3"/>
      <c r="F42" s="3"/>
      <c r="G42" s="3"/>
      <c r="H42" s="3"/>
      <c r="I42" s="3"/>
      <c r="J42" s="3"/>
      <c r="K42" s="3"/>
      <c r="L42" s="3"/>
      <c r="M42" s="3"/>
      <c r="N42" s="3"/>
      <c r="O42" s="3"/>
      <c r="P42" s="3"/>
      <c r="Q42" s="3"/>
      <c r="R42" s="3"/>
      <c r="S42" s="133"/>
      <c r="T42" s="3"/>
      <c r="U42" s="3"/>
    </row>
    <row r="46" spans="2:36">
      <c r="AJ46" s="61" t="s">
        <v>487</v>
      </c>
    </row>
  </sheetData>
  <mergeCells count="23">
    <mergeCell ref="A12:AL12"/>
    <mergeCell ref="A4:AL4"/>
    <mergeCell ref="A5:AL5"/>
    <mergeCell ref="A7:AL7"/>
    <mergeCell ref="A8:AL8"/>
    <mergeCell ref="A10:AL10"/>
    <mergeCell ref="A13:AL13"/>
    <mergeCell ref="A14:AL14"/>
    <mergeCell ref="A15:A18"/>
    <mergeCell ref="B15:B18"/>
    <mergeCell ref="C15:C18"/>
    <mergeCell ref="D15:AL15"/>
    <mergeCell ref="D16:J16"/>
    <mergeCell ref="K16:Q16"/>
    <mergeCell ref="R16:X16"/>
    <mergeCell ref="Y16:AE16"/>
    <mergeCell ref="B37:D37"/>
    <mergeCell ref="AF16:AL16"/>
    <mergeCell ref="E17:J17"/>
    <mergeCell ref="L17:Q17"/>
    <mergeCell ref="S17:X17"/>
    <mergeCell ref="Z17:AE17"/>
    <mergeCell ref="AG17:AL17"/>
  </mergeCells>
  <pageMargins left="0.70866141732283472" right="0.70866141732283472" top="0.74803149606299213" bottom="0.74803149606299213" header="0.31496062992125984" footer="0.31496062992125984"/>
  <pageSetup paperSize="8"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O48"/>
  <sheetViews>
    <sheetView view="pageBreakPreview" topLeftCell="A14" zoomScale="60" zoomScaleNormal="100" workbookViewId="0">
      <selection activeCell="AF29" sqref="AF29"/>
    </sheetView>
  </sheetViews>
  <sheetFormatPr defaultRowHeight="15.75"/>
  <cols>
    <col min="1" max="1" width="11.625" style="61" customWidth="1"/>
    <col min="2" max="2" width="41.25" style="61" customWidth="1"/>
    <col min="3" max="3" width="16.5" style="61" customWidth="1"/>
    <col min="4" max="4" width="18" style="61" customWidth="1"/>
    <col min="5" max="5" width="6.125" style="61" customWidth="1"/>
    <col min="6" max="10" width="6" style="61" customWidth="1"/>
    <col min="11" max="11" width="18" style="61" customWidth="1"/>
    <col min="12" max="17" width="6" style="61" customWidth="1"/>
    <col min="18" max="18" width="18" style="61" customWidth="1"/>
    <col min="19" max="24" width="6" style="61" customWidth="1"/>
    <col min="25" max="25" width="14.625" style="61" customWidth="1"/>
    <col min="26" max="31" width="6" style="61" customWidth="1"/>
    <col min="32" max="32" width="16.125" style="61" customWidth="1"/>
    <col min="33" max="38" width="6" style="61" customWidth="1"/>
    <col min="39" max="39" width="3.5" style="61" customWidth="1"/>
    <col min="40" max="40" width="5.75" style="61" customWidth="1"/>
    <col min="41" max="41" width="16.125" style="61" customWidth="1"/>
    <col min="42" max="42" width="21.25" style="61" customWidth="1"/>
    <col min="43" max="43" width="12.625" style="61" customWidth="1"/>
    <col min="44" max="44" width="22.375" style="61" customWidth="1"/>
    <col min="45" max="45" width="10.875" style="61" customWidth="1"/>
    <col min="46" max="46" width="17.375" style="61" customWidth="1"/>
    <col min="47" max="48" width="4.125" style="61" customWidth="1"/>
    <col min="49" max="49" width="3.75" style="61" customWidth="1"/>
    <col min="50" max="50" width="3.875" style="61" customWidth="1"/>
    <col min="51" max="51" width="4.5" style="61" customWidth="1"/>
    <col min="52" max="52" width="5" style="61" customWidth="1"/>
    <col min="53" max="53" width="5.5" style="61" customWidth="1"/>
    <col min="54" max="54" width="5.75" style="61" customWidth="1"/>
    <col min="55" max="55" width="5.5" style="61" customWidth="1"/>
    <col min="56" max="57" width="5" style="61" customWidth="1"/>
    <col min="58" max="58" width="12.875" style="61" customWidth="1"/>
    <col min="59" max="68" width="5" style="61" customWidth="1"/>
    <col min="69" max="16384" width="9" style="61"/>
  </cols>
  <sheetData>
    <row r="1" spans="1:67" ht="18.75">
      <c r="O1" s="59"/>
      <c r="P1" s="59"/>
      <c r="Q1" s="59"/>
      <c r="R1" s="59"/>
      <c r="S1" s="59"/>
      <c r="T1" s="59"/>
      <c r="U1" s="59"/>
      <c r="V1" s="59"/>
      <c r="W1" s="59"/>
      <c r="X1" s="59"/>
      <c r="Y1" s="59"/>
      <c r="Z1" s="59"/>
      <c r="AA1" s="59"/>
      <c r="AB1" s="59"/>
      <c r="AC1" s="59"/>
      <c r="AL1" s="135" t="s">
        <v>443</v>
      </c>
    </row>
    <row r="2" spans="1:67" ht="18.75">
      <c r="O2" s="59"/>
      <c r="P2" s="59"/>
      <c r="Q2" s="59"/>
      <c r="R2" s="59"/>
      <c r="S2" s="59"/>
      <c r="T2" s="59"/>
      <c r="U2" s="59"/>
      <c r="V2" s="59"/>
      <c r="W2" s="59"/>
      <c r="X2" s="59"/>
      <c r="Y2" s="59"/>
      <c r="Z2" s="59"/>
      <c r="AA2" s="59"/>
      <c r="AB2" s="59"/>
      <c r="AC2" s="59"/>
      <c r="AL2" s="68" t="s">
        <v>103</v>
      </c>
    </row>
    <row r="3" spans="1:67" ht="18.75">
      <c r="O3" s="59"/>
      <c r="P3" s="59"/>
      <c r="Q3" s="59"/>
      <c r="R3" s="59"/>
      <c r="S3" s="59"/>
      <c r="T3" s="59"/>
      <c r="U3" s="59"/>
      <c r="V3" s="59"/>
      <c r="W3" s="59"/>
      <c r="X3" s="59"/>
      <c r="Y3" s="59"/>
      <c r="Z3" s="59"/>
      <c r="AA3" s="59"/>
      <c r="AB3" s="59"/>
      <c r="AC3" s="59"/>
      <c r="AL3" s="68" t="s">
        <v>104</v>
      </c>
    </row>
    <row r="4" spans="1:67" ht="18.75">
      <c r="A4" s="373" t="s">
        <v>444</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row>
    <row r="5" spans="1:67" ht="18.75">
      <c r="A5" s="374" t="s">
        <v>78</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row>
    <row r="6" spans="1:67">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row>
    <row r="7" spans="1:67" ht="18.75">
      <c r="A7" s="375" t="s">
        <v>106</v>
      </c>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row>
    <row r="8" spans="1:67">
      <c r="A8" s="376" t="s">
        <v>57</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row>
    <row r="9" spans="1:67">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row>
    <row r="10" spans="1:67">
      <c r="A10" s="377" t="s">
        <v>61</v>
      </c>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164"/>
      <c r="AN10" s="164"/>
      <c r="AO10" s="164"/>
      <c r="AP10" s="164"/>
      <c r="AQ10" s="164"/>
      <c r="AR10" s="164"/>
      <c r="AS10" s="164"/>
      <c r="AT10" s="164"/>
      <c r="AU10" s="164"/>
      <c r="AV10" s="164"/>
      <c r="AW10" s="164"/>
      <c r="AX10" s="164"/>
      <c r="AY10" s="164"/>
      <c r="AZ10" s="164"/>
      <c r="BA10" s="164"/>
      <c r="BB10" s="164"/>
      <c r="BC10" s="164"/>
      <c r="BD10" s="164"/>
      <c r="BE10" s="164"/>
      <c r="BF10" s="164"/>
    </row>
    <row r="11" spans="1:67" ht="18.7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183"/>
      <c r="AN11" s="183"/>
      <c r="AO11" s="183"/>
      <c r="AP11" s="183"/>
      <c r="AQ11" s="183"/>
      <c r="AR11" s="183"/>
      <c r="AS11" s="183"/>
      <c r="AT11" s="183"/>
      <c r="AU11" s="183"/>
      <c r="AV11" s="183"/>
      <c r="AW11" s="183"/>
      <c r="AX11" s="183"/>
    </row>
    <row r="12" spans="1:67" ht="18.75">
      <c r="A12" s="378" t="str">
        <f>'[1]4'!A11:AG11</f>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
      <c r="B12" s="378"/>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row>
    <row r="13" spans="1:67" ht="15.75" customHeight="1">
      <c r="A13" s="368" t="s">
        <v>56</v>
      </c>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row>
    <row r="14" spans="1:67">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168"/>
      <c r="AN14" s="168"/>
      <c r="AO14" s="168"/>
      <c r="AP14" s="168"/>
      <c r="AQ14" s="184"/>
      <c r="AR14" s="184"/>
      <c r="AS14" s="184"/>
      <c r="AT14" s="184"/>
      <c r="AU14" s="184"/>
      <c r="AV14" s="184"/>
      <c r="AW14" s="184"/>
      <c r="AX14" s="184"/>
      <c r="AY14" s="184"/>
      <c r="AZ14" s="184"/>
      <c r="BA14" s="184"/>
      <c r="BB14" s="184"/>
      <c r="BC14" s="184"/>
      <c r="BD14" s="184"/>
      <c r="BE14" s="184"/>
      <c r="BF14" s="184"/>
    </row>
    <row r="15" spans="1:67" ht="19.5" customHeight="1">
      <c r="A15" s="370" t="s">
        <v>55</v>
      </c>
      <c r="B15" s="366" t="s">
        <v>54</v>
      </c>
      <c r="C15" s="366" t="s">
        <v>53</v>
      </c>
      <c r="D15" s="367" t="s">
        <v>445</v>
      </c>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185"/>
      <c r="AN15" s="185"/>
      <c r="AO15" s="185"/>
      <c r="AP15" s="185"/>
    </row>
    <row r="16" spans="1:67" ht="43.5" customHeight="1">
      <c r="A16" s="371"/>
      <c r="B16" s="366"/>
      <c r="C16" s="366"/>
      <c r="D16" s="367" t="s">
        <v>446</v>
      </c>
      <c r="E16" s="367"/>
      <c r="F16" s="367"/>
      <c r="G16" s="367"/>
      <c r="H16" s="367"/>
      <c r="I16" s="367"/>
      <c r="J16" s="367"/>
      <c r="K16" s="367" t="s">
        <v>447</v>
      </c>
      <c r="L16" s="367"/>
      <c r="M16" s="367"/>
      <c r="N16" s="367"/>
      <c r="O16" s="367"/>
      <c r="P16" s="367"/>
      <c r="Q16" s="367"/>
      <c r="R16" s="367" t="s">
        <v>448</v>
      </c>
      <c r="S16" s="367"/>
      <c r="T16" s="367"/>
      <c r="U16" s="367"/>
      <c r="V16" s="367"/>
      <c r="W16" s="367"/>
      <c r="X16" s="367"/>
      <c r="Y16" s="367" t="s">
        <v>449</v>
      </c>
      <c r="Z16" s="367"/>
      <c r="AA16" s="367"/>
      <c r="AB16" s="367"/>
      <c r="AC16" s="367"/>
      <c r="AD16" s="367"/>
      <c r="AE16" s="367"/>
      <c r="AF16" s="366" t="s">
        <v>450</v>
      </c>
      <c r="AG16" s="366"/>
      <c r="AH16" s="366"/>
      <c r="AI16" s="366"/>
      <c r="AJ16" s="366"/>
      <c r="AK16" s="366"/>
      <c r="AL16" s="366"/>
      <c r="AM16" s="185"/>
      <c r="AN16" s="185"/>
      <c r="AO16" s="185"/>
      <c r="AP16" s="185"/>
    </row>
    <row r="17" spans="1:41" ht="43.5" customHeight="1">
      <c r="A17" s="371"/>
      <c r="B17" s="366"/>
      <c r="C17" s="366"/>
      <c r="D17" s="170" t="s">
        <v>364</v>
      </c>
      <c r="E17" s="367" t="s">
        <v>365</v>
      </c>
      <c r="F17" s="367"/>
      <c r="G17" s="367"/>
      <c r="H17" s="367"/>
      <c r="I17" s="367"/>
      <c r="J17" s="367"/>
      <c r="K17" s="170" t="s">
        <v>364</v>
      </c>
      <c r="L17" s="366" t="s">
        <v>365</v>
      </c>
      <c r="M17" s="366"/>
      <c r="N17" s="366"/>
      <c r="O17" s="366"/>
      <c r="P17" s="366"/>
      <c r="Q17" s="366"/>
      <c r="R17" s="170" t="s">
        <v>364</v>
      </c>
      <c r="S17" s="366" t="s">
        <v>365</v>
      </c>
      <c r="T17" s="366"/>
      <c r="U17" s="366"/>
      <c r="V17" s="366"/>
      <c r="W17" s="366"/>
      <c r="X17" s="366"/>
      <c r="Y17" s="170" t="s">
        <v>364</v>
      </c>
      <c r="Z17" s="366" t="s">
        <v>365</v>
      </c>
      <c r="AA17" s="366"/>
      <c r="AB17" s="366"/>
      <c r="AC17" s="366"/>
      <c r="AD17" s="366"/>
      <c r="AE17" s="366"/>
      <c r="AF17" s="170" t="s">
        <v>364</v>
      </c>
      <c r="AG17" s="366" t="s">
        <v>365</v>
      </c>
      <c r="AH17" s="366"/>
      <c r="AI17" s="366"/>
      <c r="AJ17" s="366"/>
      <c r="AK17" s="366"/>
      <c r="AL17" s="366"/>
    </row>
    <row r="18" spans="1:41" ht="87.75" customHeight="1">
      <c r="A18" s="372"/>
      <c r="B18" s="366"/>
      <c r="C18" s="366"/>
      <c r="D18" s="76" t="s">
        <v>366</v>
      </c>
      <c r="E18" s="76" t="s">
        <v>366</v>
      </c>
      <c r="F18" s="171" t="s">
        <v>367</v>
      </c>
      <c r="G18" s="171" t="s">
        <v>368</v>
      </c>
      <c r="H18" s="171" t="s">
        <v>369</v>
      </c>
      <c r="I18" s="171" t="s">
        <v>370</v>
      </c>
      <c r="J18" s="171" t="s">
        <v>371</v>
      </c>
      <c r="K18" s="76" t="s">
        <v>366</v>
      </c>
      <c r="L18" s="76" t="s">
        <v>366</v>
      </c>
      <c r="M18" s="171" t="s">
        <v>367</v>
      </c>
      <c r="N18" s="171" t="s">
        <v>368</v>
      </c>
      <c r="O18" s="171" t="s">
        <v>369</v>
      </c>
      <c r="P18" s="171" t="s">
        <v>370</v>
      </c>
      <c r="Q18" s="171" t="s">
        <v>371</v>
      </c>
      <c r="R18" s="76" t="s">
        <v>366</v>
      </c>
      <c r="S18" s="76" t="s">
        <v>366</v>
      </c>
      <c r="T18" s="171" t="s">
        <v>367</v>
      </c>
      <c r="U18" s="171" t="s">
        <v>368</v>
      </c>
      <c r="V18" s="171" t="s">
        <v>369</v>
      </c>
      <c r="W18" s="171" t="s">
        <v>370</v>
      </c>
      <c r="X18" s="171" t="s">
        <v>371</v>
      </c>
      <c r="Y18" s="76" t="s">
        <v>366</v>
      </c>
      <c r="Z18" s="76" t="s">
        <v>366</v>
      </c>
      <c r="AA18" s="171" t="s">
        <v>367</v>
      </c>
      <c r="AB18" s="171" t="s">
        <v>368</v>
      </c>
      <c r="AC18" s="171" t="s">
        <v>369</v>
      </c>
      <c r="AD18" s="171" t="s">
        <v>370</v>
      </c>
      <c r="AE18" s="171" t="s">
        <v>371</v>
      </c>
      <c r="AF18" s="76" t="s">
        <v>366</v>
      </c>
      <c r="AG18" s="76" t="s">
        <v>366</v>
      </c>
      <c r="AH18" s="171" t="s">
        <v>367</v>
      </c>
      <c r="AI18" s="171" t="s">
        <v>368</v>
      </c>
      <c r="AJ18" s="171" t="s">
        <v>369</v>
      </c>
      <c r="AK18" s="171" t="s">
        <v>370</v>
      </c>
      <c r="AL18" s="171" t="s">
        <v>371</v>
      </c>
    </row>
    <row r="19" spans="1:41">
      <c r="A19" s="172">
        <v>1</v>
      </c>
      <c r="B19" s="172">
        <v>2</v>
      </c>
      <c r="C19" s="172">
        <v>3</v>
      </c>
      <c r="D19" s="173" t="s">
        <v>451</v>
      </c>
      <c r="E19" s="173" t="s">
        <v>452</v>
      </c>
      <c r="F19" s="173" t="s">
        <v>453</v>
      </c>
      <c r="G19" s="173" t="s">
        <v>454</v>
      </c>
      <c r="H19" s="173" t="s">
        <v>455</v>
      </c>
      <c r="I19" s="173" t="s">
        <v>456</v>
      </c>
      <c r="J19" s="173" t="s">
        <v>457</v>
      </c>
      <c r="K19" s="173" t="s">
        <v>458</v>
      </c>
      <c r="L19" s="173" t="s">
        <v>459</v>
      </c>
      <c r="M19" s="173" t="s">
        <v>460</v>
      </c>
      <c r="N19" s="173" t="s">
        <v>461</v>
      </c>
      <c r="O19" s="173" t="s">
        <v>462</v>
      </c>
      <c r="P19" s="173" t="s">
        <v>463</v>
      </c>
      <c r="Q19" s="173" t="s">
        <v>464</v>
      </c>
      <c r="R19" s="173" t="s">
        <v>465</v>
      </c>
      <c r="S19" s="173" t="s">
        <v>466</v>
      </c>
      <c r="T19" s="173" t="s">
        <v>467</v>
      </c>
      <c r="U19" s="173" t="s">
        <v>468</v>
      </c>
      <c r="V19" s="173" t="s">
        <v>469</v>
      </c>
      <c r="W19" s="173" t="s">
        <v>470</v>
      </c>
      <c r="X19" s="173" t="s">
        <v>471</v>
      </c>
      <c r="Y19" s="173" t="s">
        <v>472</v>
      </c>
      <c r="Z19" s="173" t="s">
        <v>473</v>
      </c>
      <c r="AA19" s="173" t="s">
        <v>474</v>
      </c>
      <c r="AB19" s="173" t="s">
        <v>475</v>
      </c>
      <c r="AC19" s="173" t="s">
        <v>476</v>
      </c>
      <c r="AD19" s="173" t="s">
        <v>477</v>
      </c>
      <c r="AE19" s="173" t="s">
        <v>478</v>
      </c>
      <c r="AF19" s="173" t="s">
        <v>479</v>
      </c>
      <c r="AG19" s="173" t="s">
        <v>480</v>
      </c>
      <c r="AH19" s="173" t="s">
        <v>481</v>
      </c>
      <c r="AI19" s="173" t="s">
        <v>482</v>
      </c>
      <c r="AJ19" s="173" t="s">
        <v>442</v>
      </c>
      <c r="AK19" s="173" t="s">
        <v>483</v>
      </c>
      <c r="AL19" s="173" t="s">
        <v>484</v>
      </c>
    </row>
    <row r="20" spans="1:41" ht="31.5">
      <c r="A20" s="174" t="str">
        <f>'[2]2'!A18</f>
        <v>0</v>
      </c>
      <c r="B20" s="174" t="str">
        <f>'[2]2'!B18</f>
        <v>ВСЕГО по инвестиционной программе, в том числе:</v>
      </c>
      <c r="C20" s="175">
        <v>0</v>
      </c>
      <c r="D20" s="176">
        <f t="shared" ref="D20:AL20" si="0">SUM(D21:D23)</f>
        <v>0</v>
      </c>
      <c r="E20" s="176">
        <f t="shared" si="0"/>
        <v>0</v>
      </c>
      <c r="F20" s="176">
        <f t="shared" si="0"/>
        <v>0</v>
      </c>
      <c r="G20" s="176">
        <f t="shared" si="0"/>
        <v>0</v>
      </c>
      <c r="H20" s="176">
        <f t="shared" si="0"/>
        <v>0</v>
      </c>
      <c r="I20" s="176">
        <f t="shared" si="0"/>
        <v>0</v>
      </c>
      <c r="J20" s="176">
        <f t="shared" si="0"/>
        <v>0</v>
      </c>
      <c r="K20" s="176">
        <f t="shared" si="0"/>
        <v>0</v>
      </c>
      <c r="L20" s="176">
        <f t="shared" si="0"/>
        <v>0</v>
      </c>
      <c r="M20" s="176">
        <f t="shared" si="0"/>
        <v>0</v>
      </c>
      <c r="N20" s="176">
        <f t="shared" si="0"/>
        <v>0</v>
      </c>
      <c r="O20" s="176">
        <f t="shared" si="0"/>
        <v>0</v>
      </c>
      <c r="P20" s="176">
        <f t="shared" si="0"/>
        <v>0</v>
      </c>
      <c r="Q20" s="176">
        <f t="shared" si="0"/>
        <v>0</v>
      </c>
      <c r="R20" s="176">
        <f t="shared" si="0"/>
        <v>0</v>
      </c>
      <c r="S20" s="176">
        <f t="shared" si="0"/>
        <v>0</v>
      </c>
      <c r="T20" s="176">
        <f t="shared" si="0"/>
        <v>0</v>
      </c>
      <c r="U20" s="176">
        <f t="shared" si="0"/>
        <v>0</v>
      </c>
      <c r="V20" s="176">
        <f t="shared" si="0"/>
        <v>0</v>
      </c>
      <c r="W20" s="176">
        <f t="shared" si="0"/>
        <v>0</v>
      </c>
      <c r="X20" s="176">
        <f t="shared" si="0"/>
        <v>0</v>
      </c>
      <c r="Y20" s="176">
        <f t="shared" si="0"/>
        <v>0</v>
      </c>
      <c r="Z20" s="176">
        <f t="shared" si="0"/>
        <v>5.4733333333333336</v>
      </c>
      <c r="AA20" s="176">
        <f t="shared" si="0"/>
        <v>1.1599999999999999</v>
      </c>
      <c r="AB20" s="176">
        <f t="shared" si="0"/>
        <v>0</v>
      </c>
      <c r="AC20" s="176">
        <f t="shared" si="0"/>
        <v>0</v>
      </c>
      <c r="AD20" s="176">
        <f t="shared" si="0"/>
        <v>0</v>
      </c>
      <c r="AE20" s="176">
        <f t="shared" si="0"/>
        <v>0</v>
      </c>
      <c r="AF20" s="176">
        <f t="shared" si="0"/>
        <v>0</v>
      </c>
      <c r="AG20" s="176">
        <f t="shared" si="0"/>
        <v>5.4733333333333336</v>
      </c>
      <c r="AH20" s="176">
        <f t="shared" si="0"/>
        <v>0.16</v>
      </c>
      <c r="AI20" s="176">
        <f t="shared" si="0"/>
        <v>0</v>
      </c>
      <c r="AJ20" s="176">
        <f t="shared" si="0"/>
        <v>0</v>
      </c>
      <c r="AK20" s="176">
        <f t="shared" si="0"/>
        <v>0</v>
      </c>
      <c r="AL20" s="176">
        <f t="shared" si="0"/>
        <v>0</v>
      </c>
    </row>
    <row r="21" spans="1:41">
      <c r="A21" s="174" t="str">
        <f>'[2]2'!A19</f>
        <v>0.1</v>
      </c>
      <c r="B21" s="174" t="str">
        <f>'[2]2'!B19</f>
        <v>Технологическое присоединение, всего</v>
      </c>
      <c r="C21" s="175">
        <v>0</v>
      </c>
      <c r="D21" s="176">
        <f t="shared" ref="D21:AL21" si="1">D24</f>
        <v>0</v>
      </c>
      <c r="E21" s="176">
        <f t="shared" si="1"/>
        <v>0</v>
      </c>
      <c r="F21" s="176">
        <f t="shared" si="1"/>
        <v>0</v>
      </c>
      <c r="G21" s="176">
        <f t="shared" si="1"/>
        <v>0</v>
      </c>
      <c r="H21" s="176">
        <f t="shared" si="1"/>
        <v>0</v>
      </c>
      <c r="I21" s="176">
        <f t="shared" si="1"/>
        <v>0</v>
      </c>
      <c r="J21" s="176">
        <f t="shared" si="1"/>
        <v>0</v>
      </c>
      <c r="K21" s="176">
        <f t="shared" si="1"/>
        <v>0</v>
      </c>
      <c r="L21" s="176">
        <f t="shared" si="1"/>
        <v>0</v>
      </c>
      <c r="M21" s="176">
        <f t="shared" si="1"/>
        <v>0</v>
      </c>
      <c r="N21" s="176">
        <f t="shared" si="1"/>
        <v>0</v>
      </c>
      <c r="O21" s="176">
        <f t="shared" si="1"/>
        <v>0</v>
      </c>
      <c r="P21" s="176">
        <f t="shared" si="1"/>
        <v>0</v>
      </c>
      <c r="Q21" s="176">
        <f t="shared" si="1"/>
        <v>0</v>
      </c>
      <c r="R21" s="176">
        <f t="shared" si="1"/>
        <v>0</v>
      </c>
      <c r="S21" s="176">
        <f t="shared" si="1"/>
        <v>0</v>
      </c>
      <c r="T21" s="176">
        <f t="shared" si="1"/>
        <v>0</v>
      </c>
      <c r="U21" s="176">
        <f t="shared" si="1"/>
        <v>0</v>
      </c>
      <c r="V21" s="176">
        <f t="shared" si="1"/>
        <v>0</v>
      </c>
      <c r="W21" s="176">
        <f t="shared" si="1"/>
        <v>0</v>
      </c>
      <c r="X21" s="176">
        <f t="shared" si="1"/>
        <v>0</v>
      </c>
      <c r="Y21" s="176">
        <f t="shared" si="1"/>
        <v>0</v>
      </c>
      <c r="Z21" s="176">
        <f t="shared" si="1"/>
        <v>0</v>
      </c>
      <c r="AA21" s="176">
        <f t="shared" si="1"/>
        <v>0</v>
      </c>
      <c r="AB21" s="176">
        <f t="shared" si="1"/>
        <v>0</v>
      </c>
      <c r="AC21" s="176">
        <f t="shared" si="1"/>
        <v>0</v>
      </c>
      <c r="AD21" s="176">
        <f t="shared" si="1"/>
        <v>0</v>
      </c>
      <c r="AE21" s="176">
        <f t="shared" si="1"/>
        <v>0</v>
      </c>
      <c r="AF21" s="176">
        <f t="shared" si="1"/>
        <v>0</v>
      </c>
      <c r="AG21" s="176">
        <f t="shared" si="1"/>
        <v>0</v>
      </c>
      <c r="AH21" s="176">
        <f t="shared" si="1"/>
        <v>0</v>
      </c>
      <c r="AI21" s="176">
        <f t="shared" si="1"/>
        <v>0</v>
      </c>
      <c r="AJ21" s="176">
        <f t="shared" si="1"/>
        <v>0</v>
      </c>
      <c r="AK21" s="176">
        <f t="shared" si="1"/>
        <v>0</v>
      </c>
      <c r="AL21" s="176">
        <f t="shared" si="1"/>
        <v>0</v>
      </c>
    </row>
    <row r="22" spans="1:41" ht="31.5">
      <c r="A22" s="174" t="str">
        <f>'[2]2'!A20</f>
        <v>0.2</v>
      </c>
      <c r="B22" s="174" t="str">
        <f>'[2]2'!B20</f>
        <v>Реконструкция, модернизация, техническое перевооружение, всего</v>
      </c>
      <c r="C22" s="175">
        <v>0</v>
      </c>
      <c r="D22" s="176">
        <f t="shared" ref="D22:AL22" si="2">D26</f>
        <v>0</v>
      </c>
      <c r="E22" s="176">
        <f t="shared" si="2"/>
        <v>0</v>
      </c>
      <c r="F22" s="176">
        <f t="shared" si="2"/>
        <v>0</v>
      </c>
      <c r="G22" s="176">
        <f t="shared" si="2"/>
        <v>0</v>
      </c>
      <c r="H22" s="176">
        <f t="shared" si="2"/>
        <v>0</v>
      </c>
      <c r="I22" s="176">
        <f t="shared" si="2"/>
        <v>0</v>
      </c>
      <c r="J22" s="176">
        <f t="shared" si="2"/>
        <v>0</v>
      </c>
      <c r="K22" s="176">
        <f t="shared" si="2"/>
        <v>0</v>
      </c>
      <c r="L22" s="176">
        <f t="shared" si="2"/>
        <v>0</v>
      </c>
      <c r="M22" s="176">
        <f t="shared" si="2"/>
        <v>0</v>
      </c>
      <c r="N22" s="176">
        <f t="shared" si="2"/>
        <v>0</v>
      </c>
      <c r="O22" s="176">
        <f t="shared" si="2"/>
        <v>0</v>
      </c>
      <c r="P22" s="176">
        <f t="shared" si="2"/>
        <v>0</v>
      </c>
      <c r="Q22" s="176">
        <f t="shared" si="2"/>
        <v>0</v>
      </c>
      <c r="R22" s="176">
        <f t="shared" si="2"/>
        <v>0</v>
      </c>
      <c r="S22" s="176">
        <f t="shared" si="2"/>
        <v>0</v>
      </c>
      <c r="T22" s="176">
        <f t="shared" si="2"/>
        <v>0</v>
      </c>
      <c r="U22" s="176">
        <f t="shared" si="2"/>
        <v>0</v>
      </c>
      <c r="V22" s="176">
        <f t="shared" si="2"/>
        <v>0</v>
      </c>
      <c r="W22" s="176">
        <f t="shared" si="2"/>
        <v>0</v>
      </c>
      <c r="X22" s="176">
        <f t="shared" si="2"/>
        <v>0</v>
      </c>
      <c r="Y22" s="176">
        <f t="shared" si="2"/>
        <v>0</v>
      </c>
      <c r="Z22" s="176">
        <f t="shared" si="2"/>
        <v>5.2941666666666674</v>
      </c>
      <c r="AA22" s="176">
        <f t="shared" si="2"/>
        <v>1</v>
      </c>
      <c r="AB22" s="176">
        <f t="shared" si="2"/>
        <v>0</v>
      </c>
      <c r="AC22" s="176">
        <f t="shared" si="2"/>
        <v>0</v>
      </c>
      <c r="AD22" s="176">
        <f t="shared" si="2"/>
        <v>0</v>
      </c>
      <c r="AE22" s="176">
        <f t="shared" si="2"/>
        <v>0</v>
      </c>
      <c r="AF22" s="176">
        <f t="shared" si="2"/>
        <v>0</v>
      </c>
      <c r="AG22" s="176">
        <f t="shared" si="2"/>
        <v>5.2941666666666674</v>
      </c>
      <c r="AH22" s="176">
        <f t="shared" si="2"/>
        <v>0</v>
      </c>
      <c r="AI22" s="176">
        <f t="shared" si="2"/>
        <v>0</v>
      </c>
      <c r="AJ22" s="176">
        <f t="shared" si="2"/>
        <v>0</v>
      </c>
      <c r="AK22" s="176">
        <f t="shared" si="2"/>
        <v>0</v>
      </c>
      <c r="AL22" s="176">
        <f t="shared" si="2"/>
        <v>0</v>
      </c>
    </row>
    <row r="23" spans="1:41">
      <c r="A23" s="174" t="str">
        <f>'[2]2'!A21</f>
        <v>0.6</v>
      </c>
      <c r="B23" s="174" t="str">
        <f>'[2]2'!B21</f>
        <v>Прочие инвестиционные проекты, всего</v>
      </c>
      <c r="C23" s="175">
        <v>0</v>
      </c>
      <c r="D23" s="176">
        <f t="shared" ref="D23:Y23" si="3">D29</f>
        <v>0</v>
      </c>
      <c r="E23" s="176">
        <f t="shared" si="3"/>
        <v>0</v>
      </c>
      <c r="F23" s="176">
        <f t="shared" si="3"/>
        <v>0</v>
      </c>
      <c r="G23" s="176">
        <f t="shared" si="3"/>
        <v>0</v>
      </c>
      <c r="H23" s="176">
        <f t="shared" si="3"/>
        <v>0</v>
      </c>
      <c r="I23" s="176">
        <f t="shared" si="3"/>
        <v>0</v>
      </c>
      <c r="J23" s="176">
        <f t="shared" si="3"/>
        <v>0</v>
      </c>
      <c r="K23" s="176">
        <f t="shared" si="3"/>
        <v>0</v>
      </c>
      <c r="L23" s="176">
        <f t="shared" si="3"/>
        <v>0</v>
      </c>
      <c r="M23" s="176">
        <f t="shared" si="3"/>
        <v>0</v>
      </c>
      <c r="N23" s="176">
        <f t="shared" si="3"/>
        <v>0</v>
      </c>
      <c r="O23" s="176">
        <f t="shared" si="3"/>
        <v>0</v>
      </c>
      <c r="P23" s="176">
        <f t="shared" si="3"/>
        <v>0</v>
      </c>
      <c r="Q23" s="176">
        <f t="shared" si="3"/>
        <v>0</v>
      </c>
      <c r="R23" s="176">
        <f t="shared" si="3"/>
        <v>0</v>
      </c>
      <c r="S23" s="176">
        <f t="shared" si="3"/>
        <v>0</v>
      </c>
      <c r="T23" s="176">
        <f t="shared" si="3"/>
        <v>0</v>
      </c>
      <c r="U23" s="176">
        <f t="shared" si="3"/>
        <v>0</v>
      </c>
      <c r="V23" s="176">
        <f t="shared" si="3"/>
        <v>0</v>
      </c>
      <c r="W23" s="176">
        <f t="shared" si="3"/>
        <v>0</v>
      </c>
      <c r="X23" s="176">
        <f t="shared" si="3"/>
        <v>0</v>
      </c>
      <c r="Y23" s="176">
        <f t="shared" si="3"/>
        <v>0</v>
      </c>
      <c r="Z23" s="176">
        <f>Z32</f>
        <v>0.17916666666666667</v>
      </c>
      <c r="AA23" s="176">
        <f t="shared" ref="AA23:AL23" si="4">AA32</f>
        <v>0.16</v>
      </c>
      <c r="AB23" s="176">
        <f t="shared" si="4"/>
        <v>0</v>
      </c>
      <c r="AC23" s="176">
        <f t="shared" si="4"/>
        <v>0</v>
      </c>
      <c r="AD23" s="176">
        <f t="shared" si="4"/>
        <v>0</v>
      </c>
      <c r="AE23" s="176">
        <f t="shared" si="4"/>
        <v>0</v>
      </c>
      <c r="AF23" s="176">
        <f t="shared" si="4"/>
        <v>0</v>
      </c>
      <c r="AG23" s="176">
        <f t="shared" si="4"/>
        <v>0.17916666666666667</v>
      </c>
      <c r="AH23" s="176">
        <f t="shared" si="4"/>
        <v>0.16</v>
      </c>
      <c r="AI23" s="176">
        <f t="shared" si="4"/>
        <v>0</v>
      </c>
      <c r="AJ23" s="176">
        <f t="shared" si="4"/>
        <v>0</v>
      </c>
      <c r="AK23" s="176">
        <f t="shared" si="4"/>
        <v>0</v>
      </c>
      <c r="AL23" s="176">
        <f t="shared" si="4"/>
        <v>0</v>
      </c>
    </row>
    <row r="24" spans="1:41" ht="31.5">
      <c r="A24" s="174">
        <f>'[2]2'!A22</f>
        <v>0</v>
      </c>
      <c r="B24" s="174" t="str">
        <f>'[2]2'!B22</f>
        <v>Технологическое присоединение, всего, в том числе:</v>
      </c>
      <c r="C24" s="175">
        <v>0</v>
      </c>
      <c r="D24" s="176">
        <v>0</v>
      </c>
      <c r="E24" s="176">
        <v>0</v>
      </c>
      <c r="F24" s="176">
        <v>0</v>
      </c>
      <c r="G24" s="176">
        <v>0</v>
      </c>
      <c r="H24" s="176">
        <v>0</v>
      </c>
      <c r="I24" s="176">
        <v>0</v>
      </c>
      <c r="J24" s="176">
        <v>0</v>
      </c>
      <c r="K24" s="176">
        <v>0</v>
      </c>
      <c r="L24" s="176">
        <v>0</v>
      </c>
      <c r="M24" s="176">
        <v>0</v>
      </c>
      <c r="N24" s="176">
        <v>0</v>
      </c>
      <c r="O24" s="176">
        <v>0</v>
      </c>
      <c r="P24" s="176">
        <v>0</v>
      </c>
      <c r="Q24" s="176">
        <v>0</v>
      </c>
      <c r="R24" s="176">
        <v>0</v>
      </c>
      <c r="S24" s="176">
        <v>0</v>
      </c>
      <c r="T24" s="176">
        <v>0</v>
      </c>
      <c r="U24" s="176">
        <v>0</v>
      </c>
      <c r="V24" s="176">
        <v>0</v>
      </c>
      <c r="W24" s="176">
        <v>0</v>
      </c>
      <c r="X24" s="176">
        <v>0</v>
      </c>
      <c r="Y24" s="176">
        <v>0</v>
      </c>
      <c r="Z24" s="176">
        <v>0</v>
      </c>
      <c r="AA24" s="176">
        <v>0</v>
      </c>
      <c r="AB24" s="176">
        <v>0</v>
      </c>
      <c r="AC24" s="176">
        <v>0</v>
      </c>
      <c r="AD24" s="176">
        <v>0</v>
      </c>
      <c r="AE24" s="176">
        <v>0</v>
      </c>
      <c r="AF24" s="176">
        <v>0</v>
      </c>
      <c r="AG24" s="176">
        <v>0</v>
      </c>
      <c r="AH24" s="176">
        <v>0</v>
      </c>
      <c r="AI24" s="176">
        <v>0</v>
      </c>
      <c r="AJ24" s="176">
        <v>0</v>
      </c>
      <c r="AK24" s="176">
        <v>0</v>
      </c>
      <c r="AL24" s="176">
        <v>0</v>
      </c>
    </row>
    <row r="25" spans="1:41">
      <c r="A25" s="174">
        <f>'[2]2'!A23</f>
        <v>0</v>
      </c>
      <c r="B25" s="174" t="str">
        <f>'[2]2'!B23</f>
        <v>Республика Марий Эл</v>
      </c>
      <c r="C25" s="175">
        <v>0</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row>
    <row r="26" spans="1:41" ht="47.25">
      <c r="A26" s="174" t="str">
        <f>'[2]2'!A24</f>
        <v>1.2.2</v>
      </c>
      <c r="B26" s="174" t="str">
        <f>'[2]2'!B24</f>
        <v>Реконструкция, модернизация, техническое перевооружение линий электропередачи, всего, в том числе:</v>
      </c>
      <c r="C26" s="175">
        <v>0</v>
      </c>
      <c r="D26" s="176">
        <f t="shared" ref="D26:S27" si="5">D27</f>
        <v>0</v>
      </c>
      <c r="E26" s="176">
        <f t="shared" si="5"/>
        <v>0</v>
      </c>
      <c r="F26" s="176">
        <f t="shared" si="5"/>
        <v>0</v>
      </c>
      <c r="G26" s="176">
        <f t="shared" si="5"/>
        <v>0</v>
      </c>
      <c r="H26" s="176">
        <f t="shared" si="5"/>
        <v>0</v>
      </c>
      <c r="I26" s="176">
        <f t="shared" si="5"/>
        <v>0</v>
      </c>
      <c r="J26" s="176">
        <f t="shared" si="5"/>
        <v>0</v>
      </c>
      <c r="K26" s="176">
        <f t="shared" si="5"/>
        <v>0</v>
      </c>
      <c r="L26" s="176">
        <f t="shared" si="5"/>
        <v>0</v>
      </c>
      <c r="M26" s="176">
        <f t="shared" si="5"/>
        <v>0</v>
      </c>
      <c r="N26" s="176">
        <f t="shared" si="5"/>
        <v>0</v>
      </c>
      <c r="O26" s="176">
        <f t="shared" si="5"/>
        <v>0</v>
      </c>
      <c r="P26" s="176">
        <f t="shared" si="5"/>
        <v>0</v>
      </c>
      <c r="Q26" s="176">
        <f t="shared" si="5"/>
        <v>0</v>
      </c>
      <c r="R26" s="176">
        <f t="shared" si="5"/>
        <v>0</v>
      </c>
      <c r="S26" s="176">
        <f t="shared" si="5"/>
        <v>0</v>
      </c>
      <c r="T26" s="176">
        <f t="shared" ref="T26:AI27" si="6">T27</f>
        <v>0</v>
      </c>
      <c r="U26" s="176">
        <f t="shared" si="6"/>
        <v>0</v>
      </c>
      <c r="V26" s="176">
        <f t="shared" si="6"/>
        <v>0</v>
      </c>
      <c r="W26" s="176">
        <f t="shared" si="6"/>
        <v>0</v>
      </c>
      <c r="X26" s="176">
        <f t="shared" si="6"/>
        <v>0</v>
      </c>
      <c r="Y26" s="176">
        <f t="shared" si="6"/>
        <v>0</v>
      </c>
      <c r="Z26" s="176">
        <f t="shared" si="6"/>
        <v>5.2941666666666674</v>
      </c>
      <c r="AA26" s="176">
        <f t="shared" si="6"/>
        <v>1</v>
      </c>
      <c r="AB26" s="176">
        <f t="shared" si="6"/>
        <v>0</v>
      </c>
      <c r="AC26" s="176">
        <f t="shared" si="6"/>
        <v>0</v>
      </c>
      <c r="AD26" s="176">
        <f t="shared" si="6"/>
        <v>0</v>
      </c>
      <c r="AE26" s="176">
        <f t="shared" si="6"/>
        <v>0</v>
      </c>
      <c r="AF26" s="176">
        <f t="shared" si="6"/>
        <v>0</v>
      </c>
      <c r="AG26" s="176">
        <f t="shared" si="6"/>
        <v>5.2941666666666674</v>
      </c>
      <c r="AH26" s="176">
        <f t="shared" si="6"/>
        <v>0</v>
      </c>
      <c r="AI26" s="176">
        <f t="shared" si="6"/>
        <v>0</v>
      </c>
      <c r="AJ26" s="176">
        <f t="shared" ref="AJ26:AL26" si="7">AJ27</f>
        <v>0</v>
      </c>
      <c r="AK26" s="176">
        <f t="shared" si="7"/>
        <v>0</v>
      </c>
      <c r="AL26" s="176">
        <f t="shared" si="7"/>
        <v>0</v>
      </c>
    </row>
    <row r="27" spans="1:41" ht="31.5">
      <c r="A27" s="174" t="str">
        <f>'[2]2'!A25</f>
        <v>1.2.2.1</v>
      </c>
      <c r="B27" s="174" t="str">
        <f>'[2]2'!B25</f>
        <v>Реконструкция линий электропередачи, всего, в том числе:</v>
      </c>
      <c r="C27" s="175">
        <v>0</v>
      </c>
      <c r="D27" s="176">
        <f t="shared" si="5"/>
        <v>0</v>
      </c>
      <c r="E27" s="176">
        <f t="shared" si="5"/>
        <v>0</v>
      </c>
      <c r="F27" s="176">
        <f t="shared" si="5"/>
        <v>0</v>
      </c>
      <c r="G27" s="176">
        <f t="shared" si="5"/>
        <v>0</v>
      </c>
      <c r="H27" s="176">
        <f t="shared" si="5"/>
        <v>0</v>
      </c>
      <c r="I27" s="176">
        <f t="shared" si="5"/>
        <v>0</v>
      </c>
      <c r="J27" s="176">
        <f t="shared" si="5"/>
        <v>0</v>
      </c>
      <c r="K27" s="176">
        <f t="shared" si="5"/>
        <v>0</v>
      </c>
      <c r="L27" s="176">
        <f t="shared" si="5"/>
        <v>0</v>
      </c>
      <c r="M27" s="176">
        <f t="shared" si="5"/>
        <v>0</v>
      </c>
      <c r="N27" s="176">
        <f t="shared" si="5"/>
        <v>0</v>
      </c>
      <c r="O27" s="176">
        <f t="shared" si="5"/>
        <v>0</v>
      </c>
      <c r="P27" s="176">
        <f t="shared" si="5"/>
        <v>0</v>
      </c>
      <c r="Q27" s="176">
        <f t="shared" si="5"/>
        <v>0</v>
      </c>
      <c r="R27" s="176">
        <f t="shared" si="5"/>
        <v>0</v>
      </c>
      <c r="S27" s="176">
        <f t="shared" si="5"/>
        <v>0</v>
      </c>
      <c r="T27" s="176">
        <f t="shared" si="6"/>
        <v>0</v>
      </c>
      <c r="U27" s="176">
        <f t="shared" si="6"/>
        <v>0</v>
      </c>
      <c r="V27" s="176">
        <f t="shared" si="6"/>
        <v>0</v>
      </c>
      <c r="W27" s="176">
        <f t="shared" si="6"/>
        <v>0</v>
      </c>
      <c r="X27" s="176">
        <f t="shared" si="6"/>
        <v>0</v>
      </c>
      <c r="Y27" s="176">
        <f t="shared" si="6"/>
        <v>0</v>
      </c>
      <c r="Z27" s="176">
        <f>SUM(Z28:Z31)</f>
        <v>5.2941666666666674</v>
      </c>
      <c r="AA27" s="176">
        <f t="shared" ref="AA27:AL27" si="8">SUM(AA28:AA31)</f>
        <v>1</v>
      </c>
      <c r="AB27" s="176">
        <f t="shared" si="8"/>
        <v>0</v>
      </c>
      <c r="AC27" s="176">
        <f t="shared" si="8"/>
        <v>0</v>
      </c>
      <c r="AD27" s="176">
        <f t="shared" si="8"/>
        <v>0</v>
      </c>
      <c r="AE27" s="176">
        <f t="shared" si="8"/>
        <v>0</v>
      </c>
      <c r="AF27" s="176">
        <f t="shared" si="8"/>
        <v>0</v>
      </c>
      <c r="AG27" s="176">
        <f t="shared" si="8"/>
        <v>5.2941666666666674</v>
      </c>
      <c r="AH27" s="176">
        <f t="shared" si="8"/>
        <v>0</v>
      </c>
      <c r="AI27" s="176">
        <f t="shared" si="8"/>
        <v>0</v>
      </c>
      <c r="AJ27" s="176">
        <f t="shared" si="8"/>
        <v>0</v>
      </c>
      <c r="AK27" s="176">
        <f t="shared" si="8"/>
        <v>0</v>
      </c>
      <c r="AL27" s="176">
        <f t="shared" si="8"/>
        <v>0</v>
      </c>
    </row>
    <row r="28" spans="1:41" ht="129" customHeight="1">
      <c r="A28" s="192" t="s">
        <v>8</v>
      </c>
      <c r="B28" s="193" t="s">
        <v>80</v>
      </c>
      <c r="C28" s="194" t="s">
        <v>72</v>
      </c>
      <c r="D28" s="178">
        <v>0</v>
      </c>
      <c r="E28" s="178">
        <v>0</v>
      </c>
      <c r="F28" s="178">
        <v>0</v>
      </c>
      <c r="G28" s="178">
        <v>0</v>
      </c>
      <c r="H28" s="178">
        <v>0</v>
      </c>
      <c r="I28" s="178">
        <v>0</v>
      </c>
      <c r="J28" s="178">
        <v>0</v>
      </c>
      <c r="K28" s="178">
        <v>0</v>
      </c>
      <c r="L28" s="178">
        <v>0</v>
      </c>
      <c r="M28" s="178">
        <v>0</v>
      </c>
      <c r="N28" s="178">
        <v>0</v>
      </c>
      <c r="O28" s="178">
        <v>0</v>
      </c>
      <c r="P28" s="178">
        <v>0</v>
      </c>
      <c r="Q28" s="178">
        <v>0</v>
      </c>
      <c r="R28" s="178">
        <v>0</v>
      </c>
      <c r="S28" s="178">
        <v>0</v>
      </c>
      <c r="T28" s="178">
        <v>0</v>
      </c>
      <c r="U28" s="178">
        <v>0</v>
      </c>
      <c r="V28" s="178">
        <v>0</v>
      </c>
      <c r="W28" s="178">
        <v>0</v>
      </c>
      <c r="X28" s="178">
        <v>0</v>
      </c>
      <c r="Y28" s="178">
        <v>0</v>
      </c>
      <c r="Z28" s="180">
        <f>6.178/1.2</f>
        <v>5.1483333333333334</v>
      </c>
      <c r="AA28" s="178">
        <f>'[1]4'!AX28</f>
        <v>0</v>
      </c>
      <c r="AB28" s="178">
        <f>'[1]4'!AY28</f>
        <v>0</v>
      </c>
      <c r="AC28" s="178">
        <f>'[1]4'!AZ28</f>
        <v>0</v>
      </c>
      <c r="AD28" s="178">
        <f>'[1]4'!BA28</f>
        <v>0</v>
      </c>
      <c r="AE28" s="178">
        <f>'[1]4'!BB28</f>
        <v>0</v>
      </c>
      <c r="AF28" s="178">
        <f>'[1]4'!BC28</f>
        <v>0</v>
      </c>
      <c r="AG28" s="178">
        <f>Z28</f>
        <v>5.1483333333333334</v>
      </c>
      <c r="AH28" s="178">
        <f>'[1]4'!BE28</f>
        <v>0</v>
      </c>
      <c r="AI28" s="178">
        <f>'[1]4'!BF28</f>
        <v>0</v>
      </c>
      <c r="AJ28" s="178">
        <v>0</v>
      </c>
      <c r="AK28" s="178">
        <f>'[1]4'!BH28</f>
        <v>0</v>
      </c>
      <c r="AL28" s="178">
        <f>'[1]4'!BI28</f>
        <v>0</v>
      </c>
    </row>
    <row r="29" spans="1:41" ht="129" customHeight="1">
      <c r="A29" s="192" t="s">
        <v>73</v>
      </c>
      <c r="B29" s="193" t="s">
        <v>82</v>
      </c>
      <c r="C29" s="194" t="s">
        <v>75</v>
      </c>
      <c r="D29" s="178">
        <f t="shared" ref="D29:AL31" si="9">SUM(D32:D33)</f>
        <v>0</v>
      </c>
      <c r="E29" s="178">
        <f t="shared" si="9"/>
        <v>0</v>
      </c>
      <c r="F29" s="178">
        <f t="shared" si="9"/>
        <v>0</v>
      </c>
      <c r="G29" s="178">
        <f t="shared" si="9"/>
        <v>0</v>
      </c>
      <c r="H29" s="178">
        <f t="shared" si="9"/>
        <v>0</v>
      </c>
      <c r="I29" s="178">
        <f t="shared" si="9"/>
        <v>0</v>
      </c>
      <c r="J29" s="178">
        <f t="shared" si="9"/>
        <v>0</v>
      </c>
      <c r="K29" s="178">
        <f t="shared" si="9"/>
        <v>0</v>
      </c>
      <c r="L29" s="178">
        <f t="shared" si="9"/>
        <v>0</v>
      </c>
      <c r="M29" s="178">
        <f t="shared" si="9"/>
        <v>0</v>
      </c>
      <c r="N29" s="178">
        <f t="shared" si="9"/>
        <v>0</v>
      </c>
      <c r="O29" s="178">
        <f t="shared" si="9"/>
        <v>0</v>
      </c>
      <c r="P29" s="178">
        <f t="shared" si="9"/>
        <v>0</v>
      </c>
      <c r="Q29" s="178">
        <f t="shared" si="9"/>
        <v>0</v>
      </c>
      <c r="R29" s="178">
        <f t="shared" si="9"/>
        <v>0</v>
      </c>
      <c r="S29" s="178">
        <f t="shared" si="9"/>
        <v>0</v>
      </c>
      <c r="T29" s="178">
        <f t="shared" si="9"/>
        <v>0</v>
      </c>
      <c r="U29" s="178">
        <f t="shared" si="9"/>
        <v>0</v>
      </c>
      <c r="V29" s="178">
        <f t="shared" si="9"/>
        <v>0</v>
      </c>
      <c r="W29" s="178">
        <f t="shared" si="9"/>
        <v>0</v>
      </c>
      <c r="X29" s="178">
        <f t="shared" si="9"/>
        <v>0</v>
      </c>
      <c r="Y29" s="178">
        <f t="shared" si="9"/>
        <v>0</v>
      </c>
      <c r="Z29" s="180">
        <f>0.057/1.2</f>
        <v>4.7500000000000001E-2</v>
      </c>
      <c r="AA29" s="178">
        <v>0</v>
      </c>
      <c r="AB29" s="178">
        <f t="shared" si="9"/>
        <v>0</v>
      </c>
      <c r="AC29" s="178">
        <f t="shared" si="9"/>
        <v>0</v>
      </c>
      <c r="AD29" s="178">
        <f t="shared" si="9"/>
        <v>0</v>
      </c>
      <c r="AE29" s="178">
        <f t="shared" si="9"/>
        <v>0</v>
      </c>
      <c r="AF29" s="177">
        <f t="shared" si="9"/>
        <v>0</v>
      </c>
      <c r="AG29" s="178">
        <f>Z29</f>
        <v>4.7500000000000001E-2</v>
      </c>
      <c r="AH29" s="177">
        <v>0</v>
      </c>
      <c r="AI29" s="177">
        <f t="shared" si="9"/>
        <v>0</v>
      </c>
      <c r="AJ29" s="177">
        <f t="shared" si="9"/>
        <v>0</v>
      </c>
      <c r="AK29" s="177">
        <f t="shared" si="9"/>
        <v>0</v>
      </c>
      <c r="AL29" s="177">
        <f t="shared" si="9"/>
        <v>0</v>
      </c>
    </row>
    <row r="30" spans="1:41" ht="120" customHeight="1">
      <c r="A30" s="192" t="s">
        <v>257</v>
      </c>
      <c r="B30" s="193" t="s">
        <v>82</v>
      </c>
      <c r="C30" s="194" t="s">
        <v>75</v>
      </c>
      <c r="D30" s="178">
        <f t="shared" si="9"/>
        <v>0</v>
      </c>
      <c r="E30" s="178">
        <f t="shared" si="9"/>
        <v>0</v>
      </c>
      <c r="F30" s="178">
        <f t="shared" si="9"/>
        <v>0</v>
      </c>
      <c r="G30" s="178">
        <f t="shared" si="9"/>
        <v>0</v>
      </c>
      <c r="H30" s="178">
        <f t="shared" si="9"/>
        <v>0</v>
      </c>
      <c r="I30" s="178">
        <f t="shared" si="9"/>
        <v>0</v>
      </c>
      <c r="J30" s="178">
        <f t="shared" si="9"/>
        <v>0</v>
      </c>
      <c r="K30" s="178">
        <f t="shared" si="9"/>
        <v>0</v>
      </c>
      <c r="L30" s="178">
        <f t="shared" si="9"/>
        <v>0</v>
      </c>
      <c r="M30" s="178">
        <f t="shared" si="9"/>
        <v>0</v>
      </c>
      <c r="N30" s="178">
        <f t="shared" si="9"/>
        <v>0</v>
      </c>
      <c r="O30" s="178">
        <f t="shared" si="9"/>
        <v>0</v>
      </c>
      <c r="P30" s="178">
        <f t="shared" si="9"/>
        <v>0</v>
      </c>
      <c r="Q30" s="178">
        <f t="shared" si="9"/>
        <v>0</v>
      </c>
      <c r="R30" s="178">
        <f t="shared" si="9"/>
        <v>0</v>
      </c>
      <c r="S30" s="178">
        <f t="shared" si="9"/>
        <v>0</v>
      </c>
      <c r="T30" s="178">
        <f t="shared" si="9"/>
        <v>0</v>
      </c>
      <c r="U30" s="178">
        <f t="shared" si="9"/>
        <v>0</v>
      </c>
      <c r="V30" s="178">
        <f t="shared" si="9"/>
        <v>0</v>
      </c>
      <c r="W30" s="178">
        <f t="shared" si="9"/>
        <v>0</v>
      </c>
      <c r="X30" s="178">
        <f t="shared" si="9"/>
        <v>0</v>
      </c>
      <c r="Y30" s="178">
        <f t="shared" si="9"/>
        <v>0</v>
      </c>
      <c r="Z30" s="180">
        <f>0.071/1.2</f>
        <v>5.9166666666666666E-2</v>
      </c>
      <c r="AA30" s="178">
        <v>0</v>
      </c>
      <c r="AB30" s="178">
        <f t="shared" si="9"/>
        <v>0</v>
      </c>
      <c r="AC30" s="178">
        <f t="shared" si="9"/>
        <v>0</v>
      </c>
      <c r="AD30" s="178">
        <f t="shared" si="9"/>
        <v>0</v>
      </c>
      <c r="AE30" s="178">
        <f t="shared" si="9"/>
        <v>0</v>
      </c>
      <c r="AF30" s="177">
        <f t="shared" si="9"/>
        <v>0</v>
      </c>
      <c r="AG30" s="178">
        <f>Z30</f>
        <v>5.9166666666666666E-2</v>
      </c>
      <c r="AH30" s="177">
        <v>0</v>
      </c>
      <c r="AI30" s="177">
        <f t="shared" si="9"/>
        <v>0</v>
      </c>
      <c r="AJ30" s="177">
        <f t="shared" si="9"/>
        <v>0</v>
      </c>
      <c r="AK30" s="177">
        <f t="shared" si="9"/>
        <v>0</v>
      </c>
      <c r="AL30" s="177">
        <f t="shared" si="9"/>
        <v>0</v>
      </c>
    </row>
    <row r="31" spans="1:41" ht="129" customHeight="1">
      <c r="A31" s="192" t="s">
        <v>258</v>
      </c>
      <c r="B31" s="193" t="s">
        <v>84</v>
      </c>
      <c r="C31" s="194" t="s">
        <v>85</v>
      </c>
      <c r="D31" s="178">
        <f t="shared" si="9"/>
        <v>0</v>
      </c>
      <c r="E31" s="178">
        <f t="shared" si="9"/>
        <v>0</v>
      </c>
      <c r="F31" s="178">
        <f t="shared" si="9"/>
        <v>0</v>
      </c>
      <c r="G31" s="178">
        <f t="shared" si="9"/>
        <v>0</v>
      </c>
      <c r="H31" s="178">
        <f t="shared" si="9"/>
        <v>0</v>
      </c>
      <c r="I31" s="178">
        <f t="shared" si="9"/>
        <v>0</v>
      </c>
      <c r="J31" s="178">
        <f t="shared" si="9"/>
        <v>0</v>
      </c>
      <c r="K31" s="178">
        <f t="shared" si="9"/>
        <v>0</v>
      </c>
      <c r="L31" s="178">
        <f t="shared" si="9"/>
        <v>0</v>
      </c>
      <c r="M31" s="178">
        <f t="shared" si="9"/>
        <v>0</v>
      </c>
      <c r="N31" s="178">
        <f t="shared" si="9"/>
        <v>0</v>
      </c>
      <c r="O31" s="178">
        <f t="shared" si="9"/>
        <v>0</v>
      </c>
      <c r="P31" s="178">
        <f t="shared" si="9"/>
        <v>0</v>
      </c>
      <c r="Q31" s="178">
        <f t="shared" si="9"/>
        <v>0</v>
      </c>
      <c r="R31" s="178">
        <f t="shared" si="9"/>
        <v>0</v>
      </c>
      <c r="S31" s="178">
        <f t="shared" si="9"/>
        <v>0</v>
      </c>
      <c r="T31" s="178">
        <f t="shared" si="9"/>
        <v>0</v>
      </c>
      <c r="U31" s="178">
        <f t="shared" si="9"/>
        <v>0</v>
      </c>
      <c r="V31" s="178">
        <f t="shared" si="9"/>
        <v>0</v>
      </c>
      <c r="W31" s="178">
        <f t="shared" si="9"/>
        <v>0</v>
      </c>
      <c r="X31" s="178">
        <f t="shared" si="9"/>
        <v>0</v>
      </c>
      <c r="Y31" s="178">
        <f t="shared" si="9"/>
        <v>0</v>
      </c>
      <c r="Z31" s="180">
        <f>0.047/1.2</f>
        <v>3.9166666666666669E-2</v>
      </c>
      <c r="AA31" s="178">
        <v>1</v>
      </c>
      <c r="AB31" s="178">
        <f t="shared" si="9"/>
        <v>0</v>
      </c>
      <c r="AC31" s="178">
        <f t="shared" si="9"/>
        <v>0</v>
      </c>
      <c r="AD31" s="178">
        <f t="shared" si="9"/>
        <v>0</v>
      </c>
      <c r="AE31" s="178">
        <f t="shared" si="9"/>
        <v>0</v>
      </c>
      <c r="AF31" s="177">
        <f t="shared" si="9"/>
        <v>0</v>
      </c>
      <c r="AG31" s="178">
        <f>Z31</f>
        <v>3.9166666666666669E-2</v>
      </c>
      <c r="AH31" s="177">
        <v>0</v>
      </c>
      <c r="AI31" s="177">
        <f t="shared" si="9"/>
        <v>0</v>
      </c>
      <c r="AJ31" s="177">
        <f t="shared" si="9"/>
        <v>0</v>
      </c>
      <c r="AK31" s="177">
        <f t="shared" si="9"/>
        <v>0</v>
      </c>
      <c r="AL31" s="177">
        <f t="shared" si="9"/>
        <v>0</v>
      </c>
    </row>
    <row r="32" spans="1:41" ht="31.5">
      <c r="A32" s="15" t="s">
        <v>5</v>
      </c>
      <c r="B32" s="81" t="s">
        <v>4</v>
      </c>
      <c r="C32" s="174"/>
      <c r="D32" s="176">
        <v>0</v>
      </c>
      <c r="E32" s="176">
        <v>0</v>
      </c>
      <c r="F32" s="176">
        <v>0</v>
      </c>
      <c r="G32" s="176">
        <v>0</v>
      </c>
      <c r="H32" s="176">
        <v>0</v>
      </c>
      <c r="I32" s="176">
        <v>0</v>
      </c>
      <c r="J32" s="176">
        <v>0</v>
      </c>
      <c r="K32" s="176">
        <v>0</v>
      </c>
      <c r="L32" s="176">
        <v>0</v>
      </c>
      <c r="M32" s="176">
        <v>0</v>
      </c>
      <c r="N32" s="176">
        <v>0</v>
      </c>
      <c r="O32" s="176">
        <v>0</v>
      </c>
      <c r="P32" s="176">
        <v>0</v>
      </c>
      <c r="Q32" s="176">
        <v>0</v>
      </c>
      <c r="R32" s="176">
        <v>0</v>
      </c>
      <c r="S32" s="176">
        <v>0</v>
      </c>
      <c r="T32" s="176">
        <v>0</v>
      </c>
      <c r="U32" s="176">
        <v>0</v>
      </c>
      <c r="V32" s="176">
        <v>0</v>
      </c>
      <c r="W32" s="176">
        <v>0</v>
      </c>
      <c r="X32" s="176">
        <v>0</v>
      </c>
      <c r="Y32" s="176">
        <f>'[1]4'!AV33</f>
        <v>0</v>
      </c>
      <c r="Z32" s="176">
        <f>Z33</f>
        <v>0.17916666666666667</v>
      </c>
      <c r="AA32" s="176">
        <f>AA33</f>
        <v>0.16</v>
      </c>
      <c r="AB32" s="176">
        <f t="shared" ref="AB32:AL32" si="10">AB33</f>
        <v>0</v>
      </c>
      <c r="AC32" s="176">
        <f t="shared" si="10"/>
        <v>0</v>
      </c>
      <c r="AD32" s="176">
        <f t="shared" si="10"/>
        <v>0</v>
      </c>
      <c r="AE32" s="176">
        <f t="shared" si="10"/>
        <v>0</v>
      </c>
      <c r="AF32" s="176">
        <f t="shared" si="10"/>
        <v>0</v>
      </c>
      <c r="AG32" s="176">
        <f t="shared" si="10"/>
        <v>0.17916666666666667</v>
      </c>
      <c r="AH32" s="176">
        <f t="shared" si="10"/>
        <v>0.16</v>
      </c>
      <c r="AI32" s="176">
        <f t="shared" si="10"/>
        <v>0</v>
      </c>
      <c r="AJ32" s="176">
        <f t="shared" si="10"/>
        <v>0</v>
      </c>
      <c r="AK32" s="176">
        <f t="shared" si="10"/>
        <v>0</v>
      </c>
      <c r="AL32" s="189">
        <f t="shared" si="10"/>
        <v>0</v>
      </c>
      <c r="AM32" s="185"/>
      <c r="AN32" s="185"/>
      <c r="AO32" s="185"/>
    </row>
    <row r="33" spans="1:41" ht="63">
      <c r="A33" s="195" t="s">
        <v>3</v>
      </c>
      <c r="B33" s="195" t="s">
        <v>76</v>
      </c>
      <c r="C33" s="196" t="s">
        <v>77</v>
      </c>
      <c r="D33" s="178">
        <v>0</v>
      </c>
      <c r="E33" s="178">
        <v>0</v>
      </c>
      <c r="F33" s="178">
        <v>0</v>
      </c>
      <c r="G33" s="178">
        <v>0</v>
      </c>
      <c r="H33" s="178">
        <v>0</v>
      </c>
      <c r="I33" s="178">
        <v>0</v>
      </c>
      <c r="J33" s="178">
        <v>0</v>
      </c>
      <c r="K33" s="178">
        <v>0</v>
      </c>
      <c r="L33" s="178">
        <v>0</v>
      </c>
      <c r="M33" s="178">
        <v>0</v>
      </c>
      <c r="N33" s="178">
        <v>0</v>
      </c>
      <c r="O33" s="178">
        <v>0</v>
      </c>
      <c r="P33" s="178">
        <v>0</v>
      </c>
      <c r="Q33" s="178">
        <v>0</v>
      </c>
      <c r="R33" s="178">
        <v>0</v>
      </c>
      <c r="S33" s="178">
        <v>0</v>
      </c>
      <c r="T33" s="178">
        <v>0</v>
      </c>
      <c r="U33" s="178">
        <v>0</v>
      </c>
      <c r="V33" s="178">
        <v>0</v>
      </c>
      <c r="W33" s="178">
        <v>0</v>
      </c>
      <c r="X33" s="178">
        <v>0</v>
      </c>
      <c r="Y33" s="178">
        <f>'[1]4'!AV34</f>
        <v>0</v>
      </c>
      <c r="Z33" s="178">
        <v>0.17916666666666667</v>
      </c>
      <c r="AA33" s="178">
        <v>0.16</v>
      </c>
      <c r="AB33" s="178">
        <f>'[1]4'!AY34</f>
        <v>0</v>
      </c>
      <c r="AC33" s="178">
        <f>'[1]4'!AZ34</f>
        <v>0</v>
      </c>
      <c r="AD33" s="178">
        <f>'[1]4'!BA34</f>
        <v>0</v>
      </c>
      <c r="AE33" s="178">
        <f>'[1]4'!BB34</f>
        <v>0</v>
      </c>
      <c r="AF33" s="178">
        <f>'[1]4'!BC34</f>
        <v>0</v>
      </c>
      <c r="AG33" s="178">
        <f>Z33</f>
        <v>0.17916666666666667</v>
      </c>
      <c r="AH33" s="178">
        <f t="shared" ref="AH33:AL33" si="11">AA33</f>
        <v>0.16</v>
      </c>
      <c r="AI33" s="178">
        <f t="shared" si="11"/>
        <v>0</v>
      </c>
      <c r="AJ33" s="178">
        <f t="shared" si="11"/>
        <v>0</v>
      </c>
      <c r="AK33" s="178">
        <f t="shared" si="11"/>
        <v>0</v>
      </c>
      <c r="AL33" s="190">
        <f t="shared" si="11"/>
        <v>0</v>
      </c>
      <c r="AM33" s="191"/>
      <c r="AN33" s="191"/>
      <c r="AO33" s="185"/>
    </row>
    <row r="34" spans="1:41">
      <c r="AM34" s="185"/>
      <c r="AN34" s="185"/>
      <c r="AO34" s="185"/>
    </row>
    <row r="39" spans="1:41" s="2" customFormat="1">
      <c r="B39" s="365" t="s">
        <v>2</v>
      </c>
      <c r="C39" s="365"/>
      <c r="D39" s="365"/>
      <c r="F39" s="3"/>
      <c r="G39" s="132" t="s">
        <v>305</v>
      </c>
      <c r="H39" s="3"/>
      <c r="I39" s="3"/>
      <c r="J39" s="3"/>
      <c r="K39" s="3"/>
      <c r="L39" s="3"/>
      <c r="M39" s="3"/>
      <c r="N39" s="3"/>
      <c r="O39" s="3"/>
      <c r="P39" s="3"/>
      <c r="Q39" s="3"/>
      <c r="R39" s="3"/>
      <c r="S39" s="133"/>
      <c r="T39" s="3"/>
      <c r="U39" s="3"/>
    </row>
    <row r="40" spans="1:41" s="2" customFormat="1" ht="15">
      <c r="B40" s="3"/>
      <c r="C40" s="3"/>
      <c r="D40" s="3"/>
      <c r="E40" s="3"/>
      <c r="F40" s="3"/>
      <c r="G40" s="3"/>
      <c r="H40" s="3"/>
      <c r="I40" s="3"/>
      <c r="J40" s="3"/>
      <c r="K40" s="3"/>
      <c r="L40" s="3"/>
      <c r="M40" s="3"/>
      <c r="N40" s="3"/>
      <c r="O40" s="3"/>
      <c r="P40" s="3"/>
      <c r="Q40" s="3"/>
      <c r="R40" s="3"/>
      <c r="S40" s="133"/>
      <c r="T40" s="3"/>
      <c r="U40" s="3"/>
    </row>
    <row r="41" spans="1:41" s="2" customFormat="1" ht="15">
      <c r="B41" s="3"/>
      <c r="C41" s="3"/>
      <c r="D41" s="3"/>
      <c r="E41" s="3"/>
      <c r="F41" s="3"/>
      <c r="G41" s="3"/>
      <c r="H41" s="3"/>
      <c r="I41" s="3"/>
      <c r="J41" s="3"/>
      <c r="K41" s="3"/>
      <c r="L41" s="3"/>
      <c r="M41" s="3"/>
      <c r="N41" s="3"/>
      <c r="O41" s="3"/>
      <c r="P41" s="3"/>
      <c r="Q41" s="3"/>
      <c r="R41" s="3"/>
      <c r="S41" s="133"/>
      <c r="T41" s="3"/>
      <c r="U41" s="3"/>
    </row>
    <row r="42" spans="1:41" s="2" customFormat="1" ht="15">
      <c r="B42" s="3"/>
      <c r="C42" s="3"/>
      <c r="D42" s="3"/>
      <c r="E42" s="3"/>
      <c r="F42" s="3"/>
      <c r="G42" s="3"/>
      <c r="H42" s="3"/>
      <c r="I42" s="3"/>
      <c r="J42" s="3"/>
      <c r="K42" s="3"/>
      <c r="L42" s="3"/>
      <c r="M42" s="3"/>
      <c r="N42" s="3"/>
      <c r="O42" s="3"/>
      <c r="P42" s="3"/>
      <c r="Q42" s="3"/>
      <c r="R42" s="3"/>
      <c r="S42" s="133"/>
      <c r="T42" s="3"/>
      <c r="U42" s="3"/>
    </row>
    <row r="43" spans="1:41" s="2" customFormat="1">
      <c r="B43" s="58" t="s">
        <v>485</v>
      </c>
      <c r="C43" s="58"/>
      <c r="D43" s="4"/>
      <c r="F43" s="4"/>
      <c r="G43" s="6" t="s">
        <v>486</v>
      </c>
      <c r="H43" s="4"/>
      <c r="I43" s="4"/>
      <c r="J43" s="4"/>
      <c r="K43" s="4"/>
      <c r="L43" s="3"/>
      <c r="M43" s="3"/>
      <c r="N43" s="3"/>
      <c r="O43" s="3"/>
      <c r="P43" s="3"/>
      <c r="Q43" s="3"/>
      <c r="R43" s="3"/>
      <c r="S43" s="133"/>
      <c r="T43" s="3"/>
      <c r="U43" s="3"/>
    </row>
    <row r="44" spans="1:41" s="2" customFormat="1" ht="15">
      <c r="B44" s="3"/>
      <c r="C44" s="3"/>
      <c r="D44" s="3"/>
      <c r="E44" s="3"/>
      <c r="F44" s="3"/>
      <c r="G44" s="3"/>
      <c r="H44" s="3"/>
      <c r="I44" s="3"/>
      <c r="J44" s="3"/>
      <c r="K44" s="3"/>
      <c r="L44" s="3"/>
      <c r="M44" s="3"/>
      <c r="N44" s="3"/>
      <c r="O44" s="3"/>
      <c r="P44" s="3"/>
      <c r="Q44" s="3"/>
      <c r="R44" s="3"/>
      <c r="S44" s="133"/>
      <c r="T44" s="3"/>
      <c r="U44" s="3"/>
    </row>
    <row r="48" spans="1:41">
      <c r="AJ48" s="61" t="s">
        <v>487</v>
      </c>
    </row>
  </sheetData>
  <mergeCells count="23">
    <mergeCell ref="A12:AL12"/>
    <mergeCell ref="A4:AL4"/>
    <mergeCell ref="A5:AL5"/>
    <mergeCell ref="A7:AL7"/>
    <mergeCell ref="A8:AL8"/>
    <mergeCell ref="A10:AL10"/>
    <mergeCell ref="A13:AL13"/>
    <mergeCell ref="A14:AL14"/>
    <mergeCell ref="A15:A18"/>
    <mergeCell ref="B15:B18"/>
    <mergeCell ref="C15:C18"/>
    <mergeCell ref="D15:AL15"/>
    <mergeCell ref="D16:J16"/>
    <mergeCell ref="K16:Q16"/>
    <mergeCell ref="R16:X16"/>
    <mergeCell ref="Y16:AE16"/>
    <mergeCell ref="B39:D39"/>
    <mergeCell ref="AF16:AL16"/>
    <mergeCell ref="E17:J17"/>
    <mergeCell ref="L17:Q17"/>
    <mergeCell ref="S17:X17"/>
    <mergeCell ref="Z17:AE17"/>
    <mergeCell ref="AG17:AL17"/>
  </mergeCells>
  <pageMargins left="0.70866141732283472" right="0.70866141732283472" top="0.74803149606299213" bottom="0.74803149606299213" header="0.31496062992125984" footer="0.31496062992125984"/>
  <pageSetup paperSize="8" scale="5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O50"/>
  <sheetViews>
    <sheetView view="pageBreakPreview" zoomScale="60" zoomScaleNormal="100" workbookViewId="0">
      <selection activeCell="AI29" sqref="AI29"/>
    </sheetView>
  </sheetViews>
  <sheetFormatPr defaultRowHeight="15.75"/>
  <cols>
    <col min="1" max="1" width="11.625" style="61" customWidth="1"/>
    <col min="2" max="2" width="41.25" style="61" customWidth="1"/>
    <col min="3" max="3" width="16.5" style="61" customWidth="1"/>
    <col min="4" max="4" width="18" style="61" customWidth="1"/>
    <col min="5" max="5" width="6.125" style="61" customWidth="1"/>
    <col min="6" max="10" width="6" style="61" customWidth="1"/>
    <col min="11" max="11" width="18" style="61" customWidth="1"/>
    <col min="12" max="17" width="6" style="61" customWidth="1"/>
    <col min="18" max="18" width="18" style="61" customWidth="1"/>
    <col min="19" max="24" width="6" style="61" customWidth="1"/>
    <col min="25" max="25" width="14.625" style="61" customWidth="1"/>
    <col min="26" max="26" width="12.25" style="61" customWidth="1"/>
    <col min="27" max="30" width="6" style="61" customWidth="1"/>
    <col min="31" max="31" width="9.125" style="61" customWidth="1"/>
    <col min="32" max="32" width="16.125" style="61" customWidth="1"/>
    <col min="33" max="33" width="6" style="61" customWidth="1"/>
    <col min="34" max="34" width="8.5" style="61" customWidth="1"/>
    <col min="35" max="35" width="7.625" style="61" customWidth="1"/>
    <col min="36" max="36" width="8.75" style="61" customWidth="1"/>
    <col min="37" max="38" width="6" style="61" customWidth="1"/>
    <col min="39" max="39" width="3.5" style="61" customWidth="1"/>
    <col min="40" max="40" width="5.75" style="61" customWidth="1"/>
    <col min="41" max="41" width="16.125" style="61" customWidth="1"/>
    <col min="42" max="42" width="21.25" style="61" customWidth="1"/>
    <col min="43" max="43" width="12.625" style="61" customWidth="1"/>
    <col min="44" max="44" width="22.375" style="61" customWidth="1"/>
    <col min="45" max="45" width="10.875" style="61" customWidth="1"/>
    <col min="46" max="46" width="17.375" style="61" customWidth="1"/>
    <col min="47" max="48" width="4.125" style="61" customWidth="1"/>
    <col min="49" max="49" width="3.75" style="61" customWidth="1"/>
    <col min="50" max="50" width="3.875" style="61" customWidth="1"/>
    <col min="51" max="51" width="4.5" style="61" customWidth="1"/>
    <col min="52" max="52" width="5" style="61" customWidth="1"/>
    <col min="53" max="53" width="5.5" style="61" customWidth="1"/>
    <col min="54" max="54" width="5.75" style="61" customWidth="1"/>
    <col min="55" max="55" width="5.5" style="61" customWidth="1"/>
    <col min="56" max="57" width="5" style="61" customWidth="1"/>
    <col min="58" max="58" width="12.875" style="61" customWidth="1"/>
    <col min="59" max="68" width="5" style="61" customWidth="1"/>
    <col min="69" max="16384" width="9" style="61"/>
  </cols>
  <sheetData>
    <row r="1" spans="1:67" ht="18.75">
      <c r="O1" s="59"/>
      <c r="P1" s="59"/>
      <c r="Q1" s="59"/>
      <c r="R1" s="59"/>
      <c r="S1" s="59"/>
      <c r="T1" s="59"/>
      <c r="U1" s="59"/>
      <c r="V1" s="59"/>
      <c r="W1" s="59"/>
      <c r="X1" s="59"/>
      <c r="Y1" s="59"/>
      <c r="Z1" s="59"/>
      <c r="AA1" s="59"/>
      <c r="AB1" s="59"/>
      <c r="AC1" s="59"/>
      <c r="AL1" s="135" t="s">
        <v>443</v>
      </c>
    </row>
    <row r="2" spans="1:67" ht="18.75">
      <c r="O2" s="59"/>
      <c r="P2" s="59"/>
      <c r="Q2" s="59"/>
      <c r="R2" s="59"/>
      <c r="S2" s="59"/>
      <c r="T2" s="59"/>
      <c r="U2" s="59"/>
      <c r="V2" s="59"/>
      <c r="W2" s="59"/>
      <c r="X2" s="59"/>
      <c r="Y2" s="59"/>
      <c r="Z2" s="59"/>
      <c r="AA2" s="59"/>
      <c r="AB2" s="59"/>
      <c r="AC2" s="59"/>
      <c r="AL2" s="68" t="s">
        <v>103</v>
      </c>
    </row>
    <row r="3" spans="1:67" ht="18.75">
      <c r="O3" s="59"/>
      <c r="P3" s="59"/>
      <c r="Q3" s="59"/>
      <c r="R3" s="59"/>
      <c r="S3" s="59"/>
      <c r="T3" s="59"/>
      <c r="U3" s="59"/>
      <c r="V3" s="59"/>
      <c r="W3" s="59"/>
      <c r="X3" s="59"/>
      <c r="Y3" s="59"/>
      <c r="Z3" s="59"/>
      <c r="AA3" s="59"/>
      <c r="AB3" s="59"/>
      <c r="AC3" s="59"/>
      <c r="AL3" s="68" t="s">
        <v>104</v>
      </c>
    </row>
    <row r="4" spans="1:67" ht="18.75">
      <c r="A4" s="373" t="s">
        <v>444</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row>
    <row r="5" spans="1:67" ht="18.75">
      <c r="A5" s="374" t="s">
        <v>88</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row>
    <row r="6" spans="1:67">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row>
    <row r="7" spans="1:67" ht="18.75">
      <c r="A7" s="375" t="s">
        <v>106</v>
      </c>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row>
    <row r="8" spans="1:67">
      <c r="A8" s="376" t="s">
        <v>57</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row>
    <row r="9" spans="1:67">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row>
    <row r="10" spans="1:67">
      <c r="A10" s="377" t="s">
        <v>61</v>
      </c>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164"/>
      <c r="AN10" s="164"/>
      <c r="AO10" s="164"/>
      <c r="AP10" s="164"/>
      <c r="AQ10" s="164"/>
      <c r="AR10" s="164"/>
      <c r="AS10" s="164"/>
      <c r="AT10" s="164"/>
      <c r="AU10" s="164"/>
      <c r="AV10" s="164"/>
      <c r="AW10" s="164"/>
      <c r="AX10" s="164"/>
      <c r="AY10" s="164"/>
      <c r="AZ10" s="164"/>
      <c r="BA10" s="164"/>
      <c r="BB10" s="164"/>
      <c r="BC10" s="164"/>
      <c r="BD10" s="164"/>
      <c r="BE10" s="164"/>
      <c r="BF10" s="164"/>
    </row>
    <row r="11" spans="1:67" ht="18.7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183"/>
      <c r="AN11" s="183"/>
      <c r="AO11" s="183"/>
      <c r="AP11" s="183"/>
      <c r="AQ11" s="183"/>
      <c r="AR11" s="183"/>
      <c r="AS11" s="183"/>
      <c r="AT11" s="183"/>
      <c r="AU11" s="183"/>
      <c r="AV11" s="183"/>
      <c r="AW11" s="183"/>
      <c r="AX11" s="183"/>
    </row>
    <row r="12" spans="1:67" ht="18.75">
      <c r="A12" s="378" t="str">
        <f>'[1]4'!A11:AG11</f>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
      <c r="B12" s="378"/>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row>
    <row r="13" spans="1:67" ht="15.75" customHeight="1">
      <c r="A13" s="368" t="s">
        <v>56</v>
      </c>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row>
    <row r="14" spans="1:67">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168"/>
      <c r="AN14" s="168"/>
      <c r="AO14" s="168"/>
      <c r="AP14" s="168"/>
      <c r="AQ14" s="184"/>
      <c r="AR14" s="184"/>
      <c r="AS14" s="184"/>
      <c r="AT14" s="184"/>
      <c r="AU14" s="184"/>
      <c r="AV14" s="184"/>
      <c r="AW14" s="184"/>
      <c r="AX14" s="184"/>
      <c r="AY14" s="184"/>
      <c r="AZ14" s="184"/>
      <c r="BA14" s="184"/>
      <c r="BB14" s="184"/>
      <c r="BC14" s="184"/>
      <c r="BD14" s="184"/>
      <c r="BE14" s="184"/>
      <c r="BF14" s="184"/>
    </row>
    <row r="15" spans="1:67" ht="19.5" customHeight="1">
      <c r="A15" s="370" t="s">
        <v>55</v>
      </c>
      <c r="B15" s="366" t="s">
        <v>54</v>
      </c>
      <c r="C15" s="366" t="s">
        <v>53</v>
      </c>
      <c r="D15" s="367" t="s">
        <v>445</v>
      </c>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185"/>
      <c r="AN15" s="185"/>
      <c r="AO15" s="185"/>
      <c r="AP15" s="185"/>
    </row>
    <row r="16" spans="1:67" ht="43.5" customHeight="1">
      <c r="A16" s="371"/>
      <c r="B16" s="366"/>
      <c r="C16" s="366"/>
      <c r="D16" s="367" t="s">
        <v>446</v>
      </c>
      <c r="E16" s="367"/>
      <c r="F16" s="367"/>
      <c r="G16" s="367"/>
      <c r="H16" s="367"/>
      <c r="I16" s="367"/>
      <c r="J16" s="367"/>
      <c r="K16" s="367" t="s">
        <v>447</v>
      </c>
      <c r="L16" s="367"/>
      <c r="M16" s="367"/>
      <c r="N16" s="367"/>
      <c r="O16" s="367"/>
      <c r="P16" s="367"/>
      <c r="Q16" s="367"/>
      <c r="R16" s="367" t="s">
        <v>448</v>
      </c>
      <c r="S16" s="367"/>
      <c r="T16" s="367"/>
      <c r="U16" s="367"/>
      <c r="V16" s="367"/>
      <c r="W16" s="367"/>
      <c r="X16" s="367"/>
      <c r="Y16" s="367" t="s">
        <v>449</v>
      </c>
      <c r="Z16" s="367"/>
      <c r="AA16" s="367"/>
      <c r="AB16" s="367"/>
      <c r="AC16" s="367"/>
      <c r="AD16" s="367"/>
      <c r="AE16" s="367"/>
      <c r="AF16" s="366" t="s">
        <v>450</v>
      </c>
      <c r="AG16" s="366"/>
      <c r="AH16" s="366"/>
      <c r="AI16" s="366"/>
      <c r="AJ16" s="366"/>
      <c r="AK16" s="366"/>
      <c r="AL16" s="366"/>
      <c r="AM16" s="185"/>
      <c r="AN16" s="185"/>
      <c r="AO16" s="185"/>
      <c r="AP16" s="185"/>
    </row>
    <row r="17" spans="1:41" ht="43.5" customHeight="1">
      <c r="A17" s="371"/>
      <c r="B17" s="366"/>
      <c r="C17" s="366"/>
      <c r="D17" s="170" t="s">
        <v>364</v>
      </c>
      <c r="E17" s="367" t="s">
        <v>365</v>
      </c>
      <c r="F17" s="367"/>
      <c r="G17" s="367"/>
      <c r="H17" s="367"/>
      <c r="I17" s="367"/>
      <c r="J17" s="367"/>
      <c r="K17" s="170" t="s">
        <v>364</v>
      </c>
      <c r="L17" s="366" t="s">
        <v>365</v>
      </c>
      <c r="M17" s="366"/>
      <c r="N17" s="366"/>
      <c r="O17" s="366"/>
      <c r="P17" s="366"/>
      <c r="Q17" s="366"/>
      <c r="R17" s="170" t="s">
        <v>364</v>
      </c>
      <c r="S17" s="366" t="s">
        <v>365</v>
      </c>
      <c r="T17" s="366"/>
      <c r="U17" s="366"/>
      <c r="V17" s="366"/>
      <c r="W17" s="366"/>
      <c r="X17" s="366"/>
      <c r="Y17" s="170" t="s">
        <v>364</v>
      </c>
      <c r="Z17" s="366" t="s">
        <v>365</v>
      </c>
      <c r="AA17" s="366"/>
      <c r="AB17" s="366"/>
      <c r="AC17" s="366"/>
      <c r="AD17" s="366"/>
      <c r="AE17" s="366"/>
      <c r="AF17" s="170" t="s">
        <v>364</v>
      </c>
      <c r="AG17" s="366" t="s">
        <v>365</v>
      </c>
      <c r="AH17" s="366"/>
      <c r="AI17" s="366"/>
      <c r="AJ17" s="366"/>
      <c r="AK17" s="366"/>
      <c r="AL17" s="366"/>
    </row>
    <row r="18" spans="1:41" ht="87.75" customHeight="1">
      <c r="A18" s="372"/>
      <c r="B18" s="366"/>
      <c r="C18" s="366"/>
      <c r="D18" s="76" t="s">
        <v>366</v>
      </c>
      <c r="E18" s="76" t="s">
        <v>366</v>
      </c>
      <c r="F18" s="171" t="s">
        <v>367</v>
      </c>
      <c r="G18" s="171" t="s">
        <v>368</v>
      </c>
      <c r="H18" s="171" t="s">
        <v>369</v>
      </c>
      <c r="I18" s="171" t="s">
        <v>370</v>
      </c>
      <c r="J18" s="171" t="s">
        <v>371</v>
      </c>
      <c r="K18" s="76" t="s">
        <v>366</v>
      </c>
      <c r="L18" s="76" t="s">
        <v>366</v>
      </c>
      <c r="M18" s="171" t="s">
        <v>367</v>
      </c>
      <c r="N18" s="171" t="s">
        <v>368</v>
      </c>
      <c r="O18" s="171" t="s">
        <v>369</v>
      </c>
      <c r="P18" s="171" t="s">
        <v>370</v>
      </c>
      <c r="Q18" s="171" t="s">
        <v>371</v>
      </c>
      <c r="R18" s="76" t="s">
        <v>366</v>
      </c>
      <c r="S18" s="76" t="s">
        <v>366</v>
      </c>
      <c r="T18" s="171" t="s">
        <v>367</v>
      </c>
      <c r="U18" s="171" t="s">
        <v>368</v>
      </c>
      <c r="V18" s="171" t="s">
        <v>369</v>
      </c>
      <c r="W18" s="171" t="s">
        <v>370</v>
      </c>
      <c r="X18" s="171" t="s">
        <v>371</v>
      </c>
      <c r="Y18" s="76" t="s">
        <v>366</v>
      </c>
      <c r="Z18" s="76" t="s">
        <v>366</v>
      </c>
      <c r="AA18" s="171" t="s">
        <v>367</v>
      </c>
      <c r="AB18" s="171" t="s">
        <v>368</v>
      </c>
      <c r="AC18" s="171" t="s">
        <v>369</v>
      </c>
      <c r="AD18" s="171" t="s">
        <v>370</v>
      </c>
      <c r="AE18" s="171" t="s">
        <v>371</v>
      </c>
      <c r="AF18" s="76" t="s">
        <v>366</v>
      </c>
      <c r="AG18" s="76" t="s">
        <v>366</v>
      </c>
      <c r="AH18" s="171" t="s">
        <v>367</v>
      </c>
      <c r="AI18" s="171" t="s">
        <v>368</v>
      </c>
      <c r="AJ18" s="171" t="s">
        <v>369</v>
      </c>
      <c r="AK18" s="171" t="s">
        <v>370</v>
      </c>
      <c r="AL18" s="171" t="s">
        <v>371</v>
      </c>
    </row>
    <row r="19" spans="1:41">
      <c r="A19" s="172">
        <v>1</v>
      </c>
      <c r="B19" s="172">
        <v>2</v>
      </c>
      <c r="C19" s="172">
        <v>3</v>
      </c>
      <c r="D19" s="173" t="s">
        <v>451</v>
      </c>
      <c r="E19" s="173" t="s">
        <v>452</v>
      </c>
      <c r="F19" s="173" t="s">
        <v>453</v>
      </c>
      <c r="G19" s="173" t="s">
        <v>454</v>
      </c>
      <c r="H19" s="173" t="s">
        <v>455</v>
      </c>
      <c r="I19" s="173" t="s">
        <v>456</v>
      </c>
      <c r="J19" s="173" t="s">
        <v>457</v>
      </c>
      <c r="K19" s="173" t="s">
        <v>458</v>
      </c>
      <c r="L19" s="173" t="s">
        <v>459</v>
      </c>
      <c r="M19" s="173" t="s">
        <v>460</v>
      </c>
      <c r="N19" s="173" t="s">
        <v>461</v>
      </c>
      <c r="O19" s="173" t="s">
        <v>462</v>
      </c>
      <c r="P19" s="173" t="s">
        <v>463</v>
      </c>
      <c r="Q19" s="173" t="s">
        <v>464</v>
      </c>
      <c r="R19" s="173" t="s">
        <v>465</v>
      </c>
      <c r="S19" s="173" t="s">
        <v>466</v>
      </c>
      <c r="T19" s="173" t="s">
        <v>467</v>
      </c>
      <c r="U19" s="173" t="s">
        <v>468</v>
      </c>
      <c r="V19" s="173" t="s">
        <v>469</v>
      </c>
      <c r="W19" s="173" t="s">
        <v>470</v>
      </c>
      <c r="X19" s="173" t="s">
        <v>471</v>
      </c>
      <c r="Y19" s="173" t="s">
        <v>472</v>
      </c>
      <c r="Z19" s="173" t="s">
        <v>473</v>
      </c>
      <c r="AA19" s="173" t="s">
        <v>474</v>
      </c>
      <c r="AB19" s="173" t="s">
        <v>475</v>
      </c>
      <c r="AC19" s="173" t="s">
        <v>476</v>
      </c>
      <c r="AD19" s="173" t="s">
        <v>477</v>
      </c>
      <c r="AE19" s="173" t="s">
        <v>478</v>
      </c>
      <c r="AF19" s="173" t="s">
        <v>479</v>
      </c>
      <c r="AG19" s="173" t="s">
        <v>480</v>
      </c>
      <c r="AH19" s="173" t="s">
        <v>481</v>
      </c>
      <c r="AI19" s="173" t="s">
        <v>482</v>
      </c>
      <c r="AJ19" s="173" t="s">
        <v>442</v>
      </c>
      <c r="AK19" s="173" t="s">
        <v>483</v>
      </c>
      <c r="AL19" s="173" t="s">
        <v>484</v>
      </c>
    </row>
    <row r="20" spans="1:41" ht="31.5">
      <c r="A20" s="174" t="str">
        <f>'[2]2'!A18</f>
        <v>0</v>
      </c>
      <c r="B20" s="174" t="str">
        <f>'[2]2'!B18</f>
        <v>ВСЕГО по инвестиционной программе, в том числе:</v>
      </c>
      <c r="C20" s="175">
        <v>0</v>
      </c>
      <c r="D20" s="176">
        <f t="shared" ref="D20:AL20" si="0">SUM(D21:D23)</f>
        <v>0</v>
      </c>
      <c r="E20" s="176">
        <f t="shared" si="0"/>
        <v>0</v>
      </c>
      <c r="F20" s="176">
        <f t="shared" si="0"/>
        <v>0</v>
      </c>
      <c r="G20" s="176">
        <f t="shared" si="0"/>
        <v>0</v>
      </c>
      <c r="H20" s="176">
        <f t="shared" si="0"/>
        <v>0</v>
      </c>
      <c r="I20" s="176">
        <f t="shared" si="0"/>
        <v>0</v>
      </c>
      <c r="J20" s="176">
        <f t="shared" si="0"/>
        <v>0</v>
      </c>
      <c r="K20" s="176">
        <f t="shared" si="0"/>
        <v>0</v>
      </c>
      <c r="L20" s="176">
        <f t="shared" si="0"/>
        <v>0</v>
      </c>
      <c r="M20" s="176">
        <f t="shared" si="0"/>
        <v>0</v>
      </c>
      <c r="N20" s="176">
        <f t="shared" si="0"/>
        <v>0</v>
      </c>
      <c r="O20" s="176">
        <f t="shared" si="0"/>
        <v>0</v>
      </c>
      <c r="P20" s="176">
        <f t="shared" si="0"/>
        <v>0</v>
      </c>
      <c r="Q20" s="176">
        <f t="shared" si="0"/>
        <v>0</v>
      </c>
      <c r="R20" s="176">
        <f t="shared" si="0"/>
        <v>0</v>
      </c>
      <c r="S20" s="176">
        <f t="shared" si="0"/>
        <v>0</v>
      </c>
      <c r="T20" s="176">
        <f t="shared" si="0"/>
        <v>0</v>
      </c>
      <c r="U20" s="176">
        <f t="shared" si="0"/>
        <v>0</v>
      </c>
      <c r="V20" s="176">
        <f t="shared" si="0"/>
        <v>0</v>
      </c>
      <c r="W20" s="176">
        <f t="shared" si="0"/>
        <v>0</v>
      </c>
      <c r="X20" s="176">
        <f t="shared" si="0"/>
        <v>0</v>
      </c>
      <c r="Y20" s="176">
        <f t="shared" si="0"/>
        <v>0</v>
      </c>
      <c r="Z20" s="176">
        <f t="shared" si="0"/>
        <v>5.5308333333333337</v>
      </c>
      <c r="AA20" s="176">
        <f t="shared" si="0"/>
        <v>0.65</v>
      </c>
      <c r="AB20" s="176">
        <f t="shared" si="0"/>
        <v>0</v>
      </c>
      <c r="AC20" s="176">
        <f t="shared" si="0"/>
        <v>0</v>
      </c>
      <c r="AD20" s="176">
        <f t="shared" si="0"/>
        <v>0</v>
      </c>
      <c r="AE20" s="176">
        <f t="shared" si="0"/>
        <v>0</v>
      </c>
      <c r="AF20" s="176">
        <f t="shared" si="0"/>
        <v>0</v>
      </c>
      <c r="AG20" s="176">
        <f t="shared" si="0"/>
        <v>5.5308333333333337</v>
      </c>
      <c r="AH20" s="176">
        <f t="shared" si="0"/>
        <v>0.65</v>
      </c>
      <c r="AI20" s="176">
        <f t="shared" si="0"/>
        <v>0</v>
      </c>
      <c r="AJ20" s="176">
        <f t="shared" si="0"/>
        <v>0</v>
      </c>
      <c r="AK20" s="176">
        <f t="shared" si="0"/>
        <v>0</v>
      </c>
      <c r="AL20" s="176">
        <f t="shared" si="0"/>
        <v>0</v>
      </c>
    </row>
    <row r="21" spans="1:41">
      <c r="A21" s="174" t="str">
        <f>'[2]2'!A19</f>
        <v>0.1</v>
      </c>
      <c r="B21" s="174" t="str">
        <f>'[2]2'!B19</f>
        <v>Технологическое присоединение, всего</v>
      </c>
      <c r="C21" s="175">
        <v>0</v>
      </c>
      <c r="D21" s="176">
        <f t="shared" ref="D21:AL21" si="1">D24</f>
        <v>0</v>
      </c>
      <c r="E21" s="176">
        <f t="shared" si="1"/>
        <v>0</v>
      </c>
      <c r="F21" s="176">
        <f t="shared" si="1"/>
        <v>0</v>
      </c>
      <c r="G21" s="176">
        <f t="shared" si="1"/>
        <v>0</v>
      </c>
      <c r="H21" s="176">
        <f t="shared" si="1"/>
        <v>0</v>
      </c>
      <c r="I21" s="176">
        <f t="shared" si="1"/>
        <v>0</v>
      </c>
      <c r="J21" s="176">
        <f t="shared" si="1"/>
        <v>0</v>
      </c>
      <c r="K21" s="176">
        <f t="shared" si="1"/>
        <v>0</v>
      </c>
      <c r="L21" s="176">
        <f t="shared" si="1"/>
        <v>0</v>
      </c>
      <c r="M21" s="176">
        <f t="shared" si="1"/>
        <v>0</v>
      </c>
      <c r="N21" s="176">
        <f t="shared" si="1"/>
        <v>0</v>
      </c>
      <c r="O21" s="176">
        <f t="shared" si="1"/>
        <v>0</v>
      </c>
      <c r="P21" s="176">
        <f t="shared" si="1"/>
        <v>0</v>
      </c>
      <c r="Q21" s="176">
        <f t="shared" si="1"/>
        <v>0</v>
      </c>
      <c r="R21" s="176">
        <f t="shared" si="1"/>
        <v>0</v>
      </c>
      <c r="S21" s="176">
        <f t="shared" si="1"/>
        <v>0</v>
      </c>
      <c r="T21" s="176">
        <f t="shared" si="1"/>
        <v>0</v>
      </c>
      <c r="U21" s="176">
        <f t="shared" si="1"/>
        <v>0</v>
      </c>
      <c r="V21" s="176">
        <f t="shared" si="1"/>
        <v>0</v>
      </c>
      <c r="W21" s="176">
        <f t="shared" si="1"/>
        <v>0</v>
      </c>
      <c r="X21" s="176">
        <f t="shared" si="1"/>
        <v>0</v>
      </c>
      <c r="Y21" s="176">
        <f t="shared" si="1"/>
        <v>0</v>
      </c>
      <c r="Z21" s="176">
        <f t="shared" si="1"/>
        <v>0</v>
      </c>
      <c r="AA21" s="176">
        <f t="shared" si="1"/>
        <v>0</v>
      </c>
      <c r="AB21" s="176">
        <f t="shared" si="1"/>
        <v>0</v>
      </c>
      <c r="AC21" s="176">
        <f t="shared" si="1"/>
        <v>0</v>
      </c>
      <c r="AD21" s="176">
        <f t="shared" si="1"/>
        <v>0</v>
      </c>
      <c r="AE21" s="176">
        <f t="shared" si="1"/>
        <v>0</v>
      </c>
      <c r="AF21" s="176">
        <f t="shared" si="1"/>
        <v>0</v>
      </c>
      <c r="AG21" s="176">
        <f t="shared" si="1"/>
        <v>0</v>
      </c>
      <c r="AH21" s="176">
        <f t="shared" si="1"/>
        <v>0</v>
      </c>
      <c r="AI21" s="176">
        <f t="shared" si="1"/>
        <v>0</v>
      </c>
      <c r="AJ21" s="176">
        <f t="shared" si="1"/>
        <v>0</v>
      </c>
      <c r="AK21" s="176">
        <f t="shared" si="1"/>
        <v>0</v>
      </c>
      <c r="AL21" s="176">
        <f t="shared" si="1"/>
        <v>0</v>
      </c>
    </row>
    <row r="22" spans="1:41" ht="31.5">
      <c r="A22" s="174" t="str">
        <f>'[2]2'!A20</f>
        <v>0.2</v>
      </c>
      <c r="B22" s="174" t="str">
        <f>'[2]2'!B20</f>
        <v>Реконструкция, модернизация, техническое перевооружение, всего</v>
      </c>
      <c r="C22" s="175">
        <v>0</v>
      </c>
      <c r="D22" s="176">
        <f t="shared" ref="D22:AL22" si="2">D26</f>
        <v>0</v>
      </c>
      <c r="E22" s="176">
        <f t="shared" si="2"/>
        <v>0</v>
      </c>
      <c r="F22" s="176">
        <f t="shared" si="2"/>
        <v>0</v>
      </c>
      <c r="G22" s="176">
        <f t="shared" si="2"/>
        <v>0</v>
      </c>
      <c r="H22" s="176">
        <f t="shared" si="2"/>
        <v>0</v>
      </c>
      <c r="I22" s="176">
        <f t="shared" si="2"/>
        <v>0</v>
      </c>
      <c r="J22" s="176">
        <f t="shared" si="2"/>
        <v>0</v>
      </c>
      <c r="K22" s="176">
        <f t="shared" si="2"/>
        <v>0</v>
      </c>
      <c r="L22" s="176">
        <f t="shared" si="2"/>
        <v>0</v>
      </c>
      <c r="M22" s="176">
        <f t="shared" si="2"/>
        <v>0</v>
      </c>
      <c r="N22" s="176">
        <f t="shared" si="2"/>
        <v>0</v>
      </c>
      <c r="O22" s="176">
        <f t="shared" si="2"/>
        <v>0</v>
      </c>
      <c r="P22" s="176">
        <f t="shared" si="2"/>
        <v>0</v>
      </c>
      <c r="Q22" s="176">
        <f t="shared" si="2"/>
        <v>0</v>
      </c>
      <c r="R22" s="176">
        <f t="shared" si="2"/>
        <v>0</v>
      </c>
      <c r="S22" s="176">
        <f t="shared" si="2"/>
        <v>0</v>
      </c>
      <c r="T22" s="176">
        <f t="shared" si="2"/>
        <v>0</v>
      </c>
      <c r="U22" s="176">
        <f t="shared" si="2"/>
        <v>0</v>
      </c>
      <c r="V22" s="176">
        <f t="shared" si="2"/>
        <v>0</v>
      </c>
      <c r="W22" s="176">
        <f t="shared" si="2"/>
        <v>0</v>
      </c>
      <c r="X22" s="176">
        <f t="shared" si="2"/>
        <v>0</v>
      </c>
      <c r="Y22" s="176">
        <f t="shared" si="2"/>
        <v>0</v>
      </c>
      <c r="Z22" s="176">
        <f t="shared" si="2"/>
        <v>2.4633333333333334</v>
      </c>
      <c r="AA22" s="176">
        <f t="shared" si="2"/>
        <v>0</v>
      </c>
      <c r="AB22" s="176">
        <f t="shared" si="2"/>
        <v>0</v>
      </c>
      <c r="AC22" s="176">
        <f t="shared" si="2"/>
        <v>0</v>
      </c>
      <c r="AD22" s="176">
        <f t="shared" si="2"/>
        <v>0</v>
      </c>
      <c r="AE22" s="176">
        <f t="shared" si="2"/>
        <v>0</v>
      </c>
      <c r="AF22" s="176">
        <f t="shared" si="2"/>
        <v>0</v>
      </c>
      <c r="AG22" s="176">
        <f t="shared" si="2"/>
        <v>2.4633333333333334</v>
      </c>
      <c r="AH22" s="176">
        <f t="shared" si="2"/>
        <v>0</v>
      </c>
      <c r="AI22" s="176">
        <f t="shared" si="2"/>
        <v>0</v>
      </c>
      <c r="AJ22" s="176">
        <f t="shared" si="2"/>
        <v>0</v>
      </c>
      <c r="AK22" s="176">
        <f t="shared" si="2"/>
        <v>0</v>
      </c>
      <c r="AL22" s="176">
        <f t="shared" si="2"/>
        <v>0</v>
      </c>
    </row>
    <row r="23" spans="1:41">
      <c r="A23" s="174" t="str">
        <f>'[2]2'!A21</f>
        <v>0.6</v>
      </c>
      <c r="B23" s="174" t="str">
        <f>'[2]2'!B21</f>
        <v>Прочие инвестиционные проекты, всего</v>
      </c>
      <c r="C23" s="175">
        <v>0</v>
      </c>
      <c r="D23" s="176">
        <f t="shared" ref="D23:Y23" si="3">D29</f>
        <v>0</v>
      </c>
      <c r="E23" s="176">
        <f t="shared" si="3"/>
        <v>0</v>
      </c>
      <c r="F23" s="176">
        <f t="shared" si="3"/>
        <v>0</v>
      </c>
      <c r="G23" s="176">
        <f t="shared" si="3"/>
        <v>0</v>
      </c>
      <c r="H23" s="176">
        <f t="shared" si="3"/>
        <v>0</v>
      </c>
      <c r="I23" s="176">
        <f t="shared" si="3"/>
        <v>0</v>
      </c>
      <c r="J23" s="176">
        <f t="shared" si="3"/>
        <v>0</v>
      </c>
      <c r="K23" s="176">
        <f t="shared" si="3"/>
        <v>0</v>
      </c>
      <c r="L23" s="176">
        <f t="shared" si="3"/>
        <v>0</v>
      </c>
      <c r="M23" s="176">
        <f t="shared" si="3"/>
        <v>0</v>
      </c>
      <c r="N23" s="176">
        <f t="shared" si="3"/>
        <v>0</v>
      </c>
      <c r="O23" s="176">
        <f t="shared" si="3"/>
        <v>0</v>
      </c>
      <c r="P23" s="176">
        <f t="shared" si="3"/>
        <v>0</v>
      </c>
      <c r="Q23" s="176">
        <f t="shared" si="3"/>
        <v>0</v>
      </c>
      <c r="R23" s="176">
        <f t="shared" si="3"/>
        <v>0</v>
      </c>
      <c r="S23" s="176">
        <f t="shared" si="3"/>
        <v>0</v>
      </c>
      <c r="T23" s="176">
        <f t="shared" si="3"/>
        <v>0</v>
      </c>
      <c r="U23" s="176">
        <f t="shared" si="3"/>
        <v>0</v>
      </c>
      <c r="V23" s="176">
        <f t="shared" si="3"/>
        <v>0</v>
      </c>
      <c r="W23" s="176">
        <f t="shared" si="3"/>
        <v>0</v>
      </c>
      <c r="X23" s="176">
        <f t="shared" si="3"/>
        <v>0</v>
      </c>
      <c r="Y23" s="176">
        <f t="shared" si="3"/>
        <v>0</v>
      </c>
      <c r="Z23" s="176">
        <f>Z32</f>
        <v>3.0675000000000003</v>
      </c>
      <c r="AA23" s="176">
        <f t="shared" ref="AA23:AL23" si="4">AA32</f>
        <v>0.65</v>
      </c>
      <c r="AB23" s="176">
        <f t="shared" si="4"/>
        <v>0</v>
      </c>
      <c r="AC23" s="176">
        <f t="shared" si="4"/>
        <v>0</v>
      </c>
      <c r="AD23" s="176">
        <f t="shared" si="4"/>
        <v>0</v>
      </c>
      <c r="AE23" s="176">
        <f t="shared" si="4"/>
        <v>0</v>
      </c>
      <c r="AF23" s="176">
        <f t="shared" si="4"/>
        <v>0</v>
      </c>
      <c r="AG23" s="176">
        <f t="shared" si="4"/>
        <v>3.0675000000000003</v>
      </c>
      <c r="AH23" s="176">
        <f t="shared" si="4"/>
        <v>0.65</v>
      </c>
      <c r="AI23" s="176">
        <f t="shared" si="4"/>
        <v>0</v>
      </c>
      <c r="AJ23" s="176">
        <f t="shared" si="4"/>
        <v>0</v>
      </c>
      <c r="AK23" s="176">
        <f t="shared" si="4"/>
        <v>0</v>
      </c>
      <c r="AL23" s="176">
        <f t="shared" si="4"/>
        <v>0</v>
      </c>
    </row>
    <row r="24" spans="1:41" ht="31.5">
      <c r="A24" s="174">
        <f>'[2]2'!A22</f>
        <v>0</v>
      </c>
      <c r="B24" s="174" t="str">
        <f>'[2]2'!B22</f>
        <v>Технологическое присоединение, всего, в том числе:</v>
      </c>
      <c r="C24" s="175">
        <v>0</v>
      </c>
      <c r="D24" s="176">
        <v>0</v>
      </c>
      <c r="E24" s="176">
        <v>0</v>
      </c>
      <c r="F24" s="176">
        <v>0</v>
      </c>
      <c r="G24" s="176">
        <v>0</v>
      </c>
      <c r="H24" s="176">
        <v>0</v>
      </c>
      <c r="I24" s="176">
        <v>0</v>
      </c>
      <c r="J24" s="176">
        <v>0</v>
      </c>
      <c r="K24" s="176">
        <v>0</v>
      </c>
      <c r="L24" s="176">
        <v>0</v>
      </c>
      <c r="M24" s="176">
        <v>0</v>
      </c>
      <c r="N24" s="176">
        <v>0</v>
      </c>
      <c r="O24" s="176">
        <v>0</v>
      </c>
      <c r="P24" s="176">
        <v>0</v>
      </c>
      <c r="Q24" s="176">
        <v>0</v>
      </c>
      <c r="R24" s="176">
        <v>0</v>
      </c>
      <c r="S24" s="176">
        <v>0</v>
      </c>
      <c r="T24" s="176">
        <v>0</v>
      </c>
      <c r="U24" s="176">
        <v>0</v>
      </c>
      <c r="V24" s="176">
        <v>0</v>
      </c>
      <c r="W24" s="176">
        <v>0</v>
      </c>
      <c r="X24" s="176">
        <v>0</v>
      </c>
      <c r="Y24" s="176">
        <v>0</v>
      </c>
      <c r="Z24" s="176">
        <v>0</v>
      </c>
      <c r="AA24" s="176">
        <v>0</v>
      </c>
      <c r="AB24" s="176">
        <v>0</v>
      </c>
      <c r="AC24" s="176">
        <v>0</v>
      </c>
      <c r="AD24" s="176">
        <v>0</v>
      </c>
      <c r="AE24" s="176">
        <v>0</v>
      </c>
      <c r="AF24" s="176">
        <v>0</v>
      </c>
      <c r="AG24" s="176">
        <v>0</v>
      </c>
      <c r="AH24" s="176">
        <v>0</v>
      </c>
      <c r="AI24" s="176">
        <v>0</v>
      </c>
      <c r="AJ24" s="176">
        <v>0</v>
      </c>
      <c r="AK24" s="176">
        <v>0</v>
      </c>
      <c r="AL24" s="176">
        <v>0</v>
      </c>
    </row>
    <row r="25" spans="1:41">
      <c r="A25" s="174">
        <f>'[2]2'!A23</f>
        <v>0</v>
      </c>
      <c r="B25" s="174" t="str">
        <f>'[2]2'!B23</f>
        <v>Республика Марий Эл</v>
      </c>
      <c r="C25" s="175">
        <v>0</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row>
    <row r="26" spans="1:41" ht="47.25">
      <c r="A26" s="174" t="str">
        <f>'[2]2'!A24</f>
        <v>1.2.2</v>
      </c>
      <c r="B26" s="174" t="str">
        <f>'[2]2'!B24</f>
        <v>Реконструкция, модернизация, техническое перевооружение линий электропередачи, всего, в том числе:</v>
      </c>
      <c r="C26" s="175">
        <v>0</v>
      </c>
      <c r="D26" s="176">
        <f t="shared" ref="D26:S27" si="5">D27</f>
        <v>0</v>
      </c>
      <c r="E26" s="176">
        <f t="shared" si="5"/>
        <v>0</v>
      </c>
      <c r="F26" s="176">
        <f t="shared" si="5"/>
        <v>0</v>
      </c>
      <c r="G26" s="176">
        <f t="shared" si="5"/>
        <v>0</v>
      </c>
      <c r="H26" s="176">
        <f t="shared" si="5"/>
        <v>0</v>
      </c>
      <c r="I26" s="176">
        <f t="shared" si="5"/>
        <v>0</v>
      </c>
      <c r="J26" s="176">
        <f t="shared" si="5"/>
        <v>0</v>
      </c>
      <c r="K26" s="176">
        <f t="shared" si="5"/>
        <v>0</v>
      </c>
      <c r="L26" s="176">
        <f t="shared" si="5"/>
        <v>0</v>
      </c>
      <c r="M26" s="176">
        <f t="shared" si="5"/>
        <v>0</v>
      </c>
      <c r="N26" s="176">
        <f t="shared" si="5"/>
        <v>0</v>
      </c>
      <c r="O26" s="176">
        <f t="shared" si="5"/>
        <v>0</v>
      </c>
      <c r="P26" s="176">
        <f t="shared" si="5"/>
        <v>0</v>
      </c>
      <c r="Q26" s="176">
        <f t="shared" si="5"/>
        <v>0</v>
      </c>
      <c r="R26" s="176">
        <f t="shared" si="5"/>
        <v>0</v>
      </c>
      <c r="S26" s="176">
        <f t="shared" si="5"/>
        <v>0</v>
      </c>
      <c r="T26" s="176">
        <f t="shared" ref="T26:AI27" si="6">T27</f>
        <v>0</v>
      </c>
      <c r="U26" s="176">
        <f t="shared" si="6"/>
        <v>0</v>
      </c>
      <c r="V26" s="176">
        <f t="shared" si="6"/>
        <v>0</v>
      </c>
      <c r="W26" s="176">
        <f t="shared" si="6"/>
        <v>0</v>
      </c>
      <c r="X26" s="176">
        <f t="shared" si="6"/>
        <v>0</v>
      </c>
      <c r="Y26" s="176">
        <f t="shared" si="6"/>
        <v>0</v>
      </c>
      <c r="Z26" s="176">
        <f t="shared" si="6"/>
        <v>2.4633333333333334</v>
      </c>
      <c r="AA26" s="176">
        <f t="shared" si="6"/>
        <v>0</v>
      </c>
      <c r="AB26" s="176">
        <f t="shared" si="6"/>
        <v>0</v>
      </c>
      <c r="AC26" s="176">
        <f t="shared" si="6"/>
        <v>0</v>
      </c>
      <c r="AD26" s="176">
        <f t="shared" si="6"/>
        <v>0</v>
      </c>
      <c r="AE26" s="176">
        <f t="shared" si="6"/>
        <v>0</v>
      </c>
      <c r="AF26" s="176">
        <f t="shared" si="6"/>
        <v>0</v>
      </c>
      <c r="AG26" s="176">
        <f t="shared" si="6"/>
        <v>2.4633333333333334</v>
      </c>
      <c r="AH26" s="176">
        <f t="shared" si="6"/>
        <v>0</v>
      </c>
      <c r="AI26" s="176">
        <f t="shared" si="6"/>
        <v>0</v>
      </c>
      <c r="AJ26" s="176">
        <f t="shared" ref="AJ26:AL26" si="7">AJ27</f>
        <v>0</v>
      </c>
      <c r="AK26" s="176">
        <f t="shared" si="7"/>
        <v>0</v>
      </c>
      <c r="AL26" s="176">
        <f t="shared" si="7"/>
        <v>0</v>
      </c>
    </row>
    <row r="27" spans="1:41" ht="31.5">
      <c r="A27" s="174" t="str">
        <f>'[2]2'!A25</f>
        <v>1.2.2.1</v>
      </c>
      <c r="B27" s="174" t="str">
        <f>'[2]2'!B25</f>
        <v>Реконструкция линий электропередачи, всего, в том числе:</v>
      </c>
      <c r="C27" s="175">
        <v>0</v>
      </c>
      <c r="D27" s="176">
        <f t="shared" si="5"/>
        <v>0</v>
      </c>
      <c r="E27" s="176">
        <f t="shared" si="5"/>
        <v>0</v>
      </c>
      <c r="F27" s="176">
        <f t="shared" si="5"/>
        <v>0</v>
      </c>
      <c r="G27" s="176">
        <f t="shared" si="5"/>
        <v>0</v>
      </c>
      <c r="H27" s="176">
        <f t="shared" si="5"/>
        <v>0</v>
      </c>
      <c r="I27" s="176">
        <f t="shared" si="5"/>
        <v>0</v>
      </c>
      <c r="J27" s="176">
        <f t="shared" si="5"/>
        <v>0</v>
      </c>
      <c r="K27" s="176">
        <f t="shared" si="5"/>
        <v>0</v>
      </c>
      <c r="L27" s="176">
        <f t="shared" si="5"/>
        <v>0</v>
      </c>
      <c r="M27" s="176">
        <f t="shared" si="5"/>
        <v>0</v>
      </c>
      <c r="N27" s="176">
        <f t="shared" si="5"/>
        <v>0</v>
      </c>
      <c r="O27" s="176">
        <f t="shared" si="5"/>
        <v>0</v>
      </c>
      <c r="P27" s="176">
        <f t="shared" si="5"/>
        <v>0</v>
      </c>
      <c r="Q27" s="176">
        <f t="shared" si="5"/>
        <v>0</v>
      </c>
      <c r="R27" s="176">
        <f t="shared" si="5"/>
        <v>0</v>
      </c>
      <c r="S27" s="176">
        <f t="shared" si="5"/>
        <v>0</v>
      </c>
      <c r="T27" s="176">
        <f t="shared" si="6"/>
        <v>0</v>
      </c>
      <c r="U27" s="176">
        <f t="shared" si="6"/>
        <v>0</v>
      </c>
      <c r="V27" s="176">
        <f t="shared" si="6"/>
        <v>0</v>
      </c>
      <c r="W27" s="176">
        <f t="shared" si="6"/>
        <v>0</v>
      </c>
      <c r="X27" s="176">
        <f t="shared" si="6"/>
        <v>0</v>
      </c>
      <c r="Y27" s="176">
        <f t="shared" si="6"/>
        <v>0</v>
      </c>
      <c r="Z27" s="176">
        <f>SUM(Z28:Z30)</f>
        <v>2.4633333333333334</v>
      </c>
      <c r="AA27" s="176">
        <f t="shared" ref="AA27:AL27" si="8">SUM(AA28:AA30)</f>
        <v>0</v>
      </c>
      <c r="AB27" s="176">
        <f t="shared" si="8"/>
        <v>0</v>
      </c>
      <c r="AC27" s="176">
        <f t="shared" si="8"/>
        <v>0</v>
      </c>
      <c r="AD27" s="176">
        <f t="shared" si="8"/>
        <v>0</v>
      </c>
      <c r="AE27" s="176">
        <f t="shared" si="8"/>
        <v>0</v>
      </c>
      <c r="AF27" s="176">
        <f t="shared" si="8"/>
        <v>0</v>
      </c>
      <c r="AG27" s="176">
        <f t="shared" si="8"/>
        <v>2.4633333333333334</v>
      </c>
      <c r="AH27" s="176">
        <f t="shared" si="8"/>
        <v>0</v>
      </c>
      <c r="AI27" s="176">
        <f t="shared" si="8"/>
        <v>0</v>
      </c>
      <c r="AJ27" s="176">
        <f t="shared" si="8"/>
        <v>0</v>
      </c>
      <c r="AK27" s="176">
        <f t="shared" si="8"/>
        <v>0</v>
      </c>
      <c r="AL27" s="176">
        <f t="shared" si="8"/>
        <v>0</v>
      </c>
      <c r="AM27" s="176"/>
    </row>
    <row r="28" spans="1:41" ht="129" customHeight="1">
      <c r="A28" s="192" t="s">
        <v>261</v>
      </c>
      <c r="B28" s="193" t="s">
        <v>89</v>
      </c>
      <c r="C28" s="194" t="s">
        <v>85</v>
      </c>
      <c r="D28" s="178">
        <v>0</v>
      </c>
      <c r="E28" s="178">
        <v>0</v>
      </c>
      <c r="F28" s="178">
        <v>0</v>
      </c>
      <c r="G28" s="178">
        <v>0</v>
      </c>
      <c r="H28" s="178">
        <v>0</v>
      </c>
      <c r="I28" s="178">
        <v>0</v>
      </c>
      <c r="J28" s="178">
        <v>0</v>
      </c>
      <c r="K28" s="178">
        <v>0</v>
      </c>
      <c r="L28" s="178">
        <v>0</v>
      </c>
      <c r="M28" s="178">
        <v>0</v>
      </c>
      <c r="N28" s="178">
        <v>0</v>
      </c>
      <c r="O28" s="178">
        <v>0</v>
      </c>
      <c r="P28" s="178">
        <v>0</v>
      </c>
      <c r="Q28" s="178">
        <v>0</v>
      </c>
      <c r="R28" s="178">
        <v>0</v>
      </c>
      <c r="S28" s="178">
        <v>0</v>
      </c>
      <c r="T28" s="178">
        <v>0</v>
      </c>
      <c r="U28" s="178">
        <v>0</v>
      </c>
      <c r="V28" s="178">
        <v>0</v>
      </c>
      <c r="W28" s="178">
        <v>0</v>
      </c>
      <c r="X28" s="178">
        <v>0</v>
      </c>
      <c r="Y28" s="178">
        <v>0</v>
      </c>
      <c r="Z28" s="180">
        <f>0.939/1.2</f>
        <v>0.78249999999999997</v>
      </c>
      <c r="AA28" s="178">
        <f>'[1]4'!AX28</f>
        <v>0</v>
      </c>
      <c r="AB28" s="178">
        <f>'[1]4'!AY28</f>
        <v>0</v>
      </c>
      <c r="AC28" s="178">
        <f>'[1]4'!AZ28</f>
        <v>0</v>
      </c>
      <c r="AD28" s="178">
        <f>'[1]4'!BA28</f>
        <v>0</v>
      </c>
      <c r="AE28" s="178">
        <f>'[1]4'!BB28</f>
        <v>0</v>
      </c>
      <c r="AF28" s="178">
        <f>D28+K28+R28+Y28</f>
        <v>0</v>
      </c>
      <c r="AG28" s="178">
        <f t="shared" ref="AG28:AL30" si="9">E28+L28+S28+Z28</f>
        <v>0.78249999999999997</v>
      </c>
      <c r="AH28" s="178">
        <f t="shared" si="9"/>
        <v>0</v>
      </c>
      <c r="AI28" s="178">
        <f t="shared" si="9"/>
        <v>0</v>
      </c>
      <c r="AJ28" s="178">
        <f t="shared" si="9"/>
        <v>0</v>
      </c>
      <c r="AK28" s="178">
        <f t="shared" si="9"/>
        <v>0</v>
      </c>
      <c r="AL28" s="178">
        <f t="shared" si="9"/>
        <v>0</v>
      </c>
    </row>
    <row r="29" spans="1:41" ht="129" customHeight="1">
      <c r="A29" s="192" t="s">
        <v>262</v>
      </c>
      <c r="B29" s="193" t="s">
        <v>90</v>
      </c>
      <c r="C29" s="194" t="s">
        <v>91</v>
      </c>
      <c r="D29" s="178">
        <f t="shared" ref="D29:AE30" si="10">SUM(D32:D33)</f>
        <v>0</v>
      </c>
      <c r="E29" s="178">
        <f t="shared" si="10"/>
        <v>0</v>
      </c>
      <c r="F29" s="178">
        <f t="shared" si="10"/>
        <v>0</v>
      </c>
      <c r="G29" s="178">
        <f t="shared" si="10"/>
        <v>0</v>
      </c>
      <c r="H29" s="178">
        <f t="shared" si="10"/>
        <v>0</v>
      </c>
      <c r="I29" s="178">
        <f t="shared" si="10"/>
        <v>0</v>
      </c>
      <c r="J29" s="178">
        <f t="shared" si="10"/>
        <v>0</v>
      </c>
      <c r="K29" s="178">
        <f t="shared" si="10"/>
        <v>0</v>
      </c>
      <c r="L29" s="178">
        <f t="shared" si="10"/>
        <v>0</v>
      </c>
      <c r="M29" s="178">
        <f t="shared" si="10"/>
        <v>0</v>
      </c>
      <c r="N29" s="178">
        <f t="shared" si="10"/>
        <v>0</v>
      </c>
      <c r="O29" s="178">
        <f t="shared" si="10"/>
        <v>0</v>
      </c>
      <c r="P29" s="178">
        <f t="shared" si="10"/>
        <v>0</v>
      </c>
      <c r="Q29" s="178">
        <f t="shared" si="10"/>
        <v>0</v>
      </c>
      <c r="R29" s="178">
        <f t="shared" si="10"/>
        <v>0</v>
      </c>
      <c r="S29" s="178">
        <f t="shared" si="10"/>
        <v>0</v>
      </c>
      <c r="T29" s="178">
        <f t="shared" si="10"/>
        <v>0</v>
      </c>
      <c r="U29" s="178">
        <f t="shared" si="10"/>
        <v>0</v>
      </c>
      <c r="V29" s="178">
        <f t="shared" si="10"/>
        <v>0</v>
      </c>
      <c r="W29" s="178">
        <f t="shared" si="10"/>
        <v>0</v>
      </c>
      <c r="X29" s="178">
        <f t="shared" si="10"/>
        <v>0</v>
      </c>
      <c r="Y29" s="178">
        <f t="shared" si="10"/>
        <v>0</v>
      </c>
      <c r="Z29" s="180">
        <f>1.172/1.2</f>
        <v>0.97666666666666668</v>
      </c>
      <c r="AA29" s="178">
        <v>0</v>
      </c>
      <c r="AB29" s="178">
        <f t="shared" si="10"/>
        <v>0</v>
      </c>
      <c r="AC29" s="178">
        <f t="shared" si="10"/>
        <v>0</v>
      </c>
      <c r="AD29" s="178">
        <f t="shared" si="10"/>
        <v>0</v>
      </c>
      <c r="AE29" s="178">
        <f t="shared" si="10"/>
        <v>0</v>
      </c>
      <c r="AF29" s="178">
        <f t="shared" ref="AF29:AF30" si="11">D29+K29+R29+Y29</f>
        <v>0</v>
      </c>
      <c r="AG29" s="178">
        <f t="shared" si="9"/>
        <v>0.97666666666666668</v>
      </c>
      <c r="AH29" s="178">
        <f t="shared" si="9"/>
        <v>0</v>
      </c>
      <c r="AI29" s="178">
        <f t="shared" si="9"/>
        <v>0</v>
      </c>
      <c r="AJ29" s="178">
        <f t="shared" si="9"/>
        <v>0</v>
      </c>
      <c r="AK29" s="178">
        <f t="shared" si="9"/>
        <v>0</v>
      </c>
      <c r="AL29" s="178">
        <f t="shared" si="9"/>
        <v>0</v>
      </c>
    </row>
    <row r="30" spans="1:41" ht="120" customHeight="1">
      <c r="A30" s="192" t="s">
        <v>263</v>
      </c>
      <c r="B30" s="193" t="s">
        <v>92</v>
      </c>
      <c r="C30" s="194" t="s">
        <v>93</v>
      </c>
      <c r="D30" s="178">
        <f t="shared" si="10"/>
        <v>0</v>
      </c>
      <c r="E30" s="178">
        <f t="shared" si="10"/>
        <v>0</v>
      </c>
      <c r="F30" s="178">
        <f t="shared" si="10"/>
        <v>0</v>
      </c>
      <c r="G30" s="178">
        <f t="shared" si="10"/>
        <v>0</v>
      </c>
      <c r="H30" s="178">
        <f t="shared" si="10"/>
        <v>0</v>
      </c>
      <c r="I30" s="178">
        <f t="shared" si="10"/>
        <v>0</v>
      </c>
      <c r="J30" s="178">
        <f t="shared" si="10"/>
        <v>0</v>
      </c>
      <c r="K30" s="178">
        <f t="shared" si="10"/>
        <v>0</v>
      </c>
      <c r="L30" s="178">
        <f t="shared" si="10"/>
        <v>0</v>
      </c>
      <c r="M30" s="178">
        <f t="shared" si="10"/>
        <v>0</v>
      </c>
      <c r="N30" s="178">
        <f t="shared" si="10"/>
        <v>0</v>
      </c>
      <c r="O30" s="178">
        <f t="shared" si="10"/>
        <v>0</v>
      </c>
      <c r="P30" s="178">
        <f t="shared" si="10"/>
        <v>0</v>
      </c>
      <c r="Q30" s="178">
        <f t="shared" si="10"/>
        <v>0</v>
      </c>
      <c r="R30" s="178">
        <f t="shared" si="10"/>
        <v>0</v>
      </c>
      <c r="S30" s="178">
        <f t="shared" si="10"/>
        <v>0</v>
      </c>
      <c r="T30" s="178">
        <f t="shared" si="10"/>
        <v>0</v>
      </c>
      <c r="U30" s="178">
        <f t="shared" si="10"/>
        <v>0</v>
      </c>
      <c r="V30" s="178">
        <f t="shared" si="10"/>
        <v>0</v>
      </c>
      <c r="W30" s="178">
        <f t="shared" si="10"/>
        <v>0</v>
      </c>
      <c r="X30" s="178">
        <f t="shared" si="10"/>
        <v>0</v>
      </c>
      <c r="Y30" s="178">
        <f t="shared" si="10"/>
        <v>0</v>
      </c>
      <c r="Z30" s="180">
        <f>0.845/1.2</f>
        <v>0.70416666666666672</v>
      </c>
      <c r="AA30" s="178">
        <v>0</v>
      </c>
      <c r="AB30" s="178">
        <v>0</v>
      </c>
      <c r="AC30" s="178">
        <v>0</v>
      </c>
      <c r="AD30" s="178">
        <v>0</v>
      </c>
      <c r="AE30" s="178">
        <v>0</v>
      </c>
      <c r="AF30" s="178">
        <f t="shared" si="11"/>
        <v>0</v>
      </c>
      <c r="AG30" s="178">
        <f t="shared" si="9"/>
        <v>0.70416666666666672</v>
      </c>
      <c r="AH30" s="178">
        <f t="shared" si="9"/>
        <v>0</v>
      </c>
      <c r="AI30" s="178">
        <f t="shared" si="9"/>
        <v>0</v>
      </c>
      <c r="AJ30" s="178">
        <f t="shared" si="9"/>
        <v>0</v>
      </c>
      <c r="AK30" s="178">
        <f t="shared" si="9"/>
        <v>0</v>
      </c>
      <c r="AL30" s="178">
        <f t="shared" si="9"/>
        <v>0</v>
      </c>
    </row>
    <row r="31" spans="1:41" ht="129" hidden="1" customHeight="1">
      <c r="A31" s="192"/>
      <c r="B31" s="193"/>
      <c r="C31" s="194"/>
      <c r="D31" s="178"/>
      <c r="E31" s="178"/>
      <c r="F31" s="178"/>
      <c r="G31" s="178"/>
      <c r="H31" s="178"/>
      <c r="I31" s="178"/>
      <c r="J31" s="178"/>
      <c r="K31" s="178"/>
      <c r="L31" s="178"/>
      <c r="M31" s="178"/>
      <c r="N31" s="178"/>
      <c r="O31" s="178"/>
      <c r="P31" s="178"/>
      <c r="Q31" s="178"/>
      <c r="R31" s="178"/>
      <c r="S31" s="178"/>
      <c r="T31" s="178"/>
      <c r="U31" s="178"/>
      <c r="V31" s="178"/>
      <c r="W31" s="178"/>
      <c r="X31" s="178"/>
      <c r="Y31" s="178"/>
      <c r="Z31" s="180"/>
      <c r="AA31" s="178"/>
      <c r="AB31" s="178"/>
      <c r="AC31" s="178"/>
      <c r="AD31" s="178"/>
      <c r="AE31" s="178"/>
      <c r="AF31" s="177"/>
      <c r="AG31" s="178"/>
      <c r="AH31" s="177"/>
      <c r="AI31" s="177"/>
      <c r="AJ31" s="177"/>
      <c r="AK31" s="177"/>
      <c r="AL31" s="177"/>
    </row>
    <row r="32" spans="1:41" ht="31.5">
      <c r="A32" s="15" t="s">
        <v>5</v>
      </c>
      <c r="B32" s="81" t="s">
        <v>4</v>
      </c>
      <c r="C32" s="174"/>
      <c r="D32" s="176">
        <v>0</v>
      </c>
      <c r="E32" s="176">
        <v>0</v>
      </c>
      <c r="F32" s="176">
        <v>0</v>
      </c>
      <c r="G32" s="176">
        <v>0</v>
      </c>
      <c r="H32" s="176">
        <v>0</v>
      </c>
      <c r="I32" s="176">
        <v>0</v>
      </c>
      <c r="J32" s="176">
        <v>0</v>
      </c>
      <c r="K32" s="176">
        <v>0</v>
      </c>
      <c r="L32" s="176">
        <v>0</v>
      </c>
      <c r="M32" s="176">
        <v>0</v>
      </c>
      <c r="N32" s="176">
        <v>0</v>
      </c>
      <c r="O32" s="176">
        <v>0</v>
      </c>
      <c r="P32" s="176">
        <v>0</v>
      </c>
      <c r="Q32" s="176">
        <v>0</v>
      </c>
      <c r="R32" s="176">
        <v>0</v>
      </c>
      <c r="S32" s="176">
        <v>0</v>
      </c>
      <c r="T32" s="176">
        <v>0</v>
      </c>
      <c r="U32" s="176">
        <v>0</v>
      </c>
      <c r="V32" s="176">
        <v>0</v>
      </c>
      <c r="W32" s="176">
        <v>0</v>
      </c>
      <c r="X32" s="176">
        <v>0</v>
      </c>
      <c r="Y32" s="176">
        <f>'[1]4'!AV33</f>
        <v>0</v>
      </c>
      <c r="Z32" s="176">
        <f>SUM(Z33:Z35)</f>
        <v>3.0675000000000003</v>
      </c>
      <c r="AA32" s="176">
        <f t="shared" ref="AA32:AL32" si="12">SUM(AA33:AA35)</f>
        <v>0.65</v>
      </c>
      <c r="AB32" s="176">
        <f t="shared" si="12"/>
        <v>0</v>
      </c>
      <c r="AC32" s="176">
        <f t="shared" si="12"/>
        <v>0</v>
      </c>
      <c r="AD32" s="176">
        <f t="shared" si="12"/>
        <v>0</v>
      </c>
      <c r="AE32" s="176">
        <f t="shared" si="12"/>
        <v>0</v>
      </c>
      <c r="AF32" s="176">
        <f t="shared" si="12"/>
        <v>0</v>
      </c>
      <c r="AG32" s="176">
        <f t="shared" si="12"/>
        <v>3.0675000000000003</v>
      </c>
      <c r="AH32" s="176">
        <f t="shared" si="12"/>
        <v>0.65</v>
      </c>
      <c r="AI32" s="176">
        <f t="shared" si="12"/>
        <v>0</v>
      </c>
      <c r="AJ32" s="176">
        <f t="shared" si="12"/>
        <v>0</v>
      </c>
      <c r="AK32" s="176">
        <f t="shared" si="12"/>
        <v>0</v>
      </c>
      <c r="AL32" s="176">
        <f t="shared" si="12"/>
        <v>0</v>
      </c>
      <c r="AM32" s="185"/>
      <c r="AN32" s="185"/>
      <c r="AO32" s="185"/>
    </row>
    <row r="33" spans="1:41" ht="63">
      <c r="A33" s="192" t="s">
        <v>3</v>
      </c>
      <c r="B33" s="158" t="s">
        <v>94</v>
      </c>
      <c r="C33" s="197" t="s">
        <v>95</v>
      </c>
      <c r="D33" s="178">
        <v>0</v>
      </c>
      <c r="E33" s="178">
        <v>0</v>
      </c>
      <c r="F33" s="178">
        <v>0</v>
      </c>
      <c r="G33" s="178">
        <v>0</v>
      </c>
      <c r="H33" s="178">
        <v>0</v>
      </c>
      <c r="I33" s="178">
        <v>0</v>
      </c>
      <c r="J33" s="178">
        <v>0</v>
      </c>
      <c r="K33" s="178">
        <v>0</v>
      </c>
      <c r="L33" s="178">
        <v>0</v>
      </c>
      <c r="M33" s="178">
        <v>0</v>
      </c>
      <c r="N33" s="178">
        <v>0</v>
      </c>
      <c r="O33" s="178">
        <v>0</v>
      </c>
      <c r="P33" s="178">
        <v>0</v>
      </c>
      <c r="Q33" s="178">
        <v>0</v>
      </c>
      <c r="R33" s="178">
        <v>0</v>
      </c>
      <c r="S33" s="178">
        <v>0</v>
      </c>
      <c r="T33" s="178">
        <v>0</v>
      </c>
      <c r="U33" s="178">
        <v>0</v>
      </c>
      <c r="V33" s="178">
        <v>0</v>
      </c>
      <c r="W33" s="178">
        <v>0</v>
      </c>
      <c r="X33" s="178">
        <v>0</v>
      </c>
      <c r="Y33" s="178">
        <f>'[1]4'!AV34</f>
        <v>0</v>
      </c>
      <c r="Z33" s="180">
        <f>0.438/1.2</f>
        <v>0.36499999999999999</v>
      </c>
      <c r="AA33" s="178">
        <v>0.4</v>
      </c>
      <c r="AB33" s="178">
        <v>0</v>
      </c>
      <c r="AC33" s="178">
        <v>0</v>
      </c>
      <c r="AD33" s="178">
        <v>0</v>
      </c>
      <c r="AE33" s="178">
        <v>0</v>
      </c>
      <c r="AF33" s="178">
        <f t="shared" ref="AF33:AL35" si="13">D33+K33+R33+Y33</f>
        <v>0</v>
      </c>
      <c r="AG33" s="178">
        <f t="shared" si="13"/>
        <v>0.36499999999999999</v>
      </c>
      <c r="AH33" s="178">
        <f t="shared" si="13"/>
        <v>0.4</v>
      </c>
      <c r="AI33" s="178">
        <f t="shared" si="13"/>
        <v>0</v>
      </c>
      <c r="AJ33" s="178">
        <f t="shared" si="13"/>
        <v>0</v>
      </c>
      <c r="AK33" s="178">
        <f t="shared" si="13"/>
        <v>0</v>
      </c>
      <c r="AL33" s="178">
        <f t="shared" si="13"/>
        <v>0</v>
      </c>
      <c r="AM33" s="191"/>
      <c r="AN33" s="191"/>
      <c r="AO33" s="185"/>
    </row>
    <row r="34" spans="1:41" ht="63">
      <c r="A34" s="192" t="s">
        <v>96</v>
      </c>
      <c r="B34" s="158" t="s">
        <v>97</v>
      </c>
      <c r="C34" s="197" t="s">
        <v>98</v>
      </c>
      <c r="D34" s="178">
        <v>0</v>
      </c>
      <c r="E34" s="178">
        <v>0</v>
      </c>
      <c r="F34" s="178">
        <v>0</v>
      </c>
      <c r="G34" s="178">
        <v>0</v>
      </c>
      <c r="H34" s="178">
        <v>0</v>
      </c>
      <c r="I34" s="178">
        <v>0</v>
      </c>
      <c r="J34" s="178">
        <v>0</v>
      </c>
      <c r="K34" s="178">
        <v>0</v>
      </c>
      <c r="L34" s="178">
        <v>0</v>
      </c>
      <c r="M34" s="178">
        <v>0</v>
      </c>
      <c r="N34" s="178">
        <v>0</v>
      </c>
      <c r="O34" s="178">
        <v>0</v>
      </c>
      <c r="P34" s="178">
        <v>0</v>
      </c>
      <c r="Q34" s="178">
        <v>0</v>
      </c>
      <c r="R34" s="178">
        <v>0</v>
      </c>
      <c r="S34" s="178">
        <v>0</v>
      </c>
      <c r="T34" s="178">
        <v>0</v>
      </c>
      <c r="U34" s="178">
        <v>0</v>
      </c>
      <c r="V34" s="178">
        <v>0</v>
      </c>
      <c r="W34" s="178">
        <v>0</v>
      </c>
      <c r="X34" s="178">
        <v>0</v>
      </c>
      <c r="Y34" s="178">
        <v>0</v>
      </c>
      <c r="Z34" s="180">
        <f>0.353/1.2</f>
        <v>0.29416666666666669</v>
      </c>
      <c r="AA34" s="178">
        <v>0.25</v>
      </c>
      <c r="AB34" s="178">
        <v>0</v>
      </c>
      <c r="AC34" s="178">
        <v>0</v>
      </c>
      <c r="AD34" s="178">
        <v>0</v>
      </c>
      <c r="AE34" s="178">
        <v>0</v>
      </c>
      <c r="AF34" s="178">
        <f t="shared" si="13"/>
        <v>0</v>
      </c>
      <c r="AG34" s="178">
        <f t="shared" si="13"/>
        <v>0.29416666666666669</v>
      </c>
      <c r="AH34" s="178">
        <f t="shared" si="13"/>
        <v>0.25</v>
      </c>
      <c r="AI34" s="178">
        <f t="shared" si="13"/>
        <v>0</v>
      </c>
      <c r="AJ34" s="178">
        <f t="shared" si="13"/>
        <v>0</v>
      </c>
      <c r="AK34" s="178">
        <f t="shared" si="13"/>
        <v>0</v>
      </c>
      <c r="AL34" s="178">
        <f t="shared" si="13"/>
        <v>0</v>
      </c>
      <c r="AM34" s="185"/>
      <c r="AN34" s="185"/>
      <c r="AO34" s="185"/>
    </row>
    <row r="35" spans="1:41" ht="63">
      <c r="A35" s="192" t="s">
        <v>99</v>
      </c>
      <c r="B35" s="158" t="s">
        <v>100</v>
      </c>
      <c r="C35" s="197" t="s">
        <v>101</v>
      </c>
      <c r="D35" s="178">
        <v>0</v>
      </c>
      <c r="E35" s="178">
        <v>0</v>
      </c>
      <c r="F35" s="178">
        <v>0</v>
      </c>
      <c r="G35" s="178">
        <v>0</v>
      </c>
      <c r="H35" s="178">
        <v>0</v>
      </c>
      <c r="I35" s="178">
        <v>0</v>
      </c>
      <c r="J35" s="178">
        <v>0</v>
      </c>
      <c r="K35" s="178">
        <v>0</v>
      </c>
      <c r="L35" s="178">
        <v>0</v>
      </c>
      <c r="M35" s="178">
        <v>0</v>
      </c>
      <c r="N35" s="178">
        <v>0</v>
      </c>
      <c r="O35" s="178">
        <v>0</v>
      </c>
      <c r="P35" s="178">
        <v>0</v>
      </c>
      <c r="Q35" s="178">
        <v>0</v>
      </c>
      <c r="R35" s="178">
        <v>0</v>
      </c>
      <c r="S35" s="178">
        <v>0</v>
      </c>
      <c r="T35" s="178">
        <v>0</v>
      </c>
      <c r="U35" s="178">
        <v>0</v>
      </c>
      <c r="V35" s="178">
        <v>0</v>
      </c>
      <c r="W35" s="178">
        <v>0</v>
      </c>
      <c r="X35" s="178">
        <v>0</v>
      </c>
      <c r="Y35" s="178">
        <v>0</v>
      </c>
      <c r="Z35" s="180">
        <f>2.89/1.2</f>
        <v>2.4083333333333337</v>
      </c>
      <c r="AA35" s="178">
        <v>0</v>
      </c>
      <c r="AB35" s="178">
        <v>0</v>
      </c>
      <c r="AC35" s="178">
        <v>0</v>
      </c>
      <c r="AD35" s="178">
        <v>0</v>
      </c>
      <c r="AE35" s="178">
        <v>0</v>
      </c>
      <c r="AF35" s="178">
        <f t="shared" si="13"/>
        <v>0</v>
      </c>
      <c r="AG35" s="178">
        <f t="shared" si="13"/>
        <v>2.4083333333333337</v>
      </c>
      <c r="AH35" s="178">
        <f t="shared" si="13"/>
        <v>0</v>
      </c>
      <c r="AI35" s="178">
        <f t="shared" si="13"/>
        <v>0</v>
      </c>
      <c r="AJ35" s="178">
        <f t="shared" si="13"/>
        <v>0</v>
      </c>
      <c r="AK35" s="178">
        <f t="shared" si="13"/>
        <v>0</v>
      </c>
      <c r="AL35" s="178">
        <f t="shared" si="13"/>
        <v>0</v>
      </c>
      <c r="AM35" s="185"/>
      <c r="AN35" s="185"/>
      <c r="AO35" s="185"/>
    </row>
    <row r="36" spans="1:41">
      <c r="AM36" s="185"/>
      <c r="AN36" s="185"/>
      <c r="AO36" s="185"/>
    </row>
    <row r="41" spans="1:41" s="2" customFormat="1">
      <c r="B41" s="365" t="s">
        <v>2</v>
      </c>
      <c r="C41" s="365"/>
      <c r="D41" s="365"/>
      <c r="F41" s="3"/>
      <c r="G41" s="132" t="s">
        <v>305</v>
      </c>
      <c r="H41" s="3"/>
      <c r="I41" s="3"/>
      <c r="J41" s="3"/>
      <c r="K41" s="3"/>
      <c r="L41" s="3"/>
      <c r="M41" s="3"/>
      <c r="N41" s="3"/>
      <c r="O41" s="3"/>
      <c r="P41" s="3"/>
      <c r="Q41" s="3"/>
      <c r="R41" s="3"/>
      <c r="S41" s="133"/>
      <c r="T41" s="3"/>
      <c r="U41" s="3"/>
    </row>
    <row r="42" spans="1:41" s="2" customFormat="1" ht="15">
      <c r="B42" s="3"/>
      <c r="C42" s="3"/>
      <c r="D42" s="3"/>
      <c r="E42" s="3"/>
      <c r="F42" s="3"/>
      <c r="G42" s="3"/>
      <c r="H42" s="3"/>
      <c r="I42" s="3"/>
      <c r="J42" s="3"/>
      <c r="K42" s="3"/>
      <c r="L42" s="3"/>
      <c r="M42" s="3"/>
      <c r="N42" s="3"/>
      <c r="O42" s="3"/>
      <c r="P42" s="3"/>
      <c r="Q42" s="3"/>
      <c r="R42" s="3"/>
      <c r="S42" s="133"/>
      <c r="T42" s="3"/>
      <c r="U42" s="3"/>
    </row>
    <row r="43" spans="1:41" s="2" customFormat="1" ht="15">
      <c r="B43" s="3"/>
      <c r="C43" s="3"/>
      <c r="D43" s="3"/>
      <c r="E43" s="3"/>
      <c r="F43" s="3"/>
      <c r="G43" s="3"/>
      <c r="H43" s="3"/>
      <c r="I43" s="3"/>
      <c r="J43" s="3"/>
      <c r="K43" s="3"/>
      <c r="L43" s="3"/>
      <c r="M43" s="3"/>
      <c r="N43" s="3"/>
      <c r="O43" s="3"/>
      <c r="P43" s="3"/>
      <c r="Q43" s="3"/>
      <c r="R43" s="3"/>
      <c r="S43" s="133"/>
      <c r="T43" s="3"/>
      <c r="U43" s="3"/>
    </row>
    <row r="44" spans="1:41" s="2" customFormat="1" ht="15">
      <c r="B44" s="3"/>
      <c r="C44" s="3"/>
      <c r="D44" s="3"/>
      <c r="E44" s="3"/>
      <c r="F44" s="3"/>
      <c r="G44" s="3"/>
      <c r="H44" s="3"/>
      <c r="I44" s="3"/>
      <c r="J44" s="3"/>
      <c r="K44" s="3"/>
      <c r="L44" s="3"/>
      <c r="M44" s="3"/>
      <c r="N44" s="3"/>
      <c r="O44" s="3"/>
      <c r="P44" s="3"/>
      <c r="Q44" s="3"/>
      <c r="R44" s="3"/>
      <c r="S44" s="133"/>
      <c r="T44" s="3"/>
      <c r="U44" s="3"/>
    </row>
    <row r="45" spans="1:41" s="2" customFormat="1">
      <c r="B45" s="58" t="s">
        <v>485</v>
      </c>
      <c r="C45" s="58"/>
      <c r="D45" s="4"/>
      <c r="F45" s="4"/>
      <c r="G45" s="6" t="s">
        <v>486</v>
      </c>
      <c r="H45" s="4"/>
      <c r="I45" s="4"/>
      <c r="J45" s="4"/>
      <c r="K45" s="4"/>
      <c r="L45" s="3"/>
      <c r="M45" s="3"/>
      <c r="N45" s="3"/>
      <c r="O45" s="3"/>
      <c r="P45" s="3"/>
      <c r="Q45" s="3"/>
      <c r="R45" s="3"/>
      <c r="S45" s="133"/>
      <c r="T45" s="3"/>
      <c r="U45" s="3"/>
    </row>
    <row r="46" spans="1:41" s="2" customFormat="1" ht="15">
      <c r="B46" s="3"/>
      <c r="C46" s="3"/>
      <c r="D46" s="3"/>
      <c r="E46" s="3"/>
      <c r="F46" s="3"/>
      <c r="G46" s="3"/>
      <c r="H46" s="3"/>
      <c r="I46" s="3"/>
      <c r="J46" s="3"/>
      <c r="K46" s="3"/>
      <c r="L46" s="3"/>
      <c r="M46" s="3"/>
      <c r="N46" s="3"/>
      <c r="O46" s="3"/>
      <c r="P46" s="3"/>
      <c r="Q46" s="3"/>
      <c r="R46" s="3"/>
      <c r="S46" s="133"/>
      <c r="T46" s="3"/>
      <c r="U46" s="3"/>
    </row>
    <row r="50" spans="36:36">
      <c r="AJ50" s="61" t="s">
        <v>487</v>
      </c>
    </row>
  </sheetData>
  <mergeCells count="23">
    <mergeCell ref="A12:AL12"/>
    <mergeCell ref="A4:AL4"/>
    <mergeCell ref="A5:AL5"/>
    <mergeCell ref="A7:AL7"/>
    <mergeCell ref="A8:AL8"/>
    <mergeCell ref="A10:AL10"/>
    <mergeCell ref="A13:AL13"/>
    <mergeCell ref="A14:AL14"/>
    <mergeCell ref="A15:A18"/>
    <mergeCell ref="B15:B18"/>
    <mergeCell ref="C15:C18"/>
    <mergeCell ref="D15:AL15"/>
    <mergeCell ref="D16:J16"/>
    <mergeCell ref="K16:Q16"/>
    <mergeCell ref="R16:X16"/>
    <mergeCell ref="Y16:AE16"/>
    <mergeCell ref="B41:D41"/>
    <mergeCell ref="AF16:AL16"/>
    <mergeCell ref="E17:J17"/>
    <mergeCell ref="L17:Q17"/>
    <mergeCell ref="S17:X17"/>
    <mergeCell ref="Z17:AE17"/>
    <mergeCell ref="AG17:AL17"/>
  </mergeCells>
  <pageMargins left="0.70866141732283472" right="0.70866141732283472" top="0.74803149606299213" bottom="0.74803149606299213" header="0.31496062992125984" footer="0.31496062992125984"/>
  <pageSetup paperSize="8" scale="5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N50"/>
  <sheetViews>
    <sheetView view="pageBreakPreview" topLeftCell="T9" zoomScale="60" zoomScaleNormal="100" workbookViewId="0">
      <pane ySplit="19" topLeftCell="A28" activePane="bottomLeft" state="frozen"/>
      <selection activeCell="A9" sqref="A9"/>
      <selection pane="bottomLeft" activeCell="AM28" sqref="AM28"/>
    </sheetView>
  </sheetViews>
  <sheetFormatPr defaultRowHeight="15.75"/>
  <cols>
    <col min="1" max="1" width="12" style="198" customWidth="1"/>
    <col min="2" max="2" width="33.125" style="198" customWidth="1"/>
    <col min="3" max="3" width="13.875" style="198" customWidth="1"/>
    <col min="4" max="15" width="5.75" style="198" bestFit="1" customWidth="1"/>
    <col min="16" max="16" width="7.25" style="198" customWidth="1"/>
    <col min="17" max="63" width="6" style="198" customWidth="1"/>
    <col min="64" max="64" width="7.5" style="198" customWidth="1"/>
    <col min="65" max="75" width="6" style="198" customWidth="1"/>
    <col min="76" max="76" width="32.375" style="198" customWidth="1"/>
    <col min="77" max="16384" width="9" style="198"/>
  </cols>
  <sheetData>
    <row r="1" spans="1:118" ht="18.75">
      <c r="V1" s="199"/>
      <c r="W1" s="199"/>
      <c r="X1" s="199"/>
      <c r="Y1" s="199"/>
      <c r="Z1" s="199"/>
      <c r="AA1" s="199"/>
      <c r="AB1" s="199"/>
      <c r="AC1" s="199"/>
      <c r="AD1" s="199"/>
      <c r="AE1" s="199"/>
      <c r="BX1" s="200" t="s">
        <v>488</v>
      </c>
    </row>
    <row r="2" spans="1:118" ht="18.75">
      <c r="V2" s="199"/>
      <c r="W2" s="199"/>
      <c r="X2" s="199"/>
      <c r="Y2" s="199"/>
      <c r="Z2" s="199"/>
      <c r="AA2" s="199"/>
      <c r="AB2" s="199"/>
      <c r="AC2" s="199"/>
      <c r="AD2" s="199"/>
      <c r="AE2" s="199"/>
      <c r="BX2" s="201" t="s">
        <v>103</v>
      </c>
    </row>
    <row r="3" spans="1:118" ht="18.75">
      <c r="V3" s="199"/>
      <c r="W3" s="199"/>
      <c r="X3" s="199"/>
      <c r="Y3" s="199"/>
      <c r="Z3" s="199"/>
      <c r="AA3" s="199"/>
      <c r="AB3" s="199"/>
      <c r="AC3" s="199"/>
      <c r="AD3" s="199"/>
      <c r="AE3" s="199"/>
      <c r="BX3" s="201" t="s">
        <v>104</v>
      </c>
    </row>
    <row r="4" spans="1:118">
      <c r="A4" s="452" t="s">
        <v>489</v>
      </c>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453"/>
      <c r="AU4" s="453"/>
      <c r="AV4" s="453"/>
      <c r="AW4" s="453"/>
      <c r="AX4" s="453"/>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3"/>
      <c r="BX4" s="453"/>
    </row>
    <row r="6" spans="1:118" ht="18.75">
      <c r="A6" s="454" t="s">
        <v>106</v>
      </c>
      <c r="B6" s="454"/>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4"/>
      <c r="BA6" s="454"/>
      <c r="BB6" s="454"/>
      <c r="BC6" s="454"/>
      <c r="BD6" s="454"/>
      <c r="BE6" s="454"/>
      <c r="BF6" s="454"/>
      <c r="BG6" s="454"/>
      <c r="BH6" s="454"/>
      <c r="BI6" s="454"/>
      <c r="BJ6" s="454"/>
      <c r="BK6" s="454"/>
      <c r="BL6" s="454"/>
      <c r="BM6" s="454"/>
      <c r="BN6" s="454"/>
      <c r="BO6" s="454"/>
      <c r="BP6" s="454"/>
      <c r="BQ6" s="454"/>
      <c r="BR6" s="454"/>
      <c r="BS6" s="454"/>
      <c r="BT6" s="454"/>
      <c r="BU6" s="454"/>
      <c r="BV6" s="454"/>
      <c r="BW6" s="454"/>
      <c r="BX6" s="454"/>
    </row>
    <row r="7" spans="1:118">
      <c r="A7" s="455" t="s">
        <v>57</v>
      </c>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row>
    <row r="8" spans="1:118">
      <c r="A8" s="199"/>
      <c r="B8" s="199"/>
      <c r="C8" s="199"/>
      <c r="D8" s="199"/>
      <c r="E8" s="199"/>
      <c r="F8" s="199"/>
      <c r="G8" s="199"/>
      <c r="H8" s="199"/>
      <c r="I8" s="199"/>
      <c r="J8" s="199"/>
      <c r="K8" s="199"/>
      <c r="L8" s="199"/>
      <c r="M8" s="199"/>
      <c r="N8" s="199"/>
      <c r="O8" s="199"/>
      <c r="P8" s="199"/>
      <c r="Q8" s="199"/>
      <c r="R8" s="199"/>
      <c r="S8" s="199"/>
      <c r="T8" s="199"/>
      <c r="U8" s="199"/>
      <c r="V8" s="199"/>
      <c r="W8" s="202"/>
      <c r="X8" s="202"/>
      <c r="Y8" s="202"/>
      <c r="Z8" s="202"/>
      <c r="AA8" s="202"/>
      <c r="AB8" s="202"/>
      <c r="AC8" s="202"/>
      <c r="AD8" s="202"/>
      <c r="AE8" s="202"/>
      <c r="AF8" s="202"/>
      <c r="AG8" s="202"/>
      <c r="AH8" s="202"/>
      <c r="AI8" s="199"/>
      <c r="AJ8" s="202"/>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row>
    <row r="9" spans="1:118" ht="18.75">
      <c r="A9" s="456" t="s">
        <v>61</v>
      </c>
      <c r="B9" s="456"/>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row>
    <row r="11" spans="1:118" ht="18.75">
      <c r="A11" s="456" t="str">
        <f>'[5]5(2022)'!A12:AL12</f>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c r="BW11" s="456"/>
      <c r="BX11" s="456"/>
    </row>
    <row r="12" spans="1:118">
      <c r="A12" s="457" t="s">
        <v>56</v>
      </c>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row>
    <row r="13" spans="1:118">
      <c r="A13" s="439"/>
      <c r="B13" s="439"/>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39"/>
      <c r="BS13" s="439"/>
      <c r="BT13" s="439"/>
      <c r="BU13" s="439"/>
      <c r="BV13" s="439"/>
      <c r="BW13" s="439"/>
    </row>
    <row r="14" spans="1:118" ht="38.25" customHeight="1">
      <c r="A14" s="440" t="s">
        <v>55</v>
      </c>
      <c r="B14" s="440" t="s">
        <v>54</v>
      </c>
      <c r="C14" s="440" t="s">
        <v>53</v>
      </c>
      <c r="D14" s="441" t="s">
        <v>490</v>
      </c>
      <c r="E14" s="442"/>
      <c r="F14" s="442"/>
      <c r="G14" s="442"/>
      <c r="H14" s="442"/>
      <c r="I14" s="442"/>
      <c r="J14" s="442"/>
      <c r="K14" s="442"/>
      <c r="L14" s="442"/>
      <c r="M14" s="442"/>
      <c r="N14" s="442"/>
      <c r="O14" s="443"/>
      <c r="P14" s="449" t="s">
        <v>491</v>
      </c>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1"/>
      <c r="BX14" s="438" t="s">
        <v>121</v>
      </c>
    </row>
    <row r="15" spans="1:118" ht="15.75" customHeight="1">
      <c r="A15" s="440"/>
      <c r="B15" s="440"/>
      <c r="C15" s="440"/>
      <c r="D15" s="444"/>
      <c r="E15" s="435"/>
      <c r="F15" s="435"/>
      <c r="G15" s="435"/>
      <c r="H15" s="435"/>
      <c r="I15" s="435"/>
      <c r="J15" s="435"/>
      <c r="K15" s="435"/>
      <c r="L15" s="435"/>
      <c r="M15" s="435"/>
      <c r="N15" s="435"/>
      <c r="O15" s="445"/>
      <c r="P15" s="437" t="s">
        <v>492</v>
      </c>
      <c r="Q15" s="437"/>
      <c r="R15" s="437"/>
      <c r="S15" s="437"/>
      <c r="T15" s="437"/>
      <c r="U15" s="437"/>
      <c r="V15" s="437"/>
      <c r="W15" s="437"/>
      <c r="X15" s="437"/>
      <c r="Y15" s="437"/>
      <c r="Z15" s="437"/>
      <c r="AA15" s="437"/>
      <c r="AB15" s="437" t="s">
        <v>493</v>
      </c>
      <c r="AC15" s="437"/>
      <c r="AD15" s="437"/>
      <c r="AE15" s="437"/>
      <c r="AF15" s="437"/>
      <c r="AG15" s="437"/>
      <c r="AH15" s="437"/>
      <c r="AI15" s="437"/>
      <c r="AJ15" s="437"/>
      <c r="AK15" s="437"/>
      <c r="AL15" s="437"/>
      <c r="AM15" s="437"/>
      <c r="AN15" s="437" t="s">
        <v>494</v>
      </c>
      <c r="AO15" s="437"/>
      <c r="AP15" s="437"/>
      <c r="AQ15" s="437"/>
      <c r="AR15" s="437"/>
      <c r="AS15" s="437"/>
      <c r="AT15" s="437"/>
      <c r="AU15" s="437"/>
      <c r="AV15" s="437"/>
      <c r="AW15" s="437"/>
      <c r="AX15" s="437"/>
      <c r="AY15" s="437"/>
      <c r="AZ15" s="437" t="s">
        <v>495</v>
      </c>
      <c r="BA15" s="437"/>
      <c r="BB15" s="437"/>
      <c r="BC15" s="437"/>
      <c r="BD15" s="437"/>
      <c r="BE15" s="437"/>
      <c r="BF15" s="437"/>
      <c r="BG15" s="437"/>
      <c r="BH15" s="437"/>
      <c r="BI15" s="437"/>
      <c r="BJ15" s="437"/>
      <c r="BK15" s="437"/>
      <c r="BL15" s="437" t="s">
        <v>496</v>
      </c>
      <c r="BM15" s="437"/>
      <c r="BN15" s="437"/>
      <c r="BO15" s="437"/>
      <c r="BP15" s="437"/>
      <c r="BQ15" s="437"/>
      <c r="BR15" s="437"/>
      <c r="BS15" s="437"/>
      <c r="BT15" s="437"/>
      <c r="BU15" s="437"/>
      <c r="BV15" s="437"/>
      <c r="BW15" s="437"/>
      <c r="BX15" s="438"/>
      <c r="CM15" s="436"/>
      <c r="CN15" s="436"/>
      <c r="CO15" s="436"/>
      <c r="CP15" s="436"/>
      <c r="CQ15" s="436"/>
      <c r="CR15" s="436"/>
      <c r="CS15" s="436"/>
      <c r="CT15" s="436"/>
      <c r="CU15" s="436"/>
      <c r="CV15" s="436"/>
      <c r="CW15" s="436"/>
      <c r="CX15" s="436"/>
      <c r="CY15" s="436"/>
      <c r="CZ15" s="436"/>
      <c r="DA15" s="436"/>
      <c r="DB15" s="436"/>
      <c r="DC15" s="436"/>
      <c r="DD15" s="436"/>
      <c r="DE15" s="436"/>
      <c r="DF15" s="436"/>
      <c r="DG15" s="436"/>
      <c r="DH15" s="436"/>
      <c r="DI15" s="436"/>
      <c r="DJ15" s="436"/>
      <c r="DK15" s="436"/>
      <c r="DL15" s="436"/>
      <c r="DM15" s="436"/>
      <c r="DN15" s="436"/>
    </row>
    <row r="16" spans="1:118">
      <c r="A16" s="440"/>
      <c r="B16" s="440"/>
      <c r="C16" s="440"/>
      <c r="D16" s="446"/>
      <c r="E16" s="447"/>
      <c r="F16" s="447"/>
      <c r="G16" s="447"/>
      <c r="H16" s="447"/>
      <c r="I16" s="447"/>
      <c r="J16" s="447"/>
      <c r="K16" s="447"/>
      <c r="L16" s="447"/>
      <c r="M16" s="447"/>
      <c r="N16" s="447"/>
      <c r="O16" s="448"/>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c r="BR16" s="437"/>
      <c r="BS16" s="437"/>
      <c r="BT16" s="437"/>
      <c r="BU16" s="437"/>
      <c r="BV16" s="437"/>
      <c r="BW16" s="437"/>
      <c r="BX16" s="438"/>
      <c r="CM16" s="436"/>
      <c r="CN16" s="436"/>
      <c r="CO16" s="436"/>
      <c r="CP16" s="436"/>
      <c r="CQ16" s="436"/>
      <c r="CR16" s="436"/>
      <c r="CS16" s="436"/>
      <c r="CT16" s="436"/>
      <c r="CU16" s="436"/>
      <c r="CV16" s="436"/>
      <c r="CW16" s="436"/>
      <c r="CX16" s="436"/>
      <c r="CY16" s="436"/>
      <c r="CZ16" s="436"/>
      <c r="DA16" s="436"/>
      <c r="DB16" s="436"/>
      <c r="DC16" s="436"/>
      <c r="DD16" s="436"/>
      <c r="DE16" s="436"/>
      <c r="DF16" s="436"/>
      <c r="DG16" s="436"/>
      <c r="DH16" s="436"/>
      <c r="DI16" s="436"/>
      <c r="DJ16" s="436"/>
      <c r="DK16" s="436"/>
      <c r="DL16" s="436"/>
      <c r="DM16" s="436"/>
      <c r="DN16" s="436"/>
    </row>
    <row r="17" spans="1:118" ht="39" customHeight="1">
      <c r="A17" s="440"/>
      <c r="B17" s="440"/>
      <c r="C17" s="440"/>
      <c r="D17" s="437" t="s">
        <v>124</v>
      </c>
      <c r="E17" s="437"/>
      <c r="F17" s="437"/>
      <c r="G17" s="437"/>
      <c r="H17" s="437"/>
      <c r="I17" s="437"/>
      <c r="J17" s="438" t="s">
        <v>363</v>
      </c>
      <c r="K17" s="438"/>
      <c r="L17" s="438"/>
      <c r="M17" s="438"/>
      <c r="N17" s="438"/>
      <c r="O17" s="438"/>
      <c r="P17" s="437" t="s">
        <v>124</v>
      </c>
      <c r="Q17" s="437"/>
      <c r="R17" s="437"/>
      <c r="S17" s="437"/>
      <c r="T17" s="437"/>
      <c r="U17" s="437"/>
      <c r="V17" s="438" t="s">
        <v>363</v>
      </c>
      <c r="W17" s="438"/>
      <c r="X17" s="438"/>
      <c r="Y17" s="438"/>
      <c r="Z17" s="438"/>
      <c r="AA17" s="438"/>
      <c r="AB17" s="437" t="s">
        <v>124</v>
      </c>
      <c r="AC17" s="437"/>
      <c r="AD17" s="437"/>
      <c r="AE17" s="437"/>
      <c r="AF17" s="437"/>
      <c r="AG17" s="437"/>
      <c r="AH17" s="438" t="s">
        <v>363</v>
      </c>
      <c r="AI17" s="438"/>
      <c r="AJ17" s="438"/>
      <c r="AK17" s="438"/>
      <c r="AL17" s="438"/>
      <c r="AM17" s="438"/>
      <c r="AN17" s="437" t="s">
        <v>124</v>
      </c>
      <c r="AO17" s="437"/>
      <c r="AP17" s="437"/>
      <c r="AQ17" s="437"/>
      <c r="AR17" s="437"/>
      <c r="AS17" s="437"/>
      <c r="AT17" s="438" t="s">
        <v>363</v>
      </c>
      <c r="AU17" s="438"/>
      <c r="AV17" s="438"/>
      <c r="AW17" s="438"/>
      <c r="AX17" s="438"/>
      <c r="AY17" s="438"/>
      <c r="AZ17" s="437" t="s">
        <v>124</v>
      </c>
      <c r="BA17" s="437"/>
      <c r="BB17" s="437"/>
      <c r="BC17" s="437"/>
      <c r="BD17" s="437"/>
      <c r="BE17" s="437"/>
      <c r="BF17" s="438" t="s">
        <v>363</v>
      </c>
      <c r="BG17" s="438"/>
      <c r="BH17" s="438"/>
      <c r="BI17" s="438"/>
      <c r="BJ17" s="438"/>
      <c r="BK17" s="438"/>
      <c r="BL17" s="437" t="s">
        <v>124</v>
      </c>
      <c r="BM17" s="437"/>
      <c r="BN17" s="437"/>
      <c r="BO17" s="437"/>
      <c r="BP17" s="437"/>
      <c r="BQ17" s="437"/>
      <c r="BR17" s="438" t="s">
        <v>363</v>
      </c>
      <c r="BS17" s="438"/>
      <c r="BT17" s="438"/>
      <c r="BU17" s="438"/>
      <c r="BV17" s="438"/>
      <c r="BW17" s="438"/>
      <c r="BX17" s="438"/>
      <c r="CM17" s="434"/>
      <c r="CN17" s="434"/>
      <c r="CO17" s="434"/>
      <c r="CP17" s="434"/>
      <c r="CQ17" s="434"/>
      <c r="CR17" s="434"/>
      <c r="CS17" s="434"/>
      <c r="CT17" s="434"/>
      <c r="CU17" s="434"/>
      <c r="CV17" s="434"/>
      <c r="CW17" s="434"/>
      <c r="CX17" s="434"/>
      <c r="CY17" s="434"/>
      <c r="CZ17" s="434"/>
      <c r="DA17" s="434"/>
      <c r="DB17" s="434"/>
      <c r="DC17" s="434"/>
      <c r="DD17" s="434"/>
      <c r="DE17" s="434"/>
      <c r="DF17" s="434"/>
      <c r="DG17" s="434"/>
      <c r="DH17" s="435"/>
      <c r="DI17" s="435"/>
      <c r="DJ17" s="435"/>
      <c r="DK17" s="435"/>
      <c r="DL17" s="435"/>
      <c r="DM17" s="435"/>
      <c r="DN17" s="435"/>
    </row>
    <row r="18" spans="1:118" ht="54.75" customHeight="1">
      <c r="A18" s="440"/>
      <c r="B18" s="440"/>
      <c r="C18" s="440"/>
      <c r="D18" s="203" t="s">
        <v>497</v>
      </c>
      <c r="E18" s="203" t="s">
        <v>367</v>
      </c>
      <c r="F18" s="203" t="s">
        <v>368</v>
      </c>
      <c r="G18" s="204" t="s">
        <v>369</v>
      </c>
      <c r="H18" s="203" t="s">
        <v>370</v>
      </c>
      <c r="I18" s="203" t="s">
        <v>371</v>
      </c>
      <c r="J18" s="203" t="s">
        <v>497</v>
      </c>
      <c r="K18" s="203" t="s">
        <v>367</v>
      </c>
      <c r="L18" s="203" t="s">
        <v>368</v>
      </c>
      <c r="M18" s="204" t="s">
        <v>369</v>
      </c>
      <c r="N18" s="203" t="s">
        <v>370</v>
      </c>
      <c r="O18" s="203" t="s">
        <v>371</v>
      </c>
      <c r="P18" s="203" t="s">
        <v>497</v>
      </c>
      <c r="Q18" s="203" t="s">
        <v>367</v>
      </c>
      <c r="R18" s="203" t="s">
        <v>368</v>
      </c>
      <c r="S18" s="204" t="s">
        <v>369</v>
      </c>
      <c r="T18" s="203" t="s">
        <v>370</v>
      </c>
      <c r="U18" s="203" t="s">
        <v>371</v>
      </c>
      <c r="V18" s="203" t="s">
        <v>497</v>
      </c>
      <c r="W18" s="203" t="s">
        <v>367</v>
      </c>
      <c r="X18" s="203" t="s">
        <v>368</v>
      </c>
      <c r="Y18" s="204" t="s">
        <v>369</v>
      </c>
      <c r="Z18" s="203" t="s">
        <v>370</v>
      </c>
      <c r="AA18" s="203" t="s">
        <v>371</v>
      </c>
      <c r="AB18" s="203" t="s">
        <v>497</v>
      </c>
      <c r="AC18" s="203" t="s">
        <v>367</v>
      </c>
      <c r="AD18" s="203" t="s">
        <v>368</v>
      </c>
      <c r="AE18" s="204" t="s">
        <v>369</v>
      </c>
      <c r="AF18" s="203" t="s">
        <v>370</v>
      </c>
      <c r="AG18" s="203" t="s">
        <v>371</v>
      </c>
      <c r="AH18" s="203" t="s">
        <v>497</v>
      </c>
      <c r="AI18" s="203" t="s">
        <v>367</v>
      </c>
      <c r="AJ18" s="203" t="s">
        <v>368</v>
      </c>
      <c r="AK18" s="204" t="s">
        <v>369</v>
      </c>
      <c r="AL18" s="203" t="s">
        <v>370</v>
      </c>
      <c r="AM18" s="203" t="s">
        <v>371</v>
      </c>
      <c r="AN18" s="203" t="s">
        <v>497</v>
      </c>
      <c r="AO18" s="203" t="s">
        <v>367</v>
      </c>
      <c r="AP18" s="203" t="s">
        <v>368</v>
      </c>
      <c r="AQ18" s="204" t="s">
        <v>369</v>
      </c>
      <c r="AR18" s="203" t="s">
        <v>370</v>
      </c>
      <c r="AS18" s="203" t="s">
        <v>371</v>
      </c>
      <c r="AT18" s="203" t="s">
        <v>497</v>
      </c>
      <c r="AU18" s="203" t="s">
        <v>367</v>
      </c>
      <c r="AV18" s="203" t="s">
        <v>368</v>
      </c>
      <c r="AW18" s="204" t="s">
        <v>369</v>
      </c>
      <c r="AX18" s="203" t="s">
        <v>370</v>
      </c>
      <c r="AY18" s="203" t="s">
        <v>371</v>
      </c>
      <c r="AZ18" s="203" t="s">
        <v>497</v>
      </c>
      <c r="BA18" s="203" t="s">
        <v>367</v>
      </c>
      <c r="BB18" s="203" t="s">
        <v>368</v>
      </c>
      <c r="BC18" s="204" t="s">
        <v>369</v>
      </c>
      <c r="BD18" s="203" t="s">
        <v>370</v>
      </c>
      <c r="BE18" s="203" t="s">
        <v>371</v>
      </c>
      <c r="BF18" s="203" t="s">
        <v>497</v>
      </c>
      <c r="BG18" s="203" t="s">
        <v>367</v>
      </c>
      <c r="BH18" s="203" t="s">
        <v>368</v>
      </c>
      <c r="BI18" s="204" t="s">
        <v>369</v>
      </c>
      <c r="BJ18" s="203" t="s">
        <v>370</v>
      </c>
      <c r="BK18" s="203" t="s">
        <v>371</v>
      </c>
      <c r="BL18" s="203" t="s">
        <v>497</v>
      </c>
      <c r="BM18" s="203" t="s">
        <v>367</v>
      </c>
      <c r="BN18" s="203" t="s">
        <v>368</v>
      </c>
      <c r="BO18" s="204" t="s">
        <v>369</v>
      </c>
      <c r="BP18" s="203" t="s">
        <v>370</v>
      </c>
      <c r="BQ18" s="203" t="s">
        <v>371</v>
      </c>
      <c r="BR18" s="203" t="s">
        <v>497</v>
      </c>
      <c r="BS18" s="203" t="s">
        <v>367</v>
      </c>
      <c r="BT18" s="203" t="s">
        <v>368</v>
      </c>
      <c r="BU18" s="204" t="s">
        <v>369</v>
      </c>
      <c r="BV18" s="203" t="s">
        <v>370</v>
      </c>
      <c r="BW18" s="203" t="s">
        <v>371</v>
      </c>
      <c r="BX18" s="438"/>
      <c r="CM18" s="205"/>
      <c r="CN18" s="205"/>
      <c r="CO18" s="205"/>
      <c r="CP18" s="206"/>
      <c r="CQ18" s="206"/>
      <c r="CR18" s="206"/>
      <c r="CS18" s="205"/>
      <c r="CT18" s="205"/>
      <c r="CU18" s="205"/>
      <c r="CV18" s="205"/>
      <c r="CW18" s="206"/>
      <c r="CX18" s="206"/>
      <c r="CY18" s="206"/>
      <c r="CZ18" s="205"/>
      <c r="DA18" s="205"/>
      <c r="DB18" s="205"/>
      <c r="DC18" s="205"/>
      <c r="DD18" s="206"/>
      <c r="DE18" s="206"/>
      <c r="DF18" s="206"/>
      <c r="DG18" s="205"/>
      <c r="DH18" s="205"/>
      <c r="DI18" s="205"/>
      <c r="DJ18" s="205"/>
      <c r="DK18" s="206"/>
      <c r="DL18" s="206"/>
      <c r="DM18" s="206"/>
      <c r="DN18" s="205"/>
    </row>
    <row r="19" spans="1:118">
      <c r="A19" s="177">
        <v>1</v>
      </c>
      <c r="B19" s="177">
        <v>2</v>
      </c>
      <c r="C19" s="177">
        <v>3</v>
      </c>
      <c r="D19" s="177" t="s">
        <v>451</v>
      </c>
      <c r="E19" s="177" t="s">
        <v>452</v>
      </c>
      <c r="F19" s="177" t="s">
        <v>453</v>
      </c>
      <c r="G19" s="177" t="s">
        <v>454</v>
      </c>
      <c r="H19" s="177" t="s">
        <v>455</v>
      </c>
      <c r="I19" s="177" t="s">
        <v>456</v>
      </c>
      <c r="J19" s="177" t="s">
        <v>458</v>
      </c>
      <c r="K19" s="177" t="s">
        <v>459</v>
      </c>
      <c r="L19" s="177" t="s">
        <v>460</v>
      </c>
      <c r="M19" s="177" t="s">
        <v>461</v>
      </c>
      <c r="N19" s="177" t="s">
        <v>462</v>
      </c>
      <c r="O19" s="177" t="s">
        <v>463</v>
      </c>
      <c r="P19" s="177" t="s">
        <v>498</v>
      </c>
      <c r="Q19" s="177" t="s">
        <v>499</v>
      </c>
      <c r="R19" s="177" t="s">
        <v>500</v>
      </c>
      <c r="S19" s="177" t="s">
        <v>501</v>
      </c>
      <c r="T19" s="177" t="s">
        <v>502</v>
      </c>
      <c r="U19" s="177" t="s">
        <v>503</v>
      </c>
      <c r="V19" s="177" t="s">
        <v>504</v>
      </c>
      <c r="W19" s="177" t="s">
        <v>505</v>
      </c>
      <c r="X19" s="177" t="s">
        <v>506</v>
      </c>
      <c r="Y19" s="177" t="s">
        <v>507</v>
      </c>
      <c r="Z19" s="177" t="s">
        <v>508</v>
      </c>
      <c r="AA19" s="177" t="s">
        <v>509</v>
      </c>
      <c r="AB19" s="177" t="s">
        <v>510</v>
      </c>
      <c r="AC19" s="177" t="s">
        <v>511</v>
      </c>
      <c r="AD19" s="177" t="s">
        <v>512</v>
      </c>
      <c r="AE19" s="177" t="s">
        <v>513</v>
      </c>
      <c r="AF19" s="177" t="s">
        <v>514</v>
      </c>
      <c r="AG19" s="177" t="s">
        <v>515</v>
      </c>
      <c r="AH19" s="177" t="s">
        <v>516</v>
      </c>
      <c r="AI19" s="177" t="s">
        <v>517</v>
      </c>
      <c r="AJ19" s="177" t="s">
        <v>518</v>
      </c>
      <c r="AK19" s="177" t="s">
        <v>519</v>
      </c>
      <c r="AL19" s="177" t="s">
        <v>520</v>
      </c>
      <c r="AM19" s="177" t="s">
        <v>521</v>
      </c>
      <c r="AN19" s="177" t="s">
        <v>522</v>
      </c>
      <c r="AO19" s="177" t="s">
        <v>523</v>
      </c>
      <c r="AP19" s="177" t="s">
        <v>524</v>
      </c>
      <c r="AQ19" s="177" t="s">
        <v>525</v>
      </c>
      <c r="AR19" s="177" t="s">
        <v>526</v>
      </c>
      <c r="AS19" s="177" t="s">
        <v>527</v>
      </c>
      <c r="AT19" s="177" t="s">
        <v>528</v>
      </c>
      <c r="AU19" s="177" t="s">
        <v>529</v>
      </c>
      <c r="AV19" s="177" t="s">
        <v>530</v>
      </c>
      <c r="AW19" s="177" t="s">
        <v>531</v>
      </c>
      <c r="AX19" s="177" t="s">
        <v>532</v>
      </c>
      <c r="AY19" s="177" t="s">
        <v>533</v>
      </c>
      <c r="AZ19" s="177" t="s">
        <v>534</v>
      </c>
      <c r="BA19" s="177" t="s">
        <v>535</v>
      </c>
      <c r="BB19" s="177" t="s">
        <v>536</v>
      </c>
      <c r="BC19" s="177" t="s">
        <v>537</v>
      </c>
      <c r="BD19" s="177" t="s">
        <v>538</v>
      </c>
      <c r="BE19" s="177" t="s">
        <v>539</v>
      </c>
      <c r="BF19" s="177" t="s">
        <v>540</v>
      </c>
      <c r="BG19" s="177" t="s">
        <v>541</v>
      </c>
      <c r="BH19" s="177" t="s">
        <v>542</v>
      </c>
      <c r="BI19" s="177" t="s">
        <v>543</v>
      </c>
      <c r="BJ19" s="177" t="s">
        <v>544</v>
      </c>
      <c r="BK19" s="177" t="s">
        <v>545</v>
      </c>
      <c r="BL19" s="177" t="s">
        <v>546</v>
      </c>
      <c r="BM19" s="177" t="s">
        <v>547</v>
      </c>
      <c r="BN19" s="177" t="s">
        <v>548</v>
      </c>
      <c r="BO19" s="177" t="s">
        <v>549</v>
      </c>
      <c r="BP19" s="177" t="s">
        <v>550</v>
      </c>
      <c r="BQ19" s="177" t="s">
        <v>551</v>
      </c>
      <c r="BR19" s="177" t="s">
        <v>552</v>
      </c>
      <c r="BS19" s="177" t="s">
        <v>553</v>
      </c>
      <c r="BT19" s="177" t="s">
        <v>554</v>
      </c>
      <c r="BU19" s="177" t="s">
        <v>555</v>
      </c>
      <c r="BV19" s="177" t="s">
        <v>556</v>
      </c>
      <c r="BW19" s="177" t="s">
        <v>557</v>
      </c>
      <c r="BX19" s="177" t="s">
        <v>480</v>
      </c>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row>
    <row r="20" spans="1:118" ht="31.5">
      <c r="A20" s="174" t="str">
        <f>'[2]2'!A18</f>
        <v>0</v>
      </c>
      <c r="B20" s="174" t="str">
        <f>'[2]2'!B18</f>
        <v>ВСЕГО по инвестиционной программе, в том числе:</v>
      </c>
      <c r="C20" s="175">
        <v>0</v>
      </c>
      <c r="D20" s="176"/>
      <c r="E20" s="176">
        <f>SUM(E21:E23)</f>
        <v>0</v>
      </c>
      <c r="F20" s="176">
        <f>SUM(F21:F23)</f>
        <v>0</v>
      </c>
      <c r="G20" s="176">
        <f>SUM(G21:G23)</f>
        <v>0</v>
      </c>
      <c r="H20" s="176">
        <f>SUM(H21:H23)</f>
        <v>0</v>
      </c>
      <c r="I20" s="176">
        <f>SUM(I21:I23)</f>
        <v>0</v>
      </c>
      <c r="J20" s="176"/>
      <c r="K20" s="176">
        <f>SUM(K21:K23)</f>
        <v>0</v>
      </c>
      <c r="L20" s="176">
        <f>SUM(L21:L23)</f>
        <v>0</v>
      </c>
      <c r="M20" s="176">
        <f>SUM(M21:M23)</f>
        <v>0</v>
      </c>
      <c r="N20" s="176">
        <f>SUM(N21:N23)</f>
        <v>0</v>
      </c>
      <c r="O20" s="176">
        <f>SUM(O21:O23)</f>
        <v>0</v>
      </c>
      <c r="P20" s="176"/>
      <c r="Q20" s="176">
        <f>SUM(Q21:Q23)</f>
        <v>0</v>
      </c>
      <c r="R20" s="176">
        <f>SUM(R21:R23)</f>
        <v>0</v>
      </c>
      <c r="S20" s="176">
        <f>SUM(S21:S23)</f>
        <v>0</v>
      </c>
      <c r="T20" s="176">
        <f>SUM(T21:T23)</f>
        <v>0</v>
      </c>
      <c r="U20" s="176">
        <f>SUM(U21:U23)</f>
        <v>0</v>
      </c>
      <c r="V20" s="176"/>
      <c r="W20" s="176">
        <f>SUM(W21:W23)</f>
        <v>0</v>
      </c>
      <c r="X20" s="176">
        <f>SUM(X21:X23)</f>
        <v>0</v>
      </c>
      <c r="Y20" s="176">
        <f>SUM(Y21:Y23)</f>
        <v>0</v>
      </c>
      <c r="Z20" s="176">
        <f>SUM(Z21:Z23)</f>
        <v>0</v>
      </c>
      <c r="AA20" s="176">
        <f>SUM(AA21:AA23)</f>
        <v>0</v>
      </c>
      <c r="AB20" s="176"/>
      <c r="AC20" s="176">
        <f>SUM(AC21:AC23)</f>
        <v>0</v>
      </c>
      <c r="AD20" s="176">
        <f>SUM(AD21:AD23)</f>
        <v>0</v>
      </c>
      <c r="AE20" s="176">
        <f>SUM(AE21:AE23)</f>
        <v>0</v>
      </c>
      <c r="AF20" s="176">
        <f>SUM(AF21:AF23)</f>
        <v>0</v>
      </c>
      <c r="AG20" s="176">
        <f>SUM(AG21:AG23)</f>
        <v>0</v>
      </c>
      <c r="AH20" s="176"/>
      <c r="AI20" s="176">
        <f>SUM(AI21:AI23)</f>
        <v>0</v>
      </c>
      <c r="AJ20" s="176">
        <f>SUM(AJ21:AJ23)</f>
        <v>0</v>
      </c>
      <c r="AK20" s="176">
        <f>SUM(AK21:AK23)</f>
        <v>0</v>
      </c>
      <c r="AL20" s="176">
        <f>SUM(AL21:AL23)</f>
        <v>0</v>
      </c>
      <c r="AM20" s="176">
        <f>SUM(AM21:AM23)</f>
        <v>0</v>
      </c>
      <c r="AN20" s="176"/>
      <c r="AO20" s="176">
        <v>0.25</v>
      </c>
      <c r="AP20" s="176">
        <v>0</v>
      </c>
      <c r="AQ20" s="176">
        <v>2</v>
      </c>
      <c r="AR20" s="176">
        <v>0</v>
      </c>
      <c r="AS20" s="176">
        <v>0</v>
      </c>
      <c r="AT20" s="176"/>
      <c r="AU20" s="176">
        <v>0</v>
      </c>
      <c r="AV20" s="176">
        <v>0</v>
      </c>
      <c r="AW20" s="176">
        <v>0</v>
      </c>
      <c r="AX20" s="176">
        <v>0</v>
      </c>
      <c r="AY20" s="176">
        <v>0</v>
      </c>
      <c r="AZ20" s="176"/>
      <c r="BA20" s="176">
        <v>0.25</v>
      </c>
      <c r="BB20" s="176">
        <v>0</v>
      </c>
      <c r="BC20" s="176">
        <v>2</v>
      </c>
      <c r="BD20" s="176">
        <v>0</v>
      </c>
      <c r="BE20" s="176">
        <v>0</v>
      </c>
      <c r="BF20" s="176"/>
      <c r="BG20" s="176">
        <v>0</v>
      </c>
      <c r="BH20" s="176">
        <v>0</v>
      </c>
      <c r="BI20" s="176">
        <v>0</v>
      </c>
      <c r="BJ20" s="176">
        <v>0</v>
      </c>
      <c r="BK20" s="176">
        <v>0</v>
      </c>
      <c r="BL20" s="176"/>
      <c r="BM20" s="176">
        <f>SUM(BM21:BM23)</f>
        <v>0.65</v>
      </c>
      <c r="BN20" s="176">
        <f>SUM(BN21:BN23)</f>
        <v>0</v>
      </c>
      <c r="BO20" s="176">
        <f>SUM(BO21:BO23)</f>
        <v>0</v>
      </c>
      <c r="BP20" s="176">
        <f>SUM(BP21:BP23)</f>
        <v>0</v>
      </c>
      <c r="BQ20" s="176">
        <f>SUM(BQ21:BQ23)</f>
        <v>0</v>
      </c>
      <c r="BR20" s="176"/>
      <c r="BS20" s="176">
        <f>SUM(BS21:BS23)</f>
        <v>0</v>
      </c>
      <c r="BT20" s="176">
        <f>SUM(BT21:BT23)</f>
        <v>0</v>
      </c>
      <c r="BU20" s="176">
        <f>SUM(BU21:BU23)</f>
        <v>0</v>
      </c>
      <c r="BV20" s="176">
        <f>SUM(BV21:BV23)</f>
        <v>0</v>
      </c>
      <c r="BW20" s="176">
        <f>SUM(BW21:BW23)</f>
        <v>0</v>
      </c>
      <c r="BX20" s="17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row>
    <row r="21" spans="1:118" ht="31.5">
      <c r="A21" s="174" t="str">
        <f>'[2]2'!A19</f>
        <v>0.1</v>
      </c>
      <c r="B21" s="174" t="str">
        <f>'[2]2'!B19</f>
        <v>Технологическое присоединение, всего</v>
      </c>
      <c r="C21" s="175">
        <v>0</v>
      </c>
      <c r="D21" s="176"/>
      <c r="E21" s="176">
        <f>E24</f>
        <v>0</v>
      </c>
      <c r="F21" s="176">
        <f>F24</f>
        <v>0</v>
      </c>
      <c r="G21" s="176">
        <f>G24</f>
        <v>0</v>
      </c>
      <c r="H21" s="176">
        <f>H24</f>
        <v>0</v>
      </c>
      <c r="I21" s="176">
        <f>I24</f>
        <v>0</v>
      </c>
      <c r="J21" s="176"/>
      <c r="K21" s="176">
        <f>K24</f>
        <v>0</v>
      </c>
      <c r="L21" s="176">
        <f>L24</f>
        <v>0</v>
      </c>
      <c r="M21" s="176">
        <f>M24</f>
        <v>0</v>
      </c>
      <c r="N21" s="176">
        <f>N24</f>
        <v>0</v>
      </c>
      <c r="O21" s="176">
        <f>O24</f>
        <v>0</v>
      </c>
      <c r="P21" s="176"/>
      <c r="Q21" s="176">
        <f>Q24</f>
        <v>0</v>
      </c>
      <c r="R21" s="176">
        <f>R24</f>
        <v>0</v>
      </c>
      <c r="S21" s="176">
        <f>S24</f>
        <v>0</v>
      </c>
      <c r="T21" s="176">
        <f>T24</f>
        <v>0</v>
      </c>
      <c r="U21" s="176">
        <f>U24</f>
        <v>0</v>
      </c>
      <c r="V21" s="176"/>
      <c r="W21" s="176">
        <f>W24</f>
        <v>0</v>
      </c>
      <c r="X21" s="176">
        <f>X24</f>
        <v>0</v>
      </c>
      <c r="Y21" s="176">
        <f>Y24</f>
        <v>0</v>
      </c>
      <c r="Z21" s="176">
        <f>Z24</f>
        <v>0</v>
      </c>
      <c r="AA21" s="176">
        <f>AA24</f>
        <v>0</v>
      </c>
      <c r="AB21" s="176"/>
      <c r="AC21" s="176">
        <f>AC24</f>
        <v>0</v>
      </c>
      <c r="AD21" s="176">
        <f>AD24</f>
        <v>0</v>
      </c>
      <c r="AE21" s="176">
        <f>AE24</f>
        <v>0</v>
      </c>
      <c r="AF21" s="176">
        <f>AF24</f>
        <v>0</v>
      </c>
      <c r="AG21" s="176">
        <f>AG24</f>
        <v>0</v>
      </c>
      <c r="AH21" s="176"/>
      <c r="AI21" s="176">
        <f>AI24</f>
        <v>0</v>
      </c>
      <c r="AJ21" s="176">
        <f>AJ24</f>
        <v>0</v>
      </c>
      <c r="AK21" s="176">
        <f>AK24</f>
        <v>0</v>
      </c>
      <c r="AL21" s="176">
        <f>AL24</f>
        <v>0</v>
      </c>
      <c r="AM21" s="176">
        <f>AM24</f>
        <v>0</v>
      </c>
      <c r="AN21" s="176"/>
      <c r="AO21" s="176">
        <v>0</v>
      </c>
      <c r="AP21" s="176">
        <v>0</v>
      </c>
      <c r="AQ21" s="176">
        <v>0</v>
      </c>
      <c r="AR21" s="176">
        <v>0</v>
      </c>
      <c r="AS21" s="176">
        <v>0</v>
      </c>
      <c r="AT21" s="176"/>
      <c r="AU21" s="176">
        <v>0</v>
      </c>
      <c r="AV21" s="176">
        <v>0</v>
      </c>
      <c r="AW21" s="176">
        <v>0</v>
      </c>
      <c r="AX21" s="176">
        <v>0</v>
      </c>
      <c r="AY21" s="176">
        <v>0</v>
      </c>
      <c r="AZ21" s="176"/>
      <c r="BA21" s="176">
        <v>0</v>
      </c>
      <c r="BB21" s="176">
        <v>0</v>
      </c>
      <c r="BC21" s="176">
        <v>0</v>
      </c>
      <c r="BD21" s="176">
        <v>0</v>
      </c>
      <c r="BE21" s="176">
        <v>0</v>
      </c>
      <c r="BF21" s="176"/>
      <c r="BG21" s="176">
        <v>0</v>
      </c>
      <c r="BH21" s="176">
        <v>0</v>
      </c>
      <c r="BI21" s="176">
        <v>0</v>
      </c>
      <c r="BJ21" s="176">
        <v>0</v>
      </c>
      <c r="BK21" s="176">
        <v>0</v>
      </c>
      <c r="BL21" s="176"/>
      <c r="BM21" s="176">
        <f>BM24</f>
        <v>0</v>
      </c>
      <c r="BN21" s="176">
        <f>BN24</f>
        <v>0</v>
      </c>
      <c r="BO21" s="176">
        <f>BO24</f>
        <v>0</v>
      </c>
      <c r="BP21" s="176">
        <f>BP24</f>
        <v>0</v>
      </c>
      <c r="BQ21" s="176">
        <f>BQ24</f>
        <v>0</v>
      </c>
      <c r="BR21" s="176"/>
      <c r="BS21" s="176">
        <f>BS24</f>
        <v>0</v>
      </c>
      <c r="BT21" s="176">
        <f>BT24</f>
        <v>0</v>
      </c>
      <c r="BU21" s="176">
        <f>BU24</f>
        <v>0</v>
      </c>
      <c r="BV21" s="176">
        <f>BV24</f>
        <v>0</v>
      </c>
      <c r="BW21" s="176">
        <f>BW24</f>
        <v>0</v>
      </c>
      <c r="BX21" s="17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row>
    <row r="22" spans="1:118" ht="31.5">
      <c r="A22" s="174" t="str">
        <f>'[2]2'!A20</f>
        <v>0.2</v>
      </c>
      <c r="B22" s="174" t="str">
        <f>'[2]2'!B20</f>
        <v>Реконструкция, модернизация, техническое перевооружение, всего</v>
      </c>
      <c r="C22" s="175">
        <v>0</v>
      </c>
      <c r="D22" s="176"/>
      <c r="E22" s="176">
        <f>E26</f>
        <v>0</v>
      </c>
      <c r="F22" s="176">
        <f>F26</f>
        <v>0</v>
      </c>
      <c r="G22" s="176">
        <f>G26</f>
        <v>0</v>
      </c>
      <c r="H22" s="176">
        <f>H26</f>
        <v>0</v>
      </c>
      <c r="I22" s="176">
        <f>I26</f>
        <v>0</v>
      </c>
      <c r="J22" s="176"/>
      <c r="K22" s="176">
        <f>K26</f>
        <v>0</v>
      </c>
      <c r="L22" s="176">
        <f>L26</f>
        <v>0</v>
      </c>
      <c r="M22" s="176">
        <f>M26</f>
        <v>0</v>
      </c>
      <c r="N22" s="176">
        <f>N26</f>
        <v>0</v>
      </c>
      <c r="O22" s="176">
        <f>O26</f>
        <v>0</v>
      </c>
      <c r="P22" s="176"/>
      <c r="Q22" s="176">
        <f>Q26</f>
        <v>0</v>
      </c>
      <c r="R22" s="176">
        <f>R26</f>
        <v>0</v>
      </c>
      <c r="S22" s="176">
        <f>S26</f>
        <v>0</v>
      </c>
      <c r="T22" s="176">
        <f>T26</f>
        <v>0</v>
      </c>
      <c r="U22" s="176">
        <f>U26</f>
        <v>0</v>
      </c>
      <c r="V22" s="176"/>
      <c r="W22" s="176">
        <f>W26</f>
        <v>0</v>
      </c>
      <c r="X22" s="176">
        <f>X26</f>
        <v>0</v>
      </c>
      <c r="Y22" s="176">
        <f>Y26</f>
        <v>0</v>
      </c>
      <c r="Z22" s="176">
        <f>Z26</f>
        <v>0</v>
      </c>
      <c r="AA22" s="176">
        <f>AA26</f>
        <v>0</v>
      </c>
      <c r="AB22" s="176"/>
      <c r="AC22" s="176">
        <f>AC26</f>
        <v>0</v>
      </c>
      <c r="AD22" s="176">
        <f>AD26</f>
        <v>0</v>
      </c>
      <c r="AE22" s="176">
        <f>AE26</f>
        <v>0</v>
      </c>
      <c r="AF22" s="176">
        <f>AF26</f>
        <v>0</v>
      </c>
      <c r="AG22" s="176">
        <f>AG26</f>
        <v>0</v>
      </c>
      <c r="AH22" s="176"/>
      <c r="AI22" s="176">
        <f>AI26</f>
        <v>0</v>
      </c>
      <c r="AJ22" s="176">
        <f>AJ26</f>
        <v>0</v>
      </c>
      <c r="AK22" s="176">
        <f>AK26</f>
        <v>0</v>
      </c>
      <c r="AL22" s="176">
        <f>AL26</f>
        <v>0</v>
      </c>
      <c r="AM22" s="176">
        <f>AM26</f>
        <v>0</v>
      </c>
      <c r="AN22" s="176"/>
      <c r="AO22" s="176">
        <v>0</v>
      </c>
      <c r="AP22" s="176">
        <v>0</v>
      </c>
      <c r="AQ22" s="176">
        <v>2</v>
      </c>
      <c r="AR22" s="176">
        <v>0</v>
      </c>
      <c r="AS22" s="176">
        <v>0</v>
      </c>
      <c r="AT22" s="176"/>
      <c r="AU22" s="176">
        <v>0</v>
      </c>
      <c r="AV22" s="176">
        <v>0</v>
      </c>
      <c r="AW22" s="176">
        <v>0</v>
      </c>
      <c r="AX22" s="176">
        <v>0</v>
      </c>
      <c r="AY22" s="176">
        <v>0</v>
      </c>
      <c r="AZ22" s="176"/>
      <c r="BA22" s="176">
        <v>0</v>
      </c>
      <c r="BB22" s="176">
        <v>0</v>
      </c>
      <c r="BC22" s="176">
        <v>2</v>
      </c>
      <c r="BD22" s="176">
        <v>0</v>
      </c>
      <c r="BE22" s="176">
        <v>0</v>
      </c>
      <c r="BF22" s="176"/>
      <c r="BG22" s="176">
        <v>0</v>
      </c>
      <c r="BH22" s="176">
        <v>0</v>
      </c>
      <c r="BI22" s="176">
        <v>0</v>
      </c>
      <c r="BJ22" s="176">
        <v>0</v>
      </c>
      <c r="BK22" s="176">
        <v>0</v>
      </c>
      <c r="BL22" s="176"/>
      <c r="BM22" s="176">
        <f>BM26</f>
        <v>0</v>
      </c>
      <c r="BN22" s="176">
        <f>BN26</f>
        <v>0</v>
      </c>
      <c r="BO22" s="176">
        <f>BO26</f>
        <v>0</v>
      </c>
      <c r="BP22" s="176">
        <f>BP26</f>
        <v>0</v>
      </c>
      <c r="BQ22" s="176">
        <f>BQ26</f>
        <v>0</v>
      </c>
      <c r="BR22" s="176"/>
      <c r="BS22" s="176">
        <f>BS26</f>
        <v>0</v>
      </c>
      <c r="BT22" s="176">
        <f>BT26</f>
        <v>0</v>
      </c>
      <c r="BU22" s="176">
        <f>BU26</f>
        <v>0</v>
      </c>
      <c r="BV22" s="176">
        <f>BV26</f>
        <v>0</v>
      </c>
      <c r="BW22" s="176">
        <f>BW26</f>
        <v>0</v>
      </c>
      <c r="BX22" s="17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row>
    <row r="23" spans="1:118" ht="31.5">
      <c r="A23" s="174" t="str">
        <f>'[2]2'!A21</f>
        <v>0.6</v>
      </c>
      <c r="B23" s="174" t="str">
        <f>'[2]2'!B21</f>
        <v>Прочие инвестиционные проекты, всего</v>
      </c>
      <c r="C23" s="175">
        <v>0</v>
      </c>
      <c r="D23" s="176"/>
      <c r="E23" s="176">
        <f>E29</f>
        <v>0</v>
      </c>
      <c r="F23" s="176">
        <f>F29</f>
        <v>0</v>
      </c>
      <c r="G23" s="176">
        <f>G29</f>
        <v>0</v>
      </c>
      <c r="H23" s="176">
        <f>H29</f>
        <v>0</v>
      </c>
      <c r="I23" s="176">
        <f>I29</f>
        <v>0</v>
      </c>
      <c r="J23" s="176"/>
      <c r="K23" s="176">
        <f>K29</f>
        <v>0</v>
      </c>
      <c r="L23" s="176">
        <f>L29</f>
        <v>0</v>
      </c>
      <c r="M23" s="176">
        <f>M29</f>
        <v>0</v>
      </c>
      <c r="N23" s="176">
        <f>N29</f>
        <v>0</v>
      </c>
      <c r="O23" s="176">
        <f>O29</f>
        <v>0</v>
      </c>
      <c r="P23" s="176"/>
      <c r="Q23" s="176">
        <f>Q29</f>
        <v>0</v>
      </c>
      <c r="R23" s="176">
        <f>R29</f>
        <v>0</v>
      </c>
      <c r="S23" s="176">
        <f>S29</f>
        <v>0</v>
      </c>
      <c r="T23" s="176">
        <f>T29</f>
        <v>0</v>
      </c>
      <c r="U23" s="176">
        <f>U29</f>
        <v>0</v>
      </c>
      <c r="V23" s="176"/>
      <c r="W23" s="176">
        <f>W29</f>
        <v>0</v>
      </c>
      <c r="X23" s="176">
        <f>X29</f>
        <v>0</v>
      </c>
      <c r="Y23" s="176">
        <f>Y29</f>
        <v>0</v>
      </c>
      <c r="Z23" s="176">
        <f>Z29</f>
        <v>0</v>
      </c>
      <c r="AA23" s="176">
        <f>AA29</f>
        <v>0</v>
      </c>
      <c r="AB23" s="176"/>
      <c r="AC23" s="176">
        <f>AC29</f>
        <v>0</v>
      </c>
      <c r="AD23" s="176">
        <f>AD29</f>
        <v>0</v>
      </c>
      <c r="AE23" s="176">
        <f>AE29</f>
        <v>0</v>
      </c>
      <c r="AF23" s="176">
        <f>AF29</f>
        <v>0</v>
      </c>
      <c r="AG23" s="176">
        <f>AG29</f>
        <v>0</v>
      </c>
      <c r="AH23" s="176"/>
      <c r="AI23" s="176">
        <f>AI29</f>
        <v>0</v>
      </c>
      <c r="AJ23" s="176">
        <f>AJ29</f>
        <v>0</v>
      </c>
      <c r="AK23" s="176">
        <f>AK29</f>
        <v>0</v>
      </c>
      <c r="AL23" s="176">
        <f>AL29</f>
        <v>0</v>
      </c>
      <c r="AM23" s="176">
        <f>AM29</f>
        <v>0</v>
      </c>
      <c r="AN23" s="176"/>
      <c r="AO23" s="176">
        <v>0.25</v>
      </c>
      <c r="AP23" s="176">
        <v>0</v>
      </c>
      <c r="AQ23" s="176">
        <v>0</v>
      </c>
      <c r="AR23" s="176">
        <v>0</v>
      </c>
      <c r="AS23" s="176">
        <v>0</v>
      </c>
      <c r="AT23" s="176"/>
      <c r="AU23" s="176">
        <v>0</v>
      </c>
      <c r="AV23" s="176">
        <v>0</v>
      </c>
      <c r="AW23" s="176">
        <v>0</v>
      </c>
      <c r="AX23" s="176">
        <v>0</v>
      </c>
      <c r="AY23" s="176">
        <v>0</v>
      </c>
      <c r="AZ23" s="176"/>
      <c r="BA23" s="176">
        <v>0.25</v>
      </c>
      <c r="BB23" s="176">
        <v>0</v>
      </c>
      <c r="BC23" s="176">
        <v>0</v>
      </c>
      <c r="BD23" s="176">
        <v>0</v>
      </c>
      <c r="BE23" s="176">
        <v>0</v>
      </c>
      <c r="BF23" s="176"/>
      <c r="BG23" s="176">
        <v>0</v>
      </c>
      <c r="BH23" s="176">
        <v>0</v>
      </c>
      <c r="BI23" s="176">
        <v>0</v>
      </c>
      <c r="BJ23" s="176">
        <v>0</v>
      </c>
      <c r="BK23" s="176">
        <v>0</v>
      </c>
      <c r="BL23" s="176"/>
      <c r="BM23" s="176">
        <f>BM29</f>
        <v>0.65</v>
      </c>
      <c r="BN23" s="176">
        <f>BN29</f>
        <v>0</v>
      </c>
      <c r="BO23" s="176">
        <f>BO29</f>
        <v>0</v>
      </c>
      <c r="BP23" s="176">
        <f>BP29</f>
        <v>0</v>
      </c>
      <c r="BQ23" s="176">
        <f>BQ29</f>
        <v>0</v>
      </c>
      <c r="BR23" s="176"/>
      <c r="BS23" s="176">
        <f>BS29</f>
        <v>0</v>
      </c>
      <c r="BT23" s="176">
        <f>BT29</f>
        <v>0</v>
      </c>
      <c r="BU23" s="176">
        <f>BU29</f>
        <v>0</v>
      </c>
      <c r="BV23" s="176">
        <f>BV29</f>
        <v>0</v>
      </c>
      <c r="BW23" s="176">
        <f>BW29</f>
        <v>0</v>
      </c>
      <c r="BX23" s="17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row>
    <row r="24" spans="1:118" ht="31.5">
      <c r="A24" s="174">
        <f>'[2]2'!A22</f>
        <v>0</v>
      </c>
      <c r="B24" s="174" t="str">
        <f>'[2]2'!B22</f>
        <v>Технологическое присоединение, всего, в том числе:</v>
      </c>
      <c r="C24" s="175">
        <v>0</v>
      </c>
      <c r="D24" s="176"/>
      <c r="E24" s="176">
        <v>0</v>
      </c>
      <c r="F24" s="176">
        <v>0</v>
      </c>
      <c r="G24" s="176">
        <v>0</v>
      </c>
      <c r="H24" s="176">
        <v>0</v>
      </c>
      <c r="I24" s="176">
        <v>0</v>
      </c>
      <c r="J24" s="176"/>
      <c r="K24" s="176">
        <v>0</v>
      </c>
      <c r="L24" s="176">
        <v>0</v>
      </c>
      <c r="M24" s="176">
        <v>0</v>
      </c>
      <c r="N24" s="176">
        <v>0</v>
      </c>
      <c r="O24" s="176">
        <v>0</v>
      </c>
      <c r="P24" s="176"/>
      <c r="Q24" s="176">
        <v>0</v>
      </c>
      <c r="R24" s="176">
        <v>0</v>
      </c>
      <c r="S24" s="176">
        <v>0</v>
      </c>
      <c r="T24" s="176">
        <v>0</v>
      </c>
      <c r="U24" s="176">
        <v>0</v>
      </c>
      <c r="V24" s="176"/>
      <c r="W24" s="176">
        <v>0</v>
      </c>
      <c r="X24" s="176">
        <v>0</v>
      </c>
      <c r="Y24" s="176">
        <v>0</v>
      </c>
      <c r="Z24" s="176">
        <v>0</v>
      </c>
      <c r="AA24" s="176">
        <v>0</v>
      </c>
      <c r="AB24" s="176"/>
      <c r="AC24" s="176">
        <v>0</v>
      </c>
      <c r="AD24" s="176">
        <v>0</v>
      </c>
      <c r="AE24" s="176">
        <v>0</v>
      </c>
      <c r="AF24" s="176">
        <v>0</v>
      </c>
      <c r="AG24" s="176">
        <v>0</v>
      </c>
      <c r="AH24" s="176"/>
      <c r="AI24" s="176">
        <v>0</v>
      </c>
      <c r="AJ24" s="176">
        <v>0</v>
      </c>
      <c r="AK24" s="176">
        <v>0</v>
      </c>
      <c r="AL24" s="176">
        <v>0</v>
      </c>
      <c r="AM24" s="176">
        <v>0</v>
      </c>
      <c r="AN24" s="176"/>
      <c r="AO24" s="176">
        <v>0</v>
      </c>
      <c r="AP24" s="176">
        <v>0</v>
      </c>
      <c r="AQ24" s="176">
        <v>0</v>
      </c>
      <c r="AR24" s="176">
        <v>0</v>
      </c>
      <c r="AS24" s="176">
        <v>0</v>
      </c>
      <c r="AT24" s="176"/>
      <c r="AU24" s="176">
        <v>0</v>
      </c>
      <c r="AV24" s="176">
        <v>0</v>
      </c>
      <c r="AW24" s="176">
        <v>0</v>
      </c>
      <c r="AX24" s="176">
        <v>0</v>
      </c>
      <c r="AY24" s="176">
        <v>0</v>
      </c>
      <c r="AZ24" s="176"/>
      <c r="BA24" s="176">
        <v>0</v>
      </c>
      <c r="BB24" s="176">
        <v>0</v>
      </c>
      <c r="BC24" s="176">
        <v>0</v>
      </c>
      <c r="BD24" s="176">
        <v>0</v>
      </c>
      <c r="BE24" s="176">
        <v>0</v>
      </c>
      <c r="BF24" s="176"/>
      <c r="BG24" s="176">
        <v>0</v>
      </c>
      <c r="BH24" s="176">
        <v>0</v>
      </c>
      <c r="BI24" s="176">
        <v>0</v>
      </c>
      <c r="BJ24" s="176">
        <v>0</v>
      </c>
      <c r="BK24" s="176">
        <v>0</v>
      </c>
      <c r="BL24" s="176"/>
      <c r="BM24" s="176">
        <v>0</v>
      </c>
      <c r="BN24" s="176">
        <v>0</v>
      </c>
      <c r="BO24" s="176">
        <v>0</v>
      </c>
      <c r="BP24" s="176">
        <v>0</v>
      </c>
      <c r="BQ24" s="176">
        <v>0</v>
      </c>
      <c r="BR24" s="176"/>
      <c r="BS24" s="176">
        <v>0</v>
      </c>
      <c r="BT24" s="176">
        <v>0</v>
      </c>
      <c r="BU24" s="176">
        <v>0</v>
      </c>
      <c r="BV24" s="176">
        <v>0</v>
      </c>
      <c r="BW24" s="176">
        <v>0</v>
      </c>
      <c r="BX24" s="17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row>
    <row r="25" spans="1:118">
      <c r="A25" s="174">
        <f>'[2]2'!A23</f>
        <v>0</v>
      </c>
      <c r="B25" s="174" t="str">
        <f>'[2]2'!B23</f>
        <v>Республика Марий Эл</v>
      </c>
      <c r="C25" s="175">
        <v>0</v>
      </c>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row>
    <row r="26" spans="1:118" ht="47.25">
      <c r="A26" s="174" t="str">
        <f>'[2]2'!A24</f>
        <v>1.2.2</v>
      </c>
      <c r="B26" s="174" t="str">
        <f>'[2]2'!B24</f>
        <v>Реконструкция, модернизация, техническое перевооружение линий электропередачи, всего, в том числе:</v>
      </c>
      <c r="C26" s="175">
        <v>0</v>
      </c>
      <c r="D26" s="176"/>
      <c r="E26" s="176">
        <f t="shared" ref="E26:I27" si="0">E27</f>
        <v>0</v>
      </c>
      <c r="F26" s="176">
        <f t="shared" si="0"/>
        <v>0</v>
      </c>
      <c r="G26" s="176">
        <f t="shared" si="0"/>
        <v>0</v>
      </c>
      <c r="H26" s="176">
        <f t="shared" si="0"/>
        <v>0</v>
      </c>
      <c r="I26" s="176">
        <f t="shared" si="0"/>
        <v>0</v>
      </c>
      <c r="J26" s="176"/>
      <c r="K26" s="176">
        <f t="shared" ref="K26:O27" si="1">K27</f>
        <v>0</v>
      </c>
      <c r="L26" s="176">
        <f t="shared" si="1"/>
        <v>0</v>
      </c>
      <c r="M26" s="176">
        <f t="shared" si="1"/>
        <v>0</v>
      </c>
      <c r="N26" s="176">
        <f t="shared" si="1"/>
        <v>0</v>
      </c>
      <c r="O26" s="176">
        <f t="shared" si="1"/>
        <v>0</v>
      </c>
      <c r="P26" s="176"/>
      <c r="Q26" s="176">
        <f t="shared" ref="Q26:U27" si="2">Q27</f>
        <v>0</v>
      </c>
      <c r="R26" s="176">
        <f t="shared" si="2"/>
        <v>0</v>
      </c>
      <c r="S26" s="176">
        <f t="shared" si="2"/>
        <v>0</v>
      </c>
      <c r="T26" s="176">
        <f t="shared" si="2"/>
        <v>0</v>
      </c>
      <c r="U26" s="176">
        <f t="shared" si="2"/>
        <v>0</v>
      </c>
      <c r="V26" s="176"/>
      <c r="W26" s="176">
        <f t="shared" ref="W26:AA27" si="3">W27</f>
        <v>0</v>
      </c>
      <c r="X26" s="176">
        <f t="shared" si="3"/>
        <v>0</v>
      </c>
      <c r="Y26" s="176">
        <f t="shared" si="3"/>
        <v>0</v>
      </c>
      <c r="Z26" s="176">
        <f t="shared" si="3"/>
        <v>0</v>
      </c>
      <c r="AA26" s="176">
        <f t="shared" si="3"/>
        <v>0</v>
      </c>
      <c r="AB26" s="176"/>
      <c r="AC26" s="176">
        <f t="shared" ref="AC26:AG27" si="4">AC27</f>
        <v>0</v>
      </c>
      <c r="AD26" s="176">
        <f t="shared" si="4"/>
        <v>0</v>
      </c>
      <c r="AE26" s="176">
        <f t="shared" si="4"/>
        <v>0</v>
      </c>
      <c r="AF26" s="176">
        <f t="shared" si="4"/>
        <v>0</v>
      </c>
      <c r="AG26" s="176">
        <f t="shared" si="4"/>
        <v>0</v>
      </c>
      <c r="AH26" s="176"/>
      <c r="AI26" s="176">
        <f t="shared" ref="AI26:AM27" si="5">AI27</f>
        <v>0</v>
      </c>
      <c r="AJ26" s="176">
        <f t="shared" si="5"/>
        <v>0</v>
      </c>
      <c r="AK26" s="176">
        <f t="shared" si="5"/>
        <v>0</v>
      </c>
      <c r="AL26" s="176">
        <f t="shared" si="5"/>
        <v>0</v>
      </c>
      <c r="AM26" s="176">
        <f t="shared" si="5"/>
        <v>0</v>
      </c>
      <c r="AN26" s="176"/>
      <c r="AO26" s="176">
        <f>AO27</f>
        <v>0</v>
      </c>
      <c r="AP26" s="176">
        <f t="shared" ref="AP26:AS26" si="6">AP27</f>
        <v>0</v>
      </c>
      <c r="AQ26" s="176">
        <f t="shared" si="6"/>
        <v>0</v>
      </c>
      <c r="AR26" s="176">
        <f t="shared" si="6"/>
        <v>0</v>
      </c>
      <c r="AS26" s="176">
        <f t="shared" si="6"/>
        <v>0</v>
      </c>
      <c r="AT26" s="176"/>
      <c r="AU26" s="176">
        <f>AU27</f>
        <v>0</v>
      </c>
      <c r="AV26" s="176">
        <f t="shared" ref="AV26:AY26" si="7">AV27</f>
        <v>0</v>
      </c>
      <c r="AW26" s="176">
        <f t="shared" si="7"/>
        <v>0</v>
      </c>
      <c r="AX26" s="176">
        <f t="shared" si="7"/>
        <v>0</v>
      </c>
      <c r="AY26" s="176">
        <f t="shared" si="7"/>
        <v>0</v>
      </c>
      <c r="AZ26" s="176"/>
      <c r="BA26" s="176">
        <f>BA27</f>
        <v>0</v>
      </c>
      <c r="BB26" s="176">
        <f t="shared" ref="BB26:BE26" si="8">BB27</f>
        <v>0</v>
      </c>
      <c r="BC26" s="176">
        <f t="shared" si="8"/>
        <v>0</v>
      </c>
      <c r="BD26" s="176">
        <f t="shared" si="8"/>
        <v>0</v>
      </c>
      <c r="BE26" s="176">
        <f t="shared" si="8"/>
        <v>0</v>
      </c>
      <c r="BF26" s="176"/>
      <c r="BG26" s="176">
        <v>0</v>
      </c>
      <c r="BH26" s="176">
        <v>0</v>
      </c>
      <c r="BI26" s="176">
        <v>0</v>
      </c>
      <c r="BJ26" s="176">
        <v>0</v>
      </c>
      <c r="BK26" s="176">
        <v>0</v>
      </c>
      <c r="BL26" s="176"/>
      <c r="BM26" s="176">
        <f t="shared" ref="BM26:BQ27" si="9">BM27</f>
        <v>0</v>
      </c>
      <c r="BN26" s="176">
        <f t="shared" si="9"/>
        <v>0</v>
      </c>
      <c r="BO26" s="176">
        <f t="shared" si="9"/>
        <v>0</v>
      </c>
      <c r="BP26" s="176">
        <f t="shared" si="9"/>
        <v>0</v>
      </c>
      <c r="BQ26" s="176">
        <f t="shared" si="9"/>
        <v>0</v>
      </c>
      <c r="BR26" s="176"/>
      <c r="BS26" s="176">
        <f t="shared" ref="BS26:BW27" si="10">BS27</f>
        <v>0</v>
      </c>
      <c r="BT26" s="176">
        <f t="shared" si="10"/>
        <v>0</v>
      </c>
      <c r="BU26" s="176">
        <f t="shared" si="10"/>
        <v>0</v>
      </c>
      <c r="BV26" s="176">
        <f t="shared" si="10"/>
        <v>0</v>
      </c>
      <c r="BW26" s="176">
        <f t="shared" si="10"/>
        <v>0</v>
      </c>
      <c r="BX26" s="17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row>
    <row r="27" spans="1:118" ht="31.5">
      <c r="A27" s="174" t="str">
        <f>'[2]2'!A25</f>
        <v>1.2.2.1</v>
      </c>
      <c r="B27" s="174" t="str">
        <f>'[2]2'!B25</f>
        <v>Реконструкция линий электропередачи, всего, в том числе:</v>
      </c>
      <c r="C27" s="175">
        <v>0</v>
      </c>
      <c r="D27" s="176"/>
      <c r="E27" s="176">
        <f t="shared" si="0"/>
        <v>0</v>
      </c>
      <c r="F27" s="176">
        <f t="shared" si="0"/>
        <v>0</v>
      </c>
      <c r="G27" s="176">
        <f t="shared" si="0"/>
        <v>0</v>
      </c>
      <c r="H27" s="176">
        <f t="shared" si="0"/>
        <v>0</v>
      </c>
      <c r="I27" s="176">
        <f t="shared" si="0"/>
        <v>0</v>
      </c>
      <c r="J27" s="176"/>
      <c r="K27" s="176">
        <f t="shared" si="1"/>
        <v>0</v>
      </c>
      <c r="L27" s="176">
        <f t="shared" si="1"/>
        <v>0</v>
      </c>
      <c r="M27" s="176">
        <f t="shared" si="1"/>
        <v>0</v>
      </c>
      <c r="N27" s="176">
        <f t="shared" si="1"/>
        <v>0</v>
      </c>
      <c r="O27" s="176">
        <f t="shared" si="1"/>
        <v>0</v>
      </c>
      <c r="P27" s="176"/>
      <c r="Q27" s="176">
        <f t="shared" si="2"/>
        <v>0</v>
      </c>
      <c r="R27" s="176">
        <f t="shared" si="2"/>
        <v>0</v>
      </c>
      <c r="S27" s="176">
        <f t="shared" si="2"/>
        <v>0</v>
      </c>
      <c r="T27" s="176">
        <f t="shared" si="2"/>
        <v>0</v>
      </c>
      <c r="U27" s="176">
        <f t="shared" si="2"/>
        <v>0</v>
      </c>
      <c r="V27" s="176"/>
      <c r="W27" s="176">
        <f t="shared" si="3"/>
        <v>0</v>
      </c>
      <c r="X27" s="176">
        <f t="shared" si="3"/>
        <v>0</v>
      </c>
      <c r="Y27" s="176">
        <f t="shared" si="3"/>
        <v>0</v>
      </c>
      <c r="Z27" s="176">
        <f t="shared" si="3"/>
        <v>0</v>
      </c>
      <c r="AA27" s="176">
        <f t="shared" si="3"/>
        <v>0</v>
      </c>
      <c r="AB27" s="176"/>
      <c r="AC27" s="176">
        <f t="shared" si="4"/>
        <v>0</v>
      </c>
      <c r="AD27" s="176">
        <f t="shared" si="4"/>
        <v>0</v>
      </c>
      <c r="AE27" s="176">
        <f t="shared" si="4"/>
        <v>0</v>
      </c>
      <c r="AF27" s="176">
        <f t="shared" si="4"/>
        <v>0</v>
      </c>
      <c r="AG27" s="176">
        <f t="shared" si="4"/>
        <v>0</v>
      </c>
      <c r="AH27" s="176"/>
      <c r="AI27" s="176">
        <f t="shared" si="5"/>
        <v>0</v>
      </c>
      <c r="AJ27" s="176">
        <f t="shared" si="5"/>
        <v>0</v>
      </c>
      <c r="AK27" s="176">
        <f t="shared" si="5"/>
        <v>0</v>
      </c>
      <c r="AL27" s="176">
        <f t="shared" si="5"/>
        <v>0</v>
      </c>
      <c r="AM27" s="176">
        <f t="shared" si="5"/>
        <v>0</v>
      </c>
      <c r="AN27" s="176"/>
      <c r="AO27" s="176">
        <f>SUM(AO28:AO36)</f>
        <v>0</v>
      </c>
      <c r="AP27" s="176">
        <f t="shared" ref="AP27:AS27" si="11">SUM(AP28:AP36)</f>
        <v>0</v>
      </c>
      <c r="AQ27" s="176">
        <f t="shared" si="11"/>
        <v>0</v>
      </c>
      <c r="AR27" s="176">
        <f t="shared" si="11"/>
        <v>0</v>
      </c>
      <c r="AS27" s="176">
        <f t="shared" si="11"/>
        <v>0</v>
      </c>
      <c r="AT27" s="176"/>
      <c r="AU27" s="176">
        <f>SUM(AU28:AU36)</f>
        <v>0</v>
      </c>
      <c r="AV27" s="176">
        <f t="shared" ref="AV27:AY27" si="12">SUM(AV28:AV36)</f>
        <v>0</v>
      </c>
      <c r="AW27" s="176">
        <f t="shared" si="12"/>
        <v>0</v>
      </c>
      <c r="AX27" s="176">
        <f t="shared" si="12"/>
        <v>0</v>
      </c>
      <c r="AY27" s="176">
        <f t="shared" si="12"/>
        <v>0</v>
      </c>
      <c r="AZ27" s="176"/>
      <c r="BA27" s="176">
        <f>SUM(BA28:BA36)</f>
        <v>0</v>
      </c>
      <c r="BB27" s="176">
        <f t="shared" ref="BB27:BE27" si="13">SUM(BB28:BB36)</f>
        <v>0</v>
      </c>
      <c r="BC27" s="176">
        <f t="shared" si="13"/>
        <v>0</v>
      </c>
      <c r="BD27" s="176">
        <f t="shared" si="13"/>
        <v>0</v>
      </c>
      <c r="BE27" s="176">
        <f t="shared" si="13"/>
        <v>0</v>
      </c>
      <c r="BF27" s="176"/>
      <c r="BG27" s="176">
        <v>0</v>
      </c>
      <c r="BH27" s="176">
        <v>0</v>
      </c>
      <c r="BI27" s="176">
        <v>0</v>
      </c>
      <c r="BJ27" s="176">
        <v>0</v>
      </c>
      <c r="BK27" s="176">
        <v>0</v>
      </c>
      <c r="BL27" s="176"/>
      <c r="BM27" s="176">
        <f t="shared" si="9"/>
        <v>0</v>
      </c>
      <c r="BN27" s="176">
        <f t="shared" si="9"/>
        <v>0</v>
      </c>
      <c r="BO27" s="176">
        <f t="shared" si="9"/>
        <v>0</v>
      </c>
      <c r="BP27" s="176">
        <f t="shared" si="9"/>
        <v>0</v>
      </c>
      <c r="BQ27" s="176">
        <f t="shared" si="9"/>
        <v>0</v>
      </c>
      <c r="BR27" s="176"/>
      <c r="BS27" s="176">
        <f t="shared" si="10"/>
        <v>0</v>
      </c>
      <c r="BT27" s="176">
        <f t="shared" si="10"/>
        <v>0</v>
      </c>
      <c r="BU27" s="176">
        <f t="shared" si="10"/>
        <v>0</v>
      </c>
      <c r="BV27" s="176">
        <f t="shared" si="10"/>
        <v>0</v>
      </c>
      <c r="BW27" s="176">
        <f t="shared" si="10"/>
        <v>0</v>
      </c>
      <c r="BX27" s="17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row>
    <row r="28" spans="1:118" ht="167.25" customHeight="1">
      <c r="A28" s="192" t="s">
        <v>251</v>
      </c>
      <c r="B28" s="208" t="s">
        <v>7</v>
      </c>
      <c r="C28" s="194" t="s">
        <v>72</v>
      </c>
      <c r="D28" s="177"/>
      <c r="E28" s="177">
        <v>0</v>
      </c>
      <c r="F28" s="177">
        <v>0</v>
      </c>
      <c r="G28" s="177">
        <v>0</v>
      </c>
      <c r="H28" s="177">
        <v>0</v>
      </c>
      <c r="I28" s="177">
        <v>0</v>
      </c>
      <c r="J28" s="177">
        <v>0</v>
      </c>
      <c r="K28" s="177">
        <v>0</v>
      </c>
      <c r="L28" s="177">
        <v>0</v>
      </c>
      <c r="M28" s="177">
        <v>0</v>
      </c>
      <c r="N28" s="177">
        <v>0</v>
      </c>
      <c r="O28" s="177">
        <v>0</v>
      </c>
      <c r="P28" s="209">
        <v>4</v>
      </c>
      <c r="Q28" s="177">
        <f>'[1]4'!V28</f>
        <v>0</v>
      </c>
      <c r="R28" s="177">
        <f>'[1]4'!W28</f>
        <v>0</v>
      </c>
      <c r="S28" s="177">
        <f>'[1]4'!X28</f>
        <v>0</v>
      </c>
      <c r="T28" s="177">
        <f>'[1]4'!Y28</f>
        <v>0</v>
      </c>
      <c r="U28" s="177">
        <f>'[1]4'!Z28</f>
        <v>0</v>
      </c>
      <c r="V28" s="177">
        <v>0</v>
      </c>
      <c r="W28" s="177">
        <f>'[1]4'!AC28</f>
        <v>0</v>
      </c>
      <c r="X28" s="177">
        <f>'[1]4'!AD28</f>
        <v>0</v>
      </c>
      <c r="Y28" s="177">
        <f>'[1]4'!AE28</f>
        <v>0</v>
      </c>
      <c r="Z28" s="177">
        <f>'[1]4'!AF28</f>
        <v>0</v>
      </c>
      <c r="AA28" s="177">
        <f>'[1]4'!AG28</f>
        <v>0</v>
      </c>
      <c r="AB28" s="209">
        <v>4</v>
      </c>
      <c r="AC28" s="177">
        <f>'[1]4'!AJ28</f>
        <v>0</v>
      </c>
      <c r="AD28" s="177">
        <f>'[1]4'!AK28</f>
        <v>0</v>
      </c>
      <c r="AE28" s="177">
        <v>0</v>
      </c>
      <c r="AF28" s="177">
        <f>'[1]4'!AM28</f>
        <v>0</v>
      </c>
      <c r="AG28" s="177">
        <f>'[1]4'!AN28</f>
        <v>0</v>
      </c>
      <c r="AH28" s="209"/>
      <c r="AI28" s="177">
        <f>'[1]4'!AQ28</f>
        <v>0</v>
      </c>
      <c r="AJ28" s="177">
        <f>'[1]4'!AR28</f>
        <v>0</v>
      </c>
      <c r="AK28" s="177">
        <f>'[1]4'!AS28</f>
        <v>0</v>
      </c>
      <c r="AL28" s="177">
        <f>'[1]4'!AT28</f>
        <v>0</v>
      </c>
      <c r="AM28" s="177">
        <f>'[1]4'!AU28</f>
        <v>0</v>
      </c>
      <c r="AN28" s="209">
        <v>4</v>
      </c>
      <c r="AO28" s="177">
        <f>'[1]4'!AV28</f>
        <v>0</v>
      </c>
      <c r="AP28" s="177">
        <f>'[1]4'!AW28</f>
        <v>0</v>
      </c>
      <c r="AQ28" s="177">
        <f>'[1]4'!AX28</f>
        <v>0</v>
      </c>
      <c r="AR28" s="177">
        <f>'[1]4'!AY28</f>
        <v>0</v>
      </c>
      <c r="AS28" s="177">
        <f>'[1]4'!AZ28</f>
        <v>0</v>
      </c>
      <c r="AT28" s="209"/>
      <c r="AU28" s="177">
        <f>'[1]4'!BC28</f>
        <v>0</v>
      </c>
      <c r="AV28" s="177">
        <f>'[1]4'!BD28</f>
        <v>0</v>
      </c>
      <c r="AW28" s="177">
        <f>'[1]4'!BE28</f>
        <v>0</v>
      </c>
      <c r="AX28" s="177">
        <f>'[1]4'!BF28</f>
        <v>0</v>
      </c>
      <c r="AY28" s="177">
        <v>0</v>
      </c>
      <c r="AZ28" s="177"/>
      <c r="BA28" s="177">
        <v>0</v>
      </c>
      <c r="BB28" s="177">
        <v>0</v>
      </c>
      <c r="BC28" s="177">
        <v>0</v>
      </c>
      <c r="BD28" s="177">
        <v>0</v>
      </c>
      <c r="BE28" s="177">
        <v>0</v>
      </c>
      <c r="BF28" s="177"/>
      <c r="BG28" s="177">
        <v>0</v>
      </c>
      <c r="BH28" s="177">
        <v>0</v>
      </c>
      <c r="BI28" s="177">
        <v>0</v>
      </c>
      <c r="BJ28" s="177">
        <v>0</v>
      </c>
      <c r="BK28" s="177">
        <v>0</v>
      </c>
      <c r="BL28" s="209"/>
      <c r="BM28" s="177">
        <f>'[1]4'!AX28</f>
        <v>0</v>
      </c>
      <c r="BN28" s="177">
        <f>'[1]4'!AY28</f>
        <v>0</v>
      </c>
      <c r="BO28" s="177">
        <f>'[1]4'!AZ28</f>
        <v>0</v>
      </c>
      <c r="BP28" s="177">
        <f>'[1]4'!BA28</f>
        <v>0</v>
      </c>
      <c r="BQ28" s="177">
        <f>'[1]4'!BB28</f>
        <v>0</v>
      </c>
      <c r="BR28" s="209"/>
      <c r="BS28" s="177">
        <f>'[1]4'!BE28</f>
        <v>0</v>
      </c>
      <c r="BT28" s="177">
        <f>'[1]4'!BF28</f>
        <v>0</v>
      </c>
      <c r="BU28" s="177">
        <v>0</v>
      </c>
      <c r="BV28" s="177">
        <f>'[1]4'!BH28</f>
        <v>0</v>
      </c>
      <c r="BW28" s="177">
        <f>'[1]4'!BI28</f>
        <v>0</v>
      </c>
      <c r="BX28" s="181"/>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row>
    <row r="29" spans="1:118" ht="96" customHeight="1">
      <c r="A29" s="192" t="s">
        <v>73</v>
      </c>
      <c r="B29" s="208" t="s">
        <v>74</v>
      </c>
      <c r="C29" s="194" t="s">
        <v>72</v>
      </c>
      <c r="D29" s="178"/>
      <c r="E29" s="178">
        <f>SUM(E30:E37)</f>
        <v>0</v>
      </c>
      <c r="F29" s="178">
        <f>SUM(F30:F37)</f>
        <v>0</v>
      </c>
      <c r="G29" s="178">
        <f>SUM(G30:G37)</f>
        <v>0</v>
      </c>
      <c r="H29" s="178">
        <f>SUM(H30:H37)</f>
        <v>0</v>
      </c>
      <c r="I29" s="178">
        <f>SUM(I30:I37)</f>
        <v>0</v>
      </c>
      <c r="J29" s="178"/>
      <c r="K29" s="178">
        <f>SUM(K30:K37)</f>
        <v>0</v>
      </c>
      <c r="L29" s="178">
        <f>SUM(L30:L37)</f>
        <v>0</v>
      </c>
      <c r="M29" s="178">
        <f>SUM(M30:M37)</f>
        <v>0</v>
      </c>
      <c r="N29" s="178">
        <f>SUM(N30:N37)</f>
        <v>0</v>
      </c>
      <c r="O29" s="178">
        <f>SUM(O30:O37)</f>
        <v>0</v>
      </c>
      <c r="P29" s="178"/>
      <c r="Q29" s="178">
        <v>0</v>
      </c>
      <c r="R29" s="178">
        <f>SUM(R30:R37)</f>
        <v>0</v>
      </c>
      <c r="S29" s="178">
        <f>SUM(S30:S37)</f>
        <v>0</v>
      </c>
      <c r="T29" s="178">
        <f>SUM(T30:T37)</f>
        <v>0</v>
      </c>
      <c r="U29" s="178">
        <f>SUM(U30:U37)</f>
        <v>0</v>
      </c>
      <c r="V29" s="178"/>
      <c r="W29" s="178">
        <f>SUM(W30:W37)</f>
        <v>0</v>
      </c>
      <c r="X29" s="178">
        <f>SUM(X30:X37)</f>
        <v>0</v>
      </c>
      <c r="Y29" s="178">
        <f>SUM(Y30:Y37)</f>
        <v>0</v>
      </c>
      <c r="Z29" s="178">
        <f>SUM(Z30:Z37)</f>
        <v>0</v>
      </c>
      <c r="AA29" s="178">
        <f>SUM(AA30:AA37)</f>
        <v>0</v>
      </c>
      <c r="AB29" s="178"/>
      <c r="AC29" s="178">
        <v>0</v>
      </c>
      <c r="AD29" s="178">
        <f>SUM(AD30:AD37)</f>
        <v>0</v>
      </c>
      <c r="AE29" s="178">
        <f>SUM(AE30:AE37)</f>
        <v>0</v>
      </c>
      <c r="AF29" s="178">
        <f>SUM(AF30:AF37)</f>
        <v>0</v>
      </c>
      <c r="AG29" s="178">
        <f>SUM(AG30:AG37)</f>
        <v>0</v>
      </c>
      <c r="AH29" s="178"/>
      <c r="AI29" s="178">
        <f>SUM(AI30:AI37)</f>
        <v>0</v>
      </c>
      <c r="AJ29" s="178">
        <f>SUM(AJ30:AJ37)</f>
        <v>0</v>
      </c>
      <c r="AK29" s="178">
        <f>SUM(AK30:AK37)</f>
        <v>0</v>
      </c>
      <c r="AL29" s="178">
        <f>SUM(AL30:AL37)</f>
        <v>0</v>
      </c>
      <c r="AM29" s="178">
        <f>SUM(AM30:AM37)</f>
        <v>0</v>
      </c>
      <c r="AN29" s="209">
        <v>4</v>
      </c>
      <c r="AO29" s="177">
        <f>'[1]4'!AV29</f>
        <v>0</v>
      </c>
      <c r="AP29" s="177">
        <f>'[1]4'!AW29</f>
        <v>0</v>
      </c>
      <c r="AQ29" s="177">
        <f>'[1]4'!AX29</f>
        <v>0</v>
      </c>
      <c r="AR29" s="177">
        <f>'[1]4'!AY29</f>
        <v>0</v>
      </c>
      <c r="AS29" s="177">
        <f>'[1]4'!AZ29</f>
        <v>0</v>
      </c>
      <c r="AT29" s="209"/>
      <c r="AU29" s="177">
        <f>'[1]4'!BC29</f>
        <v>0</v>
      </c>
      <c r="AV29" s="177">
        <f>'[1]4'!BD29</f>
        <v>0</v>
      </c>
      <c r="AW29" s="177">
        <f>'[1]4'!BE29</f>
        <v>0</v>
      </c>
      <c r="AX29" s="177">
        <f>'[1]4'!BF29</f>
        <v>0</v>
      </c>
      <c r="AY29" s="177">
        <f>'[1]4'!BG29</f>
        <v>0</v>
      </c>
      <c r="AZ29" s="178"/>
      <c r="BA29" s="177">
        <v>0</v>
      </c>
      <c r="BB29" s="177">
        <v>0</v>
      </c>
      <c r="BC29" s="177">
        <v>0</v>
      </c>
      <c r="BD29" s="177">
        <v>0</v>
      </c>
      <c r="BE29" s="177">
        <v>0</v>
      </c>
      <c r="BF29" s="177"/>
      <c r="BG29" s="177">
        <v>0</v>
      </c>
      <c r="BH29" s="177">
        <v>0</v>
      </c>
      <c r="BI29" s="177">
        <v>0</v>
      </c>
      <c r="BJ29" s="177">
        <v>0</v>
      </c>
      <c r="BK29" s="177">
        <v>0</v>
      </c>
      <c r="BL29" s="178"/>
      <c r="BM29" s="178">
        <f>SUM(BM30:BM37)</f>
        <v>0.65</v>
      </c>
      <c r="BN29" s="178">
        <f>SUM(BN30:BN37)</f>
        <v>0</v>
      </c>
      <c r="BO29" s="178">
        <f>SUM(BO30:BO37)</f>
        <v>0</v>
      </c>
      <c r="BP29" s="178">
        <f>SUM(BP30:BP37)</f>
        <v>0</v>
      </c>
      <c r="BQ29" s="178">
        <f>SUM(BQ30:BQ37)</f>
        <v>0</v>
      </c>
      <c r="BR29" s="178"/>
      <c r="BS29" s="178">
        <f>SUM(BS30:BS37)</f>
        <v>0</v>
      </c>
      <c r="BT29" s="178">
        <f>SUM(BT30:BT37)</f>
        <v>0</v>
      </c>
      <c r="BU29" s="178">
        <f>SUM(BU30:BU37)</f>
        <v>0</v>
      </c>
      <c r="BV29" s="178">
        <f>SUM(BV30:BV37)</f>
        <v>0</v>
      </c>
      <c r="BW29" s="178">
        <f>SUM(BW30:BW37)</f>
        <v>0</v>
      </c>
      <c r="BX29" s="17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row>
    <row r="30" spans="1:118" ht="141.75">
      <c r="A30" s="192" t="s">
        <v>257</v>
      </c>
      <c r="B30" s="193" t="s">
        <v>80</v>
      </c>
      <c r="C30" s="194" t="s">
        <v>72</v>
      </c>
      <c r="D30" s="177"/>
      <c r="E30" s="177">
        <v>0</v>
      </c>
      <c r="F30" s="177">
        <v>0</v>
      </c>
      <c r="G30" s="177">
        <v>0</v>
      </c>
      <c r="H30" s="177">
        <v>0</v>
      </c>
      <c r="I30" s="177">
        <v>0</v>
      </c>
      <c r="J30" s="177"/>
      <c r="K30" s="177">
        <v>0</v>
      </c>
      <c r="L30" s="177">
        <v>0</v>
      </c>
      <c r="M30" s="177">
        <v>0</v>
      </c>
      <c r="N30" s="177">
        <v>0</v>
      </c>
      <c r="O30" s="177">
        <v>0</v>
      </c>
      <c r="P30" s="209"/>
      <c r="Q30" s="177">
        <v>0</v>
      </c>
      <c r="R30" s="177">
        <f>'[1]4'!W30</f>
        <v>0</v>
      </c>
      <c r="S30" s="177">
        <f>'[1]4'!X30</f>
        <v>0</v>
      </c>
      <c r="T30" s="177">
        <f>'[1]4'!Y30</f>
        <v>0</v>
      </c>
      <c r="U30" s="177">
        <f>'[1]4'!Z30</f>
        <v>0</v>
      </c>
      <c r="V30" s="177"/>
      <c r="W30" s="177">
        <f>'[1]4'!AC30</f>
        <v>0</v>
      </c>
      <c r="X30" s="177">
        <f>'[1]4'!AD30</f>
        <v>0</v>
      </c>
      <c r="Y30" s="177">
        <f>'[1]4'!AE30</f>
        <v>0</v>
      </c>
      <c r="Z30" s="177">
        <f>'[1]4'!AF30</f>
        <v>0</v>
      </c>
      <c r="AA30" s="177">
        <f>'[1]4'!AG30</f>
        <v>0</v>
      </c>
      <c r="AB30" s="177"/>
      <c r="AC30" s="177">
        <f>'[1]4'!AJ30</f>
        <v>0</v>
      </c>
      <c r="AD30" s="177">
        <f>'[1]4'!AK30</f>
        <v>0</v>
      </c>
      <c r="AE30" s="177">
        <f>'[1]4'!AL30</f>
        <v>0</v>
      </c>
      <c r="AF30" s="177">
        <f>'[1]4'!AM30</f>
        <v>0</v>
      </c>
      <c r="AG30" s="177">
        <f>'[1]4'!AN30</f>
        <v>0</v>
      </c>
      <c r="AH30" s="177"/>
      <c r="AI30" s="177">
        <f>'[1]4'!AQ30</f>
        <v>0</v>
      </c>
      <c r="AJ30" s="177">
        <f>'[1]4'!AR30</f>
        <v>0</v>
      </c>
      <c r="AK30" s="177">
        <f>'[1]4'!AS30</f>
        <v>0</v>
      </c>
      <c r="AL30" s="177">
        <f>'[1]4'!AT30</f>
        <v>0</v>
      </c>
      <c r="AM30" s="177">
        <f>'[1]4'!AU30</f>
        <v>0</v>
      </c>
      <c r="AN30" s="209"/>
      <c r="AO30" s="177">
        <f>'[1]4'!AV30</f>
        <v>0</v>
      </c>
      <c r="AP30" s="177">
        <v>0</v>
      </c>
      <c r="AQ30" s="177">
        <f>'[1]4'!AX30</f>
        <v>0</v>
      </c>
      <c r="AR30" s="177">
        <f>'[1]4'!AY30</f>
        <v>0</v>
      </c>
      <c r="AS30" s="177">
        <f>'[1]4'!AZ30</f>
        <v>0</v>
      </c>
      <c r="AT30" s="209"/>
      <c r="AU30" s="177">
        <f>'[1]4'!BC30</f>
        <v>0</v>
      </c>
      <c r="AV30" s="177">
        <f>'[1]4'!BD30</f>
        <v>0</v>
      </c>
      <c r="AW30" s="177">
        <f>'[1]4'!BE30</f>
        <v>0</v>
      </c>
      <c r="AX30" s="177">
        <f>'[1]4'!BF30</f>
        <v>0</v>
      </c>
      <c r="AY30" s="177">
        <f>'[1]4'!BG30</f>
        <v>0</v>
      </c>
      <c r="AZ30" s="209">
        <v>4</v>
      </c>
      <c r="BA30" s="177">
        <v>0</v>
      </c>
      <c r="BB30" s="177">
        <v>0</v>
      </c>
      <c r="BC30" s="177">
        <v>0</v>
      </c>
      <c r="BD30" s="177">
        <v>0</v>
      </c>
      <c r="BE30" s="177">
        <v>0</v>
      </c>
      <c r="BF30" s="177"/>
      <c r="BG30" s="177">
        <v>0</v>
      </c>
      <c r="BH30" s="177">
        <v>0</v>
      </c>
      <c r="BI30" s="177">
        <v>0</v>
      </c>
      <c r="BJ30" s="177">
        <v>0</v>
      </c>
      <c r="BK30" s="177">
        <v>0</v>
      </c>
      <c r="BL30" s="177"/>
      <c r="BM30" s="177">
        <f>'[1]4'!AX30</f>
        <v>0</v>
      </c>
      <c r="BN30" s="177">
        <f>'[1]4'!AY30</f>
        <v>0</v>
      </c>
      <c r="BO30" s="177">
        <f>'[1]4'!AZ30</f>
        <v>0</v>
      </c>
      <c r="BP30" s="177">
        <f>'[1]4'!BA30</f>
        <v>0</v>
      </c>
      <c r="BQ30" s="177">
        <f>'[1]4'!BB30</f>
        <v>0</v>
      </c>
      <c r="BR30" s="177"/>
      <c r="BS30" s="177">
        <f>'[1]4'!BE30</f>
        <v>0</v>
      </c>
      <c r="BT30" s="177">
        <f>'[1]4'!BF30</f>
        <v>0</v>
      </c>
      <c r="BU30" s="177">
        <f>'[1]4'!BG30</f>
        <v>0</v>
      </c>
      <c r="BV30" s="177">
        <f>'[1]4'!BH30</f>
        <v>0</v>
      </c>
      <c r="BW30" s="177">
        <f>'[1]4'!BI30</f>
        <v>0</v>
      </c>
      <c r="BX30" s="17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row>
    <row r="31" spans="1:118" ht="110.25">
      <c r="A31" s="192" t="s">
        <v>258</v>
      </c>
      <c r="B31" s="193" t="s">
        <v>82</v>
      </c>
      <c r="C31" s="194" t="s">
        <v>75</v>
      </c>
      <c r="D31" s="177"/>
      <c r="E31" s="177">
        <v>0</v>
      </c>
      <c r="F31" s="177">
        <v>0</v>
      </c>
      <c r="G31" s="177">
        <v>0</v>
      </c>
      <c r="H31" s="177">
        <v>0</v>
      </c>
      <c r="I31" s="177">
        <v>0</v>
      </c>
      <c r="J31" s="177"/>
      <c r="K31" s="177">
        <v>0</v>
      </c>
      <c r="L31" s="177">
        <v>0</v>
      </c>
      <c r="M31" s="177">
        <v>0</v>
      </c>
      <c r="N31" s="177">
        <v>0</v>
      </c>
      <c r="O31" s="177">
        <v>0</v>
      </c>
      <c r="P31" s="177"/>
      <c r="Q31" s="177">
        <f>'[1]4'!V31</f>
        <v>0</v>
      </c>
      <c r="R31" s="177">
        <f>'[1]4'!W31</f>
        <v>0</v>
      </c>
      <c r="S31" s="177">
        <f>'[1]4'!X31</f>
        <v>0</v>
      </c>
      <c r="T31" s="177">
        <f>'[1]4'!Y31</f>
        <v>0</v>
      </c>
      <c r="U31" s="177">
        <f>'[1]4'!Z31</f>
        <v>0</v>
      </c>
      <c r="V31" s="177"/>
      <c r="W31" s="177">
        <f>'[1]4'!AC31</f>
        <v>0</v>
      </c>
      <c r="X31" s="177">
        <f>'[1]4'!AD31</f>
        <v>0</v>
      </c>
      <c r="Y31" s="177">
        <f>'[1]4'!AE31</f>
        <v>0</v>
      </c>
      <c r="Z31" s="177">
        <f>'[1]4'!AF31</f>
        <v>0</v>
      </c>
      <c r="AA31" s="177">
        <f>'[1]4'!AG31</f>
        <v>0</v>
      </c>
      <c r="AB31" s="209"/>
      <c r="AC31" s="177">
        <f>'[1]4'!AJ31</f>
        <v>0</v>
      </c>
      <c r="AD31" s="177">
        <f>'[1]4'!AK31</f>
        <v>0</v>
      </c>
      <c r="AE31" s="177">
        <f>'[1]4'!AL31</f>
        <v>0</v>
      </c>
      <c r="AF31" s="177">
        <f>'[1]4'!AM31</f>
        <v>0</v>
      </c>
      <c r="AG31" s="177">
        <f>'[1]4'!AN31</f>
        <v>0</v>
      </c>
      <c r="AH31" s="209"/>
      <c r="AI31" s="177">
        <f>'[1]4'!AQ31</f>
        <v>0</v>
      </c>
      <c r="AJ31" s="177">
        <f>'[1]4'!AR31</f>
        <v>0</v>
      </c>
      <c r="AK31" s="177">
        <f>'[1]4'!AS31</f>
        <v>0</v>
      </c>
      <c r="AL31" s="177">
        <f>'[1]4'!AT31</f>
        <v>0</v>
      </c>
      <c r="AM31" s="177">
        <f>'[1]4'!AU31</f>
        <v>0</v>
      </c>
      <c r="AN31" s="209"/>
      <c r="AO31" s="177">
        <f>'[1]4'!AV31</f>
        <v>0</v>
      </c>
      <c r="AP31" s="177">
        <v>0</v>
      </c>
      <c r="AQ31" s="177">
        <f>'[1]4'!AX31</f>
        <v>0</v>
      </c>
      <c r="AR31" s="177">
        <f>'[1]4'!AY31</f>
        <v>0</v>
      </c>
      <c r="AS31" s="177">
        <f>'[1]4'!AZ31</f>
        <v>0</v>
      </c>
      <c r="AT31" s="209"/>
      <c r="AU31" s="177">
        <f>'[1]4'!BC31</f>
        <v>0</v>
      </c>
      <c r="AV31" s="177">
        <f>'[1]4'!BD31</f>
        <v>0</v>
      </c>
      <c r="AW31" s="177">
        <f>'[1]4'!BE31</f>
        <v>0</v>
      </c>
      <c r="AX31" s="177">
        <f>'[1]4'!BF31</f>
        <v>0</v>
      </c>
      <c r="AY31" s="177">
        <f>'[1]4'!BG31</f>
        <v>0</v>
      </c>
      <c r="AZ31" s="209">
        <v>4</v>
      </c>
      <c r="BA31" s="177">
        <v>0</v>
      </c>
      <c r="BB31" s="177">
        <v>0</v>
      </c>
      <c r="BC31" s="177">
        <v>0</v>
      </c>
      <c r="BD31" s="177">
        <v>0</v>
      </c>
      <c r="BE31" s="177">
        <v>0</v>
      </c>
      <c r="BF31" s="177"/>
      <c r="BG31" s="177">
        <v>0</v>
      </c>
      <c r="BH31" s="177">
        <v>0</v>
      </c>
      <c r="BI31" s="177">
        <v>0</v>
      </c>
      <c r="BJ31" s="177">
        <v>0</v>
      </c>
      <c r="BK31" s="177">
        <v>0</v>
      </c>
      <c r="BL31" s="177"/>
      <c r="BM31" s="177">
        <f>'[1]4'!AX31</f>
        <v>0</v>
      </c>
      <c r="BN31" s="177">
        <f>'[1]4'!AY31</f>
        <v>0</v>
      </c>
      <c r="BO31" s="177">
        <f>'[1]4'!AZ31</f>
        <v>0</v>
      </c>
      <c r="BP31" s="177">
        <f>'[1]4'!BA31</f>
        <v>0</v>
      </c>
      <c r="BQ31" s="177">
        <f>'[1]4'!BB31</f>
        <v>0</v>
      </c>
      <c r="BR31" s="177"/>
      <c r="BS31" s="177">
        <f>'[1]4'!BE31</f>
        <v>0</v>
      </c>
      <c r="BT31" s="177">
        <f>'[1]4'!BF31</f>
        <v>0</v>
      </c>
      <c r="BU31" s="177">
        <f>'[1]4'!BG31</f>
        <v>0</v>
      </c>
      <c r="BV31" s="177">
        <f>'[1]4'!BH31</f>
        <v>0</v>
      </c>
      <c r="BW31" s="177">
        <f>'[1]4'!BI31</f>
        <v>0</v>
      </c>
      <c r="BX31" s="181"/>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row>
    <row r="32" spans="1:118" ht="110.25">
      <c r="A32" s="192" t="s">
        <v>259</v>
      </c>
      <c r="B32" s="193" t="s">
        <v>82</v>
      </c>
      <c r="C32" s="194" t="s">
        <v>75</v>
      </c>
      <c r="D32" s="177"/>
      <c r="E32" s="177">
        <v>0</v>
      </c>
      <c r="F32" s="177">
        <v>0</v>
      </c>
      <c r="G32" s="177">
        <v>0</v>
      </c>
      <c r="H32" s="177">
        <v>0</v>
      </c>
      <c r="I32" s="177">
        <v>0</v>
      </c>
      <c r="J32" s="177"/>
      <c r="K32" s="177">
        <v>0</v>
      </c>
      <c r="L32" s="177">
        <v>0</v>
      </c>
      <c r="M32" s="177">
        <v>0</v>
      </c>
      <c r="N32" s="177">
        <v>0</v>
      </c>
      <c r="O32" s="177">
        <v>0</v>
      </c>
      <c r="P32" s="177"/>
      <c r="Q32" s="177">
        <f>'[1]4'!V32</f>
        <v>0</v>
      </c>
      <c r="R32" s="177">
        <f>'[1]4'!W32</f>
        <v>0</v>
      </c>
      <c r="S32" s="177">
        <f>'[1]4'!X32</f>
        <v>0</v>
      </c>
      <c r="T32" s="177">
        <f>'[1]4'!Y32</f>
        <v>0</v>
      </c>
      <c r="U32" s="177">
        <f>'[1]4'!Z32</f>
        <v>0</v>
      </c>
      <c r="V32" s="177"/>
      <c r="W32" s="177">
        <f>'[1]4'!AC32</f>
        <v>0</v>
      </c>
      <c r="X32" s="177">
        <f>'[1]4'!AD32</f>
        <v>0</v>
      </c>
      <c r="Y32" s="177">
        <f>'[1]4'!AE32</f>
        <v>0</v>
      </c>
      <c r="Z32" s="177">
        <f>'[1]4'!AF32</f>
        <v>0</v>
      </c>
      <c r="AA32" s="177">
        <f>'[1]4'!AG32</f>
        <v>0</v>
      </c>
      <c r="AB32" s="177"/>
      <c r="AC32" s="177">
        <f>'[1]4'!AJ32</f>
        <v>0</v>
      </c>
      <c r="AD32" s="177">
        <v>0</v>
      </c>
      <c r="AE32" s="177">
        <f>'[1]4'!AL32</f>
        <v>0</v>
      </c>
      <c r="AF32" s="177">
        <f>'[1]4'!AM32</f>
        <v>0</v>
      </c>
      <c r="AG32" s="177">
        <f>'[1]4'!AN32</f>
        <v>0</v>
      </c>
      <c r="AH32" s="177"/>
      <c r="AI32" s="177">
        <f>'[1]4'!AQ32</f>
        <v>0</v>
      </c>
      <c r="AJ32" s="177">
        <f>'[1]4'!AR32</f>
        <v>0</v>
      </c>
      <c r="AK32" s="177">
        <f>'[1]4'!AS32</f>
        <v>0</v>
      </c>
      <c r="AL32" s="177">
        <f>'[1]4'!AT32</f>
        <v>0</v>
      </c>
      <c r="AM32" s="177">
        <f>'[1]4'!AU32</f>
        <v>0</v>
      </c>
      <c r="AN32" s="209"/>
      <c r="AO32" s="177">
        <f>'[1]4'!AV32</f>
        <v>0</v>
      </c>
      <c r="AP32" s="177">
        <f>'[1]4'!AW32</f>
        <v>0</v>
      </c>
      <c r="AQ32" s="177">
        <v>0</v>
      </c>
      <c r="AR32" s="177">
        <f>'[1]4'!AY32</f>
        <v>0</v>
      </c>
      <c r="AS32" s="177">
        <f>'[1]4'!AZ32</f>
        <v>0</v>
      </c>
      <c r="AT32" s="209"/>
      <c r="AU32" s="177">
        <f>'[1]4'!BC32</f>
        <v>0</v>
      </c>
      <c r="AV32" s="177">
        <f>'[1]4'!BD32</f>
        <v>0</v>
      </c>
      <c r="AW32" s="177">
        <f>'[1]4'!BE32</f>
        <v>0</v>
      </c>
      <c r="AX32" s="177">
        <f>'[1]4'!BF32</f>
        <v>0</v>
      </c>
      <c r="AY32" s="177">
        <f>'[1]4'!BG32</f>
        <v>0</v>
      </c>
      <c r="AZ32" s="209">
        <v>4</v>
      </c>
      <c r="BA32" s="177">
        <v>0</v>
      </c>
      <c r="BB32" s="177">
        <v>0</v>
      </c>
      <c r="BC32" s="177">
        <v>0</v>
      </c>
      <c r="BD32" s="177">
        <v>0</v>
      </c>
      <c r="BE32" s="177">
        <v>0</v>
      </c>
      <c r="BF32" s="177"/>
      <c r="BG32" s="177">
        <v>0</v>
      </c>
      <c r="BH32" s="177">
        <v>0</v>
      </c>
      <c r="BI32" s="177">
        <v>0</v>
      </c>
      <c r="BJ32" s="177">
        <v>0</v>
      </c>
      <c r="BK32" s="177">
        <v>0</v>
      </c>
      <c r="BL32" s="209"/>
      <c r="BM32" s="177">
        <v>0</v>
      </c>
      <c r="BN32" s="177">
        <f>'[1]4'!AY32</f>
        <v>0</v>
      </c>
      <c r="BO32" s="177">
        <f>'[1]4'!AZ32</f>
        <v>0</v>
      </c>
      <c r="BP32" s="177">
        <f>'[1]4'!BA32</f>
        <v>0</v>
      </c>
      <c r="BQ32" s="177">
        <f>'[1]4'!BB32</f>
        <v>0</v>
      </c>
      <c r="BR32" s="209"/>
      <c r="BS32" s="177">
        <f>'[1]4'!BE32</f>
        <v>0</v>
      </c>
      <c r="BT32" s="177">
        <f>'[1]4'!BF32</f>
        <v>0</v>
      </c>
      <c r="BU32" s="177">
        <f>'[1]4'!BG32</f>
        <v>0</v>
      </c>
      <c r="BV32" s="177">
        <f>'[1]4'!BH32</f>
        <v>0</v>
      </c>
      <c r="BW32" s="177">
        <f>'[1]4'!BI32</f>
        <v>0</v>
      </c>
      <c r="BX32" s="210"/>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row>
    <row r="33" spans="1:76" ht="94.5">
      <c r="A33" s="192" t="s">
        <v>260</v>
      </c>
      <c r="B33" s="193" t="s">
        <v>84</v>
      </c>
      <c r="C33" s="194" t="s">
        <v>85</v>
      </c>
      <c r="D33" s="177"/>
      <c r="E33" s="177">
        <v>0</v>
      </c>
      <c r="F33" s="177">
        <v>0</v>
      </c>
      <c r="G33" s="177">
        <v>0</v>
      </c>
      <c r="H33" s="177">
        <v>0</v>
      </c>
      <c r="I33" s="177">
        <v>0</v>
      </c>
      <c r="J33" s="177"/>
      <c r="K33" s="177">
        <v>0</v>
      </c>
      <c r="L33" s="177">
        <v>0</v>
      </c>
      <c r="M33" s="177">
        <v>0</v>
      </c>
      <c r="N33" s="177">
        <v>0</v>
      </c>
      <c r="O33" s="177">
        <v>0</v>
      </c>
      <c r="P33" s="209"/>
      <c r="Q33" s="177">
        <f>'[1]4'!V33</f>
        <v>0</v>
      </c>
      <c r="R33" s="177">
        <f>'[1]4'!W33</f>
        <v>0</v>
      </c>
      <c r="S33" s="177">
        <f>'[1]4'!X33</f>
        <v>0</v>
      </c>
      <c r="T33" s="177">
        <f>'[1]4'!Y33</f>
        <v>0</v>
      </c>
      <c r="U33" s="177">
        <f>'[1]4'!Z33</f>
        <v>0</v>
      </c>
      <c r="V33" s="177"/>
      <c r="W33" s="177">
        <f>'[1]4'!AC33</f>
        <v>0</v>
      </c>
      <c r="X33" s="177">
        <f>'[1]4'!AD33</f>
        <v>0</v>
      </c>
      <c r="Y33" s="177">
        <f>'[1]4'!AE33</f>
        <v>0</v>
      </c>
      <c r="Z33" s="177">
        <f>'[1]4'!AF33</f>
        <v>0</v>
      </c>
      <c r="AA33" s="177">
        <f>'[1]4'!AG33</f>
        <v>0</v>
      </c>
      <c r="AB33" s="177"/>
      <c r="AC33" s="177">
        <f>'[1]4'!AJ33</f>
        <v>0</v>
      </c>
      <c r="AD33" s="177">
        <f>'[1]4'!AK33</f>
        <v>0</v>
      </c>
      <c r="AE33" s="177">
        <f>'[1]4'!AL33</f>
        <v>0</v>
      </c>
      <c r="AF33" s="177">
        <f>'[1]4'!AM33</f>
        <v>0</v>
      </c>
      <c r="AG33" s="177">
        <f>'[1]4'!AN33</f>
        <v>0</v>
      </c>
      <c r="AH33" s="177"/>
      <c r="AI33" s="177">
        <f>'[1]4'!AQ33</f>
        <v>0</v>
      </c>
      <c r="AJ33" s="177">
        <f>'[1]4'!AR33</f>
        <v>0</v>
      </c>
      <c r="AK33" s="177">
        <f>'[1]4'!AS33</f>
        <v>0</v>
      </c>
      <c r="AL33" s="177">
        <f>'[1]4'!AT33</f>
        <v>0</v>
      </c>
      <c r="AM33" s="177">
        <f>'[1]4'!AU33</f>
        <v>0</v>
      </c>
      <c r="AN33" s="209"/>
      <c r="AO33" s="177">
        <f>'[1]4'!AV33</f>
        <v>0</v>
      </c>
      <c r="AP33" s="177">
        <f>'[1]4'!AW33</f>
        <v>0</v>
      </c>
      <c r="AQ33" s="177">
        <f>'[1]4'!AX33</f>
        <v>0</v>
      </c>
      <c r="AR33" s="177">
        <f>'[1]4'!AY33</f>
        <v>0</v>
      </c>
      <c r="AS33" s="177">
        <f>'[1]4'!AZ33</f>
        <v>0</v>
      </c>
      <c r="AT33" s="209"/>
      <c r="AU33" s="177">
        <f>'[1]4'!BC33</f>
        <v>0</v>
      </c>
      <c r="AV33" s="177">
        <f>'[1]4'!BD33</f>
        <v>0</v>
      </c>
      <c r="AW33" s="177">
        <f>'[1]4'!BE33</f>
        <v>0</v>
      </c>
      <c r="AX33" s="177">
        <f>'[1]4'!BF33</f>
        <v>0</v>
      </c>
      <c r="AY33" s="177">
        <f>'[1]4'!BG33</f>
        <v>0</v>
      </c>
      <c r="AZ33" s="209">
        <v>4</v>
      </c>
      <c r="BA33" s="177">
        <v>0</v>
      </c>
      <c r="BB33" s="177">
        <v>0</v>
      </c>
      <c r="BC33" s="177">
        <v>0</v>
      </c>
      <c r="BD33" s="177">
        <v>0</v>
      </c>
      <c r="BE33" s="177">
        <v>0</v>
      </c>
      <c r="BF33" s="177"/>
      <c r="BG33" s="177">
        <v>0</v>
      </c>
      <c r="BH33" s="177">
        <v>0</v>
      </c>
      <c r="BI33" s="177">
        <v>0</v>
      </c>
      <c r="BJ33" s="177">
        <v>0</v>
      </c>
      <c r="BK33" s="177">
        <v>0</v>
      </c>
      <c r="BL33" s="209"/>
      <c r="BM33" s="177">
        <f>'[1]4'!AX33</f>
        <v>0</v>
      </c>
      <c r="BN33" s="177">
        <f>'[1]4'!AY33</f>
        <v>0</v>
      </c>
      <c r="BO33" s="177">
        <f>'[1]4'!AZ33</f>
        <v>0</v>
      </c>
      <c r="BP33" s="177">
        <f>'[1]4'!BA33</f>
        <v>0</v>
      </c>
      <c r="BQ33" s="177">
        <f>'[1]4'!BB33</f>
        <v>0</v>
      </c>
      <c r="BR33" s="177"/>
      <c r="BS33" s="177">
        <f>'[1]4'!BE33</f>
        <v>0</v>
      </c>
      <c r="BT33" s="177">
        <f>'[1]4'!BF33</f>
        <v>0</v>
      </c>
      <c r="BU33" s="177">
        <f>'[1]4'!BG33</f>
        <v>0</v>
      </c>
      <c r="BV33" s="177">
        <f>'[1]4'!BH33</f>
        <v>0</v>
      </c>
      <c r="BW33" s="177">
        <f>'[1]4'!BI33</f>
        <v>0</v>
      </c>
      <c r="BX33" s="210"/>
    </row>
    <row r="34" spans="1:76" ht="52.5" customHeight="1">
      <c r="A34" s="192" t="s">
        <v>261</v>
      </c>
      <c r="B34" s="193" t="s">
        <v>89</v>
      </c>
      <c r="C34" s="194" t="s">
        <v>85</v>
      </c>
      <c r="D34" s="177"/>
      <c r="E34" s="177">
        <v>0</v>
      </c>
      <c r="F34" s="177">
        <v>0</v>
      </c>
      <c r="G34" s="177">
        <v>0</v>
      </c>
      <c r="H34" s="177">
        <v>0</v>
      </c>
      <c r="I34" s="177">
        <v>0</v>
      </c>
      <c r="J34" s="177"/>
      <c r="K34" s="177">
        <v>0</v>
      </c>
      <c r="L34" s="177">
        <v>0</v>
      </c>
      <c r="M34" s="177">
        <v>0</v>
      </c>
      <c r="N34" s="177">
        <v>0</v>
      </c>
      <c r="O34" s="177">
        <v>0</v>
      </c>
      <c r="P34" s="177"/>
      <c r="Q34" s="177">
        <f>'[1]4'!V34</f>
        <v>0</v>
      </c>
      <c r="R34" s="177">
        <f>'[1]4'!W34</f>
        <v>0</v>
      </c>
      <c r="S34" s="177">
        <f>'[1]4'!X34</f>
        <v>0</v>
      </c>
      <c r="T34" s="177">
        <f>'[1]4'!Y34</f>
        <v>0</v>
      </c>
      <c r="U34" s="177">
        <f>'[1]4'!Z34</f>
        <v>0</v>
      </c>
      <c r="V34" s="177"/>
      <c r="W34" s="177">
        <f>'[1]4'!AC34</f>
        <v>0</v>
      </c>
      <c r="X34" s="177">
        <f>'[1]4'!AD34</f>
        <v>0</v>
      </c>
      <c r="Y34" s="177">
        <f>'[1]4'!AE34</f>
        <v>0</v>
      </c>
      <c r="Z34" s="177">
        <f>'[1]4'!AF34</f>
        <v>0</v>
      </c>
      <c r="AA34" s="177">
        <v>0</v>
      </c>
      <c r="AB34" s="209"/>
      <c r="AC34" s="177">
        <f>'[1]4'!AJ34</f>
        <v>0</v>
      </c>
      <c r="AD34" s="177">
        <f>'[1]4'!AK34</f>
        <v>0</v>
      </c>
      <c r="AE34" s="177">
        <f>'[1]4'!AL34</f>
        <v>0</v>
      </c>
      <c r="AF34" s="177">
        <f>'[1]4'!AM34</f>
        <v>0</v>
      </c>
      <c r="AG34" s="177">
        <f>'[1]4'!AN34</f>
        <v>0</v>
      </c>
      <c r="AH34" s="209"/>
      <c r="AI34" s="177">
        <f>'[1]4'!AQ34</f>
        <v>0</v>
      </c>
      <c r="AJ34" s="177">
        <f>'[1]4'!AR34</f>
        <v>0</v>
      </c>
      <c r="AK34" s="177">
        <f>'[1]4'!AS34</f>
        <v>0</v>
      </c>
      <c r="AL34" s="177">
        <f>'[1]4'!AT34</f>
        <v>0</v>
      </c>
      <c r="AM34" s="177">
        <f>'[1]4'!AU34</f>
        <v>0</v>
      </c>
      <c r="AN34" s="209"/>
      <c r="AO34" s="177">
        <f>'[1]4'!AV34</f>
        <v>0</v>
      </c>
      <c r="AP34" s="177">
        <f>'[1]4'!AW34</f>
        <v>0</v>
      </c>
      <c r="AQ34" s="177">
        <f>'[1]4'!AX34</f>
        <v>0</v>
      </c>
      <c r="AR34" s="177">
        <f>'[1]4'!AY34</f>
        <v>0</v>
      </c>
      <c r="AS34" s="177">
        <f>'[1]4'!AZ34</f>
        <v>0</v>
      </c>
      <c r="AT34" s="209"/>
      <c r="AU34" s="177">
        <f>'[1]4'!BC34</f>
        <v>0</v>
      </c>
      <c r="AV34" s="177">
        <f>'[1]4'!BD34</f>
        <v>0</v>
      </c>
      <c r="AW34" s="177">
        <f>'[1]4'!BE34</f>
        <v>0</v>
      </c>
      <c r="AX34" s="177">
        <f>'[1]4'!BF34</f>
        <v>0</v>
      </c>
      <c r="AY34" s="177">
        <f>'[1]4'!BG34</f>
        <v>0</v>
      </c>
      <c r="AZ34" s="177"/>
      <c r="BA34" s="177">
        <v>0</v>
      </c>
      <c r="BB34" s="177">
        <v>0</v>
      </c>
      <c r="BC34" s="177">
        <v>0</v>
      </c>
      <c r="BD34" s="177">
        <v>0</v>
      </c>
      <c r="BE34" s="177">
        <v>0</v>
      </c>
      <c r="BF34" s="177"/>
      <c r="BG34" s="177">
        <v>0</v>
      </c>
      <c r="BH34" s="177">
        <v>0</v>
      </c>
      <c r="BI34" s="177">
        <v>0</v>
      </c>
      <c r="BJ34" s="177">
        <v>0</v>
      </c>
      <c r="BK34" s="177">
        <v>0</v>
      </c>
      <c r="BL34" s="209">
        <v>4</v>
      </c>
      <c r="BM34" s="177">
        <f>'[1]4'!AX34</f>
        <v>0</v>
      </c>
      <c r="BN34" s="177">
        <f>'[1]4'!AY34</f>
        <v>0</v>
      </c>
      <c r="BO34" s="177">
        <f>'[1]4'!AZ34</f>
        <v>0</v>
      </c>
      <c r="BP34" s="177">
        <f>'[1]4'!BA34</f>
        <v>0</v>
      </c>
      <c r="BQ34" s="177">
        <f>'[1]4'!BB34</f>
        <v>0</v>
      </c>
      <c r="BR34" s="209"/>
      <c r="BS34" s="177">
        <f>'[1]4'!BE34</f>
        <v>0</v>
      </c>
      <c r="BT34" s="177">
        <f>'[1]4'!BF34</f>
        <v>0</v>
      </c>
      <c r="BU34" s="177">
        <f>'[1]4'!BG34</f>
        <v>0</v>
      </c>
      <c r="BV34" s="177">
        <f>'[1]4'!BH34</f>
        <v>0</v>
      </c>
      <c r="BW34" s="177">
        <f>'[1]4'!BI34</f>
        <v>0</v>
      </c>
      <c r="BX34" s="210"/>
    </row>
    <row r="35" spans="1:76" ht="52.5" customHeight="1">
      <c r="A35" s="192" t="s">
        <v>262</v>
      </c>
      <c r="B35" s="193" t="s">
        <v>90</v>
      </c>
      <c r="C35" s="194" t="s">
        <v>91</v>
      </c>
      <c r="D35" s="177"/>
      <c r="E35" s="177">
        <v>0</v>
      </c>
      <c r="F35" s="177">
        <v>0</v>
      </c>
      <c r="G35" s="177">
        <v>0</v>
      </c>
      <c r="H35" s="177">
        <v>0</v>
      </c>
      <c r="I35" s="177">
        <v>0</v>
      </c>
      <c r="J35" s="177"/>
      <c r="K35" s="177">
        <v>0</v>
      </c>
      <c r="L35" s="177">
        <v>0</v>
      </c>
      <c r="M35" s="177">
        <v>0</v>
      </c>
      <c r="N35" s="177">
        <v>0</v>
      </c>
      <c r="O35" s="177">
        <v>0</v>
      </c>
      <c r="P35" s="177"/>
      <c r="Q35" s="177">
        <v>0</v>
      </c>
      <c r="R35" s="177">
        <v>0</v>
      </c>
      <c r="S35" s="177">
        <v>0</v>
      </c>
      <c r="T35" s="177">
        <v>0</v>
      </c>
      <c r="U35" s="177">
        <v>0</v>
      </c>
      <c r="V35" s="177"/>
      <c r="W35" s="177">
        <v>0</v>
      </c>
      <c r="X35" s="177">
        <v>0</v>
      </c>
      <c r="Y35" s="177">
        <v>0</v>
      </c>
      <c r="Z35" s="177">
        <v>0</v>
      </c>
      <c r="AA35" s="177">
        <v>0</v>
      </c>
      <c r="AB35" s="209"/>
      <c r="AC35" s="177">
        <v>0</v>
      </c>
      <c r="AD35" s="177">
        <v>0</v>
      </c>
      <c r="AE35" s="177">
        <v>0</v>
      </c>
      <c r="AF35" s="177">
        <v>0</v>
      </c>
      <c r="AG35" s="177">
        <v>0</v>
      </c>
      <c r="AH35" s="209"/>
      <c r="AI35" s="177">
        <v>0</v>
      </c>
      <c r="AJ35" s="177">
        <v>0</v>
      </c>
      <c r="AK35" s="177">
        <v>0</v>
      </c>
      <c r="AL35" s="177">
        <v>0</v>
      </c>
      <c r="AM35" s="177">
        <v>0</v>
      </c>
      <c r="AN35" s="209"/>
      <c r="AO35" s="177">
        <v>0</v>
      </c>
      <c r="AP35" s="177">
        <v>0</v>
      </c>
      <c r="AQ35" s="177">
        <v>0</v>
      </c>
      <c r="AR35" s="177">
        <v>0</v>
      </c>
      <c r="AS35" s="177">
        <v>0</v>
      </c>
      <c r="AT35" s="209"/>
      <c r="AU35" s="177">
        <v>0</v>
      </c>
      <c r="AV35" s="177">
        <v>0</v>
      </c>
      <c r="AW35" s="177">
        <v>0</v>
      </c>
      <c r="AX35" s="177">
        <v>0</v>
      </c>
      <c r="AY35" s="177">
        <v>0</v>
      </c>
      <c r="AZ35" s="177"/>
      <c r="BA35" s="177">
        <v>0</v>
      </c>
      <c r="BB35" s="177">
        <v>0</v>
      </c>
      <c r="BC35" s="177">
        <v>0</v>
      </c>
      <c r="BD35" s="177">
        <v>0</v>
      </c>
      <c r="BE35" s="177">
        <v>0</v>
      </c>
      <c r="BF35" s="177"/>
      <c r="BG35" s="177">
        <v>0</v>
      </c>
      <c r="BH35" s="177">
        <v>0</v>
      </c>
      <c r="BI35" s="177">
        <v>0</v>
      </c>
      <c r="BJ35" s="177">
        <v>0</v>
      </c>
      <c r="BK35" s="177">
        <v>0</v>
      </c>
      <c r="BL35" s="209">
        <v>4</v>
      </c>
      <c r="BM35" s="177">
        <v>0</v>
      </c>
      <c r="BN35" s="177">
        <v>0</v>
      </c>
      <c r="BO35" s="177">
        <v>0</v>
      </c>
      <c r="BP35" s="177">
        <v>0</v>
      </c>
      <c r="BQ35" s="177">
        <v>0</v>
      </c>
      <c r="BR35" s="209"/>
      <c r="BS35" s="177">
        <v>0</v>
      </c>
      <c r="BT35" s="177">
        <v>0</v>
      </c>
      <c r="BU35" s="177">
        <v>0</v>
      </c>
      <c r="BV35" s="177">
        <v>0</v>
      </c>
      <c r="BW35" s="177">
        <v>0</v>
      </c>
      <c r="BX35" s="210"/>
    </row>
    <row r="36" spans="1:76" ht="52.5" customHeight="1">
      <c r="A36" s="192" t="s">
        <v>263</v>
      </c>
      <c r="B36" s="193" t="s">
        <v>92</v>
      </c>
      <c r="C36" s="194" t="s">
        <v>93</v>
      </c>
      <c r="D36" s="177"/>
      <c r="E36" s="177">
        <v>0</v>
      </c>
      <c r="F36" s="177">
        <v>0</v>
      </c>
      <c r="G36" s="177">
        <v>0</v>
      </c>
      <c r="H36" s="177">
        <v>0</v>
      </c>
      <c r="I36" s="177">
        <v>0</v>
      </c>
      <c r="J36" s="177"/>
      <c r="K36" s="177">
        <v>0</v>
      </c>
      <c r="L36" s="177">
        <v>0</v>
      </c>
      <c r="M36" s="177">
        <v>0</v>
      </c>
      <c r="N36" s="177">
        <v>0</v>
      </c>
      <c r="O36" s="177">
        <v>0</v>
      </c>
      <c r="P36" s="177"/>
      <c r="Q36" s="177">
        <v>0</v>
      </c>
      <c r="R36" s="177">
        <v>0</v>
      </c>
      <c r="S36" s="177">
        <v>0</v>
      </c>
      <c r="T36" s="177">
        <v>0</v>
      </c>
      <c r="U36" s="177">
        <v>0</v>
      </c>
      <c r="V36" s="177"/>
      <c r="W36" s="177">
        <v>0</v>
      </c>
      <c r="X36" s="177">
        <v>0</v>
      </c>
      <c r="Y36" s="177">
        <v>0</v>
      </c>
      <c r="Z36" s="177">
        <v>0</v>
      </c>
      <c r="AA36" s="177">
        <v>0</v>
      </c>
      <c r="AB36" s="209"/>
      <c r="AC36" s="177">
        <v>0</v>
      </c>
      <c r="AD36" s="177">
        <v>0</v>
      </c>
      <c r="AE36" s="177">
        <v>0</v>
      </c>
      <c r="AF36" s="177">
        <v>0</v>
      </c>
      <c r="AG36" s="177">
        <v>0</v>
      </c>
      <c r="AH36" s="209"/>
      <c r="AI36" s="177">
        <v>0</v>
      </c>
      <c r="AJ36" s="177">
        <v>0</v>
      </c>
      <c r="AK36" s="177">
        <v>0</v>
      </c>
      <c r="AL36" s="177">
        <v>0</v>
      </c>
      <c r="AM36" s="177">
        <v>0</v>
      </c>
      <c r="AN36" s="209"/>
      <c r="AO36" s="177">
        <v>0</v>
      </c>
      <c r="AP36" s="177">
        <v>0</v>
      </c>
      <c r="AQ36" s="177">
        <v>0</v>
      </c>
      <c r="AR36" s="177">
        <v>0</v>
      </c>
      <c r="AS36" s="177">
        <v>0</v>
      </c>
      <c r="AT36" s="209"/>
      <c r="AU36" s="177">
        <v>0</v>
      </c>
      <c r="AV36" s="177">
        <v>0</v>
      </c>
      <c r="AW36" s="177">
        <v>0</v>
      </c>
      <c r="AX36" s="177">
        <v>0</v>
      </c>
      <c r="AY36" s="177">
        <v>0</v>
      </c>
      <c r="AZ36" s="177"/>
      <c r="BA36" s="177">
        <v>0</v>
      </c>
      <c r="BB36" s="177">
        <v>0</v>
      </c>
      <c r="BC36" s="177">
        <v>0</v>
      </c>
      <c r="BD36" s="177">
        <v>0</v>
      </c>
      <c r="BE36" s="177">
        <v>0</v>
      </c>
      <c r="BF36" s="177"/>
      <c r="BG36" s="177">
        <v>0</v>
      </c>
      <c r="BH36" s="177">
        <v>0</v>
      </c>
      <c r="BI36" s="177">
        <v>0</v>
      </c>
      <c r="BJ36" s="177">
        <v>0</v>
      </c>
      <c r="BK36" s="177">
        <v>0</v>
      </c>
      <c r="BL36" s="209">
        <v>4</v>
      </c>
      <c r="BM36" s="177">
        <v>0</v>
      </c>
      <c r="BN36" s="177">
        <v>0</v>
      </c>
      <c r="BO36" s="177">
        <v>0</v>
      </c>
      <c r="BP36" s="177">
        <v>0</v>
      </c>
      <c r="BQ36" s="177">
        <v>0</v>
      </c>
      <c r="BR36" s="209"/>
      <c r="BS36" s="177">
        <v>0</v>
      </c>
      <c r="BT36" s="177">
        <v>0</v>
      </c>
      <c r="BU36" s="177">
        <v>0</v>
      </c>
      <c r="BV36" s="177">
        <v>0</v>
      </c>
      <c r="BW36" s="177">
        <v>0</v>
      </c>
      <c r="BX36" s="210"/>
    </row>
    <row r="37" spans="1:76" s="2" customFormat="1" ht="53.25" customHeight="1">
      <c r="A37" s="174" t="str">
        <f>'[2]2'!A33</f>
        <v>1.6</v>
      </c>
      <c r="B37" s="174" t="str">
        <f>'[2]2'!B33</f>
        <v>Прочие инвестиционные проекты, всего, в том числе:</v>
      </c>
      <c r="C37" s="174">
        <f>'[2]2'!C33</f>
        <v>0</v>
      </c>
      <c r="D37" s="179"/>
      <c r="E37" s="179">
        <v>0</v>
      </c>
      <c r="F37" s="179">
        <v>0</v>
      </c>
      <c r="G37" s="179">
        <v>0</v>
      </c>
      <c r="H37" s="179">
        <v>0</v>
      </c>
      <c r="I37" s="179">
        <v>0</v>
      </c>
      <c r="J37" s="179"/>
      <c r="K37" s="179">
        <v>0</v>
      </c>
      <c r="L37" s="179">
        <v>0</v>
      </c>
      <c r="M37" s="179">
        <v>0</v>
      </c>
      <c r="N37" s="179">
        <v>0</v>
      </c>
      <c r="O37" s="179">
        <v>0</v>
      </c>
      <c r="P37" s="212">
        <v>4</v>
      </c>
      <c r="Q37" s="179">
        <f>Q38+Q39+Q40+Q41+Q42+Q43</f>
        <v>0.25</v>
      </c>
      <c r="R37" s="179">
        <f t="shared" ref="R37:U37" si="14">R38+R39+R40+R41+R42+R43</f>
        <v>0</v>
      </c>
      <c r="S37" s="179">
        <f t="shared" si="14"/>
        <v>0</v>
      </c>
      <c r="T37" s="179">
        <f t="shared" si="14"/>
        <v>0</v>
      </c>
      <c r="U37" s="179">
        <f t="shared" si="14"/>
        <v>0</v>
      </c>
      <c r="V37" s="212">
        <v>0</v>
      </c>
      <c r="W37" s="179">
        <f>'[1]4'!AC35</f>
        <v>0</v>
      </c>
      <c r="X37" s="179">
        <f>'[1]4'!AD35</f>
        <v>0</v>
      </c>
      <c r="Y37" s="179">
        <f>'[1]4'!AE35</f>
        <v>0</v>
      </c>
      <c r="Z37" s="179">
        <f>'[1]4'!AF35</f>
        <v>0</v>
      </c>
      <c r="AA37" s="179">
        <f>'[1]4'!AG35</f>
        <v>0</v>
      </c>
      <c r="AB37" s="212">
        <v>4</v>
      </c>
      <c r="AC37" s="179">
        <v>0.25</v>
      </c>
      <c r="AD37" s="179">
        <v>0</v>
      </c>
      <c r="AE37" s="179">
        <v>0</v>
      </c>
      <c r="AF37" s="179">
        <v>0</v>
      </c>
      <c r="AG37" s="179">
        <v>0</v>
      </c>
      <c r="AH37" s="179"/>
      <c r="AI37" s="179">
        <f>AI38+AI39+AI40+AI41+AI42+AI43</f>
        <v>0</v>
      </c>
      <c r="AJ37" s="179">
        <f t="shared" ref="AJ37:AM37" si="15">AJ38+AJ39+AJ40+AJ41+AJ42+AJ43</f>
        <v>0</v>
      </c>
      <c r="AK37" s="179">
        <f t="shared" si="15"/>
        <v>0</v>
      </c>
      <c r="AL37" s="179">
        <f t="shared" si="15"/>
        <v>0</v>
      </c>
      <c r="AM37" s="179">
        <f t="shared" si="15"/>
        <v>0</v>
      </c>
      <c r="AN37" s="212">
        <v>4</v>
      </c>
      <c r="AO37" s="179">
        <f>AO38+AO39+AO40+AO41+AO42+AO43</f>
        <v>0.16</v>
      </c>
      <c r="AP37" s="179">
        <f t="shared" ref="AP37:AS37" si="16">AP38+AP39+AP40+AP41+AP42+AP43</f>
        <v>0</v>
      </c>
      <c r="AQ37" s="179">
        <f t="shared" si="16"/>
        <v>0</v>
      </c>
      <c r="AR37" s="179">
        <f t="shared" si="16"/>
        <v>0</v>
      </c>
      <c r="AS37" s="179">
        <f t="shared" si="16"/>
        <v>0</v>
      </c>
      <c r="AT37" s="212"/>
      <c r="AU37" s="179">
        <f>'[1]4'!BC35</f>
        <v>0</v>
      </c>
      <c r="AV37" s="179">
        <f>'[1]4'!BD35</f>
        <v>0</v>
      </c>
      <c r="AW37" s="179">
        <f>'[1]4'!BE35</f>
        <v>0</v>
      </c>
      <c r="AX37" s="179">
        <f>'[1]4'!BF35</f>
        <v>0</v>
      </c>
      <c r="AY37" s="179">
        <f>'[1]4'!BG35</f>
        <v>0</v>
      </c>
      <c r="AZ37" s="212">
        <v>4</v>
      </c>
      <c r="BA37" s="179">
        <f>BA38+BA39+BA40+BA41+BA42+BA43</f>
        <v>0.25</v>
      </c>
      <c r="BB37" s="179">
        <f t="shared" ref="BB37:BE37" si="17">BB38+BB39+BB40+BB41+BB42+BB43</f>
        <v>0</v>
      </c>
      <c r="BC37" s="179">
        <f t="shared" si="17"/>
        <v>0</v>
      </c>
      <c r="BD37" s="179">
        <f t="shared" si="17"/>
        <v>0</v>
      </c>
      <c r="BE37" s="179">
        <f t="shared" si="17"/>
        <v>0</v>
      </c>
      <c r="BF37" s="179"/>
      <c r="BG37" s="179">
        <f>BG38+BG39+BG40+BG41+BG42+BG43</f>
        <v>0</v>
      </c>
      <c r="BH37" s="179">
        <f t="shared" ref="BH37:BK37" si="18">BH38+BH39+BH40+BH41+BH42+BH43</f>
        <v>0</v>
      </c>
      <c r="BI37" s="179">
        <f t="shared" si="18"/>
        <v>0</v>
      </c>
      <c r="BJ37" s="179">
        <f t="shared" si="18"/>
        <v>0</v>
      </c>
      <c r="BK37" s="179">
        <f t="shared" si="18"/>
        <v>0</v>
      </c>
      <c r="BL37" s="212">
        <v>4</v>
      </c>
      <c r="BM37" s="179">
        <f>BM38+BM39+BM40+BM41+BM42+BM43</f>
        <v>0.65</v>
      </c>
      <c r="BN37" s="179">
        <f t="shared" ref="BN37:BQ37" si="19">BN38+BN39+BN40+BN41+BN42+BN43</f>
        <v>0</v>
      </c>
      <c r="BO37" s="179">
        <f t="shared" si="19"/>
        <v>0</v>
      </c>
      <c r="BP37" s="179">
        <f t="shared" si="19"/>
        <v>0</v>
      </c>
      <c r="BQ37" s="179">
        <f t="shared" si="19"/>
        <v>0</v>
      </c>
      <c r="BR37" s="179"/>
      <c r="BS37" s="179">
        <f>'[1]4'!BE35</f>
        <v>0</v>
      </c>
      <c r="BT37" s="179">
        <f>'[1]4'!BF35</f>
        <v>0</v>
      </c>
      <c r="BU37" s="179">
        <f>'[1]4'!BG35</f>
        <v>0</v>
      </c>
      <c r="BV37" s="179">
        <f>'[1]4'!BH35</f>
        <v>0</v>
      </c>
      <c r="BW37" s="179">
        <f>'[1]4'!BI35</f>
        <v>0</v>
      </c>
      <c r="BX37" s="213"/>
    </row>
    <row r="38" spans="1:76" s="2" customFormat="1" ht="53.25" customHeight="1">
      <c r="A38" s="192" t="s">
        <v>3</v>
      </c>
      <c r="B38" s="158" t="s">
        <v>63</v>
      </c>
      <c r="C38" s="80" t="s">
        <v>64</v>
      </c>
      <c r="D38" s="177"/>
      <c r="E38" s="177">
        <v>0</v>
      </c>
      <c r="F38" s="177">
        <v>0</v>
      </c>
      <c r="G38" s="177">
        <v>0</v>
      </c>
      <c r="H38" s="177">
        <v>0</v>
      </c>
      <c r="I38" s="177">
        <v>0</v>
      </c>
      <c r="J38" s="177"/>
      <c r="K38" s="177">
        <v>0</v>
      </c>
      <c r="L38" s="177">
        <v>0</v>
      </c>
      <c r="M38" s="177">
        <v>0</v>
      </c>
      <c r="N38" s="177">
        <v>0</v>
      </c>
      <c r="O38" s="177">
        <v>0</v>
      </c>
      <c r="P38" s="209">
        <v>4</v>
      </c>
      <c r="Q38" s="177">
        <v>0.25</v>
      </c>
      <c r="R38" s="177">
        <v>0</v>
      </c>
      <c r="S38" s="177">
        <v>0</v>
      </c>
      <c r="T38" s="177">
        <v>0</v>
      </c>
      <c r="U38" s="177">
        <v>0</v>
      </c>
      <c r="V38" s="177"/>
      <c r="W38" s="177">
        <v>0</v>
      </c>
      <c r="X38" s="177">
        <v>0</v>
      </c>
      <c r="Y38" s="177">
        <v>0</v>
      </c>
      <c r="Z38" s="177">
        <v>0</v>
      </c>
      <c r="AA38" s="177">
        <v>0</v>
      </c>
      <c r="AB38" s="209"/>
      <c r="AC38" s="177">
        <v>0</v>
      </c>
      <c r="AD38" s="177">
        <v>0</v>
      </c>
      <c r="AE38" s="177">
        <v>0</v>
      </c>
      <c r="AF38" s="177">
        <v>0</v>
      </c>
      <c r="AG38" s="177">
        <v>0</v>
      </c>
      <c r="AH38" s="177"/>
      <c r="AI38" s="177">
        <v>0</v>
      </c>
      <c r="AJ38" s="177">
        <v>0</v>
      </c>
      <c r="AK38" s="177">
        <v>0</v>
      </c>
      <c r="AL38" s="177">
        <v>0</v>
      </c>
      <c r="AM38" s="177">
        <v>0</v>
      </c>
      <c r="AN38" s="177"/>
      <c r="AO38" s="177">
        <v>0</v>
      </c>
      <c r="AP38" s="177">
        <v>0</v>
      </c>
      <c r="AQ38" s="177">
        <v>0</v>
      </c>
      <c r="AR38" s="177">
        <v>0</v>
      </c>
      <c r="AS38" s="177">
        <v>0</v>
      </c>
      <c r="AT38" s="177"/>
      <c r="AU38" s="177">
        <v>0</v>
      </c>
      <c r="AV38" s="177">
        <v>0</v>
      </c>
      <c r="AW38" s="177">
        <v>0</v>
      </c>
      <c r="AX38" s="177">
        <v>0</v>
      </c>
      <c r="AY38" s="177">
        <v>0</v>
      </c>
      <c r="AZ38" s="209"/>
      <c r="BA38" s="177">
        <v>0</v>
      </c>
      <c r="BB38" s="177">
        <v>0</v>
      </c>
      <c r="BC38" s="177">
        <v>0</v>
      </c>
      <c r="BD38" s="177">
        <v>0</v>
      </c>
      <c r="BE38" s="177">
        <v>0</v>
      </c>
      <c r="BF38" s="177"/>
      <c r="BG38" s="177">
        <v>0</v>
      </c>
      <c r="BH38" s="177">
        <v>0</v>
      </c>
      <c r="BI38" s="177">
        <v>0</v>
      </c>
      <c r="BJ38" s="177">
        <v>0</v>
      </c>
      <c r="BK38" s="177"/>
      <c r="BL38" s="177"/>
      <c r="BM38" s="177">
        <v>0</v>
      </c>
      <c r="BN38" s="177">
        <v>0</v>
      </c>
      <c r="BO38" s="177">
        <v>0</v>
      </c>
      <c r="BP38" s="177">
        <v>0</v>
      </c>
      <c r="BQ38" s="177">
        <v>0</v>
      </c>
      <c r="BR38" s="177"/>
      <c r="BS38" s="177">
        <v>0</v>
      </c>
      <c r="BT38" s="177">
        <v>0</v>
      </c>
      <c r="BU38" s="177">
        <v>0</v>
      </c>
      <c r="BV38" s="177">
        <v>0</v>
      </c>
      <c r="BW38" s="177">
        <v>0</v>
      </c>
      <c r="BX38" s="177"/>
    </row>
    <row r="39" spans="1:76" s="2" customFormat="1" ht="53.25" customHeight="1">
      <c r="A39" s="192" t="s">
        <v>96</v>
      </c>
      <c r="B39" s="158" t="s">
        <v>68</v>
      </c>
      <c r="C39" s="80" t="s">
        <v>69</v>
      </c>
      <c r="D39" s="177"/>
      <c r="E39" s="177">
        <v>0</v>
      </c>
      <c r="F39" s="177">
        <v>0</v>
      </c>
      <c r="G39" s="177">
        <v>0</v>
      </c>
      <c r="H39" s="177">
        <v>0</v>
      </c>
      <c r="I39" s="177">
        <v>0</v>
      </c>
      <c r="J39" s="177"/>
      <c r="K39" s="177">
        <v>0</v>
      </c>
      <c r="L39" s="177">
        <v>0</v>
      </c>
      <c r="M39" s="177">
        <v>0</v>
      </c>
      <c r="N39" s="177">
        <v>0</v>
      </c>
      <c r="O39" s="177">
        <v>0</v>
      </c>
      <c r="P39" s="177"/>
      <c r="Q39" s="177">
        <v>0</v>
      </c>
      <c r="R39" s="177">
        <v>0</v>
      </c>
      <c r="S39" s="177">
        <v>0</v>
      </c>
      <c r="T39" s="177">
        <v>0</v>
      </c>
      <c r="U39" s="177">
        <v>0</v>
      </c>
      <c r="V39" s="177"/>
      <c r="W39" s="177">
        <v>0</v>
      </c>
      <c r="X39" s="177">
        <v>0</v>
      </c>
      <c r="Y39" s="177">
        <v>0</v>
      </c>
      <c r="Z39" s="177">
        <v>0</v>
      </c>
      <c r="AA39" s="177">
        <v>0</v>
      </c>
      <c r="AB39" s="209">
        <v>4</v>
      </c>
      <c r="AC39" s="177">
        <v>0.25</v>
      </c>
      <c r="AD39" s="177">
        <v>0</v>
      </c>
      <c r="AE39" s="177">
        <v>0</v>
      </c>
      <c r="AF39" s="177">
        <v>0</v>
      </c>
      <c r="AG39" s="177">
        <v>0</v>
      </c>
      <c r="AH39" s="177"/>
      <c r="AI39" s="177">
        <v>0</v>
      </c>
      <c r="AJ39" s="177">
        <v>0</v>
      </c>
      <c r="AK39" s="177">
        <v>0</v>
      </c>
      <c r="AL39" s="177">
        <v>0</v>
      </c>
      <c r="AM39" s="177">
        <v>0</v>
      </c>
      <c r="AN39" s="177"/>
      <c r="AO39" s="177">
        <v>0</v>
      </c>
      <c r="AP39" s="177">
        <v>0</v>
      </c>
      <c r="AQ39" s="177">
        <v>0</v>
      </c>
      <c r="AR39" s="177">
        <v>0</v>
      </c>
      <c r="AS39" s="177">
        <v>0</v>
      </c>
      <c r="AT39" s="177"/>
      <c r="AU39" s="177">
        <v>0</v>
      </c>
      <c r="AV39" s="177">
        <v>0</v>
      </c>
      <c r="AW39" s="177">
        <v>0</v>
      </c>
      <c r="AX39" s="177">
        <v>0</v>
      </c>
      <c r="AY39" s="177">
        <v>0</v>
      </c>
      <c r="AZ39" s="209"/>
      <c r="BA39" s="177">
        <v>0</v>
      </c>
      <c r="BB39" s="177">
        <v>0</v>
      </c>
      <c r="BC39" s="177">
        <v>0</v>
      </c>
      <c r="BD39" s="177">
        <v>0</v>
      </c>
      <c r="BE39" s="177">
        <v>0</v>
      </c>
      <c r="BF39" s="177"/>
      <c r="BG39" s="177">
        <v>0</v>
      </c>
      <c r="BH39" s="177">
        <v>0</v>
      </c>
      <c r="BI39" s="177">
        <v>0</v>
      </c>
      <c r="BJ39" s="177">
        <v>0</v>
      </c>
      <c r="BK39" s="177">
        <v>0</v>
      </c>
      <c r="BL39" s="177"/>
      <c r="BM39" s="177">
        <v>0</v>
      </c>
      <c r="BN39" s="177">
        <v>0</v>
      </c>
      <c r="BO39" s="177">
        <v>0</v>
      </c>
      <c r="BP39" s="177">
        <v>0</v>
      </c>
      <c r="BQ39" s="177">
        <v>0</v>
      </c>
      <c r="BR39" s="177"/>
      <c r="BS39" s="177">
        <v>0</v>
      </c>
      <c r="BT39" s="177">
        <v>0</v>
      </c>
      <c r="BU39" s="177">
        <v>0</v>
      </c>
      <c r="BV39" s="177">
        <v>0</v>
      </c>
      <c r="BW39" s="177">
        <v>0</v>
      </c>
      <c r="BX39" s="177"/>
    </row>
    <row r="40" spans="1:76" s="2" customFormat="1" ht="53.25" customHeight="1">
      <c r="A40" s="192" t="s">
        <v>99</v>
      </c>
      <c r="B40" s="158" t="s">
        <v>76</v>
      </c>
      <c r="C40" s="80" t="s">
        <v>77</v>
      </c>
      <c r="D40" s="177"/>
      <c r="E40" s="177">
        <v>0</v>
      </c>
      <c r="F40" s="177">
        <v>0</v>
      </c>
      <c r="G40" s="177">
        <v>0</v>
      </c>
      <c r="H40" s="177">
        <v>0</v>
      </c>
      <c r="I40" s="177">
        <v>0</v>
      </c>
      <c r="J40" s="177"/>
      <c r="K40" s="177">
        <v>0</v>
      </c>
      <c r="L40" s="177">
        <v>0</v>
      </c>
      <c r="M40" s="177">
        <v>0</v>
      </c>
      <c r="N40" s="177">
        <v>0</v>
      </c>
      <c r="O40" s="177">
        <v>0</v>
      </c>
      <c r="P40" s="177"/>
      <c r="Q40" s="177">
        <v>0</v>
      </c>
      <c r="R40" s="177">
        <v>0</v>
      </c>
      <c r="S40" s="177">
        <v>0</v>
      </c>
      <c r="T40" s="177">
        <v>0</v>
      </c>
      <c r="U40" s="177">
        <v>0</v>
      </c>
      <c r="V40" s="177"/>
      <c r="W40" s="177">
        <v>0</v>
      </c>
      <c r="X40" s="177">
        <v>0</v>
      </c>
      <c r="Y40" s="177">
        <v>0</v>
      </c>
      <c r="Z40" s="177">
        <v>0</v>
      </c>
      <c r="AA40" s="177">
        <v>0</v>
      </c>
      <c r="AB40" s="177"/>
      <c r="AC40" s="177">
        <v>0</v>
      </c>
      <c r="AD40" s="177">
        <v>0</v>
      </c>
      <c r="AE40" s="177">
        <v>0</v>
      </c>
      <c r="AF40" s="177">
        <v>0</v>
      </c>
      <c r="AG40" s="177">
        <v>0</v>
      </c>
      <c r="AH40" s="177"/>
      <c r="AI40" s="177">
        <v>0</v>
      </c>
      <c r="AJ40" s="177">
        <v>0</v>
      </c>
      <c r="AK40" s="177">
        <v>0</v>
      </c>
      <c r="AL40" s="177">
        <v>0</v>
      </c>
      <c r="AM40" s="177">
        <v>0</v>
      </c>
      <c r="AN40" s="209">
        <v>4</v>
      </c>
      <c r="AO40" s="177">
        <v>0.16</v>
      </c>
      <c r="AP40" s="177">
        <v>0</v>
      </c>
      <c r="AQ40" s="177">
        <v>0</v>
      </c>
      <c r="AR40" s="177">
        <v>0</v>
      </c>
      <c r="AS40" s="177">
        <v>0</v>
      </c>
      <c r="AT40" s="177"/>
      <c r="AU40" s="177">
        <v>0</v>
      </c>
      <c r="AV40" s="177">
        <v>0</v>
      </c>
      <c r="AW40" s="177">
        <v>0</v>
      </c>
      <c r="AX40" s="177">
        <v>0</v>
      </c>
      <c r="AY40" s="177">
        <v>0</v>
      </c>
      <c r="AZ40" s="209"/>
      <c r="BA40" s="177">
        <v>0</v>
      </c>
      <c r="BB40" s="177">
        <v>0</v>
      </c>
      <c r="BC40" s="177">
        <v>0</v>
      </c>
      <c r="BD40" s="177">
        <v>0</v>
      </c>
      <c r="BE40" s="177">
        <v>0</v>
      </c>
      <c r="BF40" s="177"/>
      <c r="BG40" s="177">
        <v>0</v>
      </c>
      <c r="BH40" s="177">
        <v>0</v>
      </c>
      <c r="BI40" s="177">
        <v>0</v>
      </c>
      <c r="BJ40" s="177">
        <v>0</v>
      </c>
      <c r="BK40" s="177">
        <v>0</v>
      </c>
      <c r="BL40" s="177"/>
      <c r="BM40" s="177">
        <v>0</v>
      </c>
      <c r="BN40" s="177">
        <v>0</v>
      </c>
      <c r="BO40" s="177">
        <v>0</v>
      </c>
      <c r="BP40" s="177">
        <v>0</v>
      </c>
      <c r="BQ40" s="177">
        <v>0</v>
      </c>
      <c r="BR40" s="177"/>
      <c r="BS40" s="177">
        <v>0</v>
      </c>
      <c r="BT40" s="177">
        <v>0</v>
      </c>
      <c r="BU40" s="177">
        <v>0</v>
      </c>
      <c r="BV40" s="177">
        <v>0</v>
      </c>
      <c r="BW40" s="177">
        <v>0</v>
      </c>
      <c r="BX40" s="177"/>
    </row>
    <row r="41" spans="1:76" s="2" customFormat="1" ht="53.25" customHeight="1">
      <c r="A41" s="192" t="s">
        <v>297</v>
      </c>
      <c r="B41" s="158" t="s">
        <v>86</v>
      </c>
      <c r="C41" s="80" t="s">
        <v>87</v>
      </c>
      <c r="D41" s="177"/>
      <c r="E41" s="177">
        <v>0</v>
      </c>
      <c r="F41" s="177">
        <v>0</v>
      </c>
      <c r="G41" s="177">
        <v>0</v>
      </c>
      <c r="H41" s="177">
        <v>0</v>
      </c>
      <c r="I41" s="177">
        <v>0</v>
      </c>
      <c r="J41" s="177"/>
      <c r="K41" s="177">
        <v>0</v>
      </c>
      <c r="L41" s="177">
        <v>0</v>
      </c>
      <c r="M41" s="177">
        <v>0</v>
      </c>
      <c r="N41" s="177">
        <v>0</v>
      </c>
      <c r="O41" s="177">
        <v>0</v>
      </c>
      <c r="P41" s="177"/>
      <c r="Q41" s="177">
        <v>0</v>
      </c>
      <c r="R41" s="177">
        <v>0</v>
      </c>
      <c r="S41" s="177">
        <v>0</v>
      </c>
      <c r="T41" s="177">
        <v>0</v>
      </c>
      <c r="U41" s="177">
        <v>0</v>
      </c>
      <c r="V41" s="177"/>
      <c r="W41" s="177">
        <v>0</v>
      </c>
      <c r="X41" s="177">
        <v>0</v>
      </c>
      <c r="Y41" s="177">
        <v>0</v>
      </c>
      <c r="Z41" s="177">
        <v>0</v>
      </c>
      <c r="AA41" s="177">
        <v>0</v>
      </c>
      <c r="AB41" s="177"/>
      <c r="AC41" s="177">
        <v>0</v>
      </c>
      <c r="AD41" s="177">
        <v>0</v>
      </c>
      <c r="AE41" s="177">
        <v>0</v>
      </c>
      <c r="AF41" s="177">
        <v>0</v>
      </c>
      <c r="AG41" s="177">
        <v>0</v>
      </c>
      <c r="AH41" s="177"/>
      <c r="AI41" s="177">
        <v>0</v>
      </c>
      <c r="AJ41" s="177">
        <v>0</v>
      </c>
      <c r="AK41" s="177">
        <v>0</v>
      </c>
      <c r="AL41" s="177">
        <v>0</v>
      </c>
      <c r="AM41" s="177">
        <v>0</v>
      </c>
      <c r="AN41" s="177"/>
      <c r="AO41" s="177">
        <v>0</v>
      </c>
      <c r="AP41" s="177">
        <v>0</v>
      </c>
      <c r="AQ41" s="177">
        <v>0</v>
      </c>
      <c r="AR41" s="177">
        <v>0</v>
      </c>
      <c r="AS41" s="177">
        <v>0</v>
      </c>
      <c r="AT41" s="177"/>
      <c r="AU41" s="177">
        <v>0</v>
      </c>
      <c r="AV41" s="177">
        <v>0</v>
      </c>
      <c r="AW41" s="177">
        <v>0</v>
      </c>
      <c r="AX41" s="177">
        <v>0</v>
      </c>
      <c r="AY41" s="177">
        <v>0</v>
      </c>
      <c r="AZ41" s="209">
        <v>4</v>
      </c>
      <c r="BA41" s="177">
        <v>0.25</v>
      </c>
      <c r="BB41" s="177">
        <v>0</v>
      </c>
      <c r="BC41" s="177">
        <v>0</v>
      </c>
      <c r="BD41" s="177">
        <v>0</v>
      </c>
      <c r="BE41" s="177">
        <v>0</v>
      </c>
      <c r="BF41" s="177"/>
      <c r="BG41" s="177">
        <v>0</v>
      </c>
      <c r="BH41" s="177">
        <v>0</v>
      </c>
      <c r="BI41" s="177">
        <v>0</v>
      </c>
      <c r="BJ41" s="177">
        <v>0</v>
      </c>
      <c r="BK41" s="177">
        <v>0</v>
      </c>
      <c r="BL41" s="177"/>
      <c r="BM41" s="177">
        <v>0</v>
      </c>
      <c r="BN41" s="177">
        <v>0</v>
      </c>
      <c r="BO41" s="177">
        <v>0</v>
      </c>
      <c r="BP41" s="177">
        <v>0</v>
      </c>
      <c r="BQ41" s="177">
        <v>0</v>
      </c>
      <c r="BR41" s="177"/>
      <c r="BS41" s="177">
        <v>0</v>
      </c>
      <c r="BT41" s="177">
        <v>0</v>
      </c>
      <c r="BU41" s="177">
        <v>0</v>
      </c>
      <c r="BV41" s="177">
        <v>0</v>
      </c>
      <c r="BW41" s="177">
        <v>0</v>
      </c>
      <c r="BX41" s="177"/>
    </row>
    <row r="42" spans="1:76" s="2" customFormat="1" ht="53.25" customHeight="1">
      <c r="A42" s="192" t="s">
        <v>298</v>
      </c>
      <c r="B42" s="158" t="s">
        <v>94</v>
      </c>
      <c r="C42" s="80" t="s">
        <v>95</v>
      </c>
      <c r="D42" s="177"/>
      <c r="E42" s="177">
        <v>0</v>
      </c>
      <c r="F42" s="177">
        <v>0</v>
      </c>
      <c r="G42" s="177">
        <v>0</v>
      </c>
      <c r="H42" s="177">
        <v>0</v>
      </c>
      <c r="I42" s="177">
        <v>0</v>
      </c>
      <c r="J42" s="177"/>
      <c r="K42" s="177">
        <v>0</v>
      </c>
      <c r="L42" s="177">
        <v>0</v>
      </c>
      <c r="M42" s="177">
        <v>0</v>
      </c>
      <c r="N42" s="177">
        <v>0</v>
      </c>
      <c r="O42" s="177">
        <v>0</v>
      </c>
      <c r="P42" s="177"/>
      <c r="Q42" s="177">
        <v>0</v>
      </c>
      <c r="R42" s="177">
        <v>0</v>
      </c>
      <c r="S42" s="177">
        <v>0</v>
      </c>
      <c r="T42" s="177">
        <v>0</v>
      </c>
      <c r="U42" s="177">
        <v>0</v>
      </c>
      <c r="V42" s="177"/>
      <c r="W42" s="177">
        <v>0</v>
      </c>
      <c r="X42" s="177">
        <v>0</v>
      </c>
      <c r="Y42" s="177">
        <v>0</v>
      </c>
      <c r="Z42" s="177">
        <v>0</v>
      </c>
      <c r="AA42" s="177">
        <v>0</v>
      </c>
      <c r="AB42" s="177"/>
      <c r="AC42" s="177">
        <v>0</v>
      </c>
      <c r="AD42" s="177">
        <v>0</v>
      </c>
      <c r="AE42" s="177">
        <v>0</v>
      </c>
      <c r="AF42" s="177">
        <v>0</v>
      </c>
      <c r="AG42" s="177">
        <v>0</v>
      </c>
      <c r="AH42" s="177"/>
      <c r="AI42" s="177">
        <v>0</v>
      </c>
      <c r="AJ42" s="177">
        <v>0</v>
      </c>
      <c r="AK42" s="177">
        <v>0</v>
      </c>
      <c r="AL42" s="177">
        <v>0</v>
      </c>
      <c r="AM42" s="177">
        <v>0</v>
      </c>
      <c r="AN42" s="177"/>
      <c r="AO42" s="177">
        <v>0</v>
      </c>
      <c r="AP42" s="177">
        <v>0</v>
      </c>
      <c r="AQ42" s="177">
        <v>0</v>
      </c>
      <c r="AR42" s="177">
        <v>0</v>
      </c>
      <c r="AS42" s="177">
        <v>0</v>
      </c>
      <c r="AT42" s="177"/>
      <c r="AU42" s="177">
        <v>0</v>
      </c>
      <c r="AV42" s="177">
        <v>0</v>
      </c>
      <c r="AW42" s="177">
        <v>0</v>
      </c>
      <c r="AX42" s="177">
        <v>0</v>
      </c>
      <c r="AY42" s="177">
        <v>0</v>
      </c>
      <c r="AZ42" s="177"/>
      <c r="BA42" s="177">
        <v>0</v>
      </c>
      <c r="BB42" s="177">
        <v>0</v>
      </c>
      <c r="BC42" s="177">
        <v>0</v>
      </c>
      <c r="BD42" s="177">
        <v>0</v>
      </c>
      <c r="BE42" s="177">
        <v>0</v>
      </c>
      <c r="BF42" s="177"/>
      <c r="BG42" s="177">
        <v>0</v>
      </c>
      <c r="BH42" s="177">
        <v>0</v>
      </c>
      <c r="BI42" s="177">
        <v>0</v>
      </c>
      <c r="BJ42" s="177">
        <v>0</v>
      </c>
      <c r="BK42" s="177">
        <v>0</v>
      </c>
      <c r="BL42" s="209">
        <v>4</v>
      </c>
      <c r="BM42" s="177">
        <v>0.4</v>
      </c>
      <c r="BN42" s="177">
        <v>0</v>
      </c>
      <c r="BO42" s="177">
        <v>0</v>
      </c>
      <c r="BP42" s="177">
        <v>0</v>
      </c>
      <c r="BQ42" s="177">
        <v>0</v>
      </c>
      <c r="BR42" s="177"/>
      <c r="BS42" s="177">
        <v>0</v>
      </c>
      <c r="BT42" s="177">
        <v>0</v>
      </c>
      <c r="BU42" s="177">
        <v>0</v>
      </c>
      <c r="BV42" s="177">
        <v>0</v>
      </c>
      <c r="BW42" s="177">
        <v>0</v>
      </c>
      <c r="BX42" s="177"/>
    </row>
    <row r="43" spans="1:76" s="2" customFormat="1" ht="66.75" customHeight="1">
      <c r="A43" s="192" t="s">
        <v>299</v>
      </c>
      <c r="B43" s="158" t="s">
        <v>97</v>
      </c>
      <c r="C43" s="80" t="s">
        <v>98</v>
      </c>
      <c r="D43" s="177"/>
      <c r="E43" s="177">
        <v>0</v>
      </c>
      <c r="F43" s="177">
        <v>0</v>
      </c>
      <c r="G43" s="177">
        <v>0</v>
      </c>
      <c r="H43" s="177">
        <v>0</v>
      </c>
      <c r="I43" s="177">
        <v>0</v>
      </c>
      <c r="J43" s="177"/>
      <c r="K43" s="177">
        <v>0</v>
      </c>
      <c r="L43" s="177">
        <v>0</v>
      </c>
      <c r="M43" s="177">
        <v>0</v>
      </c>
      <c r="N43" s="177">
        <v>0</v>
      </c>
      <c r="O43" s="177">
        <v>0</v>
      </c>
      <c r="P43" s="177"/>
      <c r="Q43" s="177">
        <v>0</v>
      </c>
      <c r="R43" s="177">
        <v>0</v>
      </c>
      <c r="S43" s="177">
        <v>0</v>
      </c>
      <c r="T43" s="177">
        <v>0</v>
      </c>
      <c r="U43" s="177">
        <v>0</v>
      </c>
      <c r="V43" s="177"/>
      <c r="W43" s="177">
        <v>0</v>
      </c>
      <c r="X43" s="177">
        <v>0</v>
      </c>
      <c r="Y43" s="177">
        <v>0</v>
      </c>
      <c r="Z43" s="177">
        <v>0</v>
      </c>
      <c r="AA43" s="177">
        <v>0</v>
      </c>
      <c r="AB43" s="177"/>
      <c r="AC43" s="177">
        <v>0</v>
      </c>
      <c r="AD43" s="177">
        <v>0</v>
      </c>
      <c r="AE43" s="177">
        <v>0</v>
      </c>
      <c r="AF43" s="177">
        <v>0</v>
      </c>
      <c r="AG43" s="177">
        <v>0</v>
      </c>
      <c r="AH43" s="177"/>
      <c r="AI43" s="177">
        <v>0</v>
      </c>
      <c r="AJ43" s="177">
        <v>0</v>
      </c>
      <c r="AK43" s="177">
        <v>0</v>
      </c>
      <c r="AL43" s="177">
        <v>0</v>
      </c>
      <c r="AM43" s="177">
        <v>0</v>
      </c>
      <c r="AN43" s="177"/>
      <c r="AO43" s="177">
        <v>0</v>
      </c>
      <c r="AP43" s="177">
        <v>0</v>
      </c>
      <c r="AQ43" s="177">
        <v>0</v>
      </c>
      <c r="AR43" s="177">
        <v>0</v>
      </c>
      <c r="AS43" s="177">
        <v>0</v>
      </c>
      <c r="AT43" s="177"/>
      <c r="AU43" s="177">
        <v>0</v>
      </c>
      <c r="AV43" s="177">
        <v>0</v>
      </c>
      <c r="AW43" s="177">
        <v>0</v>
      </c>
      <c r="AX43" s="177">
        <v>0</v>
      </c>
      <c r="AY43" s="177">
        <v>0</v>
      </c>
      <c r="AZ43" s="177"/>
      <c r="BA43" s="177">
        <v>0</v>
      </c>
      <c r="BB43" s="177">
        <v>0</v>
      </c>
      <c r="BC43" s="177">
        <v>0</v>
      </c>
      <c r="BD43" s="177">
        <v>0</v>
      </c>
      <c r="BE43" s="177">
        <v>0</v>
      </c>
      <c r="BF43" s="177"/>
      <c r="BG43" s="177">
        <v>0</v>
      </c>
      <c r="BH43" s="177">
        <v>0</v>
      </c>
      <c r="BI43" s="177">
        <v>0</v>
      </c>
      <c r="BJ43" s="177">
        <v>0</v>
      </c>
      <c r="BK43" s="177">
        <v>0</v>
      </c>
      <c r="BL43" s="209">
        <v>4</v>
      </c>
      <c r="BM43" s="177">
        <v>0.25</v>
      </c>
      <c r="BN43" s="177">
        <v>0</v>
      </c>
      <c r="BO43" s="177">
        <v>0</v>
      </c>
      <c r="BP43" s="177">
        <v>0</v>
      </c>
      <c r="BQ43" s="177">
        <v>0</v>
      </c>
      <c r="BR43" s="177"/>
      <c r="BS43" s="177">
        <v>0</v>
      </c>
      <c r="BT43" s="177">
        <v>0</v>
      </c>
      <c r="BU43" s="177">
        <v>0</v>
      </c>
      <c r="BV43" s="177">
        <v>0</v>
      </c>
      <c r="BW43" s="177">
        <v>0</v>
      </c>
      <c r="BX43" s="177"/>
    </row>
    <row r="44" spans="1:76" s="2" customFormat="1" ht="90" customHeight="1">
      <c r="A44" s="192" t="s">
        <v>300</v>
      </c>
      <c r="B44" s="158" t="s">
        <v>100</v>
      </c>
      <c r="C44" s="80" t="s">
        <v>101</v>
      </c>
      <c r="D44" s="177"/>
      <c r="E44" s="177">
        <v>0</v>
      </c>
      <c r="F44" s="177">
        <v>0</v>
      </c>
      <c r="G44" s="177">
        <v>0</v>
      </c>
      <c r="H44" s="177">
        <v>0</v>
      </c>
      <c r="I44" s="177">
        <v>0</v>
      </c>
      <c r="J44" s="177"/>
      <c r="K44" s="177">
        <v>0</v>
      </c>
      <c r="L44" s="177">
        <v>0</v>
      </c>
      <c r="M44" s="177">
        <v>0</v>
      </c>
      <c r="N44" s="177">
        <v>0</v>
      </c>
      <c r="O44" s="177">
        <v>0</v>
      </c>
      <c r="P44" s="177"/>
      <c r="Q44" s="177">
        <v>0</v>
      </c>
      <c r="R44" s="177">
        <v>0</v>
      </c>
      <c r="S44" s="177">
        <v>0</v>
      </c>
      <c r="T44" s="177">
        <v>0</v>
      </c>
      <c r="U44" s="177">
        <v>0</v>
      </c>
      <c r="V44" s="177"/>
      <c r="W44" s="177">
        <v>0</v>
      </c>
      <c r="X44" s="177">
        <v>0</v>
      </c>
      <c r="Y44" s="177">
        <v>0</v>
      </c>
      <c r="Z44" s="177">
        <v>0</v>
      </c>
      <c r="AA44" s="177">
        <v>0</v>
      </c>
      <c r="AB44" s="177"/>
      <c r="AC44" s="177">
        <v>0</v>
      </c>
      <c r="AD44" s="177">
        <v>0</v>
      </c>
      <c r="AE44" s="177">
        <v>0</v>
      </c>
      <c r="AF44" s="177">
        <v>0</v>
      </c>
      <c r="AG44" s="177">
        <v>0</v>
      </c>
      <c r="AH44" s="177"/>
      <c r="AI44" s="177">
        <v>0</v>
      </c>
      <c r="AJ44" s="177">
        <v>0</v>
      </c>
      <c r="AK44" s="177">
        <v>0</v>
      </c>
      <c r="AL44" s="177">
        <v>0</v>
      </c>
      <c r="AM44" s="177">
        <v>0</v>
      </c>
      <c r="AN44" s="177"/>
      <c r="AO44" s="177">
        <v>0</v>
      </c>
      <c r="AP44" s="177">
        <v>0</v>
      </c>
      <c r="AQ44" s="177">
        <v>0</v>
      </c>
      <c r="AR44" s="177">
        <v>0</v>
      </c>
      <c r="AS44" s="177">
        <v>0</v>
      </c>
      <c r="AT44" s="177"/>
      <c r="AU44" s="177">
        <v>0</v>
      </c>
      <c r="AV44" s="177">
        <v>0</v>
      </c>
      <c r="AW44" s="177">
        <v>0</v>
      </c>
      <c r="AX44" s="177">
        <v>0</v>
      </c>
      <c r="AY44" s="177">
        <v>0</v>
      </c>
      <c r="AZ44" s="177"/>
      <c r="BA44" s="177">
        <v>0</v>
      </c>
      <c r="BB44" s="177">
        <v>0</v>
      </c>
      <c r="BC44" s="177">
        <v>0</v>
      </c>
      <c r="BD44" s="177">
        <v>0</v>
      </c>
      <c r="BE44" s="177">
        <v>0</v>
      </c>
      <c r="BF44" s="177"/>
      <c r="BG44" s="177">
        <v>0</v>
      </c>
      <c r="BH44" s="177">
        <v>0</v>
      </c>
      <c r="BI44" s="177">
        <v>0</v>
      </c>
      <c r="BJ44" s="177">
        <v>0</v>
      </c>
      <c r="BK44" s="177">
        <v>0</v>
      </c>
      <c r="BL44" s="209">
        <v>4</v>
      </c>
      <c r="BM44" s="177">
        <v>0</v>
      </c>
      <c r="BN44" s="177">
        <v>0</v>
      </c>
      <c r="BO44" s="177">
        <v>0</v>
      </c>
      <c r="BP44" s="177">
        <v>0</v>
      </c>
      <c r="BQ44" s="177">
        <v>0</v>
      </c>
      <c r="BR44" s="177"/>
      <c r="BS44" s="177">
        <v>0</v>
      </c>
      <c r="BT44" s="177">
        <v>0</v>
      </c>
      <c r="BU44" s="177">
        <v>0</v>
      </c>
      <c r="BV44" s="177">
        <v>0</v>
      </c>
      <c r="BW44" s="177">
        <v>0</v>
      </c>
      <c r="BX44" s="177"/>
    </row>
    <row r="45" spans="1:76" s="2" customFormat="1" ht="53.25" customHeight="1">
      <c r="A45" s="214"/>
      <c r="B45" s="214"/>
      <c r="C45" s="214"/>
      <c r="D45" s="215"/>
      <c r="E45" s="215"/>
      <c r="F45" s="215"/>
      <c r="G45" s="215"/>
      <c r="H45" s="215"/>
      <c r="I45" s="215"/>
      <c r="J45" s="215"/>
      <c r="K45" s="215"/>
      <c r="L45" s="215"/>
      <c r="M45" s="215"/>
      <c r="N45" s="215"/>
      <c r="O45" s="215"/>
      <c r="P45" s="215"/>
      <c r="Q45" s="215"/>
      <c r="R45" s="215"/>
      <c r="S45" s="215"/>
      <c r="T45" s="215"/>
      <c r="U45" s="215"/>
      <c r="V45" s="216"/>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5"/>
      <c r="BR45" s="215"/>
      <c r="BS45" s="215"/>
      <c r="BT45" s="215"/>
      <c r="BU45" s="215"/>
      <c r="BV45" s="215"/>
      <c r="BW45" s="215"/>
      <c r="BX45" s="211"/>
    </row>
    <row r="46" spans="1:76" s="2" customFormat="1" ht="18" customHeight="1">
      <c r="A46" s="217"/>
      <c r="B46" s="3"/>
      <c r="C46" s="3"/>
      <c r="D46" s="3"/>
      <c r="E46" s="3"/>
      <c r="F46" s="3"/>
      <c r="G46" s="3"/>
      <c r="H46" s="3"/>
      <c r="I46" s="3"/>
      <c r="J46" s="3"/>
      <c r="K46" s="3"/>
      <c r="L46" s="3"/>
      <c r="M46" s="3"/>
      <c r="N46" s="3"/>
      <c r="O46" s="3"/>
      <c r="P46" s="3"/>
      <c r="Q46" s="3"/>
      <c r="R46" s="3"/>
      <c r="S46" s="133"/>
      <c r="T46" s="3"/>
      <c r="U46" s="3"/>
    </row>
    <row r="47" spans="1:76" s="2" customFormat="1" ht="15">
      <c r="B47" s="3"/>
      <c r="C47" s="3"/>
      <c r="D47" s="3"/>
      <c r="E47" s="3"/>
      <c r="F47" s="3"/>
      <c r="G47" s="3"/>
      <c r="H47" s="3"/>
      <c r="I47" s="3"/>
      <c r="J47" s="3"/>
      <c r="K47" s="3"/>
      <c r="L47" s="3"/>
      <c r="M47" s="3"/>
      <c r="N47" s="3"/>
      <c r="O47" s="3"/>
      <c r="P47" s="3"/>
      <c r="Q47" s="3"/>
      <c r="R47" s="3"/>
      <c r="S47" s="133"/>
      <c r="T47" s="3"/>
      <c r="U47" s="3"/>
    </row>
    <row r="48" spans="1:76" s="2" customFormat="1" ht="15">
      <c r="B48" s="3"/>
      <c r="C48" s="3"/>
      <c r="D48" s="3"/>
      <c r="E48" s="3"/>
      <c r="F48" s="3"/>
      <c r="G48" s="3"/>
      <c r="H48" s="3"/>
      <c r="I48" s="3"/>
      <c r="J48" s="3"/>
      <c r="K48" s="3"/>
      <c r="L48" s="3"/>
      <c r="M48" s="3"/>
      <c r="N48" s="3"/>
      <c r="O48" s="3"/>
      <c r="P48" s="3"/>
      <c r="Q48" s="3"/>
      <c r="R48" s="3"/>
      <c r="S48" s="133"/>
      <c r="T48" s="3"/>
      <c r="U48" s="3"/>
    </row>
    <row r="49" spans="2:21" s="2" customFormat="1">
      <c r="B49" s="58" t="s">
        <v>0</v>
      </c>
      <c r="C49" s="58"/>
      <c r="D49" s="4"/>
      <c r="E49" s="4"/>
      <c r="F49" s="4"/>
      <c r="G49" s="4"/>
      <c r="H49" s="4"/>
      <c r="I49" s="4"/>
      <c r="J49" s="4"/>
      <c r="K49" s="4"/>
      <c r="L49" s="3"/>
      <c r="M49" s="3"/>
      <c r="N49" s="3"/>
      <c r="O49" s="3"/>
      <c r="P49" s="3"/>
      <c r="Q49" s="3"/>
      <c r="R49" s="3"/>
      <c r="S49" s="133"/>
      <c r="T49" s="3"/>
      <c r="U49" s="3"/>
    </row>
    <row r="50" spans="2:21" s="2" customFormat="1" ht="15">
      <c r="B50" s="3"/>
      <c r="C50" s="3"/>
      <c r="D50" s="3"/>
      <c r="E50" s="3"/>
      <c r="F50" s="3"/>
      <c r="G50" s="3"/>
      <c r="H50" s="3"/>
      <c r="I50" s="3"/>
      <c r="J50" s="3"/>
      <c r="K50" s="3"/>
      <c r="L50" s="3"/>
      <c r="M50" s="3"/>
      <c r="N50" s="3"/>
      <c r="O50" s="3"/>
      <c r="P50" s="3"/>
      <c r="Q50" s="3"/>
      <c r="R50" s="3"/>
      <c r="S50" s="133"/>
      <c r="T50" s="3"/>
      <c r="U50" s="3"/>
    </row>
  </sheetData>
  <mergeCells count="38">
    <mergeCell ref="A12:BX12"/>
    <mergeCell ref="A4:BX4"/>
    <mergeCell ref="A6:BX6"/>
    <mergeCell ref="A7:BX7"/>
    <mergeCell ref="A9:BX9"/>
    <mergeCell ref="A11:BX11"/>
    <mergeCell ref="A13:BW13"/>
    <mergeCell ref="A14:A18"/>
    <mergeCell ref="B14:B18"/>
    <mergeCell ref="C14:C18"/>
    <mergeCell ref="D14:O16"/>
    <mergeCell ref="P14:BW14"/>
    <mergeCell ref="BL17:BQ17"/>
    <mergeCell ref="BR17:BW17"/>
    <mergeCell ref="AH17:AM17"/>
    <mergeCell ref="BX14:BX18"/>
    <mergeCell ref="P15:AA16"/>
    <mergeCell ref="AB15:AM16"/>
    <mergeCell ref="AN15:AY16"/>
    <mergeCell ref="AZ15:BK16"/>
    <mergeCell ref="BL15:BW16"/>
    <mergeCell ref="AN17:AS17"/>
    <mergeCell ref="AT17:AY17"/>
    <mergeCell ref="AZ17:BE17"/>
    <mergeCell ref="BF17:BK17"/>
    <mergeCell ref="D17:I17"/>
    <mergeCell ref="J17:O17"/>
    <mergeCell ref="P17:U17"/>
    <mergeCell ref="V17:AA17"/>
    <mergeCell ref="AB17:AG17"/>
    <mergeCell ref="CM17:CS17"/>
    <mergeCell ref="CT17:CZ17"/>
    <mergeCell ref="DA17:DG17"/>
    <mergeCell ref="DH17:DN17"/>
    <mergeCell ref="CM15:CS16"/>
    <mergeCell ref="CT15:CZ16"/>
    <mergeCell ref="DA15:DG16"/>
    <mergeCell ref="DH15:DN16"/>
  </mergeCells>
  <pageMargins left="0.70866141732283472" right="0.70866141732283472" top="0.74803149606299213" bottom="0.74803149606299213" header="0.31496062992125984" footer="0.31496062992125984"/>
  <pageSetup paperSize="8" scale="3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M48"/>
  <sheetViews>
    <sheetView view="pageBreakPreview" topLeftCell="BG1" zoomScale="55" zoomScaleNormal="100" zoomScaleSheetLayoutView="55" workbookViewId="0">
      <selection activeCell="DC62" sqref="DC62"/>
    </sheetView>
  </sheetViews>
  <sheetFormatPr defaultRowHeight="15.75"/>
  <cols>
    <col min="1" max="1" width="11.375" style="61" customWidth="1"/>
    <col min="2" max="2" width="48.125" style="61" customWidth="1"/>
    <col min="3" max="3" width="18.875" style="61" customWidth="1"/>
    <col min="4" max="10" width="6.875" style="61" customWidth="1"/>
    <col min="11" max="11" width="8.5" style="61" customWidth="1"/>
    <col min="12" max="108" width="6.875" style="61" customWidth="1"/>
    <col min="109" max="109" width="12.5" style="61" customWidth="1"/>
    <col min="110" max="115" width="6.875" style="61" customWidth="1"/>
    <col min="116" max="116" width="23.5" style="61" customWidth="1"/>
    <col min="117" max="126" width="5" style="61" customWidth="1"/>
    <col min="127" max="16384" width="9" style="61"/>
  </cols>
  <sheetData>
    <row r="1" spans="1:117" ht="18.75">
      <c r="AF1" s="59"/>
      <c r="AG1" s="59"/>
      <c r="AH1" s="59"/>
      <c r="AI1" s="59"/>
      <c r="AJ1" s="59"/>
      <c r="AK1" s="59"/>
      <c r="AL1" s="59"/>
      <c r="AM1" s="59"/>
      <c r="AN1" s="59"/>
      <c r="AO1" s="59"/>
      <c r="AP1" s="59"/>
      <c r="AS1" s="135" t="s">
        <v>558</v>
      </c>
    </row>
    <row r="2" spans="1:117" ht="18.75">
      <c r="AF2" s="59"/>
      <c r="AG2" s="59"/>
      <c r="AH2" s="59"/>
      <c r="AI2" s="59"/>
      <c r="AJ2" s="59"/>
      <c r="AK2" s="59"/>
      <c r="AL2" s="59"/>
      <c r="AM2" s="59"/>
      <c r="AN2" s="59"/>
      <c r="AO2" s="59"/>
      <c r="AP2" s="59"/>
      <c r="AS2" s="68" t="s">
        <v>103</v>
      </c>
    </row>
    <row r="3" spans="1:117" ht="18.75">
      <c r="AF3" s="59"/>
      <c r="AG3" s="59"/>
      <c r="AH3" s="59"/>
      <c r="AI3" s="59"/>
      <c r="AJ3" s="59"/>
      <c r="AK3" s="59"/>
      <c r="AL3" s="59"/>
      <c r="AM3" s="59"/>
      <c r="AN3" s="59"/>
      <c r="AO3" s="59"/>
      <c r="AP3" s="59"/>
      <c r="AS3" s="68" t="s">
        <v>104</v>
      </c>
    </row>
    <row r="4" spans="1:117">
      <c r="A4" s="392" t="s">
        <v>559</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row>
    <row r="5" spans="1:117">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row>
    <row r="6" spans="1:117" ht="18.75">
      <c r="A6" s="375" t="s">
        <v>106</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row>
    <row r="7" spans="1:117">
      <c r="A7" s="376" t="s">
        <v>57</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row>
    <row r="8" spans="1:117" ht="16.5">
      <c r="A8" s="377"/>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5"/>
      <c r="AU8" s="59"/>
      <c r="AV8" s="72"/>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K8" s="218"/>
    </row>
    <row r="9" spans="1:117">
      <c r="A9" s="377" t="s">
        <v>61</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row>
    <row r="10" spans="1:117" ht="15.75" customHeight="1">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row>
    <row r="11" spans="1:117" ht="18.75">
      <c r="A11" s="456" t="str">
        <f>'[6]6'!A11:AZ11</f>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row>
    <row r="12" spans="1:117">
      <c r="A12" s="377" t="s">
        <v>56</v>
      </c>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row>
    <row r="13" spans="1:117">
      <c r="A13" s="459"/>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9"/>
      <c r="BB13" s="459"/>
      <c r="BC13" s="459"/>
      <c r="BD13" s="459"/>
      <c r="BE13" s="459"/>
      <c r="BF13" s="459"/>
      <c r="BG13" s="459"/>
      <c r="BH13" s="459"/>
      <c r="BI13" s="459"/>
      <c r="BJ13" s="459"/>
      <c r="BK13" s="459"/>
      <c r="BL13" s="459"/>
      <c r="BM13" s="459"/>
      <c r="BN13" s="459"/>
      <c r="BO13" s="459"/>
      <c r="BP13" s="459"/>
      <c r="BQ13" s="459"/>
      <c r="BR13" s="459"/>
      <c r="BS13" s="459"/>
      <c r="BT13" s="459"/>
      <c r="BU13" s="459"/>
      <c r="BV13" s="459"/>
      <c r="BW13" s="459"/>
      <c r="BX13" s="459"/>
      <c r="BY13" s="459"/>
      <c r="BZ13" s="459"/>
      <c r="CA13" s="459"/>
      <c r="CB13" s="459"/>
      <c r="CC13" s="459"/>
      <c r="CD13" s="459"/>
      <c r="CE13" s="459"/>
      <c r="CF13" s="459"/>
      <c r="CG13" s="459"/>
      <c r="CH13" s="459"/>
      <c r="CI13" s="459"/>
      <c r="CJ13" s="459"/>
      <c r="CK13" s="459"/>
      <c r="CL13" s="459"/>
      <c r="CM13" s="459"/>
      <c r="CN13" s="459"/>
      <c r="CO13" s="459"/>
      <c r="CP13" s="459"/>
      <c r="CQ13" s="459"/>
      <c r="CR13" s="459"/>
      <c r="CS13" s="459"/>
      <c r="CT13" s="459"/>
      <c r="CU13" s="459"/>
      <c r="CV13" s="459"/>
      <c r="CW13" s="459"/>
      <c r="CX13" s="459"/>
      <c r="CY13" s="459"/>
      <c r="CZ13" s="459"/>
      <c r="DA13" s="459"/>
      <c r="DB13" s="459"/>
      <c r="DC13" s="459"/>
      <c r="DD13" s="459"/>
      <c r="DE13" s="459"/>
      <c r="DF13" s="459"/>
      <c r="DG13" s="459"/>
      <c r="DH13" s="459"/>
      <c r="DI13" s="459"/>
      <c r="DJ13" s="459"/>
      <c r="DK13" s="459"/>
    </row>
    <row r="14" spans="1:117" ht="24.75" customHeight="1">
      <c r="A14" s="366" t="s">
        <v>55</v>
      </c>
      <c r="B14" s="366" t="s">
        <v>54</v>
      </c>
      <c r="C14" s="366" t="s">
        <v>53</v>
      </c>
      <c r="D14" s="394" t="s">
        <v>560</v>
      </c>
      <c r="E14" s="394"/>
      <c r="F14" s="394"/>
      <c r="G14" s="394"/>
      <c r="H14" s="394"/>
      <c r="I14" s="394"/>
      <c r="J14" s="394"/>
      <c r="K14" s="394"/>
      <c r="L14" s="394"/>
      <c r="M14" s="394"/>
      <c r="N14" s="394"/>
      <c r="O14" s="394"/>
      <c r="P14" s="394"/>
      <c r="Q14" s="394"/>
      <c r="R14" s="399" t="s">
        <v>561</v>
      </c>
      <c r="S14" s="431"/>
      <c r="T14" s="431"/>
      <c r="U14" s="431"/>
      <c r="V14" s="431"/>
      <c r="W14" s="431"/>
      <c r="X14" s="431"/>
      <c r="Y14" s="431"/>
      <c r="Z14" s="431"/>
      <c r="AA14" s="431"/>
      <c r="AB14" s="431"/>
      <c r="AC14" s="431"/>
      <c r="AD14" s="431"/>
      <c r="AE14" s="400"/>
      <c r="AF14" s="458" t="s">
        <v>562</v>
      </c>
      <c r="AG14" s="458"/>
      <c r="AH14" s="458"/>
      <c r="AI14" s="458"/>
      <c r="AJ14" s="458"/>
      <c r="AK14" s="458"/>
      <c r="AL14" s="458"/>
      <c r="AM14" s="458"/>
      <c r="AN14" s="458"/>
      <c r="AO14" s="458"/>
      <c r="AP14" s="458"/>
      <c r="AQ14" s="458"/>
      <c r="AR14" s="458"/>
      <c r="AS14" s="458"/>
      <c r="AT14" s="458" t="s">
        <v>562</v>
      </c>
      <c r="AU14" s="458"/>
      <c r="AV14" s="458"/>
      <c r="AW14" s="458"/>
      <c r="AX14" s="458"/>
      <c r="AY14" s="458"/>
      <c r="AZ14" s="458"/>
      <c r="BA14" s="458"/>
      <c r="BB14" s="458"/>
      <c r="BC14" s="458"/>
      <c r="BD14" s="458"/>
      <c r="BE14" s="458"/>
      <c r="BF14" s="458"/>
      <c r="BG14" s="458"/>
      <c r="BH14" s="458"/>
      <c r="BI14" s="458"/>
      <c r="BJ14" s="458"/>
      <c r="BK14" s="458"/>
      <c r="BL14" s="458"/>
      <c r="BM14" s="458"/>
      <c r="BN14" s="458"/>
      <c r="BO14" s="458"/>
      <c r="BP14" s="458"/>
      <c r="BQ14" s="458"/>
      <c r="BR14" s="458"/>
      <c r="BS14" s="458"/>
      <c r="BT14" s="458"/>
      <c r="BU14" s="458"/>
      <c r="BV14" s="458"/>
      <c r="BW14" s="458"/>
      <c r="BX14" s="458"/>
      <c r="BY14" s="458"/>
      <c r="BZ14" s="458"/>
      <c r="CA14" s="458"/>
      <c r="CB14" s="458"/>
      <c r="CC14" s="458"/>
      <c r="CD14" s="458"/>
      <c r="CE14" s="458"/>
      <c r="CF14" s="458"/>
      <c r="CG14" s="458"/>
      <c r="CH14" s="458"/>
      <c r="CI14" s="458"/>
      <c r="CJ14" s="458"/>
      <c r="CK14" s="458"/>
      <c r="CL14" s="458"/>
      <c r="CM14" s="458"/>
      <c r="CN14" s="458"/>
      <c r="CO14" s="458"/>
      <c r="CP14" s="458"/>
      <c r="CQ14" s="458"/>
      <c r="CR14" s="458"/>
      <c r="CS14" s="458"/>
      <c r="CT14" s="458"/>
      <c r="CU14" s="458"/>
      <c r="CV14" s="458"/>
      <c r="CW14" s="458"/>
      <c r="CX14" s="458"/>
      <c r="CY14" s="458"/>
      <c r="CZ14" s="458"/>
      <c r="DA14" s="458"/>
      <c r="DB14" s="458"/>
      <c r="DC14" s="458"/>
      <c r="DD14" s="458"/>
      <c r="DE14" s="458"/>
      <c r="DF14" s="458"/>
      <c r="DG14" s="458"/>
      <c r="DH14" s="458"/>
      <c r="DI14" s="458"/>
      <c r="DJ14" s="458"/>
      <c r="DK14" s="458"/>
      <c r="DL14" s="395" t="s">
        <v>121</v>
      </c>
    </row>
    <row r="15" spans="1:117" ht="29.25" customHeight="1">
      <c r="A15" s="366"/>
      <c r="B15" s="366"/>
      <c r="C15" s="366"/>
      <c r="D15" s="394"/>
      <c r="E15" s="394"/>
      <c r="F15" s="394"/>
      <c r="G15" s="394"/>
      <c r="H15" s="394"/>
      <c r="I15" s="394"/>
      <c r="J15" s="394"/>
      <c r="K15" s="394"/>
      <c r="L15" s="394"/>
      <c r="M15" s="394"/>
      <c r="N15" s="394"/>
      <c r="O15" s="394"/>
      <c r="P15" s="394"/>
      <c r="Q15" s="394"/>
      <c r="R15" s="401"/>
      <c r="S15" s="423"/>
      <c r="T15" s="423"/>
      <c r="U15" s="423"/>
      <c r="V15" s="423"/>
      <c r="W15" s="423"/>
      <c r="X15" s="423"/>
      <c r="Y15" s="423"/>
      <c r="Z15" s="423"/>
      <c r="AA15" s="423"/>
      <c r="AB15" s="423"/>
      <c r="AC15" s="423"/>
      <c r="AD15" s="423"/>
      <c r="AE15" s="402"/>
      <c r="AF15" s="367" t="s">
        <v>563</v>
      </c>
      <c r="AG15" s="367"/>
      <c r="AH15" s="367"/>
      <c r="AI15" s="367"/>
      <c r="AJ15" s="367"/>
      <c r="AK15" s="367"/>
      <c r="AL15" s="367"/>
      <c r="AM15" s="367"/>
      <c r="AN15" s="367"/>
      <c r="AO15" s="367"/>
      <c r="AP15" s="367"/>
      <c r="AQ15" s="367"/>
      <c r="AR15" s="367"/>
      <c r="AS15" s="367"/>
      <c r="AT15" s="367" t="s">
        <v>564</v>
      </c>
      <c r="AU15" s="367"/>
      <c r="AV15" s="367"/>
      <c r="AW15" s="367"/>
      <c r="AX15" s="367"/>
      <c r="AY15" s="367"/>
      <c r="AZ15" s="367"/>
      <c r="BA15" s="367"/>
      <c r="BB15" s="367"/>
      <c r="BC15" s="367"/>
      <c r="BD15" s="367"/>
      <c r="BE15" s="367"/>
      <c r="BF15" s="367"/>
      <c r="BG15" s="367"/>
      <c r="BH15" s="367" t="s">
        <v>565</v>
      </c>
      <c r="BI15" s="367"/>
      <c r="BJ15" s="367"/>
      <c r="BK15" s="367"/>
      <c r="BL15" s="367"/>
      <c r="BM15" s="367"/>
      <c r="BN15" s="367"/>
      <c r="BO15" s="367"/>
      <c r="BP15" s="367"/>
      <c r="BQ15" s="367"/>
      <c r="BR15" s="367"/>
      <c r="BS15" s="367"/>
      <c r="BT15" s="367"/>
      <c r="BU15" s="367"/>
      <c r="BV15" s="367" t="s">
        <v>566</v>
      </c>
      <c r="BW15" s="367"/>
      <c r="BX15" s="367"/>
      <c r="BY15" s="367"/>
      <c r="BZ15" s="367"/>
      <c r="CA15" s="367"/>
      <c r="CB15" s="367"/>
      <c r="CC15" s="367"/>
      <c r="CD15" s="367"/>
      <c r="CE15" s="367"/>
      <c r="CF15" s="367"/>
      <c r="CG15" s="367"/>
      <c r="CH15" s="367"/>
      <c r="CI15" s="367"/>
      <c r="CJ15" s="367" t="s">
        <v>567</v>
      </c>
      <c r="CK15" s="367"/>
      <c r="CL15" s="367"/>
      <c r="CM15" s="367"/>
      <c r="CN15" s="367"/>
      <c r="CO15" s="367"/>
      <c r="CP15" s="367"/>
      <c r="CQ15" s="367"/>
      <c r="CR15" s="367"/>
      <c r="CS15" s="367"/>
      <c r="CT15" s="367"/>
      <c r="CU15" s="367"/>
      <c r="CV15" s="367"/>
      <c r="CW15" s="367"/>
      <c r="CX15" s="393" t="s">
        <v>568</v>
      </c>
      <c r="CY15" s="393"/>
      <c r="CZ15" s="393"/>
      <c r="DA15" s="393"/>
      <c r="DB15" s="393"/>
      <c r="DC15" s="393"/>
      <c r="DD15" s="393"/>
      <c r="DE15" s="393"/>
      <c r="DF15" s="393"/>
      <c r="DG15" s="393"/>
      <c r="DH15" s="393"/>
      <c r="DI15" s="393"/>
      <c r="DJ15" s="393"/>
      <c r="DK15" s="393"/>
      <c r="DL15" s="395"/>
    </row>
    <row r="16" spans="1:117" ht="45" customHeight="1">
      <c r="A16" s="366"/>
      <c r="B16" s="366"/>
      <c r="C16" s="366"/>
      <c r="D16" s="367" t="s">
        <v>122</v>
      </c>
      <c r="E16" s="367"/>
      <c r="F16" s="367"/>
      <c r="G16" s="367"/>
      <c r="H16" s="367"/>
      <c r="I16" s="367"/>
      <c r="J16" s="367"/>
      <c r="K16" s="366" t="s">
        <v>363</v>
      </c>
      <c r="L16" s="366"/>
      <c r="M16" s="366"/>
      <c r="N16" s="366"/>
      <c r="O16" s="366"/>
      <c r="P16" s="366"/>
      <c r="Q16" s="366"/>
      <c r="R16" s="367" t="s">
        <v>124</v>
      </c>
      <c r="S16" s="367"/>
      <c r="T16" s="367"/>
      <c r="U16" s="367"/>
      <c r="V16" s="367"/>
      <c r="W16" s="367"/>
      <c r="X16" s="367"/>
      <c r="Y16" s="366" t="s">
        <v>363</v>
      </c>
      <c r="Z16" s="366"/>
      <c r="AA16" s="366"/>
      <c r="AB16" s="366"/>
      <c r="AC16" s="366"/>
      <c r="AD16" s="366"/>
      <c r="AE16" s="366"/>
      <c r="AF16" s="367" t="s">
        <v>124</v>
      </c>
      <c r="AG16" s="367"/>
      <c r="AH16" s="367"/>
      <c r="AI16" s="367"/>
      <c r="AJ16" s="367"/>
      <c r="AK16" s="367"/>
      <c r="AL16" s="367"/>
      <c r="AM16" s="366" t="s">
        <v>363</v>
      </c>
      <c r="AN16" s="366"/>
      <c r="AO16" s="366"/>
      <c r="AP16" s="366"/>
      <c r="AQ16" s="366"/>
      <c r="AR16" s="366"/>
      <c r="AS16" s="366"/>
      <c r="AT16" s="367" t="s">
        <v>124</v>
      </c>
      <c r="AU16" s="367"/>
      <c r="AV16" s="367"/>
      <c r="AW16" s="367"/>
      <c r="AX16" s="367"/>
      <c r="AY16" s="367"/>
      <c r="AZ16" s="367"/>
      <c r="BA16" s="366" t="s">
        <v>363</v>
      </c>
      <c r="BB16" s="366"/>
      <c r="BC16" s="366"/>
      <c r="BD16" s="366"/>
      <c r="BE16" s="366"/>
      <c r="BF16" s="366"/>
      <c r="BG16" s="366"/>
      <c r="BH16" s="367" t="s">
        <v>124</v>
      </c>
      <c r="BI16" s="367"/>
      <c r="BJ16" s="367"/>
      <c r="BK16" s="367"/>
      <c r="BL16" s="367"/>
      <c r="BM16" s="367"/>
      <c r="BN16" s="367"/>
      <c r="BO16" s="366" t="s">
        <v>363</v>
      </c>
      <c r="BP16" s="366"/>
      <c r="BQ16" s="366"/>
      <c r="BR16" s="366"/>
      <c r="BS16" s="366"/>
      <c r="BT16" s="366"/>
      <c r="BU16" s="366"/>
      <c r="BV16" s="367" t="s">
        <v>124</v>
      </c>
      <c r="BW16" s="367"/>
      <c r="BX16" s="367"/>
      <c r="BY16" s="367"/>
      <c r="BZ16" s="367"/>
      <c r="CA16" s="367"/>
      <c r="CB16" s="367"/>
      <c r="CC16" s="366" t="s">
        <v>363</v>
      </c>
      <c r="CD16" s="366"/>
      <c r="CE16" s="366"/>
      <c r="CF16" s="366"/>
      <c r="CG16" s="366"/>
      <c r="CH16" s="366"/>
      <c r="CI16" s="366"/>
      <c r="CJ16" s="367" t="s">
        <v>124</v>
      </c>
      <c r="CK16" s="367"/>
      <c r="CL16" s="367"/>
      <c r="CM16" s="367"/>
      <c r="CN16" s="367"/>
      <c r="CO16" s="367"/>
      <c r="CP16" s="367"/>
      <c r="CQ16" s="366" t="s">
        <v>363</v>
      </c>
      <c r="CR16" s="366"/>
      <c r="CS16" s="366"/>
      <c r="CT16" s="366"/>
      <c r="CU16" s="366"/>
      <c r="CV16" s="366"/>
      <c r="CW16" s="366"/>
      <c r="CX16" s="367" t="s">
        <v>122</v>
      </c>
      <c r="CY16" s="367"/>
      <c r="CZ16" s="367"/>
      <c r="DA16" s="367"/>
      <c r="DB16" s="367"/>
      <c r="DC16" s="367"/>
      <c r="DD16" s="367"/>
      <c r="DE16" s="366" t="s">
        <v>123</v>
      </c>
      <c r="DF16" s="366"/>
      <c r="DG16" s="366"/>
      <c r="DH16" s="366"/>
      <c r="DI16" s="366"/>
      <c r="DJ16" s="366"/>
      <c r="DK16" s="366"/>
      <c r="DL16" s="395"/>
    </row>
    <row r="17" spans="1:116" ht="60.75" customHeight="1">
      <c r="A17" s="366"/>
      <c r="B17" s="366"/>
      <c r="C17" s="366"/>
      <c r="D17" s="76" t="s">
        <v>367</v>
      </c>
      <c r="E17" s="76" t="s">
        <v>368</v>
      </c>
      <c r="F17" s="76" t="s">
        <v>569</v>
      </c>
      <c r="G17" s="76" t="s">
        <v>570</v>
      </c>
      <c r="H17" s="76" t="s">
        <v>571</v>
      </c>
      <c r="I17" s="76" t="s">
        <v>370</v>
      </c>
      <c r="J17" s="171" t="s">
        <v>371</v>
      </c>
      <c r="K17" s="76" t="s">
        <v>367</v>
      </c>
      <c r="L17" s="76" t="s">
        <v>368</v>
      </c>
      <c r="M17" s="76" t="s">
        <v>569</v>
      </c>
      <c r="N17" s="76" t="s">
        <v>570</v>
      </c>
      <c r="O17" s="76" t="s">
        <v>571</v>
      </c>
      <c r="P17" s="76" t="s">
        <v>370</v>
      </c>
      <c r="Q17" s="171" t="s">
        <v>371</v>
      </c>
      <c r="R17" s="76" t="s">
        <v>367</v>
      </c>
      <c r="S17" s="76" t="s">
        <v>368</v>
      </c>
      <c r="T17" s="76" t="s">
        <v>569</v>
      </c>
      <c r="U17" s="76" t="s">
        <v>570</v>
      </c>
      <c r="V17" s="76" t="s">
        <v>571</v>
      </c>
      <c r="W17" s="76" t="s">
        <v>370</v>
      </c>
      <c r="X17" s="171" t="s">
        <v>371</v>
      </c>
      <c r="Y17" s="76" t="s">
        <v>367</v>
      </c>
      <c r="Z17" s="76" t="s">
        <v>368</v>
      </c>
      <c r="AA17" s="76" t="s">
        <v>569</v>
      </c>
      <c r="AB17" s="76" t="s">
        <v>570</v>
      </c>
      <c r="AC17" s="76" t="s">
        <v>571</v>
      </c>
      <c r="AD17" s="76" t="s">
        <v>370</v>
      </c>
      <c r="AE17" s="171" t="s">
        <v>371</v>
      </c>
      <c r="AF17" s="76" t="s">
        <v>367</v>
      </c>
      <c r="AG17" s="76" t="s">
        <v>368</v>
      </c>
      <c r="AH17" s="76" t="s">
        <v>569</v>
      </c>
      <c r="AI17" s="76" t="s">
        <v>570</v>
      </c>
      <c r="AJ17" s="76" t="s">
        <v>571</v>
      </c>
      <c r="AK17" s="76" t="s">
        <v>370</v>
      </c>
      <c r="AL17" s="171" t="s">
        <v>371</v>
      </c>
      <c r="AM17" s="76" t="s">
        <v>367</v>
      </c>
      <c r="AN17" s="76" t="s">
        <v>368</v>
      </c>
      <c r="AO17" s="76" t="s">
        <v>569</v>
      </c>
      <c r="AP17" s="76" t="s">
        <v>570</v>
      </c>
      <c r="AQ17" s="76" t="s">
        <v>571</v>
      </c>
      <c r="AR17" s="76" t="s">
        <v>370</v>
      </c>
      <c r="AS17" s="171" t="s">
        <v>371</v>
      </c>
      <c r="AT17" s="76" t="s">
        <v>367</v>
      </c>
      <c r="AU17" s="76" t="s">
        <v>368</v>
      </c>
      <c r="AV17" s="76" t="s">
        <v>569</v>
      </c>
      <c r="AW17" s="76" t="s">
        <v>570</v>
      </c>
      <c r="AX17" s="76" t="s">
        <v>571</v>
      </c>
      <c r="AY17" s="76" t="s">
        <v>370</v>
      </c>
      <c r="AZ17" s="171" t="s">
        <v>371</v>
      </c>
      <c r="BA17" s="76" t="s">
        <v>367</v>
      </c>
      <c r="BB17" s="76" t="s">
        <v>368</v>
      </c>
      <c r="BC17" s="76" t="s">
        <v>569</v>
      </c>
      <c r="BD17" s="76" t="s">
        <v>570</v>
      </c>
      <c r="BE17" s="76" t="s">
        <v>571</v>
      </c>
      <c r="BF17" s="76" t="s">
        <v>370</v>
      </c>
      <c r="BG17" s="171" t="s">
        <v>371</v>
      </c>
      <c r="BH17" s="76" t="s">
        <v>367</v>
      </c>
      <c r="BI17" s="76" t="s">
        <v>368</v>
      </c>
      <c r="BJ17" s="76" t="s">
        <v>569</v>
      </c>
      <c r="BK17" s="76" t="s">
        <v>570</v>
      </c>
      <c r="BL17" s="76" t="s">
        <v>571</v>
      </c>
      <c r="BM17" s="76" t="s">
        <v>370</v>
      </c>
      <c r="BN17" s="171" t="s">
        <v>371</v>
      </c>
      <c r="BO17" s="76" t="s">
        <v>367</v>
      </c>
      <c r="BP17" s="76" t="s">
        <v>368</v>
      </c>
      <c r="BQ17" s="76" t="s">
        <v>569</v>
      </c>
      <c r="BR17" s="76" t="s">
        <v>570</v>
      </c>
      <c r="BS17" s="76" t="s">
        <v>571</v>
      </c>
      <c r="BT17" s="76" t="s">
        <v>370</v>
      </c>
      <c r="BU17" s="171" t="s">
        <v>371</v>
      </c>
      <c r="BV17" s="76" t="s">
        <v>367</v>
      </c>
      <c r="BW17" s="76" t="s">
        <v>368</v>
      </c>
      <c r="BX17" s="76" t="s">
        <v>569</v>
      </c>
      <c r="BY17" s="76" t="s">
        <v>570</v>
      </c>
      <c r="BZ17" s="76" t="s">
        <v>571</v>
      </c>
      <c r="CA17" s="76" t="s">
        <v>370</v>
      </c>
      <c r="CB17" s="171" t="s">
        <v>371</v>
      </c>
      <c r="CC17" s="76" t="s">
        <v>367</v>
      </c>
      <c r="CD17" s="76" t="s">
        <v>368</v>
      </c>
      <c r="CE17" s="76" t="s">
        <v>569</v>
      </c>
      <c r="CF17" s="76" t="s">
        <v>570</v>
      </c>
      <c r="CG17" s="76" t="s">
        <v>571</v>
      </c>
      <c r="CH17" s="76" t="s">
        <v>370</v>
      </c>
      <c r="CI17" s="171" t="s">
        <v>371</v>
      </c>
      <c r="CJ17" s="76" t="s">
        <v>367</v>
      </c>
      <c r="CK17" s="76" t="s">
        <v>368</v>
      </c>
      <c r="CL17" s="76" t="s">
        <v>569</v>
      </c>
      <c r="CM17" s="76" t="s">
        <v>570</v>
      </c>
      <c r="CN17" s="76" t="s">
        <v>571</v>
      </c>
      <c r="CO17" s="76" t="s">
        <v>370</v>
      </c>
      <c r="CP17" s="171" t="s">
        <v>371</v>
      </c>
      <c r="CQ17" s="76" t="s">
        <v>367</v>
      </c>
      <c r="CR17" s="76" t="s">
        <v>368</v>
      </c>
      <c r="CS17" s="76" t="s">
        <v>569</v>
      </c>
      <c r="CT17" s="76" t="s">
        <v>570</v>
      </c>
      <c r="CU17" s="76" t="s">
        <v>571</v>
      </c>
      <c r="CV17" s="76" t="s">
        <v>370</v>
      </c>
      <c r="CW17" s="171" t="s">
        <v>371</v>
      </c>
      <c r="CX17" s="76" t="s">
        <v>367</v>
      </c>
      <c r="CY17" s="76" t="s">
        <v>368</v>
      </c>
      <c r="CZ17" s="76" t="s">
        <v>569</v>
      </c>
      <c r="DA17" s="76" t="s">
        <v>570</v>
      </c>
      <c r="DB17" s="76" t="s">
        <v>571</v>
      </c>
      <c r="DC17" s="76" t="s">
        <v>370</v>
      </c>
      <c r="DD17" s="171" t="s">
        <v>371</v>
      </c>
      <c r="DE17" s="76" t="s">
        <v>367</v>
      </c>
      <c r="DF17" s="76" t="s">
        <v>368</v>
      </c>
      <c r="DG17" s="76" t="s">
        <v>569</v>
      </c>
      <c r="DH17" s="76" t="s">
        <v>570</v>
      </c>
      <c r="DI17" s="76" t="s">
        <v>571</v>
      </c>
      <c r="DJ17" s="76" t="s">
        <v>370</v>
      </c>
      <c r="DK17" s="171" t="s">
        <v>371</v>
      </c>
      <c r="DL17" s="395"/>
    </row>
    <row r="18" spans="1:116">
      <c r="A18" s="172">
        <v>1</v>
      </c>
      <c r="B18" s="172">
        <v>2</v>
      </c>
      <c r="C18" s="172">
        <v>3</v>
      </c>
      <c r="D18" s="173" t="s">
        <v>451</v>
      </c>
      <c r="E18" s="173" t="s">
        <v>452</v>
      </c>
      <c r="F18" s="173" t="s">
        <v>453</v>
      </c>
      <c r="G18" s="173" t="s">
        <v>454</v>
      </c>
      <c r="H18" s="173" t="s">
        <v>455</v>
      </c>
      <c r="I18" s="173" t="s">
        <v>456</v>
      </c>
      <c r="J18" s="173" t="s">
        <v>457</v>
      </c>
      <c r="K18" s="173" t="s">
        <v>458</v>
      </c>
      <c r="L18" s="173" t="s">
        <v>459</v>
      </c>
      <c r="M18" s="173" t="s">
        <v>460</v>
      </c>
      <c r="N18" s="173" t="s">
        <v>461</v>
      </c>
      <c r="O18" s="173" t="s">
        <v>462</v>
      </c>
      <c r="P18" s="173" t="s">
        <v>463</v>
      </c>
      <c r="Q18" s="173" t="s">
        <v>464</v>
      </c>
      <c r="R18" s="173" t="s">
        <v>498</v>
      </c>
      <c r="S18" s="173" t="s">
        <v>499</v>
      </c>
      <c r="T18" s="173" t="s">
        <v>500</v>
      </c>
      <c r="U18" s="173" t="s">
        <v>501</v>
      </c>
      <c r="V18" s="173" t="s">
        <v>502</v>
      </c>
      <c r="W18" s="173" t="s">
        <v>503</v>
      </c>
      <c r="X18" s="173" t="s">
        <v>572</v>
      </c>
      <c r="Y18" s="173" t="s">
        <v>504</v>
      </c>
      <c r="Z18" s="173" t="s">
        <v>505</v>
      </c>
      <c r="AA18" s="173" t="s">
        <v>506</v>
      </c>
      <c r="AB18" s="173" t="s">
        <v>507</v>
      </c>
      <c r="AC18" s="173" t="s">
        <v>508</v>
      </c>
      <c r="AD18" s="173" t="s">
        <v>509</v>
      </c>
      <c r="AE18" s="173" t="s">
        <v>573</v>
      </c>
      <c r="AF18" s="173" t="s">
        <v>372</v>
      </c>
      <c r="AG18" s="173" t="s">
        <v>373</v>
      </c>
      <c r="AH18" s="173" t="s">
        <v>374</v>
      </c>
      <c r="AI18" s="173" t="s">
        <v>375</v>
      </c>
      <c r="AJ18" s="173" t="s">
        <v>376</v>
      </c>
      <c r="AK18" s="173" t="s">
        <v>377</v>
      </c>
      <c r="AL18" s="173" t="s">
        <v>378</v>
      </c>
      <c r="AM18" s="173" t="s">
        <v>379</v>
      </c>
      <c r="AN18" s="173" t="s">
        <v>380</v>
      </c>
      <c r="AO18" s="173" t="s">
        <v>381</v>
      </c>
      <c r="AP18" s="173" t="s">
        <v>382</v>
      </c>
      <c r="AQ18" s="173" t="s">
        <v>383</v>
      </c>
      <c r="AR18" s="173" t="s">
        <v>384</v>
      </c>
      <c r="AS18" s="173" t="s">
        <v>385</v>
      </c>
      <c r="AT18" s="173" t="s">
        <v>574</v>
      </c>
      <c r="AU18" s="173" t="s">
        <v>575</v>
      </c>
      <c r="AV18" s="173" t="s">
        <v>576</v>
      </c>
      <c r="AW18" s="173" t="s">
        <v>577</v>
      </c>
      <c r="AX18" s="173" t="s">
        <v>578</v>
      </c>
      <c r="AY18" s="173" t="s">
        <v>579</v>
      </c>
      <c r="AZ18" s="173" t="s">
        <v>580</v>
      </c>
      <c r="BA18" s="173" t="s">
        <v>581</v>
      </c>
      <c r="BB18" s="173" t="s">
        <v>582</v>
      </c>
      <c r="BC18" s="173" t="s">
        <v>583</v>
      </c>
      <c r="BD18" s="173" t="s">
        <v>584</v>
      </c>
      <c r="BE18" s="173" t="s">
        <v>585</v>
      </c>
      <c r="BF18" s="173" t="s">
        <v>586</v>
      </c>
      <c r="BG18" s="173" t="s">
        <v>587</v>
      </c>
      <c r="BH18" s="173" t="s">
        <v>588</v>
      </c>
      <c r="BI18" s="173" t="s">
        <v>589</v>
      </c>
      <c r="BJ18" s="173" t="s">
        <v>590</v>
      </c>
      <c r="BK18" s="173" t="s">
        <v>591</v>
      </c>
      <c r="BL18" s="173" t="s">
        <v>592</v>
      </c>
      <c r="BM18" s="173" t="s">
        <v>593</v>
      </c>
      <c r="BN18" s="173" t="s">
        <v>594</v>
      </c>
      <c r="BO18" s="173" t="s">
        <v>595</v>
      </c>
      <c r="BP18" s="173" t="s">
        <v>596</v>
      </c>
      <c r="BQ18" s="173" t="s">
        <v>597</v>
      </c>
      <c r="BR18" s="173" t="s">
        <v>598</v>
      </c>
      <c r="BS18" s="173" t="s">
        <v>599</v>
      </c>
      <c r="BT18" s="173" t="s">
        <v>600</v>
      </c>
      <c r="BU18" s="173" t="s">
        <v>601</v>
      </c>
      <c r="BV18" s="173" t="s">
        <v>588</v>
      </c>
      <c r="BW18" s="173" t="s">
        <v>589</v>
      </c>
      <c r="BX18" s="173" t="s">
        <v>590</v>
      </c>
      <c r="BY18" s="173" t="s">
        <v>591</v>
      </c>
      <c r="BZ18" s="173" t="s">
        <v>592</v>
      </c>
      <c r="CA18" s="173" t="s">
        <v>593</v>
      </c>
      <c r="CB18" s="173" t="s">
        <v>594</v>
      </c>
      <c r="CC18" s="173" t="s">
        <v>595</v>
      </c>
      <c r="CD18" s="173" t="s">
        <v>596</v>
      </c>
      <c r="CE18" s="173" t="s">
        <v>597</v>
      </c>
      <c r="CF18" s="173" t="s">
        <v>598</v>
      </c>
      <c r="CG18" s="173" t="s">
        <v>599</v>
      </c>
      <c r="CH18" s="173" t="s">
        <v>600</v>
      </c>
      <c r="CI18" s="173" t="s">
        <v>601</v>
      </c>
      <c r="CJ18" s="173" t="s">
        <v>588</v>
      </c>
      <c r="CK18" s="173" t="s">
        <v>589</v>
      </c>
      <c r="CL18" s="173" t="s">
        <v>590</v>
      </c>
      <c r="CM18" s="173" t="s">
        <v>591</v>
      </c>
      <c r="CN18" s="173" t="s">
        <v>592</v>
      </c>
      <c r="CO18" s="173" t="s">
        <v>593</v>
      </c>
      <c r="CP18" s="173" t="s">
        <v>594</v>
      </c>
      <c r="CQ18" s="173" t="s">
        <v>595</v>
      </c>
      <c r="CR18" s="173" t="s">
        <v>596</v>
      </c>
      <c r="CS18" s="173" t="s">
        <v>597</v>
      </c>
      <c r="CT18" s="173" t="s">
        <v>598</v>
      </c>
      <c r="CU18" s="173" t="s">
        <v>599</v>
      </c>
      <c r="CV18" s="173" t="s">
        <v>600</v>
      </c>
      <c r="CW18" s="173" t="s">
        <v>601</v>
      </c>
      <c r="CX18" s="173" t="s">
        <v>386</v>
      </c>
      <c r="CY18" s="173" t="s">
        <v>387</v>
      </c>
      <c r="CZ18" s="173" t="s">
        <v>388</v>
      </c>
      <c r="DA18" s="173" t="s">
        <v>389</v>
      </c>
      <c r="DB18" s="173" t="s">
        <v>390</v>
      </c>
      <c r="DC18" s="173" t="s">
        <v>391</v>
      </c>
      <c r="DD18" s="173" t="s">
        <v>392</v>
      </c>
      <c r="DE18" s="173" t="s">
        <v>393</v>
      </c>
      <c r="DF18" s="173" t="s">
        <v>394</v>
      </c>
      <c r="DG18" s="173" t="s">
        <v>395</v>
      </c>
      <c r="DH18" s="173" t="s">
        <v>396</v>
      </c>
      <c r="DI18" s="173" t="s">
        <v>397</v>
      </c>
      <c r="DJ18" s="173" t="s">
        <v>398</v>
      </c>
      <c r="DK18" s="173" t="s">
        <v>399</v>
      </c>
      <c r="DL18" s="172">
        <v>8</v>
      </c>
    </row>
    <row r="19" spans="1:116">
      <c r="A19" s="174" t="str">
        <f>'[2]2'!A18</f>
        <v>0</v>
      </c>
      <c r="B19" s="174" t="str">
        <f>'[2]2'!B18</f>
        <v>ВСЕГО по инвестиционной программе, в том числе:</v>
      </c>
      <c r="C19" s="175">
        <v>0</v>
      </c>
      <c r="D19" s="176">
        <f t="shared" ref="D19:AI19" si="0">SUM(D20:D22)</f>
        <v>1.56</v>
      </c>
      <c r="E19" s="176">
        <f t="shared" si="0"/>
        <v>0</v>
      </c>
      <c r="F19" s="176">
        <f t="shared" si="0"/>
        <v>2</v>
      </c>
      <c r="G19" s="176">
        <f t="shared" si="0"/>
        <v>0</v>
      </c>
      <c r="H19" s="176">
        <f t="shared" si="0"/>
        <v>0</v>
      </c>
      <c r="I19" s="176">
        <f t="shared" si="0"/>
        <v>0</v>
      </c>
      <c r="J19" s="176">
        <f t="shared" si="0"/>
        <v>0</v>
      </c>
      <c r="K19" s="176">
        <f t="shared" si="0"/>
        <v>0</v>
      </c>
      <c r="L19" s="176">
        <f t="shared" si="0"/>
        <v>0</v>
      </c>
      <c r="M19" s="176">
        <f t="shared" si="0"/>
        <v>0</v>
      </c>
      <c r="N19" s="176">
        <f t="shared" si="0"/>
        <v>0</v>
      </c>
      <c r="O19" s="176">
        <f t="shared" si="0"/>
        <v>0</v>
      </c>
      <c r="P19" s="176">
        <f t="shared" si="0"/>
        <v>0</v>
      </c>
      <c r="Q19" s="176">
        <f t="shared" si="0"/>
        <v>0</v>
      </c>
      <c r="R19" s="176">
        <f t="shared" si="0"/>
        <v>0</v>
      </c>
      <c r="S19" s="176">
        <f t="shared" si="0"/>
        <v>0</v>
      </c>
      <c r="T19" s="176">
        <f t="shared" si="0"/>
        <v>0</v>
      </c>
      <c r="U19" s="176">
        <f t="shared" si="0"/>
        <v>0</v>
      </c>
      <c r="V19" s="176">
        <f t="shared" si="0"/>
        <v>0</v>
      </c>
      <c r="W19" s="176">
        <f t="shared" si="0"/>
        <v>0</v>
      </c>
      <c r="X19" s="176">
        <f t="shared" si="0"/>
        <v>0</v>
      </c>
      <c r="Y19" s="176">
        <f t="shared" si="0"/>
        <v>0</v>
      </c>
      <c r="Z19" s="176">
        <f t="shared" si="0"/>
        <v>0</v>
      </c>
      <c r="AA19" s="176">
        <f t="shared" si="0"/>
        <v>0</v>
      </c>
      <c r="AB19" s="176">
        <f t="shared" si="0"/>
        <v>0</v>
      </c>
      <c r="AC19" s="176">
        <f t="shared" si="0"/>
        <v>0</v>
      </c>
      <c r="AD19" s="176">
        <f t="shared" si="0"/>
        <v>0</v>
      </c>
      <c r="AE19" s="176">
        <f t="shared" si="0"/>
        <v>0</v>
      </c>
      <c r="AF19" s="176">
        <f t="shared" si="0"/>
        <v>0.25</v>
      </c>
      <c r="AG19" s="176">
        <f t="shared" si="0"/>
        <v>0</v>
      </c>
      <c r="AH19" s="176">
        <f t="shared" si="0"/>
        <v>0</v>
      </c>
      <c r="AI19" s="176">
        <f t="shared" si="0"/>
        <v>0</v>
      </c>
      <c r="AJ19" s="176">
        <f t="shared" ref="AJ19:CU19" si="1">SUM(AJ20:AJ22)</f>
        <v>0</v>
      </c>
      <c r="AK19" s="176">
        <f t="shared" si="1"/>
        <v>0</v>
      </c>
      <c r="AL19" s="176">
        <f t="shared" si="1"/>
        <v>0</v>
      </c>
      <c r="AM19" s="176">
        <f t="shared" si="1"/>
        <v>0</v>
      </c>
      <c r="AN19" s="176">
        <f t="shared" si="1"/>
        <v>0</v>
      </c>
      <c r="AO19" s="176">
        <f t="shared" si="1"/>
        <v>0</v>
      </c>
      <c r="AP19" s="176">
        <f t="shared" si="1"/>
        <v>0</v>
      </c>
      <c r="AQ19" s="176">
        <f t="shared" si="1"/>
        <v>0</v>
      </c>
      <c r="AR19" s="176">
        <f t="shared" si="1"/>
        <v>0</v>
      </c>
      <c r="AS19" s="176">
        <f t="shared" si="1"/>
        <v>0</v>
      </c>
      <c r="AT19" s="176">
        <f t="shared" si="1"/>
        <v>0.25</v>
      </c>
      <c r="AU19" s="176">
        <f t="shared" si="1"/>
        <v>0</v>
      </c>
      <c r="AV19" s="176">
        <f t="shared" si="1"/>
        <v>2</v>
      </c>
      <c r="AW19" s="176">
        <f t="shared" si="1"/>
        <v>0</v>
      </c>
      <c r="AX19" s="176">
        <f t="shared" si="1"/>
        <v>0</v>
      </c>
      <c r="AY19" s="176">
        <f t="shared" si="1"/>
        <v>0</v>
      </c>
      <c r="AZ19" s="176">
        <f t="shared" si="1"/>
        <v>0</v>
      </c>
      <c r="BA19" s="176">
        <f t="shared" si="1"/>
        <v>0</v>
      </c>
      <c r="BB19" s="176">
        <f t="shared" si="1"/>
        <v>0</v>
      </c>
      <c r="BC19" s="176">
        <f t="shared" si="1"/>
        <v>0</v>
      </c>
      <c r="BD19" s="176">
        <f t="shared" si="1"/>
        <v>0</v>
      </c>
      <c r="BE19" s="176">
        <f t="shared" si="1"/>
        <v>0</v>
      </c>
      <c r="BF19" s="176">
        <f t="shared" si="1"/>
        <v>0</v>
      </c>
      <c r="BG19" s="176">
        <f t="shared" si="1"/>
        <v>0</v>
      </c>
      <c r="BH19" s="176">
        <f t="shared" si="1"/>
        <v>0.16</v>
      </c>
      <c r="BI19" s="176">
        <f t="shared" si="1"/>
        <v>0</v>
      </c>
      <c r="BJ19" s="176">
        <f t="shared" si="1"/>
        <v>0</v>
      </c>
      <c r="BK19" s="176">
        <f t="shared" si="1"/>
        <v>0</v>
      </c>
      <c r="BL19" s="176">
        <f t="shared" si="1"/>
        <v>0</v>
      </c>
      <c r="BM19" s="176">
        <f t="shared" si="1"/>
        <v>0</v>
      </c>
      <c r="BN19" s="176">
        <f t="shared" si="1"/>
        <v>0</v>
      </c>
      <c r="BO19" s="176">
        <f t="shared" si="1"/>
        <v>0</v>
      </c>
      <c r="BP19" s="176">
        <f t="shared" si="1"/>
        <v>0</v>
      </c>
      <c r="BQ19" s="176">
        <f t="shared" si="1"/>
        <v>0</v>
      </c>
      <c r="BR19" s="176">
        <f t="shared" si="1"/>
        <v>0</v>
      </c>
      <c r="BS19" s="176">
        <f t="shared" si="1"/>
        <v>0</v>
      </c>
      <c r="BT19" s="176">
        <f t="shared" si="1"/>
        <v>0</v>
      </c>
      <c r="BU19" s="176">
        <f t="shared" si="1"/>
        <v>2</v>
      </c>
      <c r="BV19" s="176">
        <f t="shared" si="1"/>
        <v>0.25</v>
      </c>
      <c r="BW19" s="176">
        <f t="shared" si="1"/>
        <v>0</v>
      </c>
      <c r="BX19" s="176">
        <f t="shared" si="1"/>
        <v>0</v>
      </c>
      <c r="BY19" s="176">
        <f t="shared" si="1"/>
        <v>0</v>
      </c>
      <c r="BZ19" s="176">
        <f t="shared" si="1"/>
        <v>0</v>
      </c>
      <c r="CA19" s="176" t="e">
        <f t="shared" si="1"/>
        <v>#REF!</v>
      </c>
      <c r="CB19" s="176">
        <f t="shared" si="1"/>
        <v>0</v>
      </c>
      <c r="CC19" s="176">
        <f t="shared" si="1"/>
        <v>0</v>
      </c>
      <c r="CD19" s="176">
        <f t="shared" si="1"/>
        <v>0</v>
      </c>
      <c r="CE19" s="176" t="e">
        <f t="shared" si="1"/>
        <v>#REF!</v>
      </c>
      <c r="CF19" s="176">
        <f t="shared" si="1"/>
        <v>0</v>
      </c>
      <c r="CG19" s="176">
        <f t="shared" si="1"/>
        <v>0</v>
      </c>
      <c r="CH19" s="176" t="e">
        <f t="shared" si="1"/>
        <v>#REF!</v>
      </c>
      <c r="CI19" s="176">
        <f t="shared" si="1"/>
        <v>0</v>
      </c>
      <c r="CJ19" s="176">
        <f t="shared" si="1"/>
        <v>0.65</v>
      </c>
      <c r="CK19" s="176" t="e">
        <f t="shared" si="1"/>
        <v>#REF!</v>
      </c>
      <c r="CL19" s="176">
        <f t="shared" si="1"/>
        <v>0</v>
      </c>
      <c r="CM19" s="176">
        <f t="shared" si="1"/>
        <v>0</v>
      </c>
      <c r="CN19" s="176">
        <f t="shared" si="1"/>
        <v>0</v>
      </c>
      <c r="CO19" s="176">
        <f t="shared" si="1"/>
        <v>0</v>
      </c>
      <c r="CP19" s="176">
        <f t="shared" si="1"/>
        <v>2</v>
      </c>
      <c r="CQ19" s="176">
        <f t="shared" si="1"/>
        <v>0</v>
      </c>
      <c r="CR19" s="176" t="e">
        <f t="shared" si="1"/>
        <v>#REF!</v>
      </c>
      <c r="CS19" s="176" t="e">
        <f t="shared" si="1"/>
        <v>#REF!</v>
      </c>
      <c r="CT19" s="176">
        <f t="shared" si="1"/>
        <v>0</v>
      </c>
      <c r="CU19" s="176">
        <f t="shared" si="1"/>
        <v>0</v>
      </c>
      <c r="CV19" s="176" t="e">
        <f t="shared" ref="CV19:DK19" si="2">SUM(CV20:CV22)</f>
        <v>#REF!</v>
      </c>
      <c r="CW19" s="176" t="e">
        <f t="shared" si="2"/>
        <v>#REF!</v>
      </c>
      <c r="CX19" s="176">
        <f t="shared" si="2"/>
        <v>1.56</v>
      </c>
      <c r="CY19" s="176">
        <f t="shared" si="2"/>
        <v>0</v>
      </c>
      <c r="CZ19" s="176">
        <f t="shared" si="2"/>
        <v>2</v>
      </c>
      <c r="DA19" s="176">
        <f t="shared" si="2"/>
        <v>0</v>
      </c>
      <c r="DB19" s="176">
        <f t="shared" si="2"/>
        <v>0</v>
      </c>
      <c r="DC19" s="176">
        <f t="shared" si="2"/>
        <v>0</v>
      </c>
      <c r="DD19" s="176">
        <f t="shared" si="2"/>
        <v>0</v>
      </c>
      <c r="DE19" s="176">
        <f t="shared" si="2"/>
        <v>0</v>
      </c>
      <c r="DF19" s="176">
        <f t="shared" si="2"/>
        <v>0</v>
      </c>
      <c r="DG19" s="176">
        <f t="shared" si="2"/>
        <v>0</v>
      </c>
      <c r="DH19" s="176">
        <f t="shared" si="2"/>
        <v>0</v>
      </c>
      <c r="DI19" s="176">
        <f t="shared" si="2"/>
        <v>0</v>
      </c>
      <c r="DJ19" s="176">
        <f t="shared" si="2"/>
        <v>0</v>
      </c>
      <c r="DK19" s="176">
        <f t="shared" si="2"/>
        <v>0</v>
      </c>
      <c r="DL19" s="219"/>
    </row>
    <row r="20" spans="1:116">
      <c r="A20" s="174" t="str">
        <f>'[2]2'!A19</f>
        <v>0.1</v>
      </c>
      <c r="B20" s="174" t="str">
        <f>'[2]2'!B19</f>
        <v>Технологическое присоединение, всего</v>
      </c>
      <c r="C20" s="175">
        <v>0</v>
      </c>
      <c r="D20" s="176">
        <f t="shared" ref="D20:BO20" si="3">D23</f>
        <v>0</v>
      </c>
      <c r="E20" s="176">
        <f t="shared" si="3"/>
        <v>0</v>
      </c>
      <c r="F20" s="176">
        <f t="shared" si="3"/>
        <v>0</v>
      </c>
      <c r="G20" s="176">
        <f t="shared" si="3"/>
        <v>0</v>
      </c>
      <c r="H20" s="176">
        <f t="shared" si="3"/>
        <v>0</v>
      </c>
      <c r="I20" s="176">
        <f t="shared" si="3"/>
        <v>0</v>
      </c>
      <c r="J20" s="176">
        <f t="shared" si="3"/>
        <v>0</v>
      </c>
      <c r="K20" s="176">
        <f t="shared" si="3"/>
        <v>0</v>
      </c>
      <c r="L20" s="176">
        <f t="shared" si="3"/>
        <v>0</v>
      </c>
      <c r="M20" s="176">
        <f t="shared" si="3"/>
        <v>0</v>
      </c>
      <c r="N20" s="176">
        <f t="shared" si="3"/>
        <v>0</v>
      </c>
      <c r="O20" s="176">
        <f t="shared" si="3"/>
        <v>0</v>
      </c>
      <c r="P20" s="176">
        <f t="shared" si="3"/>
        <v>0</v>
      </c>
      <c r="Q20" s="176">
        <f t="shared" si="3"/>
        <v>0</v>
      </c>
      <c r="R20" s="176">
        <f t="shared" si="3"/>
        <v>0</v>
      </c>
      <c r="S20" s="176">
        <f t="shared" si="3"/>
        <v>0</v>
      </c>
      <c r="T20" s="176">
        <f t="shared" si="3"/>
        <v>0</v>
      </c>
      <c r="U20" s="176">
        <f t="shared" si="3"/>
        <v>0</v>
      </c>
      <c r="V20" s="176">
        <f t="shared" si="3"/>
        <v>0</v>
      </c>
      <c r="W20" s="176">
        <f t="shared" si="3"/>
        <v>0</v>
      </c>
      <c r="X20" s="176">
        <f t="shared" si="3"/>
        <v>0</v>
      </c>
      <c r="Y20" s="176">
        <f t="shared" si="3"/>
        <v>0</v>
      </c>
      <c r="Z20" s="176">
        <f t="shared" si="3"/>
        <v>0</v>
      </c>
      <c r="AA20" s="176">
        <f t="shared" si="3"/>
        <v>0</v>
      </c>
      <c r="AB20" s="176">
        <f t="shared" si="3"/>
        <v>0</v>
      </c>
      <c r="AC20" s="176">
        <f t="shared" si="3"/>
        <v>0</v>
      </c>
      <c r="AD20" s="176">
        <f t="shared" si="3"/>
        <v>0</v>
      </c>
      <c r="AE20" s="176">
        <f t="shared" si="3"/>
        <v>0</v>
      </c>
      <c r="AF20" s="176">
        <f t="shared" si="3"/>
        <v>0</v>
      </c>
      <c r="AG20" s="176">
        <f t="shared" si="3"/>
        <v>0</v>
      </c>
      <c r="AH20" s="176">
        <f t="shared" si="3"/>
        <v>0</v>
      </c>
      <c r="AI20" s="176">
        <f t="shared" si="3"/>
        <v>0</v>
      </c>
      <c r="AJ20" s="176">
        <f t="shared" si="3"/>
        <v>0</v>
      </c>
      <c r="AK20" s="176">
        <f t="shared" si="3"/>
        <v>0</v>
      </c>
      <c r="AL20" s="176">
        <f t="shared" si="3"/>
        <v>0</v>
      </c>
      <c r="AM20" s="176">
        <f t="shared" si="3"/>
        <v>0</v>
      </c>
      <c r="AN20" s="176">
        <f t="shared" si="3"/>
        <v>0</v>
      </c>
      <c r="AO20" s="176">
        <f t="shared" si="3"/>
        <v>0</v>
      </c>
      <c r="AP20" s="176">
        <f t="shared" si="3"/>
        <v>0</v>
      </c>
      <c r="AQ20" s="176">
        <f t="shared" si="3"/>
        <v>0</v>
      </c>
      <c r="AR20" s="176">
        <f t="shared" si="3"/>
        <v>0</v>
      </c>
      <c r="AS20" s="176">
        <f t="shared" si="3"/>
        <v>0</v>
      </c>
      <c r="AT20" s="176">
        <f t="shared" si="3"/>
        <v>0</v>
      </c>
      <c r="AU20" s="176">
        <f t="shared" si="3"/>
        <v>0</v>
      </c>
      <c r="AV20" s="176">
        <f t="shared" si="3"/>
        <v>0</v>
      </c>
      <c r="AW20" s="176">
        <f t="shared" si="3"/>
        <v>0</v>
      </c>
      <c r="AX20" s="176">
        <f t="shared" si="3"/>
        <v>0</v>
      </c>
      <c r="AY20" s="176">
        <f t="shared" si="3"/>
        <v>0</v>
      </c>
      <c r="AZ20" s="176">
        <f t="shared" si="3"/>
        <v>0</v>
      </c>
      <c r="BA20" s="176">
        <f t="shared" si="3"/>
        <v>0</v>
      </c>
      <c r="BB20" s="176">
        <f t="shared" si="3"/>
        <v>0</v>
      </c>
      <c r="BC20" s="176">
        <f t="shared" si="3"/>
        <v>0</v>
      </c>
      <c r="BD20" s="176">
        <f t="shared" si="3"/>
        <v>0</v>
      </c>
      <c r="BE20" s="176">
        <f t="shared" si="3"/>
        <v>0</v>
      </c>
      <c r="BF20" s="176">
        <f t="shared" si="3"/>
        <v>0</v>
      </c>
      <c r="BG20" s="176">
        <f t="shared" si="3"/>
        <v>0</v>
      </c>
      <c r="BH20" s="176">
        <f t="shared" si="3"/>
        <v>0</v>
      </c>
      <c r="BI20" s="176">
        <f t="shared" si="3"/>
        <v>0</v>
      </c>
      <c r="BJ20" s="176">
        <f t="shared" si="3"/>
        <v>0</v>
      </c>
      <c r="BK20" s="176">
        <f t="shared" si="3"/>
        <v>0</v>
      </c>
      <c r="BL20" s="176">
        <f t="shared" si="3"/>
        <v>0</v>
      </c>
      <c r="BM20" s="176">
        <f t="shared" si="3"/>
        <v>0</v>
      </c>
      <c r="BN20" s="176">
        <f t="shared" si="3"/>
        <v>0</v>
      </c>
      <c r="BO20" s="176">
        <f t="shared" si="3"/>
        <v>0</v>
      </c>
      <c r="BP20" s="176">
        <f t="shared" ref="BP20:DK20" si="4">BP23</f>
        <v>0</v>
      </c>
      <c r="BQ20" s="176">
        <f t="shared" si="4"/>
        <v>0</v>
      </c>
      <c r="BR20" s="176">
        <f t="shared" si="4"/>
        <v>0</v>
      </c>
      <c r="BS20" s="176">
        <f t="shared" si="4"/>
        <v>0</v>
      </c>
      <c r="BT20" s="176">
        <f t="shared" si="4"/>
        <v>0</v>
      </c>
      <c r="BU20" s="176">
        <f t="shared" si="4"/>
        <v>0</v>
      </c>
      <c r="BV20" s="176">
        <f t="shared" si="4"/>
        <v>0</v>
      </c>
      <c r="BW20" s="176">
        <f t="shared" si="4"/>
        <v>0</v>
      </c>
      <c r="BX20" s="176">
        <f t="shared" si="4"/>
        <v>0</v>
      </c>
      <c r="BY20" s="176">
        <f t="shared" si="4"/>
        <v>0</v>
      </c>
      <c r="BZ20" s="176">
        <f t="shared" si="4"/>
        <v>0</v>
      </c>
      <c r="CA20" s="176">
        <f t="shared" si="4"/>
        <v>0</v>
      </c>
      <c r="CB20" s="176">
        <f t="shared" si="4"/>
        <v>0</v>
      </c>
      <c r="CC20" s="176">
        <f t="shared" si="4"/>
        <v>0</v>
      </c>
      <c r="CD20" s="176">
        <f t="shared" si="4"/>
        <v>0</v>
      </c>
      <c r="CE20" s="176">
        <f t="shared" si="4"/>
        <v>0</v>
      </c>
      <c r="CF20" s="176">
        <f t="shared" si="4"/>
        <v>0</v>
      </c>
      <c r="CG20" s="176">
        <f t="shared" si="4"/>
        <v>0</v>
      </c>
      <c r="CH20" s="176">
        <f t="shared" si="4"/>
        <v>0</v>
      </c>
      <c r="CI20" s="176">
        <f t="shared" si="4"/>
        <v>0</v>
      </c>
      <c r="CJ20" s="176">
        <f t="shared" si="4"/>
        <v>0</v>
      </c>
      <c r="CK20" s="176">
        <f t="shared" si="4"/>
        <v>0</v>
      </c>
      <c r="CL20" s="176">
        <f t="shared" si="4"/>
        <v>0</v>
      </c>
      <c r="CM20" s="176">
        <f t="shared" si="4"/>
        <v>0</v>
      </c>
      <c r="CN20" s="176">
        <f t="shared" si="4"/>
        <v>0</v>
      </c>
      <c r="CO20" s="176">
        <f t="shared" si="4"/>
        <v>0</v>
      </c>
      <c r="CP20" s="176">
        <f t="shared" si="4"/>
        <v>0</v>
      </c>
      <c r="CQ20" s="176">
        <f t="shared" si="4"/>
        <v>0</v>
      </c>
      <c r="CR20" s="176">
        <f t="shared" si="4"/>
        <v>0</v>
      </c>
      <c r="CS20" s="176">
        <f t="shared" si="4"/>
        <v>0</v>
      </c>
      <c r="CT20" s="176">
        <f t="shared" si="4"/>
        <v>0</v>
      </c>
      <c r="CU20" s="176">
        <f t="shared" si="4"/>
        <v>0</v>
      </c>
      <c r="CV20" s="176">
        <f t="shared" si="4"/>
        <v>0</v>
      </c>
      <c r="CW20" s="176">
        <f t="shared" si="4"/>
        <v>0</v>
      </c>
      <c r="CX20" s="176">
        <f t="shared" si="4"/>
        <v>0</v>
      </c>
      <c r="CY20" s="176">
        <f t="shared" si="4"/>
        <v>0</v>
      </c>
      <c r="CZ20" s="176">
        <f t="shared" si="4"/>
        <v>0</v>
      </c>
      <c r="DA20" s="176">
        <f t="shared" si="4"/>
        <v>0</v>
      </c>
      <c r="DB20" s="176">
        <f t="shared" si="4"/>
        <v>0</v>
      </c>
      <c r="DC20" s="176">
        <f t="shared" si="4"/>
        <v>0</v>
      </c>
      <c r="DD20" s="176">
        <f t="shared" si="4"/>
        <v>0</v>
      </c>
      <c r="DE20" s="176">
        <f t="shared" si="4"/>
        <v>0</v>
      </c>
      <c r="DF20" s="176">
        <f t="shared" si="4"/>
        <v>0</v>
      </c>
      <c r="DG20" s="176">
        <f t="shared" si="4"/>
        <v>0</v>
      </c>
      <c r="DH20" s="176">
        <f t="shared" si="4"/>
        <v>0</v>
      </c>
      <c r="DI20" s="176">
        <f t="shared" si="4"/>
        <v>0</v>
      </c>
      <c r="DJ20" s="176">
        <f t="shared" si="4"/>
        <v>0</v>
      </c>
      <c r="DK20" s="176">
        <f t="shared" si="4"/>
        <v>0</v>
      </c>
      <c r="DL20" s="219"/>
    </row>
    <row r="21" spans="1:116" ht="31.5">
      <c r="A21" s="174" t="str">
        <f>'[2]2'!A20</f>
        <v>0.2</v>
      </c>
      <c r="B21" s="174" t="str">
        <f>'[2]2'!B20</f>
        <v>Реконструкция, модернизация, техническое перевооружение, всего</v>
      </c>
      <c r="C21" s="175">
        <v>0</v>
      </c>
      <c r="D21" s="176">
        <f t="shared" ref="D21:BO21" si="5">D25</f>
        <v>0</v>
      </c>
      <c r="E21" s="176">
        <f t="shared" si="5"/>
        <v>0</v>
      </c>
      <c r="F21" s="176">
        <f t="shared" si="5"/>
        <v>2</v>
      </c>
      <c r="G21" s="176">
        <f t="shared" si="5"/>
        <v>0</v>
      </c>
      <c r="H21" s="176">
        <f t="shared" si="5"/>
        <v>0</v>
      </c>
      <c r="I21" s="176">
        <f t="shared" si="5"/>
        <v>0</v>
      </c>
      <c r="J21" s="176">
        <f t="shared" si="5"/>
        <v>0</v>
      </c>
      <c r="K21" s="176">
        <f t="shared" si="5"/>
        <v>0</v>
      </c>
      <c r="L21" s="176">
        <f t="shared" si="5"/>
        <v>0</v>
      </c>
      <c r="M21" s="176">
        <f t="shared" si="5"/>
        <v>0</v>
      </c>
      <c r="N21" s="176">
        <f t="shared" si="5"/>
        <v>0</v>
      </c>
      <c r="O21" s="176">
        <f t="shared" si="5"/>
        <v>0</v>
      </c>
      <c r="P21" s="176">
        <f t="shared" si="5"/>
        <v>0</v>
      </c>
      <c r="Q21" s="176">
        <f t="shared" si="5"/>
        <v>0</v>
      </c>
      <c r="R21" s="176">
        <f t="shared" si="5"/>
        <v>0</v>
      </c>
      <c r="S21" s="176">
        <f t="shared" si="5"/>
        <v>0</v>
      </c>
      <c r="T21" s="176">
        <f t="shared" si="5"/>
        <v>0</v>
      </c>
      <c r="U21" s="176">
        <f t="shared" si="5"/>
        <v>0</v>
      </c>
      <c r="V21" s="176">
        <f t="shared" si="5"/>
        <v>0</v>
      </c>
      <c r="W21" s="176">
        <f t="shared" si="5"/>
        <v>0</v>
      </c>
      <c r="X21" s="176">
        <f t="shared" si="5"/>
        <v>0</v>
      </c>
      <c r="Y21" s="176">
        <f t="shared" si="5"/>
        <v>0</v>
      </c>
      <c r="Z21" s="176">
        <f t="shared" si="5"/>
        <v>0</v>
      </c>
      <c r="AA21" s="176">
        <f t="shared" si="5"/>
        <v>0</v>
      </c>
      <c r="AB21" s="176">
        <f t="shared" si="5"/>
        <v>0</v>
      </c>
      <c r="AC21" s="176">
        <f t="shared" si="5"/>
        <v>0</v>
      </c>
      <c r="AD21" s="176">
        <f t="shared" si="5"/>
        <v>0</v>
      </c>
      <c r="AE21" s="176">
        <f t="shared" si="5"/>
        <v>0</v>
      </c>
      <c r="AF21" s="176">
        <f t="shared" si="5"/>
        <v>0</v>
      </c>
      <c r="AG21" s="176">
        <f t="shared" si="5"/>
        <v>0</v>
      </c>
      <c r="AH21" s="176">
        <f t="shared" si="5"/>
        <v>0</v>
      </c>
      <c r="AI21" s="176">
        <f t="shared" si="5"/>
        <v>0</v>
      </c>
      <c r="AJ21" s="176">
        <f t="shared" si="5"/>
        <v>0</v>
      </c>
      <c r="AK21" s="176">
        <f t="shared" si="5"/>
        <v>0</v>
      </c>
      <c r="AL21" s="176">
        <f t="shared" si="5"/>
        <v>0</v>
      </c>
      <c r="AM21" s="176">
        <f t="shared" si="5"/>
        <v>0</v>
      </c>
      <c r="AN21" s="176">
        <f t="shared" si="5"/>
        <v>0</v>
      </c>
      <c r="AO21" s="176">
        <f t="shared" si="5"/>
        <v>0</v>
      </c>
      <c r="AP21" s="176">
        <f t="shared" si="5"/>
        <v>0</v>
      </c>
      <c r="AQ21" s="176">
        <f t="shared" si="5"/>
        <v>0</v>
      </c>
      <c r="AR21" s="176">
        <f t="shared" si="5"/>
        <v>0</v>
      </c>
      <c r="AS21" s="176">
        <f t="shared" si="5"/>
        <v>0</v>
      </c>
      <c r="AT21" s="176">
        <f t="shared" si="5"/>
        <v>0</v>
      </c>
      <c r="AU21" s="176">
        <f t="shared" si="5"/>
        <v>0</v>
      </c>
      <c r="AV21" s="176">
        <f t="shared" si="5"/>
        <v>2</v>
      </c>
      <c r="AW21" s="176">
        <f t="shared" si="5"/>
        <v>0</v>
      </c>
      <c r="AX21" s="176">
        <f t="shared" si="5"/>
        <v>0</v>
      </c>
      <c r="AY21" s="176">
        <f t="shared" si="5"/>
        <v>0</v>
      </c>
      <c r="AZ21" s="176">
        <f t="shared" si="5"/>
        <v>0</v>
      </c>
      <c r="BA21" s="176">
        <f t="shared" si="5"/>
        <v>0</v>
      </c>
      <c r="BB21" s="176">
        <f t="shared" si="5"/>
        <v>0</v>
      </c>
      <c r="BC21" s="176">
        <f t="shared" si="5"/>
        <v>0</v>
      </c>
      <c r="BD21" s="176">
        <f t="shared" si="5"/>
        <v>0</v>
      </c>
      <c r="BE21" s="176">
        <f t="shared" si="5"/>
        <v>0</v>
      </c>
      <c r="BF21" s="176">
        <f t="shared" si="5"/>
        <v>0</v>
      </c>
      <c r="BG21" s="176">
        <f t="shared" si="5"/>
        <v>0</v>
      </c>
      <c r="BH21" s="176">
        <f t="shared" si="5"/>
        <v>0</v>
      </c>
      <c r="BI21" s="176">
        <f t="shared" si="5"/>
        <v>0</v>
      </c>
      <c r="BJ21" s="176">
        <f t="shared" si="5"/>
        <v>0</v>
      </c>
      <c r="BK21" s="176">
        <f t="shared" si="5"/>
        <v>0</v>
      </c>
      <c r="BL21" s="176">
        <f t="shared" si="5"/>
        <v>0</v>
      </c>
      <c r="BM21" s="176">
        <f t="shared" si="5"/>
        <v>0</v>
      </c>
      <c r="BN21" s="176">
        <f t="shared" si="5"/>
        <v>0</v>
      </c>
      <c r="BO21" s="176">
        <f t="shared" si="5"/>
        <v>0</v>
      </c>
      <c r="BP21" s="176">
        <f t="shared" ref="BP21:DK21" si="6">BP25</f>
        <v>0</v>
      </c>
      <c r="BQ21" s="176">
        <f t="shared" si="6"/>
        <v>0</v>
      </c>
      <c r="BR21" s="176">
        <f t="shared" si="6"/>
        <v>0</v>
      </c>
      <c r="BS21" s="176">
        <f t="shared" si="6"/>
        <v>0</v>
      </c>
      <c r="BT21" s="176">
        <f t="shared" si="6"/>
        <v>0</v>
      </c>
      <c r="BU21" s="176">
        <f t="shared" si="6"/>
        <v>2</v>
      </c>
      <c r="BV21" s="176">
        <f t="shared" si="6"/>
        <v>0</v>
      </c>
      <c r="BW21" s="176">
        <f t="shared" si="6"/>
        <v>0</v>
      </c>
      <c r="BX21" s="176">
        <f t="shared" si="6"/>
        <v>0</v>
      </c>
      <c r="BY21" s="176">
        <f t="shared" si="6"/>
        <v>0</v>
      </c>
      <c r="BZ21" s="176">
        <f t="shared" si="6"/>
        <v>0</v>
      </c>
      <c r="CA21" s="176" t="e">
        <f t="shared" si="6"/>
        <v>#REF!</v>
      </c>
      <c r="CB21" s="176">
        <f t="shared" si="6"/>
        <v>0</v>
      </c>
      <c r="CC21" s="176">
        <f t="shared" si="6"/>
        <v>0</v>
      </c>
      <c r="CD21" s="176">
        <f t="shared" si="6"/>
        <v>0</v>
      </c>
      <c r="CE21" s="176">
        <f t="shared" si="6"/>
        <v>0</v>
      </c>
      <c r="CF21" s="176">
        <f t="shared" si="6"/>
        <v>0</v>
      </c>
      <c r="CG21" s="176">
        <f t="shared" si="6"/>
        <v>0</v>
      </c>
      <c r="CH21" s="176" t="e">
        <f t="shared" si="6"/>
        <v>#REF!</v>
      </c>
      <c r="CI21" s="176">
        <f t="shared" si="6"/>
        <v>0</v>
      </c>
      <c r="CJ21" s="176">
        <f t="shared" si="6"/>
        <v>0</v>
      </c>
      <c r="CK21" s="176" t="e">
        <f t="shared" si="6"/>
        <v>#REF!</v>
      </c>
      <c r="CL21" s="176">
        <f t="shared" si="6"/>
        <v>0</v>
      </c>
      <c r="CM21" s="176">
        <f t="shared" si="6"/>
        <v>0</v>
      </c>
      <c r="CN21" s="176">
        <f t="shared" si="6"/>
        <v>0</v>
      </c>
      <c r="CO21" s="176">
        <f t="shared" si="6"/>
        <v>0</v>
      </c>
      <c r="CP21" s="176">
        <f t="shared" si="6"/>
        <v>2</v>
      </c>
      <c r="CQ21" s="176">
        <f t="shared" si="6"/>
        <v>0</v>
      </c>
      <c r="CR21" s="176" t="e">
        <f t="shared" si="6"/>
        <v>#REF!</v>
      </c>
      <c r="CS21" s="176" t="e">
        <f t="shared" si="6"/>
        <v>#REF!</v>
      </c>
      <c r="CT21" s="176">
        <f t="shared" si="6"/>
        <v>0</v>
      </c>
      <c r="CU21" s="176">
        <f t="shared" si="6"/>
        <v>0</v>
      </c>
      <c r="CV21" s="176" t="e">
        <f t="shared" si="6"/>
        <v>#REF!</v>
      </c>
      <c r="CW21" s="176" t="e">
        <f t="shared" si="6"/>
        <v>#REF!</v>
      </c>
      <c r="CX21" s="176">
        <f t="shared" si="6"/>
        <v>0</v>
      </c>
      <c r="CY21" s="176">
        <f t="shared" si="6"/>
        <v>0</v>
      </c>
      <c r="CZ21" s="176">
        <f t="shared" si="6"/>
        <v>2</v>
      </c>
      <c r="DA21" s="176">
        <f t="shared" si="6"/>
        <v>0</v>
      </c>
      <c r="DB21" s="176">
        <f t="shared" si="6"/>
        <v>0</v>
      </c>
      <c r="DC21" s="176">
        <f t="shared" si="6"/>
        <v>0</v>
      </c>
      <c r="DD21" s="176">
        <f t="shared" si="6"/>
        <v>0</v>
      </c>
      <c r="DE21" s="176">
        <f t="shared" si="6"/>
        <v>0</v>
      </c>
      <c r="DF21" s="176">
        <f t="shared" si="6"/>
        <v>0</v>
      </c>
      <c r="DG21" s="176">
        <f t="shared" si="6"/>
        <v>0</v>
      </c>
      <c r="DH21" s="176">
        <f t="shared" si="6"/>
        <v>0</v>
      </c>
      <c r="DI21" s="176">
        <f t="shared" si="6"/>
        <v>0</v>
      </c>
      <c r="DJ21" s="176">
        <f t="shared" si="6"/>
        <v>0</v>
      </c>
      <c r="DK21" s="176">
        <f t="shared" si="6"/>
        <v>0</v>
      </c>
      <c r="DL21" s="219"/>
    </row>
    <row r="22" spans="1:116">
      <c r="A22" s="174" t="str">
        <f>'[2]2'!A21</f>
        <v>0.6</v>
      </c>
      <c r="B22" s="174" t="str">
        <f>'[2]2'!B21</f>
        <v>Прочие инвестиционные проекты, всего</v>
      </c>
      <c r="C22" s="175">
        <v>0</v>
      </c>
      <c r="D22" s="176">
        <f>D36</f>
        <v>1.56</v>
      </c>
      <c r="E22" s="176">
        <f t="shared" ref="E22:BP22" si="7">E36</f>
        <v>0</v>
      </c>
      <c r="F22" s="176">
        <f t="shared" si="7"/>
        <v>0</v>
      </c>
      <c r="G22" s="176">
        <f t="shared" si="7"/>
        <v>0</v>
      </c>
      <c r="H22" s="176">
        <f t="shared" si="7"/>
        <v>0</v>
      </c>
      <c r="I22" s="176">
        <f t="shared" si="7"/>
        <v>0</v>
      </c>
      <c r="J22" s="176">
        <f t="shared" si="7"/>
        <v>0</v>
      </c>
      <c r="K22" s="176">
        <f t="shared" si="7"/>
        <v>0</v>
      </c>
      <c r="L22" s="176">
        <f t="shared" si="7"/>
        <v>0</v>
      </c>
      <c r="M22" s="176">
        <f t="shared" si="7"/>
        <v>0</v>
      </c>
      <c r="N22" s="176">
        <f t="shared" si="7"/>
        <v>0</v>
      </c>
      <c r="O22" s="176">
        <f t="shared" si="7"/>
        <v>0</v>
      </c>
      <c r="P22" s="176">
        <f t="shared" si="7"/>
        <v>0</v>
      </c>
      <c r="Q22" s="176">
        <f t="shared" si="7"/>
        <v>0</v>
      </c>
      <c r="R22" s="176">
        <f t="shared" si="7"/>
        <v>0</v>
      </c>
      <c r="S22" s="176">
        <f t="shared" si="7"/>
        <v>0</v>
      </c>
      <c r="T22" s="176">
        <f t="shared" si="7"/>
        <v>0</v>
      </c>
      <c r="U22" s="176">
        <f t="shared" si="7"/>
        <v>0</v>
      </c>
      <c r="V22" s="176">
        <f t="shared" si="7"/>
        <v>0</v>
      </c>
      <c r="W22" s="176">
        <f t="shared" si="7"/>
        <v>0</v>
      </c>
      <c r="X22" s="176">
        <f t="shared" si="7"/>
        <v>0</v>
      </c>
      <c r="Y22" s="176">
        <f t="shared" si="7"/>
        <v>0</v>
      </c>
      <c r="Z22" s="176">
        <f t="shared" si="7"/>
        <v>0</v>
      </c>
      <c r="AA22" s="176">
        <f t="shared" si="7"/>
        <v>0</v>
      </c>
      <c r="AB22" s="176">
        <f t="shared" si="7"/>
        <v>0</v>
      </c>
      <c r="AC22" s="176">
        <f t="shared" si="7"/>
        <v>0</v>
      </c>
      <c r="AD22" s="176">
        <f t="shared" si="7"/>
        <v>0</v>
      </c>
      <c r="AE22" s="176">
        <f t="shared" si="7"/>
        <v>0</v>
      </c>
      <c r="AF22" s="176">
        <f t="shared" si="7"/>
        <v>0.25</v>
      </c>
      <c r="AG22" s="176">
        <f t="shared" si="7"/>
        <v>0</v>
      </c>
      <c r="AH22" s="176">
        <f t="shared" si="7"/>
        <v>0</v>
      </c>
      <c r="AI22" s="176">
        <f t="shared" si="7"/>
        <v>0</v>
      </c>
      <c r="AJ22" s="176">
        <f t="shared" si="7"/>
        <v>0</v>
      </c>
      <c r="AK22" s="176">
        <f t="shared" si="7"/>
        <v>0</v>
      </c>
      <c r="AL22" s="176">
        <f t="shared" si="7"/>
        <v>0</v>
      </c>
      <c r="AM22" s="176">
        <f t="shared" si="7"/>
        <v>0</v>
      </c>
      <c r="AN22" s="176">
        <f t="shared" si="7"/>
        <v>0</v>
      </c>
      <c r="AO22" s="176">
        <f t="shared" si="7"/>
        <v>0</v>
      </c>
      <c r="AP22" s="176">
        <f t="shared" si="7"/>
        <v>0</v>
      </c>
      <c r="AQ22" s="176">
        <f t="shared" si="7"/>
        <v>0</v>
      </c>
      <c r="AR22" s="176">
        <f t="shared" si="7"/>
        <v>0</v>
      </c>
      <c r="AS22" s="176">
        <f t="shared" si="7"/>
        <v>0</v>
      </c>
      <c r="AT22" s="176">
        <f t="shared" si="7"/>
        <v>0.25</v>
      </c>
      <c r="AU22" s="176">
        <f t="shared" si="7"/>
        <v>0</v>
      </c>
      <c r="AV22" s="176">
        <f t="shared" si="7"/>
        <v>0</v>
      </c>
      <c r="AW22" s="176">
        <f t="shared" si="7"/>
        <v>0</v>
      </c>
      <c r="AX22" s="176">
        <f t="shared" si="7"/>
        <v>0</v>
      </c>
      <c r="AY22" s="176">
        <f t="shared" si="7"/>
        <v>0</v>
      </c>
      <c r="AZ22" s="176">
        <f t="shared" si="7"/>
        <v>0</v>
      </c>
      <c r="BA22" s="176">
        <f t="shared" si="7"/>
        <v>0</v>
      </c>
      <c r="BB22" s="176">
        <f t="shared" si="7"/>
        <v>0</v>
      </c>
      <c r="BC22" s="176">
        <f t="shared" si="7"/>
        <v>0</v>
      </c>
      <c r="BD22" s="176">
        <f t="shared" si="7"/>
        <v>0</v>
      </c>
      <c r="BE22" s="176">
        <f t="shared" si="7"/>
        <v>0</v>
      </c>
      <c r="BF22" s="176">
        <f t="shared" si="7"/>
        <v>0</v>
      </c>
      <c r="BG22" s="176">
        <f t="shared" si="7"/>
        <v>0</v>
      </c>
      <c r="BH22" s="176">
        <f t="shared" si="7"/>
        <v>0.16</v>
      </c>
      <c r="BI22" s="176">
        <f t="shared" si="7"/>
        <v>0</v>
      </c>
      <c r="BJ22" s="176">
        <f t="shared" si="7"/>
        <v>0</v>
      </c>
      <c r="BK22" s="176">
        <f t="shared" si="7"/>
        <v>0</v>
      </c>
      <c r="BL22" s="176">
        <f t="shared" si="7"/>
        <v>0</v>
      </c>
      <c r="BM22" s="176">
        <f t="shared" si="7"/>
        <v>0</v>
      </c>
      <c r="BN22" s="176">
        <f t="shared" si="7"/>
        <v>0</v>
      </c>
      <c r="BO22" s="176">
        <f t="shared" si="7"/>
        <v>0</v>
      </c>
      <c r="BP22" s="176">
        <f t="shared" si="7"/>
        <v>0</v>
      </c>
      <c r="BQ22" s="176">
        <f t="shared" ref="BQ22:DK22" si="8">BQ36</f>
        <v>0</v>
      </c>
      <c r="BR22" s="176">
        <f t="shared" si="8"/>
        <v>0</v>
      </c>
      <c r="BS22" s="176">
        <f t="shared" si="8"/>
        <v>0</v>
      </c>
      <c r="BT22" s="176">
        <f t="shared" si="8"/>
        <v>0</v>
      </c>
      <c r="BU22" s="176">
        <f t="shared" si="8"/>
        <v>0</v>
      </c>
      <c r="BV22" s="176">
        <f t="shared" si="8"/>
        <v>0.25</v>
      </c>
      <c r="BW22" s="176">
        <f t="shared" si="8"/>
        <v>0</v>
      </c>
      <c r="BX22" s="176">
        <f t="shared" si="8"/>
        <v>0</v>
      </c>
      <c r="BY22" s="176">
        <f t="shared" si="8"/>
        <v>0</v>
      </c>
      <c r="BZ22" s="176">
        <f t="shared" si="8"/>
        <v>0</v>
      </c>
      <c r="CA22" s="176" t="e">
        <f t="shared" si="8"/>
        <v>#REF!</v>
      </c>
      <c r="CB22" s="176">
        <f t="shared" si="8"/>
        <v>0</v>
      </c>
      <c r="CC22" s="176">
        <f t="shared" si="8"/>
        <v>0</v>
      </c>
      <c r="CD22" s="176">
        <f t="shared" si="8"/>
        <v>0</v>
      </c>
      <c r="CE22" s="176" t="e">
        <f t="shared" si="8"/>
        <v>#REF!</v>
      </c>
      <c r="CF22" s="176">
        <f t="shared" si="8"/>
        <v>0</v>
      </c>
      <c r="CG22" s="176">
        <f t="shared" si="8"/>
        <v>0</v>
      </c>
      <c r="CH22" s="176" t="e">
        <f t="shared" si="8"/>
        <v>#REF!</v>
      </c>
      <c r="CI22" s="176">
        <f t="shared" si="8"/>
        <v>0</v>
      </c>
      <c r="CJ22" s="176">
        <f t="shared" si="8"/>
        <v>0.65</v>
      </c>
      <c r="CK22" s="176" t="e">
        <f t="shared" si="8"/>
        <v>#REF!</v>
      </c>
      <c r="CL22" s="176">
        <f t="shared" si="8"/>
        <v>0</v>
      </c>
      <c r="CM22" s="176">
        <f t="shared" si="8"/>
        <v>0</v>
      </c>
      <c r="CN22" s="176">
        <f t="shared" si="8"/>
        <v>0</v>
      </c>
      <c r="CO22" s="176">
        <f t="shared" si="8"/>
        <v>0</v>
      </c>
      <c r="CP22" s="176">
        <f t="shared" si="8"/>
        <v>0</v>
      </c>
      <c r="CQ22" s="176">
        <f t="shared" si="8"/>
        <v>0</v>
      </c>
      <c r="CR22" s="176" t="e">
        <f t="shared" si="8"/>
        <v>#REF!</v>
      </c>
      <c r="CS22" s="176" t="e">
        <f t="shared" si="8"/>
        <v>#REF!</v>
      </c>
      <c r="CT22" s="176">
        <f t="shared" si="8"/>
        <v>0</v>
      </c>
      <c r="CU22" s="176">
        <f t="shared" si="8"/>
        <v>0</v>
      </c>
      <c r="CV22" s="176" t="e">
        <f t="shared" si="8"/>
        <v>#REF!</v>
      </c>
      <c r="CW22" s="176" t="e">
        <f t="shared" si="8"/>
        <v>#REF!</v>
      </c>
      <c r="CX22" s="176">
        <f t="shared" si="8"/>
        <v>1.56</v>
      </c>
      <c r="CY22" s="176">
        <f t="shared" si="8"/>
        <v>0</v>
      </c>
      <c r="CZ22" s="176">
        <f t="shared" si="8"/>
        <v>0</v>
      </c>
      <c r="DA22" s="176">
        <f t="shared" si="8"/>
        <v>0</v>
      </c>
      <c r="DB22" s="176">
        <f t="shared" si="8"/>
        <v>0</v>
      </c>
      <c r="DC22" s="176">
        <f t="shared" si="8"/>
        <v>0</v>
      </c>
      <c r="DD22" s="176">
        <f t="shared" si="8"/>
        <v>0</v>
      </c>
      <c r="DE22" s="176">
        <f t="shared" si="8"/>
        <v>0</v>
      </c>
      <c r="DF22" s="176">
        <f t="shared" si="8"/>
        <v>0</v>
      </c>
      <c r="DG22" s="176">
        <f t="shared" si="8"/>
        <v>0</v>
      </c>
      <c r="DH22" s="176">
        <f t="shared" si="8"/>
        <v>0</v>
      </c>
      <c r="DI22" s="176">
        <f t="shared" si="8"/>
        <v>0</v>
      </c>
      <c r="DJ22" s="176">
        <f t="shared" si="8"/>
        <v>0</v>
      </c>
      <c r="DK22" s="176">
        <f t="shared" si="8"/>
        <v>0</v>
      </c>
      <c r="DL22" s="219"/>
    </row>
    <row r="23" spans="1:116">
      <c r="A23" s="174">
        <f>'[2]2'!A22</f>
        <v>0</v>
      </c>
      <c r="B23" s="174" t="str">
        <f>'[2]2'!B22</f>
        <v>Технологическое присоединение, всего, в том числе:</v>
      </c>
      <c r="C23" s="175">
        <v>0</v>
      </c>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219"/>
    </row>
    <row r="24" spans="1:116">
      <c r="A24" s="174">
        <f>'[2]2'!A23</f>
        <v>0</v>
      </c>
      <c r="B24" s="174" t="str">
        <f>'[2]2'!B23</f>
        <v>Республика Марий Эл</v>
      </c>
      <c r="C24" s="175">
        <v>0</v>
      </c>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c r="DH24" s="176"/>
      <c r="DI24" s="176"/>
      <c r="DJ24" s="176"/>
      <c r="DK24" s="176"/>
      <c r="DL24" s="219"/>
    </row>
    <row r="25" spans="1:116" ht="47.25">
      <c r="A25" s="174" t="str">
        <f>'[2]2'!A24</f>
        <v>1.2.2</v>
      </c>
      <c r="B25" s="174" t="str">
        <f>'[2]2'!B24</f>
        <v>Реконструкция, модернизация, техническое перевооружение линий электропередачи, всего, в том числе:</v>
      </c>
      <c r="C25" s="175">
        <v>0</v>
      </c>
      <c r="D25" s="176">
        <f t="shared" ref="D25:S26" si="9">D26</f>
        <v>0</v>
      </c>
      <c r="E25" s="176">
        <f t="shared" si="9"/>
        <v>0</v>
      </c>
      <c r="F25" s="176">
        <f t="shared" si="9"/>
        <v>2</v>
      </c>
      <c r="G25" s="176">
        <f t="shared" si="9"/>
        <v>0</v>
      </c>
      <c r="H25" s="176">
        <f t="shared" si="9"/>
        <v>0</v>
      </c>
      <c r="I25" s="176">
        <f t="shared" si="9"/>
        <v>0</v>
      </c>
      <c r="J25" s="176">
        <f t="shared" si="9"/>
        <v>0</v>
      </c>
      <c r="K25" s="176">
        <f t="shared" si="9"/>
        <v>0</v>
      </c>
      <c r="L25" s="176">
        <f t="shared" si="9"/>
        <v>0</v>
      </c>
      <c r="M25" s="176">
        <f t="shared" si="9"/>
        <v>0</v>
      </c>
      <c r="N25" s="176">
        <f t="shared" si="9"/>
        <v>0</v>
      </c>
      <c r="O25" s="176">
        <f t="shared" si="9"/>
        <v>0</v>
      </c>
      <c r="P25" s="176">
        <f t="shared" si="9"/>
        <v>0</v>
      </c>
      <c r="Q25" s="176">
        <f t="shared" si="9"/>
        <v>0</v>
      </c>
      <c r="R25" s="176">
        <f t="shared" si="9"/>
        <v>0</v>
      </c>
      <c r="S25" s="176">
        <f t="shared" si="9"/>
        <v>0</v>
      </c>
      <c r="T25" s="176">
        <f t="shared" ref="T25:AI26" si="10">T26</f>
        <v>0</v>
      </c>
      <c r="U25" s="176">
        <f t="shared" si="10"/>
        <v>0</v>
      </c>
      <c r="V25" s="176">
        <f t="shared" si="10"/>
        <v>0</v>
      </c>
      <c r="W25" s="176">
        <f t="shared" si="10"/>
        <v>0</v>
      </c>
      <c r="X25" s="176">
        <f t="shared" si="10"/>
        <v>0</v>
      </c>
      <c r="Y25" s="176">
        <f t="shared" si="10"/>
        <v>0</v>
      </c>
      <c r="Z25" s="176">
        <f t="shared" si="10"/>
        <v>0</v>
      </c>
      <c r="AA25" s="176">
        <f t="shared" si="10"/>
        <v>0</v>
      </c>
      <c r="AB25" s="176">
        <f t="shared" si="10"/>
        <v>0</v>
      </c>
      <c r="AC25" s="176">
        <f t="shared" si="10"/>
        <v>0</v>
      </c>
      <c r="AD25" s="176">
        <f t="shared" si="10"/>
        <v>0</v>
      </c>
      <c r="AE25" s="176">
        <f t="shared" si="10"/>
        <v>0</v>
      </c>
      <c r="AF25" s="176">
        <f t="shared" si="10"/>
        <v>0</v>
      </c>
      <c r="AG25" s="176">
        <f t="shared" si="10"/>
        <v>0</v>
      </c>
      <c r="AH25" s="176">
        <f t="shared" si="10"/>
        <v>0</v>
      </c>
      <c r="AI25" s="176">
        <f t="shared" si="10"/>
        <v>0</v>
      </c>
      <c r="AJ25" s="176">
        <f t="shared" ref="AJ25:AY26" si="11">AJ26</f>
        <v>0</v>
      </c>
      <c r="AK25" s="176">
        <f t="shared" si="11"/>
        <v>0</v>
      </c>
      <c r="AL25" s="176">
        <f t="shared" si="11"/>
        <v>0</v>
      </c>
      <c r="AM25" s="176">
        <f t="shared" si="11"/>
        <v>0</v>
      </c>
      <c r="AN25" s="176">
        <f t="shared" si="11"/>
        <v>0</v>
      </c>
      <c r="AO25" s="176">
        <f t="shared" si="11"/>
        <v>0</v>
      </c>
      <c r="AP25" s="176">
        <f t="shared" si="11"/>
        <v>0</v>
      </c>
      <c r="AQ25" s="176">
        <f t="shared" si="11"/>
        <v>0</v>
      </c>
      <c r="AR25" s="176">
        <f t="shared" si="11"/>
        <v>0</v>
      </c>
      <c r="AS25" s="176">
        <f t="shared" si="11"/>
        <v>0</v>
      </c>
      <c r="AT25" s="176">
        <f t="shared" si="11"/>
        <v>0</v>
      </c>
      <c r="AU25" s="176">
        <f t="shared" si="11"/>
        <v>0</v>
      </c>
      <c r="AV25" s="176">
        <f t="shared" si="11"/>
        <v>2</v>
      </c>
      <c r="AW25" s="176">
        <f t="shared" si="11"/>
        <v>0</v>
      </c>
      <c r="AX25" s="176">
        <f t="shared" si="11"/>
        <v>0</v>
      </c>
      <c r="AY25" s="176">
        <f t="shared" si="11"/>
        <v>0</v>
      </c>
      <c r="AZ25" s="176">
        <f t="shared" ref="AZ25:BO26" si="12">AZ26</f>
        <v>0</v>
      </c>
      <c r="BA25" s="176">
        <f t="shared" si="12"/>
        <v>0</v>
      </c>
      <c r="BB25" s="176">
        <f t="shared" si="12"/>
        <v>0</v>
      </c>
      <c r="BC25" s="176">
        <f t="shared" si="12"/>
        <v>0</v>
      </c>
      <c r="BD25" s="176">
        <f t="shared" si="12"/>
        <v>0</v>
      </c>
      <c r="BE25" s="176">
        <f t="shared" si="12"/>
        <v>0</v>
      </c>
      <c r="BF25" s="176">
        <f t="shared" si="12"/>
        <v>0</v>
      </c>
      <c r="BG25" s="176">
        <f t="shared" si="12"/>
        <v>0</v>
      </c>
      <c r="BH25" s="176">
        <f t="shared" si="12"/>
        <v>0</v>
      </c>
      <c r="BI25" s="176">
        <f t="shared" si="12"/>
        <v>0</v>
      </c>
      <c r="BJ25" s="176">
        <f t="shared" si="12"/>
        <v>0</v>
      </c>
      <c r="BK25" s="176">
        <f t="shared" si="12"/>
        <v>0</v>
      </c>
      <c r="BL25" s="176">
        <f t="shared" si="12"/>
        <v>0</v>
      </c>
      <c r="BM25" s="176">
        <f t="shared" si="12"/>
        <v>0</v>
      </c>
      <c r="BN25" s="176">
        <f t="shared" si="12"/>
        <v>0</v>
      </c>
      <c r="BO25" s="176">
        <f t="shared" si="12"/>
        <v>0</v>
      </c>
      <c r="BP25" s="176">
        <f t="shared" ref="BP25:CE26" si="13">BP26</f>
        <v>0</v>
      </c>
      <c r="BQ25" s="176">
        <f t="shared" si="13"/>
        <v>0</v>
      </c>
      <c r="BR25" s="176">
        <f t="shared" si="13"/>
        <v>0</v>
      </c>
      <c r="BS25" s="176">
        <f t="shared" si="13"/>
        <v>0</v>
      </c>
      <c r="BT25" s="176">
        <f t="shared" si="13"/>
        <v>0</v>
      </c>
      <c r="BU25" s="176">
        <f t="shared" si="13"/>
        <v>2</v>
      </c>
      <c r="BV25" s="176">
        <f t="shared" si="13"/>
        <v>0</v>
      </c>
      <c r="BW25" s="176">
        <f t="shared" si="13"/>
        <v>0</v>
      </c>
      <c r="BX25" s="176">
        <f t="shared" si="13"/>
        <v>0</v>
      </c>
      <c r="BY25" s="176">
        <f t="shared" si="13"/>
        <v>0</v>
      </c>
      <c r="BZ25" s="176">
        <f t="shared" si="13"/>
        <v>0</v>
      </c>
      <c r="CA25" s="176" t="e">
        <f t="shared" si="13"/>
        <v>#REF!</v>
      </c>
      <c r="CB25" s="176">
        <f t="shared" si="13"/>
        <v>0</v>
      </c>
      <c r="CC25" s="176">
        <f t="shared" si="13"/>
        <v>0</v>
      </c>
      <c r="CD25" s="176">
        <f t="shared" si="13"/>
        <v>0</v>
      </c>
      <c r="CE25" s="176">
        <f t="shared" si="13"/>
        <v>0</v>
      </c>
      <c r="CF25" s="176">
        <f t="shared" ref="CF25:CU26" si="14">CF26</f>
        <v>0</v>
      </c>
      <c r="CG25" s="176">
        <f t="shared" si="14"/>
        <v>0</v>
      </c>
      <c r="CH25" s="176" t="e">
        <f t="shared" si="14"/>
        <v>#REF!</v>
      </c>
      <c r="CI25" s="176">
        <f t="shared" si="14"/>
        <v>0</v>
      </c>
      <c r="CJ25" s="176">
        <f t="shared" si="14"/>
        <v>0</v>
      </c>
      <c r="CK25" s="176" t="e">
        <f t="shared" si="14"/>
        <v>#REF!</v>
      </c>
      <c r="CL25" s="176">
        <f t="shared" si="14"/>
        <v>0</v>
      </c>
      <c r="CM25" s="176">
        <f t="shared" si="14"/>
        <v>0</v>
      </c>
      <c r="CN25" s="176">
        <f t="shared" si="14"/>
        <v>0</v>
      </c>
      <c r="CO25" s="176">
        <f t="shared" si="14"/>
        <v>0</v>
      </c>
      <c r="CP25" s="176">
        <f t="shared" si="14"/>
        <v>2</v>
      </c>
      <c r="CQ25" s="176">
        <f t="shared" si="14"/>
        <v>0</v>
      </c>
      <c r="CR25" s="176" t="e">
        <f t="shared" si="14"/>
        <v>#REF!</v>
      </c>
      <c r="CS25" s="176" t="e">
        <f t="shared" si="14"/>
        <v>#REF!</v>
      </c>
      <c r="CT25" s="176">
        <f t="shared" si="14"/>
        <v>0</v>
      </c>
      <c r="CU25" s="176">
        <f t="shared" si="14"/>
        <v>0</v>
      </c>
      <c r="CV25" s="176" t="e">
        <f t="shared" ref="CV25:DK26" si="15">CV26</f>
        <v>#REF!</v>
      </c>
      <c r="CW25" s="176" t="e">
        <f t="shared" si="15"/>
        <v>#REF!</v>
      </c>
      <c r="CX25" s="176">
        <f t="shared" si="15"/>
        <v>0</v>
      </c>
      <c r="CY25" s="176">
        <f t="shared" si="15"/>
        <v>0</v>
      </c>
      <c r="CZ25" s="176">
        <f t="shared" si="15"/>
        <v>2</v>
      </c>
      <c r="DA25" s="176">
        <f t="shared" si="15"/>
        <v>0</v>
      </c>
      <c r="DB25" s="176">
        <f t="shared" si="15"/>
        <v>0</v>
      </c>
      <c r="DC25" s="176">
        <f t="shared" si="15"/>
        <v>0</v>
      </c>
      <c r="DD25" s="176">
        <f t="shared" si="15"/>
        <v>0</v>
      </c>
      <c r="DE25" s="176">
        <f t="shared" si="15"/>
        <v>0</v>
      </c>
      <c r="DF25" s="176">
        <f t="shared" si="15"/>
        <v>0</v>
      </c>
      <c r="DG25" s="176">
        <f t="shared" si="15"/>
        <v>0</v>
      </c>
      <c r="DH25" s="176">
        <f t="shared" si="15"/>
        <v>0</v>
      </c>
      <c r="DI25" s="176">
        <f t="shared" si="15"/>
        <v>0</v>
      </c>
      <c r="DJ25" s="176">
        <f t="shared" si="15"/>
        <v>0</v>
      </c>
      <c r="DK25" s="176">
        <f t="shared" si="15"/>
        <v>0</v>
      </c>
      <c r="DL25" s="219"/>
    </row>
    <row r="26" spans="1:116" ht="58.5" customHeight="1">
      <c r="A26" s="174" t="str">
        <f>'[2]2'!A25</f>
        <v>1.2.2.1</v>
      </c>
      <c r="B26" s="174" t="str">
        <f>'[2]2'!B25</f>
        <v>Реконструкция линий электропередачи, всего, в том числе:</v>
      </c>
      <c r="C26" s="175">
        <v>0</v>
      </c>
      <c r="D26" s="176">
        <f t="shared" si="9"/>
        <v>0</v>
      </c>
      <c r="E26" s="176">
        <f t="shared" si="9"/>
        <v>0</v>
      </c>
      <c r="F26" s="176">
        <f t="shared" si="9"/>
        <v>2</v>
      </c>
      <c r="G26" s="176">
        <f t="shared" si="9"/>
        <v>0</v>
      </c>
      <c r="H26" s="176">
        <f t="shared" si="9"/>
        <v>0</v>
      </c>
      <c r="I26" s="176">
        <f t="shared" si="9"/>
        <v>0</v>
      </c>
      <c r="J26" s="176">
        <f t="shared" si="9"/>
        <v>0</v>
      </c>
      <c r="K26" s="176">
        <f t="shared" si="9"/>
        <v>0</v>
      </c>
      <c r="L26" s="176">
        <f t="shared" si="9"/>
        <v>0</v>
      </c>
      <c r="M26" s="176">
        <f t="shared" si="9"/>
        <v>0</v>
      </c>
      <c r="N26" s="176">
        <f t="shared" si="9"/>
        <v>0</v>
      </c>
      <c r="O26" s="176">
        <f t="shared" si="9"/>
        <v>0</v>
      </c>
      <c r="P26" s="176">
        <f t="shared" si="9"/>
        <v>0</v>
      </c>
      <c r="Q26" s="176">
        <f t="shared" si="9"/>
        <v>0</v>
      </c>
      <c r="R26" s="176">
        <f t="shared" si="9"/>
        <v>0</v>
      </c>
      <c r="S26" s="176">
        <f t="shared" si="9"/>
        <v>0</v>
      </c>
      <c r="T26" s="176">
        <f t="shared" si="10"/>
        <v>0</v>
      </c>
      <c r="U26" s="176">
        <f t="shared" si="10"/>
        <v>0</v>
      </c>
      <c r="V26" s="176">
        <f t="shared" si="10"/>
        <v>0</v>
      </c>
      <c r="W26" s="176">
        <f t="shared" si="10"/>
        <v>0</v>
      </c>
      <c r="X26" s="176">
        <f t="shared" si="10"/>
        <v>0</v>
      </c>
      <c r="Y26" s="176">
        <f t="shared" si="10"/>
        <v>0</v>
      </c>
      <c r="Z26" s="176">
        <f t="shared" si="10"/>
        <v>0</v>
      </c>
      <c r="AA26" s="176">
        <f t="shared" si="10"/>
        <v>0</v>
      </c>
      <c r="AB26" s="176">
        <f t="shared" si="10"/>
        <v>0</v>
      </c>
      <c r="AC26" s="176">
        <f t="shared" si="10"/>
        <v>0</v>
      </c>
      <c r="AD26" s="176">
        <f t="shared" si="10"/>
        <v>0</v>
      </c>
      <c r="AE26" s="176">
        <f t="shared" si="10"/>
        <v>0</v>
      </c>
      <c r="AF26" s="176">
        <f t="shared" si="10"/>
        <v>0</v>
      </c>
      <c r="AG26" s="176">
        <f t="shared" si="10"/>
        <v>0</v>
      </c>
      <c r="AH26" s="176">
        <f t="shared" si="10"/>
        <v>0</v>
      </c>
      <c r="AI26" s="176">
        <f t="shared" si="10"/>
        <v>0</v>
      </c>
      <c r="AJ26" s="176">
        <f t="shared" si="11"/>
        <v>0</v>
      </c>
      <c r="AK26" s="176">
        <f t="shared" si="11"/>
        <v>0</v>
      </c>
      <c r="AL26" s="176">
        <f t="shared" si="11"/>
        <v>0</v>
      </c>
      <c r="AM26" s="176">
        <f t="shared" si="11"/>
        <v>0</v>
      </c>
      <c r="AN26" s="176">
        <f t="shared" si="11"/>
        <v>0</v>
      </c>
      <c r="AO26" s="176">
        <f t="shared" si="11"/>
        <v>0</v>
      </c>
      <c r="AP26" s="176">
        <f t="shared" si="11"/>
        <v>0</v>
      </c>
      <c r="AQ26" s="176">
        <f t="shared" si="11"/>
        <v>0</v>
      </c>
      <c r="AR26" s="176">
        <f t="shared" si="11"/>
        <v>0</v>
      </c>
      <c r="AS26" s="176">
        <f t="shared" si="11"/>
        <v>0</v>
      </c>
      <c r="AT26" s="176">
        <f t="shared" si="11"/>
        <v>0</v>
      </c>
      <c r="AU26" s="176">
        <f t="shared" si="11"/>
        <v>0</v>
      </c>
      <c r="AV26" s="176">
        <f t="shared" si="11"/>
        <v>2</v>
      </c>
      <c r="AW26" s="176">
        <f t="shared" si="11"/>
        <v>0</v>
      </c>
      <c r="AX26" s="176">
        <f t="shared" si="11"/>
        <v>0</v>
      </c>
      <c r="AY26" s="176">
        <f t="shared" si="11"/>
        <v>0</v>
      </c>
      <c r="AZ26" s="176">
        <f t="shared" si="12"/>
        <v>0</v>
      </c>
      <c r="BA26" s="176">
        <f t="shared" si="12"/>
        <v>0</v>
      </c>
      <c r="BB26" s="176">
        <f t="shared" si="12"/>
        <v>0</v>
      </c>
      <c r="BC26" s="176">
        <f t="shared" si="12"/>
        <v>0</v>
      </c>
      <c r="BD26" s="176">
        <f t="shared" si="12"/>
        <v>0</v>
      </c>
      <c r="BE26" s="176">
        <f t="shared" si="12"/>
        <v>0</v>
      </c>
      <c r="BF26" s="176">
        <f t="shared" si="12"/>
        <v>0</v>
      </c>
      <c r="BG26" s="176">
        <f t="shared" si="12"/>
        <v>0</v>
      </c>
      <c r="BH26" s="176">
        <f t="shared" si="12"/>
        <v>0</v>
      </c>
      <c r="BI26" s="176">
        <f t="shared" si="12"/>
        <v>0</v>
      </c>
      <c r="BJ26" s="176">
        <f t="shared" si="12"/>
        <v>0</v>
      </c>
      <c r="BK26" s="176">
        <f t="shared" si="12"/>
        <v>0</v>
      </c>
      <c r="BL26" s="176">
        <f t="shared" si="12"/>
        <v>0</v>
      </c>
      <c r="BM26" s="176">
        <f t="shared" si="12"/>
        <v>0</v>
      </c>
      <c r="BN26" s="176">
        <f t="shared" si="12"/>
        <v>0</v>
      </c>
      <c r="BO26" s="176">
        <f t="shared" si="12"/>
        <v>0</v>
      </c>
      <c r="BP26" s="176">
        <f t="shared" si="13"/>
        <v>0</v>
      </c>
      <c r="BQ26" s="176">
        <f t="shared" si="13"/>
        <v>0</v>
      </c>
      <c r="BR26" s="176">
        <f t="shared" si="13"/>
        <v>0</v>
      </c>
      <c r="BS26" s="176">
        <f t="shared" si="13"/>
        <v>0</v>
      </c>
      <c r="BT26" s="176">
        <f t="shared" si="13"/>
        <v>0</v>
      </c>
      <c r="BU26" s="176">
        <f t="shared" si="13"/>
        <v>2</v>
      </c>
      <c r="BV26" s="176">
        <f t="shared" si="13"/>
        <v>0</v>
      </c>
      <c r="BW26" s="176">
        <f t="shared" si="13"/>
        <v>0</v>
      </c>
      <c r="BX26" s="176">
        <f t="shared" si="13"/>
        <v>0</v>
      </c>
      <c r="BY26" s="176">
        <f t="shared" si="13"/>
        <v>0</v>
      </c>
      <c r="BZ26" s="176">
        <f t="shared" si="13"/>
        <v>0</v>
      </c>
      <c r="CA26" s="176" t="e">
        <f t="shared" si="13"/>
        <v>#REF!</v>
      </c>
      <c r="CB26" s="176">
        <f t="shared" si="13"/>
        <v>0</v>
      </c>
      <c r="CC26" s="176">
        <f t="shared" si="13"/>
        <v>0</v>
      </c>
      <c r="CD26" s="176">
        <f t="shared" si="13"/>
        <v>0</v>
      </c>
      <c r="CE26" s="176">
        <f t="shared" si="13"/>
        <v>0</v>
      </c>
      <c r="CF26" s="176">
        <f t="shared" si="14"/>
        <v>0</v>
      </c>
      <c r="CG26" s="176">
        <f t="shared" si="14"/>
        <v>0</v>
      </c>
      <c r="CH26" s="176" t="e">
        <f t="shared" si="14"/>
        <v>#REF!</v>
      </c>
      <c r="CI26" s="176">
        <f t="shared" si="14"/>
        <v>0</v>
      </c>
      <c r="CJ26" s="176">
        <f t="shared" si="14"/>
        <v>0</v>
      </c>
      <c r="CK26" s="176" t="e">
        <f t="shared" si="14"/>
        <v>#REF!</v>
      </c>
      <c r="CL26" s="176">
        <f t="shared" si="14"/>
        <v>0</v>
      </c>
      <c r="CM26" s="176">
        <f t="shared" si="14"/>
        <v>0</v>
      </c>
      <c r="CN26" s="176">
        <f t="shared" si="14"/>
        <v>0</v>
      </c>
      <c r="CO26" s="176">
        <f t="shared" si="14"/>
        <v>0</v>
      </c>
      <c r="CP26" s="176">
        <f t="shared" si="14"/>
        <v>2</v>
      </c>
      <c r="CQ26" s="176">
        <f t="shared" si="14"/>
        <v>0</v>
      </c>
      <c r="CR26" s="176" t="e">
        <f t="shared" si="14"/>
        <v>#REF!</v>
      </c>
      <c r="CS26" s="176" t="e">
        <f t="shared" si="14"/>
        <v>#REF!</v>
      </c>
      <c r="CT26" s="176">
        <f t="shared" si="14"/>
        <v>0</v>
      </c>
      <c r="CU26" s="176">
        <f t="shared" si="14"/>
        <v>0</v>
      </c>
      <c r="CV26" s="176" t="e">
        <f t="shared" si="15"/>
        <v>#REF!</v>
      </c>
      <c r="CW26" s="176" t="e">
        <f t="shared" si="15"/>
        <v>#REF!</v>
      </c>
      <c r="CX26" s="176">
        <f t="shared" si="15"/>
        <v>0</v>
      </c>
      <c r="CY26" s="176">
        <f t="shared" si="15"/>
        <v>0</v>
      </c>
      <c r="CZ26" s="176">
        <f t="shared" si="15"/>
        <v>2</v>
      </c>
      <c r="DA26" s="176">
        <f t="shared" si="15"/>
        <v>0</v>
      </c>
      <c r="DB26" s="176">
        <f t="shared" si="15"/>
        <v>0</v>
      </c>
      <c r="DC26" s="176">
        <f t="shared" si="15"/>
        <v>0</v>
      </c>
      <c r="DD26" s="176">
        <f t="shared" si="15"/>
        <v>0</v>
      </c>
      <c r="DE26" s="176">
        <f t="shared" si="15"/>
        <v>0</v>
      </c>
      <c r="DF26" s="176">
        <f t="shared" si="15"/>
        <v>0</v>
      </c>
      <c r="DG26" s="176">
        <f t="shared" si="15"/>
        <v>0</v>
      </c>
      <c r="DH26" s="176">
        <f t="shared" si="15"/>
        <v>0</v>
      </c>
      <c r="DI26" s="176">
        <f t="shared" si="15"/>
        <v>0</v>
      </c>
      <c r="DJ26" s="176">
        <f t="shared" si="15"/>
        <v>0</v>
      </c>
      <c r="DK26" s="176">
        <f t="shared" si="15"/>
        <v>0</v>
      </c>
      <c r="DL26" s="220"/>
    </row>
    <row r="27" spans="1:116" ht="118.5" customHeight="1">
      <c r="A27" s="192" t="s">
        <v>251</v>
      </c>
      <c r="B27" s="208" t="s">
        <v>7</v>
      </c>
      <c r="C27" s="194" t="s">
        <v>72</v>
      </c>
      <c r="D27" s="221">
        <f t="shared" ref="D27:J33" si="16">SUM(AF27,AT27,BH27)</f>
        <v>0</v>
      </c>
      <c r="E27" s="221">
        <f t="shared" si="16"/>
        <v>0</v>
      </c>
      <c r="F27" s="221">
        <f>SUM(AH27,AV27,BJ27)</f>
        <v>2</v>
      </c>
      <c r="G27" s="221">
        <f t="shared" si="16"/>
        <v>0</v>
      </c>
      <c r="H27" s="221">
        <f t="shared" si="16"/>
        <v>0</v>
      </c>
      <c r="I27" s="221">
        <f t="shared" si="16"/>
        <v>0</v>
      </c>
      <c r="J27" s="221">
        <f t="shared" si="16"/>
        <v>0</v>
      </c>
      <c r="K27" s="221">
        <f t="shared" ref="K27:Q33" si="17">SUM(Y27,AM27,AT27,BH27)</f>
        <v>0</v>
      </c>
      <c r="L27" s="221">
        <f t="shared" si="17"/>
        <v>0</v>
      </c>
      <c r="M27" s="221">
        <v>0</v>
      </c>
      <c r="N27" s="221">
        <f t="shared" si="17"/>
        <v>0</v>
      </c>
      <c r="O27" s="221">
        <f t="shared" si="17"/>
        <v>0</v>
      </c>
      <c r="P27" s="221">
        <f t="shared" si="17"/>
        <v>0</v>
      </c>
      <c r="Q27" s="221">
        <f t="shared" si="17"/>
        <v>0</v>
      </c>
      <c r="R27" s="221">
        <v>0</v>
      </c>
      <c r="S27" s="221">
        <v>0</v>
      </c>
      <c r="T27" s="221">
        <v>0</v>
      </c>
      <c r="U27" s="221">
        <v>0</v>
      </c>
      <c r="V27" s="221">
        <v>0</v>
      </c>
      <c r="W27" s="221">
        <v>0</v>
      </c>
      <c r="X27" s="221">
        <v>0</v>
      </c>
      <c r="Y27" s="221">
        <v>0</v>
      </c>
      <c r="Z27" s="221">
        <v>0</v>
      </c>
      <c r="AA27" s="221">
        <v>0</v>
      </c>
      <c r="AB27" s="221">
        <v>0</v>
      </c>
      <c r="AC27" s="221">
        <v>0</v>
      </c>
      <c r="AD27" s="221">
        <v>0</v>
      </c>
      <c r="AE27" s="221">
        <v>0</v>
      </c>
      <c r="AF27" s="221">
        <f>'[6]6'!Q28</f>
        <v>0</v>
      </c>
      <c r="AG27" s="221">
        <f>'[6]6'!R28</f>
        <v>0</v>
      </c>
      <c r="AH27" s="221">
        <f>'[6]6'!S28</f>
        <v>0</v>
      </c>
      <c r="AI27" s="221">
        <v>0</v>
      </c>
      <c r="AJ27" s="221">
        <v>0</v>
      </c>
      <c r="AK27" s="221">
        <f>'[6]6'!T28</f>
        <v>0</v>
      </c>
      <c r="AL27" s="221">
        <f>'[6]6'!U28</f>
        <v>0</v>
      </c>
      <c r="AM27" s="221">
        <f>'[6]6'!W28</f>
        <v>0</v>
      </c>
      <c r="AN27" s="221">
        <f>'[6]6'!X28</f>
        <v>0</v>
      </c>
      <c r="AO27" s="221">
        <v>0</v>
      </c>
      <c r="AP27" s="221">
        <v>0</v>
      </c>
      <c r="AQ27" s="221">
        <v>0</v>
      </c>
      <c r="AR27" s="221">
        <f>'[6]6'!Z28</f>
        <v>0</v>
      </c>
      <c r="AS27" s="221">
        <f>'[6]6'!AA28</f>
        <v>0</v>
      </c>
      <c r="AT27" s="221">
        <f>'[6]6'!AC28</f>
        <v>0</v>
      </c>
      <c r="AU27" s="221">
        <f>'[6]6'!AD28</f>
        <v>0</v>
      </c>
      <c r="AV27" s="221">
        <f>'[6]6'!AE28</f>
        <v>2</v>
      </c>
      <c r="AW27" s="221">
        <v>0</v>
      </c>
      <c r="AX27" s="221">
        <v>0</v>
      </c>
      <c r="AY27" s="221">
        <f>'[6]6'!AF28</f>
        <v>0</v>
      </c>
      <c r="AZ27" s="221">
        <f>'[6]6'!AG28</f>
        <v>0</v>
      </c>
      <c r="BA27" s="221">
        <f>'[6]6'!AI28</f>
        <v>0</v>
      </c>
      <c r="BB27" s="221">
        <f>'[6]6'!AJ28</f>
        <v>0</v>
      </c>
      <c r="BC27" s="221">
        <f>'[6]6'!AK28</f>
        <v>0</v>
      </c>
      <c r="BD27" s="221">
        <v>0</v>
      </c>
      <c r="BE27" s="221">
        <v>0</v>
      </c>
      <c r="BF27" s="221">
        <f>'[6]6'!AL28</f>
        <v>0</v>
      </c>
      <c r="BG27" s="221">
        <f>'[6]6'!AM28</f>
        <v>0</v>
      </c>
      <c r="BH27" s="221">
        <f>'[6]6'!AO28</f>
        <v>0</v>
      </c>
      <c r="BI27" s="221">
        <f>'[6]6'!AP28</f>
        <v>0</v>
      </c>
      <c r="BJ27" s="221">
        <f>'[6]6'!AQ28</f>
        <v>0</v>
      </c>
      <c r="BK27" s="221">
        <v>0</v>
      </c>
      <c r="BL27" s="221">
        <v>0</v>
      </c>
      <c r="BM27" s="221">
        <f>'[6]6'!AR28</f>
        <v>0</v>
      </c>
      <c r="BN27" s="221">
        <f>'[6]6'!AS28</f>
        <v>0</v>
      </c>
      <c r="BO27" s="221">
        <f>'[6]6'!AU28</f>
        <v>0</v>
      </c>
      <c r="BP27" s="221">
        <f>'[6]6'!AV28</f>
        <v>0</v>
      </c>
      <c r="BQ27" s="221">
        <f>'[6]6'!AW28</f>
        <v>0</v>
      </c>
      <c r="BR27" s="221">
        <v>0</v>
      </c>
      <c r="BS27" s="221">
        <v>0</v>
      </c>
      <c r="BT27" s="221">
        <f>'[6]6'!AX28</f>
        <v>0</v>
      </c>
      <c r="BU27" s="221">
        <f>'[6]6'!AY28</f>
        <v>2</v>
      </c>
      <c r="BV27" s="221">
        <f>'[6]6'!BC28</f>
        <v>0</v>
      </c>
      <c r="BW27" s="221">
        <f>'[6]6'!BD28</f>
        <v>0</v>
      </c>
      <c r="BX27" s="221">
        <f>'[6]6'!BE28</f>
        <v>0</v>
      </c>
      <c r="BY27" s="221">
        <v>0</v>
      </c>
      <c r="BZ27" s="221">
        <v>0</v>
      </c>
      <c r="CA27" s="221" t="e">
        <f>'[6]6'!BF28</f>
        <v>#REF!</v>
      </c>
      <c r="CB27" s="221">
        <f>'[6]6'!BG28</f>
        <v>0</v>
      </c>
      <c r="CC27" s="221">
        <f>'[6]6'!BI28</f>
        <v>0</v>
      </c>
      <c r="CD27" s="221">
        <f>'[6]6'!BJ28</f>
        <v>0</v>
      </c>
      <c r="CE27" s="221">
        <f>'[6]6'!BK28</f>
        <v>0</v>
      </c>
      <c r="CF27" s="221">
        <v>0</v>
      </c>
      <c r="CG27" s="221">
        <v>0</v>
      </c>
      <c r="CH27" s="221" t="e">
        <f>'[6]6'!BL28</f>
        <v>#REF!</v>
      </c>
      <c r="CI27" s="221">
        <f>'[6]6'!BM28</f>
        <v>0</v>
      </c>
      <c r="CJ27" s="221">
        <f>'[6]6'!BQ28</f>
        <v>0</v>
      </c>
      <c r="CK27" s="221" t="e">
        <f>'[6]6'!BR28</f>
        <v>#REF!</v>
      </c>
      <c r="CL27" s="221">
        <f>'[6]6'!BS28</f>
        <v>0</v>
      </c>
      <c r="CM27" s="221">
        <v>0</v>
      </c>
      <c r="CN27" s="221">
        <v>0</v>
      </c>
      <c r="CO27" s="221">
        <f>'[6]6'!BT28</f>
        <v>0</v>
      </c>
      <c r="CP27" s="221">
        <v>2</v>
      </c>
      <c r="CQ27" s="221">
        <f>'[6]6'!BW28</f>
        <v>0</v>
      </c>
      <c r="CR27" s="221" t="e">
        <f>'[6]6'!BX28</f>
        <v>#REF!</v>
      </c>
      <c r="CS27" s="221" t="e">
        <f>'[6]6'!BY28</f>
        <v>#REF!</v>
      </c>
      <c r="CT27" s="221">
        <v>0</v>
      </c>
      <c r="CU27" s="221">
        <v>0</v>
      </c>
      <c r="CV27" s="221" t="e">
        <f>'[6]6'!BZ28</f>
        <v>#REF!</v>
      </c>
      <c r="CW27" s="221" t="e">
        <f>'[6]6'!CA28</f>
        <v>#REF!</v>
      </c>
      <c r="CX27" s="221">
        <f t="shared" ref="CX27:DD33" si="18">SUM(R27,AF27,AT27,BH27)</f>
        <v>0</v>
      </c>
      <c r="CY27" s="221">
        <f t="shared" si="18"/>
        <v>0</v>
      </c>
      <c r="CZ27" s="221">
        <f t="shared" si="18"/>
        <v>2</v>
      </c>
      <c r="DA27" s="221">
        <f t="shared" si="18"/>
        <v>0</v>
      </c>
      <c r="DB27" s="221">
        <f t="shared" si="18"/>
        <v>0</v>
      </c>
      <c r="DC27" s="221">
        <f t="shared" si="18"/>
        <v>0</v>
      </c>
      <c r="DD27" s="221">
        <f t="shared" si="18"/>
        <v>0</v>
      </c>
      <c r="DE27" s="221">
        <f t="shared" ref="DE27:DG33" si="19">SUM(Y27,AM27,AT27,BH27)</f>
        <v>0</v>
      </c>
      <c r="DF27" s="221">
        <f t="shared" si="19"/>
        <v>0</v>
      </c>
      <c r="DG27" s="221">
        <v>0</v>
      </c>
      <c r="DH27" s="221">
        <f t="shared" ref="DH27:DK33" si="20">SUM(AB27,AP27,AW27,BK27)</f>
        <v>0</v>
      </c>
      <c r="DI27" s="221">
        <f t="shared" si="20"/>
        <v>0</v>
      </c>
      <c r="DJ27" s="221">
        <f t="shared" si="20"/>
        <v>0</v>
      </c>
      <c r="DK27" s="221">
        <f t="shared" si="20"/>
        <v>0</v>
      </c>
      <c r="DL27" s="219"/>
    </row>
    <row r="28" spans="1:116" ht="74.25" customHeight="1">
      <c r="A28" s="192" t="s">
        <v>73</v>
      </c>
      <c r="B28" s="208" t="s">
        <v>74</v>
      </c>
      <c r="C28" s="194" t="s">
        <v>72</v>
      </c>
      <c r="D28" s="221">
        <v>0</v>
      </c>
      <c r="E28" s="221">
        <f t="shared" si="16"/>
        <v>0</v>
      </c>
      <c r="F28" s="221">
        <f t="shared" si="16"/>
        <v>0</v>
      </c>
      <c r="G28" s="221">
        <f t="shared" si="16"/>
        <v>0</v>
      </c>
      <c r="H28" s="221">
        <f t="shared" si="16"/>
        <v>0</v>
      </c>
      <c r="I28" s="221">
        <f t="shared" si="16"/>
        <v>0</v>
      </c>
      <c r="J28" s="221">
        <f t="shared" si="16"/>
        <v>0</v>
      </c>
      <c r="K28" s="221">
        <v>0</v>
      </c>
      <c r="L28" s="221">
        <f t="shared" si="17"/>
        <v>0</v>
      </c>
      <c r="M28" s="221">
        <f t="shared" si="17"/>
        <v>0</v>
      </c>
      <c r="N28" s="221">
        <f t="shared" si="17"/>
        <v>0</v>
      </c>
      <c r="O28" s="221">
        <f t="shared" si="17"/>
        <v>0</v>
      </c>
      <c r="P28" s="221">
        <f t="shared" si="17"/>
        <v>0</v>
      </c>
      <c r="Q28" s="221">
        <v>0</v>
      </c>
      <c r="R28" s="221">
        <v>0</v>
      </c>
      <c r="S28" s="221">
        <v>0</v>
      </c>
      <c r="T28" s="221">
        <v>0</v>
      </c>
      <c r="U28" s="221">
        <v>0</v>
      </c>
      <c r="V28" s="221">
        <v>0</v>
      </c>
      <c r="W28" s="221">
        <v>0</v>
      </c>
      <c r="X28" s="221">
        <v>0</v>
      </c>
      <c r="Y28" s="221">
        <v>0</v>
      </c>
      <c r="Z28" s="221">
        <v>0</v>
      </c>
      <c r="AA28" s="221">
        <v>0</v>
      </c>
      <c r="AB28" s="221">
        <v>0</v>
      </c>
      <c r="AC28" s="221">
        <v>0</v>
      </c>
      <c r="AD28" s="221">
        <v>0</v>
      </c>
      <c r="AE28" s="221">
        <v>0</v>
      </c>
      <c r="AF28" s="221">
        <v>0</v>
      </c>
      <c r="AG28" s="221">
        <f>'[6]6'!R29</f>
        <v>0</v>
      </c>
      <c r="AH28" s="221">
        <f>'[6]6'!S29</f>
        <v>0</v>
      </c>
      <c r="AI28" s="221">
        <v>0</v>
      </c>
      <c r="AJ28" s="221">
        <v>0</v>
      </c>
      <c r="AK28" s="221">
        <f>'[6]6'!T29</f>
        <v>0</v>
      </c>
      <c r="AL28" s="221">
        <f>'[6]6'!U29</f>
        <v>0</v>
      </c>
      <c r="AM28" s="221">
        <f>'[6]6'!W29</f>
        <v>0</v>
      </c>
      <c r="AN28" s="221">
        <f>'[6]6'!X29</f>
        <v>0</v>
      </c>
      <c r="AO28" s="221">
        <f>'[6]6'!Y29</f>
        <v>0</v>
      </c>
      <c r="AP28" s="221">
        <v>0</v>
      </c>
      <c r="AQ28" s="221">
        <v>0</v>
      </c>
      <c r="AR28" s="221">
        <f>'[6]6'!Z29</f>
        <v>0</v>
      </c>
      <c r="AS28" s="221">
        <v>0</v>
      </c>
      <c r="AT28" s="221">
        <v>0</v>
      </c>
      <c r="AU28" s="221">
        <f>'[6]6'!AD29</f>
        <v>0</v>
      </c>
      <c r="AV28" s="221">
        <f>'[6]6'!AE29</f>
        <v>0</v>
      </c>
      <c r="AW28" s="221">
        <v>0</v>
      </c>
      <c r="AX28" s="221">
        <v>0</v>
      </c>
      <c r="AY28" s="221">
        <f>'[6]6'!AF29</f>
        <v>0</v>
      </c>
      <c r="AZ28" s="221">
        <f>'[6]6'!AG29</f>
        <v>0</v>
      </c>
      <c r="BA28" s="221">
        <f>'[6]6'!AI29</f>
        <v>0</v>
      </c>
      <c r="BB28" s="221">
        <f>'[6]6'!AJ29</f>
        <v>0</v>
      </c>
      <c r="BC28" s="221">
        <f>'[6]6'!AK29</f>
        <v>0</v>
      </c>
      <c r="BD28" s="221">
        <v>0</v>
      </c>
      <c r="BE28" s="221">
        <v>0</v>
      </c>
      <c r="BF28" s="221">
        <f>'[6]6'!AL29</f>
        <v>0</v>
      </c>
      <c r="BG28" s="221">
        <f>'[6]6'!AM29</f>
        <v>0</v>
      </c>
      <c r="BH28" s="221">
        <f>'[6]6'!AO29</f>
        <v>0</v>
      </c>
      <c r="BI28" s="221">
        <f>'[6]6'!AP29</f>
        <v>0</v>
      </c>
      <c r="BJ28" s="221">
        <f>'[6]6'!AQ29</f>
        <v>0</v>
      </c>
      <c r="BK28" s="221">
        <v>0</v>
      </c>
      <c r="BL28" s="221">
        <v>0</v>
      </c>
      <c r="BM28" s="221">
        <f>'[6]6'!AR29</f>
        <v>0</v>
      </c>
      <c r="BN28" s="221">
        <f>'[6]6'!AS29</f>
        <v>0</v>
      </c>
      <c r="BO28" s="221">
        <f>'[6]6'!AU29</f>
        <v>0</v>
      </c>
      <c r="BP28" s="221">
        <f>'[6]6'!AV29</f>
        <v>0</v>
      </c>
      <c r="BQ28" s="221">
        <f>'[6]6'!AW29</f>
        <v>0</v>
      </c>
      <c r="BR28" s="221">
        <v>0</v>
      </c>
      <c r="BS28" s="221">
        <v>0</v>
      </c>
      <c r="BT28" s="221">
        <f>'[6]6'!AX29</f>
        <v>0</v>
      </c>
      <c r="BU28" s="221">
        <f>'[6]6'!AY29</f>
        <v>0</v>
      </c>
      <c r="BV28" s="221">
        <f>'[6]6'!BC29</f>
        <v>0</v>
      </c>
      <c r="BW28" s="221">
        <f>'[6]6'!BD29</f>
        <v>0</v>
      </c>
      <c r="BX28" s="221">
        <f>'[6]6'!BE29</f>
        <v>0</v>
      </c>
      <c r="BY28" s="221">
        <v>0</v>
      </c>
      <c r="BZ28" s="221">
        <v>0</v>
      </c>
      <c r="CA28" s="221" t="e">
        <f>'[6]6'!BF29</f>
        <v>#REF!</v>
      </c>
      <c r="CB28" s="221">
        <f>'[6]6'!BG29</f>
        <v>0</v>
      </c>
      <c r="CC28" s="221">
        <f>'[6]6'!BI29</f>
        <v>0</v>
      </c>
      <c r="CD28" s="221">
        <f>'[6]6'!BJ29</f>
        <v>0</v>
      </c>
      <c r="CE28" s="221">
        <f>'[6]6'!BK29</f>
        <v>0</v>
      </c>
      <c r="CF28" s="221">
        <v>0</v>
      </c>
      <c r="CG28" s="221">
        <v>0</v>
      </c>
      <c r="CH28" s="221" t="e">
        <f>'[6]6'!BL29</f>
        <v>#REF!</v>
      </c>
      <c r="CI28" s="221">
        <v>0</v>
      </c>
      <c r="CJ28" s="221">
        <f>'[6]6'!BQ29</f>
        <v>0</v>
      </c>
      <c r="CK28" s="221" t="e">
        <f>'[6]6'!BR29</f>
        <v>#REF!</v>
      </c>
      <c r="CL28" s="221">
        <f>'[6]6'!BS29</f>
        <v>0</v>
      </c>
      <c r="CM28" s="221">
        <v>0</v>
      </c>
      <c r="CN28" s="221">
        <v>0</v>
      </c>
      <c r="CO28" s="221">
        <f>'[6]6'!BT29</f>
        <v>0</v>
      </c>
      <c r="CP28" s="221">
        <v>0</v>
      </c>
      <c r="CQ28" s="221">
        <f>'[6]6'!BW29</f>
        <v>0</v>
      </c>
      <c r="CR28" s="221" t="e">
        <f>'[6]6'!BX29</f>
        <v>#REF!</v>
      </c>
      <c r="CS28" s="221" t="e">
        <f>'[6]6'!BY29</f>
        <v>#REF!</v>
      </c>
      <c r="CT28" s="221">
        <v>0</v>
      </c>
      <c r="CU28" s="221">
        <v>0</v>
      </c>
      <c r="CV28" s="221" t="e">
        <f>'[6]6'!BZ29</f>
        <v>#REF!</v>
      </c>
      <c r="CW28" s="221" t="e">
        <f>'[6]6'!CA29</f>
        <v>#REF!</v>
      </c>
      <c r="CX28" s="221">
        <f t="shared" si="18"/>
        <v>0</v>
      </c>
      <c r="CY28" s="221">
        <f t="shared" si="18"/>
        <v>0</v>
      </c>
      <c r="CZ28" s="221">
        <f t="shared" si="18"/>
        <v>0</v>
      </c>
      <c r="DA28" s="221">
        <f t="shared" si="18"/>
        <v>0</v>
      </c>
      <c r="DB28" s="221">
        <f t="shared" si="18"/>
        <v>0</v>
      </c>
      <c r="DC28" s="221">
        <f t="shared" si="18"/>
        <v>0</v>
      </c>
      <c r="DD28" s="221">
        <f t="shared" si="18"/>
        <v>0</v>
      </c>
      <c r="DE28" s="221">
        <f t="shared" si="19"/>
        <v>0</v>
      </c>
      <c r="DF28" s="221">
        <f t="shared" si="19"/>
        <v>0</v>
      </c>
      <c r="DG28" s="221">
        <f t="shared" si="19"/>
        <v>0</v>
      </c>
      <c r="DH28" s="221">
        <f t="shared" si="20"/>
        <v>0</v>
      </c>
      <c r="DI28" s="221">
        <f t="shared" si="20"/>
        <v>0</v>
      </c>
      <c r="DJ28" s="221">
        <f t="shared" si="20"/>
        <v>0</v>
      </c>
      <c r="DK28" s="221">
        <f t="shared" si="20"/>
        <v>0</v>
      </c>
      <c r="DL28" s="219"/>
    </row>
    <row r="29" spans="1:116" ht="54.75" customHeight="1">
      <c r="A29" s="192" t="s">
        <v>257</v>
      </c>
      <c r="B29" s="193" t="s">
        <v>80</v>
      </c>
      <c r="C29" s="194" t="s">
        <v>72</v>
      </c>
      <c r="D29" s="221">
        <f>SUM(AF29,AT29,BH29)</f>
        <v>0</v>
      </c>
      <c r="E29" s="221">
        <v>0</v>
      </c>
      <c r="F29" s="221">
        <f t="shared" si="16"/>
        <v>0</v>
      </c>
      <c r="G29" s="221">
        <f t="shared" si="16"/>
        <v>0</v>
      </c>
      <c r="H29" s="221">
        <f t="shared" si="16"/>
        <v>0</v>
      </c>
      <c r="I29" s="221">
        <f t="shared" si="16"/>
        <v>0</v>
      </c>
      <c r="J29" s="221">
        <f t="shared" si="16"/>
        <v>0</v>
      </c>
      <c r="K29" s="221">
        <v>0</v>
      </c>
      <c r="L29" s="221">
        <v>0</v>
      </c>
      <c r="M29" s="221">
        <f t="shared" si="17"/>
        <v>0</v>
      </c>
      <c r="N29" s="221">
        <f t="shared" si="17"/>
        <v>0</v>
      </c>
      <c r="O29" s="221">
        <f t="shared" si="17"/>
        <v>0</v>
      </c>
      <c r="P29" s="221">
        <f t="shared" si="17"/>
        <v>0</v>
      </c>
      <c r="Q29" s="221">
        <f t="shared" si="17"/>
        <v>0</v>
      </c>
      <c r="R29" s="221">
        <v>0</v>
      </c>
      <c r="S29" s="221">
        <v>0</v>
      </c>
      <c r="T29" s="221">
        <v>0</v>
      </c>
      <c r="U29" s="221">
        <v>0</v>
      </c>
      <c r="V29" s="221">
        <v>0</v>
      </c>
      <c r="W29" s="221">
        <v>0</v>
      </c>
      <c r="X29" s="221">
        <v>0</v>
      </c>
      <c r="Y29" s="221">
        <v>0</v>
      </c>
      <c r="Z29" s="221">
        <v>0</v>
      </c>
      <c r="AA29" s="221">
        <v>0</v>
      </c>
      <c r="AB29" s="221">
        <v>0</v>
      </c>
      <c r="AC29" s="221">
        <v>0</v>
      </c>
      <c r="AD29" s="221">
        <v>0</v>
      </c>
      <c r="AE29" s="221">
        <v>0</v>
      </c>
      <c r="AF29" s="221">
        <v>0</v>
      </c>
      <c r="AG29" s="221">
        <f>'[6]6'!R30</f>
        <v>0</v>
      </c>
      <c r="AH29" s="221">
        <f>'[6]6'!S30</f>
        <v>0</v>
      </c>
      <c r="AI29" s="221">
        <v>0</v>
      </c>
      <c r="AJ29" s="221">
        <v>0</v>
      </c>
      <c r="AK29" s="221">
        <f>'[6]6'!T30</f>
        <v>0</v>
      </c>
      <c r="AL29" s="221">
        <f>'[6]6'!U30</f>
        <v>0</v>
      </c>
      <c r="AM29" s="221">
        <f>'[6]6'!W30</f>
        <v>0</v>
      </c>
      <c r="AN29" s="221">
        <f>'[6]6'!X30</f>
        <v>0</v>
      </c>
      <c r="AO29" s="221">
        <f>'[6]6'!Y30</f>
        <v>0</v>
      </c>
      <c r="AP29" s="221">
        <v>0</v>
      </c>
      <c r="AQ29" s="221">
        <v>0</v>
      </c>
      <c r="AR29" s="221">
        <f>'[6]6'!Z30</f>
        <v>0</v>
      </c>
      <c r="AS29" s="221">
        <f>'[6]6'!AA30</f>
        <v>0</v>
      </c>
      <c r="AT29" s="221">
        <f>'[6]6'!AC30</f>
        <v>0</v>
      </c>
      <c r="AU29" s="221">
        <f>'[6]6'!AD30</f>
        <v>0</v>
      </c>
      <c r="AV29" s="221">
        <f>'[6]6'!AE30</f>
        <v>0</v>
      </c>
      <c r="AW29" s="221">
        <v>0</v>
      </c>
      <c r="AX29" s="221">
        <v>0</v>
      </c>
      <c r="AY29" s="221">
        <f>'[6]6'!AF30</f>
        <v>0</v>
      </c>
      <c r="AZ29" s="221">
        <f>'[6]6'!AG30</f>
        <v>0</v>
      </c>
      <c r="BA29" s="221">
        <f>'[6]6'!AI30</f>
        <v>0</v>
      </c>
      <c r="BB29" s="221">
        <f>'[6]6'!AJ30</f>
        <v>0</v>
      </c>
      <c r="BC29" s="221">
        <f>'[6]6'!AK30</f>
        <v>0</v>
      </c>
      <c r="BD29" s="221">
        <v>0</v>
      </c>
      <c r="BE29" s="221">
        <v>0</v>
      </c>
      <c r="BF29" s="221">
        <f>'[6]6'!AL30</f>
        <v>0</v>
      </c>
      <c r="BG29" s="221">
        <f>'[6]6'!AM30</f>
        <v>0</v>
      </c>
      <c r="BH29" s="221">
        <f>'[6]6'!AO30</f>
        <v>0</v>
      </c>
      <c r="BI29" s="221">
        <v>0</v>
      </c>
      <c r="BJ29" s="221">
        <f>'[6]6'!AQ30</f>
        <v>0</v>
      </c>
      <c r="BK29" s="221">
        <v>0</v>
      </c>
      <c r="BL29" s="221">
        <v>0</v>
      </c>
      <c r="BM29" s="221">
        <f>'[6]6'!AR30</f>
        <v>0</v>
      </c>
      <c r="BN29" s="221">
        <f>'[6]6'!AS30</f>
        <v>0</v>
      </c>
      <c r="BO29" s="221">
        <f>'[6]6'!AU30</f>
        <v>0</v>
      </c>
      <c r="BP29" s="221">
        <f>'[6]6'!AV30</f>
        <v>0</v>
      </c>
      <c r="BQ29" s="221">
        <f>'[6]6'!AW30</f>
        <v>0</v>
      </c>
      <c r="BR29" s="221">
        <v>0</v>
      </c>
      <c r="BS29" s="221">
        <v>0</v>
      </c>
      <c r="BT29" s="221">
        <f>'[6]6'!AX30</f>
        <v>0</v>
      </c>
      <c r="BU29" s="221">
        <f>'[6]6'!AY30</f>
        <v>0</v>
      </c>
      <c r="BV29" s="221">
        <f>'[6]6'!BC30</f>
        <v>0</v>
      </c>
      <c r="BW29" s="221">
        <f>'[6]6'!BD30</f>
        <v>0</v>
      </c>
      <c r="BX29" s="221">
        <f>'[6]6'!BE30</f>
        <v>0</v>
      </c>
      <c r="BY29" s="221">
        <v>0</v>
      </c>
      <c r="BZ29" s="221">
        <v>0</v>
      </c>
      <c r="CA29" s="221" t="e">
        <f>'[6]6'!BF30</f>
        <v>#REF!</v>
      </c>
      <c r="CB29" s="221">
        <f>'[6]6'!BG30</f>
        <v>0</v>
      </c>
      <c r="CC29" s="221">
        <f>'[6]6'!BI30</f>
        <v>0</v>
      </c>
      <c r="CD29" s="221">
        <f>'[6]6'!BJ30</f>
        <v>0</v>
      </c>
      <c r="CE29" s="221">
        <f>'[6]6'!BK30</f>
        <v>0</v>
      </c>
      <c r="CF29" s="221">
        <v>0</v>
      </c>
      <c r="CG29" s="221">
        <v>0</v>
      </c>
      <c r="CH29" s="221" t="e">
        <f>'[6]6'!BL30</f>
        <v>#REF!</v>
      </c>
      <c r="CI29" s="221">
        <f>'[6]6'!BM30</f>
        <v>0</v>
      </c>
      <c r="CJ29" s="221">
        <f>'[6]6'!BQ30</f>
        <v>0</v>
      </c>
      <c r="CK29" s="221" t="e">
        <f>'[6]6'!BR30</f>
        <v>#REF!</v>
      </c>
      <c r="CL29" s="221">
        <f>'[6]6'!BS30</f>
        <v>0</v>
      </c>
      <c r="CM29" s="221">
        <v>0</v>
      </c>
      <c r="CN29" s="221">
        <v>0</v>
      </c>
      <c r="CO29" s="221">
        <f>'[6]6'!BT30</f>
        <v>0</v>
      </c>
      <c r="CP29" s="221">
        <f>'[6]6'!BU30</f>
        <v>0</v>
      </c>
      <c r="CQ29" s="221">
        <f>'[6]6'!BW30</f>
        <v>0</v>
      </c>
      <c r="CR29" s="221" t="e">
        <f>'[6]6'!BX30</f>
        <v>#REF!</v>
      </c>
      <c r="CS29" s="221" t="e">
        <f>'[6]6'!BY30</f>
        <v>#REF!</v>
      </c>
      <c r="CT29" s="221">
        <v>0</v>
      </c>
      <c r="CU29" s="221">
        <v>0</v>
      </c>
      <c r="CV29" s="221" t="e">
        <f>'[6]6'!BZ30</f>
        <v>#REF!</v>
      </c>
      <c r="CW29" s="221" t="e">
        <f>'[6]6'!CA30</f>
        <v>#REF!</v>
      </c>
      <c r="CX29" s="221">
        <f t="shared" si="18"/>
        <v>0</v>
      </c>
      <c r="CY29" s="221">
        <f t="shared" si="18"/>
        <v>0</v>
      </c>
      <c r="CZ29" s="221">
        <f t="shared" si="18"/>
        <v>0</v>
      </c>
      <c r="DA29" s="221">
        <f t="shared" si="18"/>
        <v>0</v>
      </c>
      <c r="DB29" s="221">
        <f t="shared" si="18"/>
        <v>0</v>
      </c>
      <c r="DC29" s="221">
        <f t="shared" si="18"/>
        <v>0</v>
      </c>
      <c r="DD29" s="221">
        <f t="shared" si="18"/>
        <v>0</v>
      </c>
      <c r="DE29" s="221">
        <f t="shared" si="19"/>
        <v>0</v>
      </c>
      <c r="DF29" s="221">
        <f t="shared" si="19"/>
        <v>0</v>
      </c>
      <c r="DG29" s="221">
        <f t="shared" si="19"/>
        <v>0</v>
      </c>
      <c r="DH29" s="221">
        <f t="shared" si="20"/>
        <v>0</v>
      </c>
      <c r="DI29" s="221">
        <f t="shared" si="20"/>
        <v>0</v>
      </c>
      <c r="DJ29" s="221">
        <f t="shared" si="20"/>
        <v>0</v>
      </c>
      <c r="DK29" s="221">
        <f t="shared" si="20"/>
        <v>0</v>
      </c>
      <c r="DL29" s="220"/>
    </row>
    <row r="30" spans="1:116" ht="78.75">
      <c r="A30" s="192" t="s">
        <v>258</v>
      </c>
      <c r="B30" s="193" t="s">
        <v>82</v>
      </c>
      <c r="C30" s="194" t="s">
        <v>75</v>
      </c>
      <c r="D30" s="221">
        <f t="shared" si="16"/>
        <v>0</v>
      </c>
      <c r="E30" s="221">
        <v>0</v>
      </c>
      <c r="F30" s="221">
        <f t="shared" si="16"/>
        <v>0</v>
      </c>
      <c r="G30" s="221">
        <f t="shared" si="16"/>
        <v>0</v>
      </c>
      <c r="H30" s="221">
        <f t="shared" si="16"/>
        <v>0</v>
      </c>
      <c r="I30" s="221">
        <f t="shared" si="16"/>
        <v>0</v>
      </c>
      <c r="J30" s="221">
        <f t="shared" si="16"/>
        <v>0</v>
      </c>
      <c r="K30" s="221">
        <v>0</v>
      </c>
      <c r="L30" s="221">
        <v>0</v>
      </c>
      <c r="M30" s="221">
        <f t="shared" si="17"/>
        <v>0</v>
      </c>
      <c r="N30" s="221">
        <f t="shared" si="17"/>
        <v>0</v>
      </c>
      <c r="O30" s="221">
        <f t="shared" si="17"/>
        <v>0</v>
      </c>
      <c r="P30" s="221">
        <f t="shared" si="17"/>
        <v>0</v>
      </c>
      <c r="Q30" s="221">
        <f t="shared" si="17"/>
        <v>0</v>
      </c>
      <c r="R30" s="221">
        <v>0</v>
      </c>
      <c r="S30" s="221">
        <v>0</v>
      </c>
      <c r="T30" s="221">
        <v>0</v>
      </c>
      <c r="U30" s="221">
        <v>0</v>
      </c>
      <c r="V30" s="221">
        <v>0</v>
      </c>
      <c r="W30" s="221">
        <v>0</v>
      </c>
      <c r="X30" s="221">
        <v>0</v>
      </c>
      <c r="Y30" s="221">
        <v>0</v>
      </c>
      <c r="Z30" s="221">
        <v>0</v>
      </c>
      <c r="AA30" s="221">
        <v>0</v>
      </c>
      <c r="AB30" s="221">
        <v>0</v>
      </c>
      <c r="AC30" s="221">
        <v>0</v>
      </c>
      <c r="AD30" s="221">
        <v>0</v>
      </c>
      <c r="AE30" s="221">
        <v>0</v>
      </c>
      <c r="AF30" s="221">
        <v>0</v>
      </c>
      <c r="AG30" s="221">
        <f>'[6]6'!R31</f>
        <v>0</v>
      </c>
      <c r="AH30" s="221">
        <f>'[6]6'!S31</f>
        <v>0</v>
      </c>
      <c r="AI30" s="221">
        <v>0</v>
      </c>
      <c r="AJ30" s="221">
        <v>0</v>
      </c>
      <c r="AK30" s="221">
        <f>'[6]6'!T31</f>
        <v>0</v>
      </c>
      <c r="AL30" s="221">
        <f>'[6]6'!U31</f>
        <v>0</v>
      </c>
      <c r="AM30" s="221">
        <f>'[6]6'!W31</f>
        <v>0</v>
      </c>
      <c r="AN30" s="221">
        <f>'[6]6'!X31</f>
        <v>0</v>
      </c>
      <c r="AO30" s="221">
        <f>'[6]6'!Y31</f>
        <v>0</v>
      </c>
      <c r="AP30" s="221">
        <v>0</v>
      </c>
      <c r="AQ30" s="221">
        <v>0</v>
      </c>
      <c r="AR30" s="221">
        <f>'[6]6'!Z31</f>
        <v>0</v>
      </c>
      <c r="AS30" s="221">
        <f>'[6]6'!AA31</f>
        <v>0</v>
      </c>
      <c r="AT30" s="221">
        <f>'[6]6'!AC31</f>
        <v>0</v>
      </c>
      <c r="AU30" s="221">
        <f>'[6]6'!AD31</f>
        <v>0</v>
      </c>
      <c r="AV30" s="221">
        <f>'[6]6'!AE31</f>
        <v>0</v>
      </c>
      <c r="AW30" s="221">
        <v>0</v>
      </c>
      <c r="AX30" s="221">
        <v>0</v>
      </c>
      <c r="AY30" s="221">
        <f>'[6]6'!AF31</f>
        <v>0</v>
      </c>
      <c r="AZ30" s="221">
        <f>'[6]6'!AG31</f>
        <v>0</v>
      </c>
      <c r="BA30" s="221">
        <f>'[6]6'!AI31</f>
        <v>0</v>
      </c>
      <c r="BB30" s="221">
        <f>'[6]6'!AJ31</f>
        <v>0</v>
      </c>
      <c r="BC30" s="221">
        <f>'[6]6'!AK31</f>
        <v>0</v>
      </c>
      <c r="BD30" s="221">
        <v>0</v>
      </c>
      <c r="BE30" s="221">
        <v>0</v>
      </c>
      <c r="BF30" s="221">
        <f>'[6]6'!AL31</f>
        <v>0</v>
      </c>
      <c r="BG30" s="221">
        <f>'[6]6'!AM31</f>
        <v>0</v>
      </c>
      <c r="BH30" s="221">
        <f>'[6]6'!AO31</f>
        <v>0</v>
      </c>
      <c r="BI30" s="221">
        <v>0</v>
      </c>
      <c r="BJ30" s="221">
        <f>'[6]6'!AQ31</f>
        <v>0</v>
      </c>
      <c r="BK30" s="221">
        <v>0</v>
      </c>
      <c r="BL30" s="221">
        <v>0</v>
      </c>
      <c r="BM30" s="221">
        <f>'[6]6'!AR31</f>
        <v>0</v>
      </c>
      <c r="BN30" s="221">
        <f>'[6]6'!AS31</f>
        <v>0</v>
      </c>
      <c r="BO30" s="221">
        <f>'[6]6'!AU31</f>
        <v>0</v>
      </c>
      <c r="BP30" s="221">
        <f>'[6]6'!AV31</f>
        <v>0</v>
      </c>
      <c r="BQ30" s="221">
        <f>'[6]6'!AW31</f>
        <v>0</v>
      </c>
      <c r="BR30" s="221">
        <v>0</v>
      </c>
      <c r="BS30" s="221">
        <v>0</v>
      </c>
      <c r="BT30" s="221">
        <f>'[6]6'!AX31</f>
        <v>0</v>
      </c>
      <c r="BU30" s="221">
        <f>'[6]6'!AY31</f>
        <v>0</v>
      </c>
      <c r="BV30" s="221">
        <f>'[6]6'!BC31</f>
        <v>0</v>
      </c>
      <c r="BW30" s="221">
        <f>'[6]6'!BD31</f>
        <v>0</v>
      </c>
      <c r="BX30" s="221">
        <f>'[6]6'!BE31</f>
        <v>0</v>
      </c>
      <c r="BY30" s="221">
        <v>0</v>
      </c>
      <c r="BZ30" s="221">
        <v>0</v>
      </c>
      <c r="CA30" s="221" t="e">
        <f>'[6]6'!BF31</f>
        <v>#REF!</v>
      </c>
      <c r="CB30" s="221">
        <f>'[6]6'!BG31</f>
        <v>0</v>
      </c>
      <c r="CC30" s="221">
        <f>'[6]6'!BI31</f>
        <v>0</v>
      </c>
      <c r="CD30" s="221">
        <f>'[6]6'!BJ31</f>
        <v>0</v>
      </c>
      <c r="CE30" s="221">
        <f>'[6]6'!BK31</f>
        <v>0</v>
      </c>
      <c r="CF30" s="221">
        <v>0</v>
      </c>
      <c r="CG30" s="221">
        <v>0</v>
      </c>
      <c r="CH30" s="221" t="e">
        <f>'[6]6'!BL31</f>
        <v>#REF!</v>
      </c>
      <c r="CI30" s="221">
        <f>'[6]6'!BM31</f>
        <v>0</v>
      </c>
      <c r="CJ30" s="221">
        <f>'[6]6'!BQ31</f>
        <v>0</v>
      </c>
      <c r="CK30" s="221" t="e">
        <f>'[6]6'!BR31</f>
        <v>#REF!</v>
      </c>
      <c r="CL30" s="221">
        <f>'[6]6'!BS31</f>
        <v>0</v>
      </c>
      <c r="CM30" s="221">
        <v>0</v>
      </c>
      <c r="CN30" s="221">
        <v>0</v>
      </c>
      <c r="CO30" s="221">
        <f>'[6]6'!BT31</f>
        <v>0</v>
      </c>
      <c r="CP30" s="221">
        <f>'[6]6'!BU31</f>
        <v>0</v>
      </c>
      <c r="CQ30" s="221">
        <f>'[6]6'!BW31</f>
        <v>0</v>
      </c>
      <c r="CR30" s="221" t="e">
        <f>'[6]6'!BX31</f>
        <v>#REF!</v>
      </c>
      <c r="CS30" s="221" t="e">
        <f>'[6]6'!BY31</f>
        <v>#REF!</v>
      </c>
      <c r="CT30" s="221">
        <v>0</v>
      </c>
      <c r="CU30" s="221">
        <v>0</v>
      </c>
      <c r="CV30" s="221" t="e">
        <f>'[6]6'!BZ31</f>
        <v>#REF!</v>
      </c>
      <c r="CW30" s="221" t="e">
        <f>'[6]6'!CA31</f>
        <v>#REF!</v>
      </c>
      <c r="CX30" s="221">
        <f t="shared" si="18"/>
        <v>0</v>
      </c>
      <c r="CY30" s="221">
        <f t="shared" si="18"/>
        <v>0</v>
      </c>
      <c r="CZ30" s="221">
        <f t="shared" si="18"/>
        <v>0</v>
      </c>
      <c r="DA30" s="221">
        <f t="shared" si="18"/>
        <v>0</v>
      </c>
      <c r="DB30" s="221">
        <f t="shared" si="18"/>
        <v>0</v>
      </c>
      <c r="DC30" s="221">
        <f t="shared" si="18"/>
        <v>0</v>
      </c>
      <c r="DD30" s="221">
        <f t="shared" si="18"/>
        <v>0</v>
      </c>
      <c r="DE30" s="221">
        <f t="shared" si="19"/>
        <v>0</v>
      </c>
      <c r="DF30" s="221">
        <f t="shared" si="19"/>
        <v>0</v>
      </c>
      <c r="DG30" s="221">
        <f t="shared" si="19"/>
        <v>0</v>
      </c>
      <c r="DH30" s="221">
        <f t="shared" si="20"/>
        <v>0</v>
      </c>
      <c r="DI30" s="221">
        <f t="shared" si="20"/>
        <v>0</v>
      </c>
      <c r="DJ30" s="221">
        <f t="shared" si="20"/>
        <v>0</v>
      </c>
      <c r="DK30" s="221">
        <f t="shared" si="20"/>
        <v>0</v>
      </c>
      <c r="DL30" s="177"/>
    </row>
    <row r="31" spans="1:116" ht="78.75">
      <c r="A31" s="192" t="s">
        <v>259</v>
      </c>
      <c r="B31" s="193" t="s">
        <v>82</v>
      </c>
      <c r="C31" s="194" t="s">
        <v>75</v>
      </c>
      <c r="D31" s="221">
        <f t="shared" si="16"/>
        <v>0</v>
      </c>
      <c r="E31" s="221">
        <f t="shared" si="16"/>
        <v>0</v>
      </c>
      <c r="F31" s="221">
        <v>0</v>
      </c>
      <c r="G31" s="221">
        <f t="shared" si="16"/>
        <v>0</v>
      </c>
      <c r="H31" s="221">
        <f t="shared" si="16"/>
        <v>0</v>
      </c>
      <c r="I31" s="221">
        <f t="shared" si="16"/>
        <v>0</v>
      </c>
      <c r="J31" s="221">
        <f t="shared" si="16"/>
        <v>0</v>
      </c>
      <c r="K31" s="221">
        <v>0</v>
      </c>
      <c r="L31" s="221">
        <f t="shared" si="17"/>
        <v>0</v>
      </c>
      <c r="M31" s="221">
        <v>0</v>
      </c>
      <c r="N31" s="221">
        <f t="shared" si="17"/>
        <v>0</v>
      </c>
      <c r="O31" s="221">
        <f t="shared" si="17"/>
        <v>0</v>
      </c>
      <c r="P31" s="221">
        <f t="shared" si="17"/>
        <v>0</v>
      </c>
      <c r="Q31" s="221">
        <f t="shared" si="17"/>
        <v>0</v>
      </c>
      <c r="R31" s="221">
        <v>0</v>
      </c>
      <c r="S31" s="221">
        <v>0</v>
      </c>
      <c r="T31" s="221">
        <v>0</v>
      </c>
      <c r="U31" s="221">
        <v>0</v>
      </c>
      <c r="V31" s="221">
        <v>0</v>
      </c>
      <c r="W31" s="221">
        <v>0</v>
      </c>
      <c r="X31" s="221">
        <v>0</v>
      </c>
      <c r="Y31" s="221">
        <v>0</v>
      </c>
      <c r="Z31" s="221">
        <v>0</v>
      </c>
      <c r="AA31" s="221">
        <v>0</v>
      </c>
      <c r="AB31" s="221">
        <v>0</v>
      </c>
      <c r="AC31" s="221">
        <v>0</v>
      </c>
      <c r="AD31" s="221">
        <v>0</v>
      </c>
      <c r="AE31" s="221">
        <v>0</v>
      </c>
      <c r="AF31" s="221">
        <v>0</v>
      </c>
      <c r="AG31" s="221">
        <f>'[6]6'!R32</f>
        <v>0</v>
      </c>
      <c r="AH31" s="221">
        <f>'[6]6'!S32</f>
        <v>0</v>
      </c>
      <c r="AI31" s="221">
        <v>0</v>
      </c>
      <c r="AJ31" s="221">
        <v>0</v>
      </c>
      <c r="AK31" s="221">
        <f>'[6]6'!T32</f>
        <v>0</v>
      </c>
      <c r="AL31" s="221">
        <f>'[6]6'!U32</f>
        <v>0</v>
      </c>
      <c r="AM31" s="221">
        <f>'[6]6'!W32</f>
        <v>0</v>
      </c>
      <c r="AN31" s="221">
        <f>'[6]6'!X32</f>
        <v>0</v>
      </c>
      <c r="AO31" s="221">
        <f>'[6]6'!Y32</f>
        <v>0</v>
      </c>
      <c r="AP31" s="221">
        <v>0</v>
      </c>
      <c r="AQ31" s="221">
        <v>0</v>
      </c>
      <c r="AR31" s="221">
        <f>'[6]6'!Z32</f>
        <v>0</v>
      </c>
      <c r="AS31" s="221">
        <f>'[6]6'!AA32</f>
        <v>0</v>
      </c>
      <c r="AT31" s="221">
        <f>'[6]6'!AC32</f>
        <v>0</v>
      </c>
      <c r="AU31" s="221">
        <f>'[6]6'!AD32</f>
        <v>0</v>
      </c>
      <c r="AV31" s="221">
        <f>'[6]6'!AE32</f>
        <v>0</v>
      </c>
      <c r="AW31" s="221">
        <v>0</v>
      </c>
      <c r="AX31" s="221">
        <v>0</v>
      </c>
      <c r="AY31" s="221">
        <f>'[6]6'!AF32</f>
        <v>0</v>
      </c>
      <c r="AZ31" s="221">
        <f>'[6]6'!AG32</f>
        <v>0</v>
      </c>
      <c r="BA31" s="221">
        <f>'[6]6'!AI32</f>
        <v>0</v>
      </c>
      <c r="BB31" s="221">
        <f>'[6]6'!AJ32</f>
        <v>0</v>
      </c>
      <c r="BC31" s="221">
        <f>'[6]6'!AK32</f>
        <v>0</v>
      </c>
      <c r="BD31" s="221">
        <v>0</v>
      </c>
      <c r="BE31" s="221">
        <v>0</v>
      </c>
      <c r="BF31" s="221">
        <f>'[6]6'!AL32</f>
        <v>0</v>
      </c>
      <c r="BG31" s="221">
        <f>'[6]6'!AM32</f>
        <v>0</v>
      </c>
      <c r="BH31" s="221">
        <f>'[6]6'!AO32</f>
        <v>0</v>
      </c>
      <c r="BI31" s="221">
        <f>'[6]6'!AP32</f>
        <v>0</v>
      </c>
      <c r="BJ31" s="221">
        <v>0</v>
      </c>
      <c r="BK31" s="221">
        <v>0</v>
      </c>
      <c r="BL31" s="221">
        <v>0</v>
      </c>
      <c r="BM31" s="221">
        <f>'[6]6'!AR32</f>
        <v>0</v>
      </c>
      <c r="BN31" s="221">
        <f>'[6]6'!AS32</f>
        <v>0</v>
      </c>
      <c r="BO31" s="221">
        <f>'[6]6'!AU32</f>
        <v>0</v>
      </c>
      <c r="BP31" s="221">
        <f>'[6]6'!AV32</f>
        <v>0</v>
      </c>
      <c r="BQ31" s="221">
        <f>'[6]6'!AW32</f>
        <v>0</v>
      </c>
      <c r="BR31" s="221">
        <v>0</v>
      </c>
      <c r="BS31" s="221">
        <v>0</v>
      </c>
      <c r="BT31" s="221">
        <f>'[6]6'!AX32</f>
        <v>0</v>
      </c>
      <c r="BU31" s="221">
        <f>'[6]6'!AY32</f>
        <v>0</v>
      </c>
      <c r="BV31" s="221">
        <f>'[6]6'!BC32</f>
        <v>0</v>
      </c>
      <c r="BW31" s="221">
        <f>'[6]6'!BD32</f>
        <v>0</v>
      </c>
      <c r="BX31" s="221">
        <f>'[6]6'!BE32</f>
        <v>0</v>
      </c>
      <c r="BY31" s="221">
        <v>0</v>
      </c>
      <c r="BZ31" s="221">
        <v>0</v>
      </c>
      <c r="CA31" s="221" t="e">
        <f>'[6]6'!BF32</f>
        <v>#REF!</v>
      </c>
      <c r="CB31" s="221">
        <f>'[6]6'!BG32</f>
        <v>0</v>
      </c>
      <c r="CC31" s="221">
        <f>'[6]6'!BI32</f>
        <v>0</v>
      </c>
      <c r="CD31" s="221">
        <f>'[6]6'!BJ32</f>
        <v>0</v>
      </c>
      <c r="CE31" s="221">
        <f>'[6]6'!BK32</f>
        <v>0</v>
      </c>
      <c r="CF31" s="221">
        <v>0</v>
      </c>
      <c r="CG31" s="221">
        <v>0</v>
      </c>
      <c r="CH31" s="221" t="e">
        <f>'[6]6'!BL32</f>
        <v>#REF!</v>
      </c>
      <c r="CI31" s="221">
        <v>0</v>
      </c>
      <c r="CJ31" s="221">
        <f>'[6]6'!BQ32</f>
        <v>0</v>
      </c>
      <c r="CK31" s="221" t="e">
        <f>'[6]6'!BR32</f>
        <v>#REF!</v>
      </c>
      <c r="CL31" s="221">
        <f>'[6]6'!BS32</f>
        <v>0</v>
      </c>
      <c r="CM31" s="221">
        <v>0</v>
      </c>
      <c r="CN31" s="221">
        <v>0</v>
      </c>
      <c r="CO31" s="221">
        <f>'[6]6'!BT32</f>
        <v>0</v>
      </c>
      <c r="CP31" s="221">
        <f>'[6]6'!BU32</f>
        <v>0</v>
      </c>
      <c r="CQ31" s="221">
        <f>'[6]6'!BW32</f>
        <v>0</v>
      </c>
      <c r="CR31" s="221" t="e">
        <f>'[6]6'!BX32</f>
        <v>#REF!</v>
      </c>
      <c r="CS31" s="221" t="e">
        <f>'[6]6'!BY32</f>
        <v>#REF!</v>
      </c>
      <c r="CT31" s="221">
        <v>0</v>
      </c>
      <c r="CU31" s="221">
        <v>0</v>
      </c>
      <c r="CV31" s="221" t="e">
        <f>'[6]6'!BZ32</f>
        <v>#REF!</v>
      </c>
      <c r="CW31" s="221" t="e">
        <f>'[6]6'!CA32</f>
        <v>#REF!</v>
      </c>
      <c r="CX31" s="221">
        <f t="shared" si="18"/>
        <v>0</v>
      </c>
      <c r="CY31" s="221">
        <f t="shared" si="18"/>
        <v>0</v>
      </c>
      <c r="CZ31" s="221">
        <f t="shared" si="18"/>
        <v>0</v>
      </c>
      <c r="DA31" s="221">
        <f t="shared" si="18"/>
        <v>0</v>
      </c>
      <c r="DB31" s="221">
        <f t="shared" si="18"/>
        <v>0</v>
      </c>
      <c r="DC31" s="221">
        <f t="shared" si="18"/>
        <v>0</v>
      </c>
      <c r="DD31" s="221">
        <f t="shared" si="18"/>
        <v>0</v>
      </c>
      <c r="DE31" s="221">
        <f t="shared" si="19"/>
        <v>0</v>
      </c>
      <c r="DF31" s="221">
        <f t="shared" si="19"/>
        <v>0</v>
      </c>
      <c r="DG31" s="221">
        <f t="shared" si="19"/>
        <v>0</v>
      </c>
      <c r="DH31" s="221">
        <f t="shared" si="20"/>
        <v>0</v>
      </c>
      <c r="DI31" s="221">
        <f t="shared" si="20"/>
        <v>0</v>
      </c>
      <c r="DJ31" s="221">
        <f t="shared" si="20"/>
        <v>0</v>
      </c>
      <c r="DK31" s="221">
        <f t="shared" si="20"/>
        <v>0</v>
      </c>
      <c r="DL31" s="177"/>
    </row>
    <row r="32" spans="1:116" ht="75" customHeight="1">
      <c r="A32" s="192" t="s">
        <v>260</v>
      </c>
      <c r="B32" s="193" t="s">
        <v>84</v>
      </c>
      <c r="C32" s="194" t="s">
        <v>85</v>
      </c>
      <c r="D32" s="221">
        <f t="shared" si="16"/>
        <v>0</v>
      </c>
      <c r="E32" s="221">
        <f t="shared" si="16"/>
        <v>0</v>
      </c>
      <c r="F32" s="221">
        <f t="shared" si="16"/>
        <v>0</v>
      </c>
      <c r="G32" s="221">
        <f t="shared" si="16"/>
        <v>0</v>
      </c>
      <c r="H32" s="221">
        <f t="shared" si="16"/>
        <v>0</v>
      </c>
      <c r="I32" s="221">
        <f t="shared" si="16"/>
        <v>0</v>
      </c>
      <c r="J32" s="221">
        <f>SUM(AL32,AZ32,BN32)</f>
        <v>0</v>
      </c>
      <c r="K32" s="221">
        <v>0</v>
      </c>
      <c r="L32" s="221">
        <f t="shared" si="17"/>
        <v>0</v>
      </c>
      <c r="M32" s="221">
        <f t="shared" si="17"/>
        <v>0</v>
      </c>
      <c r="N32" s="221">
        <f t="shared" si="17"/>
        <v>0</v>
      </c>
      <c r="O32" s="221">
        <f t="shared" si="17"/>
        <v>0</v>
      </c>
      <c r="P32" s="221">
        <f t="shared" si="17"/>
        <v>0</v>
      </c>
      <c r="Q32" s="221">
        <f t="shared" si="17"/>
        <v>0</v>
      </c>
      <c r="R32" s="221">
        <v>0</v>
      </c>
      <c r="S32" s="221">
        <v>0</v>
      </c>
      <c r="T32" s="221">
        <v>0</v>
      </c>
      <c r="U32" s="221">
        <v>0</v>
      </c>
      <c r="V32" s="221">
        <v>0</v>
      </c>
      <c r="W32" s="221">
        <v>0</v>
      </c>
      <c r="X32" s="221">
        <v>0</v>
      </c>
      <c r="Y32" s="221">
        <v>0</v>
      </c>
      <c r="Z32" s="221">
        <v>0</v>
      </c>
      <c r="AA32" s="221">
        <v>0</v>
      </c>
      <c r="AB32" s="221">
        <v>0</v>
      </c>
      <c r="AC32" s="221">
        <v>0</v>
      </c>
      <c r="AD32" s="221">
        <v>0</v>
      </c>
      <c r="AE32" s="221">
        <v>0</v>
      </c>
      <c r="AF32" s="221">
        <f>'[6]6'!Q33</f>
        <v>0</v>
      </c>
      <c r="AG32" s="221">
        <f>'[6]6'!R33</f>
        <v>0</v>
      </c>
      <c r="AH32" s="221">
        <f>'[6]6'!S33</f>
        <v>0</v>
      </c>
      <c r="AI32" s="221">
        <v>0</v>
      </c>
      <c r="AJ32" s="221">
        <v>0</v>
      </c>
      <c r="AK32" s="221">
        <f>'[6]6'!T33</f>
        <v>0</v>
      </c>
      <c r="AL32" s="221">
        <f>'[6]6'!U33</f>
        <v>0</v>
      </c>
      <c r="AM32" s="221">
        <f>'[6]6'!W33</f>
        <v>0</v>
      </c>
      <c r="AN32" s="221">
        <f>'[6]6'!X33</f>
        <v>0</v>
      </c>
      <c r="AO32" s="221">
        <f>'[6]6'!Y33</f>
        <v>0</v>
      </c>
      <c r="AP32" s="221">
        <v>0</v>
      </c>
      <c r="AQ32" s="221">
        <v>0</v>
      </c>
      <c r="AR32" s="221">
        <f>'[6]6'!Z33</f>
        <v>0</v>
      </c>
      <c r="AS32" s="221">
        <f>'[6]6'!AA33</f>
        <v>0</v>
      </c>
      <c r="AT32" s="221">
        <f>'[6]6'!AC33</f>
        <v>0</v>
      </c>
      <c r="AU32" s="221">
        <f>'[6]6'!AD33</f>
        <v>0</v>
      </c>
      <c r="AV32" s="221">
        <f>'[6]6'!AE33</f>
        <v>0</v>
      </c>
      <c r="AW32" s="221">
        <v>0</v>
      </c>
      <c r="AX32" s="221">
        <v>0</v>
      </c>
      <c r="AY32" s="221">
        <f>'[6]6'!AF33</f>
        <v>0</v>
      </c>
      <c r="AZ32" s="221">
        <f>'[6]6'!AG33</f>
        <v>0</v>
      </c>
      <c r="BA32" s="221">
        <f>'[6]6'!AI33</f>
        <v>0</v>
      </c>
      <c r="BB32" s="221">
        <f>'[6]6'!AJ33</f>
        <v>0</v>
      </c>
      <c r="BC32" s="221">
        <f>'[6]6'!AK33</f>
        <v>0</v>
      </c>
      <c r="BD32" s="221">
        <v>0</v>
      </c>
      <c r="BE32" s="221">
        <v>0</v>
      </c>
      <c r="BF32" s="221">
        <f>'[6]6'!AL33</f>
        <v>0</v>
      </c>
      <c r="BG32" s="221">
        <f>'[6]6'!AM33</f>
        <v>0</v>
      </c>
      <c r="BH32" s="221">
        <f>'[6]6'!AO33</f>
        <v>0</v>
      </c>
      <c r="BI32" s="221">
        <f>'[6]6'!AP33</f>
        <v>0</v>
      </c>
      <c r="BJ32" s="221">
        <f>'[6]6'!AQ33</f>
        <v>0</v>
      </c>
      <c r="BK32" s="221">
        <v>0</v>
      </c>
      <c r="BL32" s="221">
        <v>0</v>
      </c>
      <c r="BM32" s="221">
        <f>'[6]6'!AR33</f>
        <v>0</v>
      </c>
      <c r="BN32" s="221">
        <f>'[6]6'!AS33</f>
        <v>0</v>
      </c>
      <c r="BO32" s="221">
        <f>'[6]6'!AU33</f>
        <v>0</v>
      </c>
      <c r="BP32" s="221">
        <f>'[6]6'!AV33</f>
        <v>0</v>
      </c>
      <c r="BQ32" s="221">
        <f>'[6]6'!AW33</f>
        <v>0</v>
      </c>
      <c r="BR32" s="221">
        <v>0</v>
      </c>
      <c r="BS32" s="221">
        <v>0</v>
      </c>
      <c r="BT32" s="221">
        <f>'[6]6'!AX33</f>
        <v>0</v>
      </c>
      <c r="BU32" s="221">
        <f>'[6]6'!AY33</f>
        <v>0</v>
      </c>
      <c r="BV32" s="221">
        <f>'[6]6'!BC33</f>
        <v>0</v>
      </c>
      <c r="BW32" s="221">
        <f>'[6]6'!BD33</f>
        <v>0</v>
      </c>
      <c r="BX32" s="221">
        <f>'[6]6'!BE33</f>
        <v>0</v>
      </c>
      <c r="BY32" s="221">
        <v>0</v>
      </c>
      <c r="BZ32" s="221">
        <v>0</v>
      </c>
      <c r="CA32" s="221" t="e">
        <f>'[6]6'!BF33</f>
        <v>#REF!</v>
      </c>
      <c r="CB32" s="221">
        <f>'[6]6'!BG33</f>
        <v>0</v>
      </c>
      <c r="CC32" s="221">
        <f>'[6]6'!BI33</f>
        <v>0</v>
      </c>
      <c r="CD32" s="221">
        <f>'[6]6'!BJ33</f>
        <v>0</v>
      </c>
      <c r="CE32" s="221">
        <f>'[6]6'!BK33</f>
        <v>0</v>
      </c>
      <c r="CF32" s="221">
        <v>0</v>
      </c>
      <c r="CG32" s="221">
        <v>0</v>
      </c>
      <c r="CH32" s="221" t="e">
        <f>'[6]6'!BL33</f>
        <v>#REF!</v>
      </c>
      <c r="CI32" s="221">
        <f>'[6]6'!BM33</f>
        <v>0</v>
      </c>
      <c r="CJ32" s="221">
        <f>'[6]6'!BQ33</f>
        <v>0</v>
      </c>
      <c r="CK32" s="221" t="e">
        <f>'[6]6'!BR33</f>
        <v>#REF!</v>
      </c>
      <c r="CL32" s="221">
        <f>'[6]6'!BS33</f>
        <v>0</v>
      </c>
      <c r="CM32" s="221">
        <v>0</v>
      </c>
      <c r="CN32" s="221">
        <v>0</v>
      </c>
      <c r="CO32" s="221">
        <f>'[6]6'!BT33</f>
        <v>0</v>
      </c>
      <c r="CP32" s="221">
        <f>'[6]6'!BU33</f>
        <v>0</v>
      </c>
      <c r="CQ32" s="221">
        <f>'[6]6'!BW33</f>
        <v>0</v>
      </c>
      <c r="CR32" s="221" t="e">
        <f>'[6]6'!BX33</f>
        <v>#REF!</v>
      </c>
      <c r="CS32" s="221" t="e">
        <f>'[6]6'!BY33</f>
        <v>#REF!</v>
      </c>
      <c r="CT32" s="221">
        <v>0</v>
      </c>
      <c r="CU32" s="221">
        <v>0</v>
      </c>
      <c r="CV32" s="221" t="e">
        <f>'[6]6'!BZ33</f>
        <v>#REF!</v>
      </c>
      <c r="CW32" s="221" t="e">
        <f>'[6]6'!CA33</f>
        <v>#REF!</v>
      </c>
      <c r="CX32" s="221">
        <f t="shared" si="18"/>
        <v>0</v>
      </c>
      <c r="CY32" s="221">
        <f t="shared" si="18"/>
        <v>0</v>
      </c>
      <c r="CZ32" s="221">
        <f t="shared" si="18"/>
        <v>0</v>
      </c>
      <c r="DA32" s="221">
        <f t="shared" si="18"/>
        <v>0</v>
      </c>
      <c r="DB32" s="221">
        <f t="shared" si="18"/>
        <v>0</v>
      </c>
      <c r="DC32" s="221">
        <f t="shared" si="18"/>
        <v>0</v>
      </c>
      <c r="DD32" s="221">
        <f t="shared" si="18"/>
        <v>0</v>
      </c>
      <c r="DE32" s="221">
        <f t="shared" si="19"/>
        <v>0</v>
      </c>
      <c r="DF32" s="221">
        <f t="shared" si="19"/>
        <v>0</v>
      </c>
      <c r="DG32" s="221">
        <f t="shared" si="19"/>
        <v>0</v>
      </c>
      <c r="DH32" s="221">
        <f t="shared" si="20"/>
        <v>0</v>
      </c>
      <c r="DI32" s="221">
        <f t="shared" si="20"/>
        <v>0</v>
      </c>
      <c r="DJ32" s="221">
        <f t="shared" si="20"/>
        <v>0</v>
      </c>
      <c r="DK32" s="221">
        <f t="shared" si="20"/>
        <v>0</v>
      </c>
      <c r="DL32" s="220"/>
    </row>
    <row r="33" spans="1:116" ht="63" customHeight="1">
      <c r="A33" s="192" t="s">
        <v>261</v>
      </c>
      <c r="B33" s="193" t="s">
        <v>89</v>
      </c>
      <c r="C33" s="194" t="s">
        <v>85</v>
      </c>
      <c r="D33" s="221">
        <f t="shared" si="16"/>
        <v>0</v>
      </c>
      <c r="E33" s="221">
        <f t="shared" si="16"/>
        <v>0</v>
      </c>
      <c r="F33" s="221">
        <f t="shared" si="16"/>
        <v>0</v>
      </c>
      <c r="G33" s="221">
        <f t="shared" si="16"/>
        <v>0</v>
      </c>
      <c r="H33" s="221">
        <f t="shared" si="16"/>
        <v>0</v>
      </c>
      <c r="I33" s="221">
        <f t="shared" si="16"/>
        <v>0</v>
      </c>
      <c r="J33" s="221">
        <f t="shared" si="16"/>
        <v>0</v>
      </c>
      <c r="K33" s="221">
        <v>0</v>
      </c>
      <c r="L33" s="221">
        <f t="shared" si="17"/>
        <v>0</v>
      </c>
      <c r="M33" s="221">
        <f t="shared" si="17"/>
        <v>0</v>
      </c>
      <c r="N33" s="221">
        <f t="shared" si="17"/>
        <v>0</v>
      </c>
      <c r="O33" s="221">
        <f t="shared" si="17"/>
        <v>0</v>
      </c>
      <c r="P33" s="221">
        <f t="shared" si="17"/>
        <v>0</v>
      </c>
      <c r="Q33" s="221">
        <f t="shared" si="17"/>
        <v>0</v>
      </c>
      <c r="R33" s="221">
        <v>0</v>
      </c>
      <c r="S33" s="221">
        <v>0</v>
      </c>
      <c r="T33" s="221">
        <v>0</v>
      </c>
      <c r="U33" s="221">
        <v>0</v>
      </c>
      <c r="V33" s="221">
        <v>0</v>
      </c>
      <c r="W33" s="221">
        <v>0</v>
      </c>
      <c r="X33" s="221">
        <v>0</v>
      </c>
      <c r="Y33" s="221">
        <v>0</v>
      </c>
      <c r="Z33" s="221">
        <v>0</v>
      </c>
      <c r="AA33" s="221">
        <v>0</v>
      </c>
      <c r="AB33" s="221">
        <v>0</v>
      </c>
      <c r="AC33" s="221">
        <v>0</v>
      </c>
      <c r="AD33" s="221">
        <v>0</v>
      </c>
      <c r="AE33" s="221">
        <v>0</v>
      </c>
      <c r="AF33" s="221">
        <v>0</v>
      </c>
      <c r="AG33" s="221">
        <f>'[6]6'!R34</f>
        <v>0</v>
      </c>
      <c r="AH33" s="221">
        <f>'[6]6'!S34</f>
        <v>0</v>
      </c>
      <c r="AI33" s="221">
        <v>0</v>
      </c>
      <c r="AJ33" s="221">
        <v>0</v>
      </c>
      <c r="AK33" s="221">
        <f>'[6]6'!T34</f>
        <v>0</v>
      </c>
      <c r="AL33" s="221">
        <f>'[6]6'!U34</f>
        <v>0</v>
      </c>
      <c r="AM33" s="221">
        <f>'[6]6'!W34</f>
        <v>0</v>
      </c>
      <c r="AN33" s="221">
        <f>'[6]6'!X34</f>
        <v>0</v>
      </c>
      <c r="AO33" s="221">
        <f>'[6]6'!Y34</f>
        <v>0</v>
      </c>
      <c r="AP33" s="221">
        <v>0</v>
      </c>
      <c r="AQ33" s="221">
        <v>0</v>
      </c>
      <c r="AR33" s="221">
        <f>'[6]6'!Z34</f>
        <v>0</v>
      </c>
      <c r="AS33" s="221">
        <v>0</v>
      </c>
      <c r="AT33" s="221">
        <f>'[6]6'!AC34</f>
        <v>0</v>
      </c>
      <c r="AU33" s="221">
        <f>'[6]6'!AD34</f>
        <v>0</v>
      </c>
      <c r="AV33" s="221">
        <f>'[6]6'!AE34</f>
        <v>0</v>
      </c>
      <c r="AW33" s="221">
        <v>0</v>
      </c>
      <c r="AX33" s="221">
        <v>0</v>
      </c>
      <c r="AY33" s="221">
        <f>'[6]6'!AF34</f>
        <v>0</v>
      </c>
      <c r="AZ33" s="221">
        <f>'[6]6'!AG34</f>
        <v>0</v>
      </c>
      <c r="BA33" s="221">
        <f>'[6]6'!AI34</f>
        <v>0</v>
      </c>
      <c r="BB33" s="221">
        <f>'[6]6'!AJ34</f>
        <v>0</v>
      </c>
      <c r="BC33" s="221">
        <f>'[6]6'!AK34</f>
        <v>0</v>
      </c>
      <c r="BD33" s="221">
        <v>0</v>
      </c>
      <c r="BE33" s="221">
        <v>0</v>
      </c>
      <c r="BF33" s="221">
        <f>'[6]6'!AL34</f>
        <v>0</v>
      </c>
      <c r="BG33" s="221">
        <f>'[6]6'!AM34</f>
        <v>0</v>
      </c>
      <c r="BH33" s="221">
        <f>'[6]6'!AO34</f>
        <v>0</v>
      </c>
      <c r="BI33" s="221">
        <f>'[6]6'!AP34</f>
        <v>0</v>
      </c>
      <c r="BJ33" s="221">
        <f>'[6]6'!AQ34</f>
        <v>0</v>
      </c>
      <c r="BK33" s="221">
        <v>0</v>
      </c>
      <c r="BL33" s="221">
        <v>0</v>
      </c>
      <c r="BM33" s="221">
        <f>'[6]6'!AR34</f>
        <v>0</v>
      </c>
      <c r="BN33" s="221">
        <f>'[6]6'!AS34</f>
        <v>0</v>
      </c>
      <c r="BO33" s="221">
        <f>'[6]6'!AU34</f>
        <v>0</v>
      </c>
      <c r="BP33" s="221">
        <f>'[6]6'!AV34</f>
        <v>0</v>
      </c>
      <c r="BQ33" s="221">
        <f>'[6]6'!AW34</f>
        <v>0</v>
      </c>
      <c r="BR33" s="221">
        <v>0</v>
      </c>
      <c r="BS33" s="221">
        <v>0</v>
      </c>
      <c r="BT33" s="221">
        <f>'[6]6'!AX34</f>
        <v>0</v>
      </c>
      <c r="BU33" s="221">
        <f>'[6]6'!AY34</f>
        <v>0</v>
      </c>
      <c r="BV33" s="221">
        <f>'[6]6'!BC34</f>
        <v>0</v>
      </c>
      <c r="BW33" s="221">
        <f>'[6]6'!BD34</f>
        <v>0</v>
      </c>
      <c r="BX33" s="221">
        <f>'[6]6'!BE34</f>
        <v>0</v>
      </c>
      <c r="BY33" s="221">
        <v>0</v>
      </c>
      <c r="BZ33" s="221">
        <v>0</v>
      </c>
      <c r="CA33" s="221" t="e">
        <f>'[6]6'!BF34</f>
        <v>#REF!</v>
      </c>
      <c r="CB33" s="221">
        <f>'[6]6'!BG34</f>
        <v>0</v>
      </c>
      <c r="CC33" s="221">
        <f>'[6]6'!BI34</f>
        <v>0</v>
      </c>
      <c r="CD33" s="221">
        <f>'[6]6'!BJ34</f>
        <v>0</v>
      </c>
      <c r="CE33" s="221">
        <f>'[6]6'!BK34</f>
        <v>0</v>
      </c>
      <c r="CF33" s="221">
        <v>0</v>
      </c>
      <c r="CG33" s="221">
        <v>0</v>
      </c>
      <c r="CH33" s="221" t="e">
        <f>'[6]6'!BL34</f>
        <v>#REF!</v>
      </c>
      <c r="CI33" s="221">
        <f>'[6]6'!BM34</f>
        <v>0</v>
      </c>
      <c r="CJ33" s="221">
        <f>'[6]6'!BQ34</f>
        <v>0</v>
      </c>
      <c r="CK33" s="221" t="e">
        <f>'[6]6'!BR34</f>
        <v>#REF!</v>
      </c>
      <c r="CL33" s="221">
        <f>'[6]6'!BS34</f>
        <v>0</v>
      </c>
      <c r="CM33" s="221">
        <v>0</v>
      </c>
      <c r="CN33" s="221">
        <v>0</v>
      </c>
      <c r="CO33" s="221">
        <f>'[6]6'!BT34</f>
        <v>0</v>
      </c>
      <c r="CP33" s="221">
        <f>'[6]6'!BU34</f>
        <v>0</v>
      </c>
      <c r="CQ33" s="221">
        <f>'[6]6'!BW34</f>
        <v>0</v>
      </c>
      <c r="CR33" s="221" t="e">
        <f>'[6]6'!BX34</f>
        <v>#REF!</v>
      </c>
      <c r="CS33" s="221" t="e">
        <f>'[6]6'!BY34</f>
        <v>#REF!</v>
      </c>
      <c r="CT33" s="221">
        <v>0</v>
      </c>
      <c r="CU33" s="221">
        <v>0</v>
      </c>
      <c r="CV33" s="221" t="e">
        <f>'[6]6'!BZ34</f>
        <v>#REF!</v>
      </c>
      <c r="CW33" s="221" t="e">
        <f>'[6]6'!CA34</f>
        <v>#REF!</v>
      </c>
      <c r="CX33" s="221">
        <f t="shared" si="18"/>
        <v>0</v>
      </c>
      <c r="CY33" s="221">
        <f t="shared" si="18"/>
        <v>0</v>
      </c>
      <c r="CZ33" s="221">
        <f t="shared" si="18"/>
        <v>0</v>
      </c>
      <c r="DA33" s="221">
        <f t="shared" si="18"/>
        <v>0</v>
      </c>
      <c r="DB33" s="221">
        <f t="shared" si="18"/>
        <v>0</v>
      </c>
      <c r="DC33" s="221">
        <f t="shared" si="18"/>
        <v>0</v>
      </c>
      <c r="DD33" s="221">
        <f t="shared" si="18"/>
        <v>0</v>
      </c>
      <c r="DE33" s="221">
        <f t="shared" si="19"/>
        <v>0</v>
      </c>
      <c r="DF33" s="221">
        <f t="shared" si="19"/>
        <v>0</v>
      </c>
      <c r="DG33" s="221">
        <f t="shared" si="19"/>
        <v>0</v>
      </c>
      <c r="DH33" s="221">
        <f t="shared" si="20"/>
        <v>0</v>
      </c>
      <c r="DI33" s="221">
        <f t="shared" si="20"/>
        <v>0</v>
      </c>
      <c r="DJ33" s="221">
        <f t="shared" si="20"/>
        <v>0</v>
      </c>
      <c r="DK33" s="221">
        <f t="shared" si="20"/>
        <v>0</v>
      </c>
      <c r="DL33" s="220"/>
    </row>
    <row r="34" spans="1:116" ht="63" customHeight="1">
      <c r="A34" s="192" t="s">
        <v>262</v>
      </c>
      <c r="B34" s="193" t="s">
        <v>90</v>
      </c>
      <c r="C34" s="194" t="s">
        <v>91</v>
      </c>
      <c r="D34" s="221">
        <v>0</v>
      </c>
      <c r="E34" s="221">
        <v>0</v>
      </c>
      <c r="F34" s="221">
        <v>0</v>
      </c>
      <c r="G34" s="221">
        <v>0</v>
      </c>
      <c r="H34" s="221">
        <v>0</v>
      </c>
      <c r="I34" s="221">
        <v>0</v>
      </c>
      <c r="J34" s="221">
        <v>0</v>
      </c>
      <c r="K34" s="221">
        <v>0</v>
      </c>
      <c r="L34" s="221">
        <v>0</v>
      </c>
      <c r="M34" s="221">
        <v>0</v>
      </c>
      <c r="N34" s="221">
        <v>0</v>
      </c>
      <c r="O34" s="221">
        <v>0</v>
      </c>
      <c r="P34" s="221">
        <v>0</v>
      </c>
      <c r="Q34" s="221">
        <v>0</v>
      </c>
      <c r="R34" s="221">
        <v>0</v>
      </c>
      <c r="S34" s="221">
        <v>0</v>
      </c>
      <c r="T34" s="221">
        <v>0</v>
      </c>
      <c r="U34" s="221">
        <v>0</v>
      </c>
      <c r="V34" s="221">
        <v>0</v>
      </c>
      <c r="W34" s="221">
        <v>0</v>
      </c>
      <c r="X34" s="221">
        <v>0</v>
      </c>
      <c r="Y34" s="221">
        <v>0</v>
      </c>
      <c r="Z34" s="221">
        <v>0</v>
      </c>
      <c r="AA34" s="221">
        <v>0</v>
      </c>
      <c r="AB34" s="221">
        <v>0</v>
      </c>
      <c r="AC34" s="221">
        <v>0</v>
      </c>
      <c r="AD34" s="221">
        <v>0</v>
      </c>
      <c r="AE34" s="221">
        <v>0</v>
      </c>
      <c r="AF34" s="221">
        <v>0</v>
      </c>
      <c r="AG34" s="221">
        <v>0</v>
      </c>
      <c r="AH34" s="221">
        <v>0</v>
      </c>
      <c r="AI34" s="221">
        <v>0</v>
      </c>
      <c r="AJ34" s="221">
        <v>0</v>
      </c>
      <c r="AK34" s="221">
        <v>0</v>
      </c>
      <c r="AL34" s="221">
        <v>0</v>
      </c>
      <c r="AM34" s="221">
        <v>0</v>
      </c>
      <c r="AN34" s="221">
        <v>0</v>
      </c>
      <c r="AO34" s="221">
        <v>0</v>
      </c>
      <c r="AP34" s="221">
        <v>0</v>
      </c>
      <c r="AQ34" s="221">
        <v>0</v>
      </c>
      <c r="AR34" s="221">
        <v>0</v>
      </c>
      <c r="AS34" s="221">
        <v>0</v>
      </c>
      <c r="AT34" s="221">
        <v>0</v>
      </c>
      <c r="AU34" s="221">
        <v>0</v>
      </c>
      <c r="AV34" s="221">
        <v>0</v>
      </c>
      <c r="AW34" s="221">
        <v>0</v>
      </c>
      <c r="AX34" s="221">
        <v>0</v>
      </c>
      <c r="AY34" s="221">
        <v>0</v>
      </c>
      <c r="AZ34" s="221">
        <v>0</v>
      </c>
      <c r="BA34" s="221">
        <v>0</v>
      </c>
      <c r="BB34" s="221">
        <v>0</v>
      </c>
      <c r="BC34" s="221">
        <v>0</v>
      </c>
      <c r="BD34" s="221">
        <v>0</v>
      </c>
      <c r="BE34" s="221">
        <v>0</v>
      </c>
      <c r="BF34" s="221">
        <v>0</v>
      </c>
      <c r="BG34" s="221">
        <v>0</v>
      </c>
      <c r="BH34" s="221">
        <v>0</v>
      </c>
      <c r="BI34" s="221">
        <v>0</v>
      </c>
      <c r="BJ34" s="221">
        <v>0</v>
      </c>
      <c r="BK34" s="221">
        <v>0</v>
      </c>
      <c r="BL34" s="221">
        <v>0</v>
      </c>
      <c r="BM34" s="221">
        <v>0</v>
      </c>
      <c r="BN34" s="221">
        <v>0</v>
      </c>
      <c r="BO34" s="221">
        <v>0</v>
      </c>
      <c r="BP34" s="221">
        <v>0</v>
      </c>
      <c r="BQ34" s="221">
        <v>0</v>
      </c>
      <c r="BR34" s="221">
        <v>0</v>
      </c>
      <c r="BS34" s="221">
        <v>0</v>
      </c>
      <c r="BT34" s="221">
        <v>0</v>
      </c>
      <c r="BU34" s="221">
        <v>0</v>
      </c>
      <c r="BV34" s="221">
        <v>0</v>
      </c>
      <c r="BW34" s="221">
        <v>0</v>
      </c>
      <c r="BX34" s="221">
        <v>0</v>
      </c>
      <c r="BY34" s="221">
        <v>0</v>
      </c>
      <c r="BZ34" s="221">
        <v>0</v>
      </c>
      <c r="CA34" s="221">
        <v>0</v>
      </c>
      <c r="CB34" s="221">
        <v>0</v>
      </c>
      <c r="CC34" s="221">
        <v>0</v>
      </c>
      <c r="CD34" s="221">
        <v>0</v>
      </c>
      <c r="CE34" s="221">
        <v>0</v>
      </c>
      <c r="CF34" s="221">
        <v>0</v>
      </c>
      <c r="CG34" s="221">
        <v>0</v>
      </c>
      <c r="CH34" s="221">
        <v>0</v>
      </c>
      <c r="CI34" s="221">
        <v>0</v>
      </c>
      <c r="CJ34" s="221">
        <v>0</v>
      </c>
      <c r="CK34" s="221">
        <v>0</v>
      </c>
      <c r="CL34" s="221">
        <v>0</v>
      </c>
      <c r="CM34" s="221">
        <v>0</v>
      </c>
      <c r="CN34" s="221">
        <v>0</v>
      </c>
      <c r="CO34" s="221">
        <v>0</v>
      </c>
      <c r="CP34" s="221">
        <v>0</v>
      </c>
      <c r="CQ34" s="221">
        <v>0</v>
      </c>
      <c r="CR34" s="221">
        <v>0</v>
      </c>
      <c r="CS34" s="221">
        <v>0</v>
      </c>
      <c r="CT34" s="221">
        <v>0</v>
      </c>
      <c r="CU34" s="221">
        <v>0</v>
      </c>
      <c r="CV34" s="221">
        <v>0</v>
      </c>
      <c r="CW34" s="221">
        <v>0</v>
      </c>
      <c r="CX34" s="221">
        <v>0</v>
      </c>
      <c r="CY34" s="221">
        <v>0</v>
      </c>
      <c r="CZ34" s="221">
        <v>0</v>
      </c>
      <c r="DA34" s="221">
        <v>0</v>
      </c>
      <c r="DB34" s="221">
        <v>0</v>
      </c>
      <c r="DC34" s="221">
        <v>0</v>
      </c>
      <c r="DD34" s="221">
        <v>0</v>
      </c>
      <c r="DE34" s="221">
        <v>0</v>
      </c>
      <c r="DF34" s="221">
        <v>0</v>
      </c>
      <c r="DG34" s="221">
        <v>0</v>
      </c>
      <c r="DH34" s="221">
        <v>0</v>
      </c>
      <c r="DI34" s="221">
        <v>0</v>
      </c>
      <c r="DJ34" s="221">
        <v>0</v>
      </c>
      <c r="DK34" s="221">
        <v>0</v>
      </c>
      <c r="DL34" s="220"/>
    </row>
    <row r="35" spans="1:116" ht="81" customHeight="1">
      <c r="A35" s="192" t="s">
        <v>263</v>
      </c>
      <c r="B35" s="193" t="s">
        <v>92</v>
      </c>
      <c r="C35" s="194" t="s">
        <v>93</v>
      </c>
      <c r="D35" s="221">
        <v>0</v>
      </c>
      <c r="E35" s="221">
        <v>0</v>
      </c>
      <c r="F35" s="221">
        <v>0</v>
      </c>
      <c r="G35" s="221">
        <v>0</v>
      </c>
      <c r="H35" s="221">
        <v>0</v>
      </c>
      <c r="I35" s="221">
        <v>0</v>
      </c>
      <c r="J35" s="221">
        <v>0</v>
      </c>
      <c r="K35" s="221">
        <v>0</v>
      </c>
      <c r="L35" s="221">
        <v>0</v>
      </c>
      <c r="M35" s="221">
        <v>0</v>
      </c>
      <c r="N35" s="221">
        <v>0</v>
      </c>
      <c r="O35" s="221">
        <v>0</v>
      </c>
      <c r="P35" s="221">
        <v>0</v>
      </c>
      <c r="Q35" s="221">
        <v>0</v>
      </c>
      <c r="R35" s="221">
        <v>0</v>
      </c>
      <c r="S35" s="221">
        <v>0</v>
      </c>
      <c r="T35" s="221">
        <v>0</v>
      </c>
      <c r="U35" s="221">
        <v>0</v>
      </c>
      <c r="V35" s="221">
        <v>0</v>
      </c>
      <c r="W35" s="221">
        <v>0</v>
      </c>
      <c r="X35" s="221">
        <v>0</v>
      </c>
      <c r="Y35" s="221">
        <v>0</v>
      </c>
      <c r="Z35" s="221">
        <v>0</v>
      </c>
      <c r="AA35" s="221">
        <v>0</v>
      </c>
      <c r="AB35" s="221">
        <v>0</v>
      </c>
      <c r="AC35" s="221">
        <v>0</v>
      </c>
      <c r="AD35" s="221">
        <v>0</v>
      </c>
      <c r="AE35" s="221">
        <v>0</v>
      </c>
      <c r="AF35" s="221">
        <v>0</v>
      </c>
      <c r="AG35" s="221">
        <v>0</v>
      </c>
      <c r="AH35" s="221">
        <v>0</v>
      </c>
      <c r="AI35" s="221">
        <v>0</v>
      </c>
      <c r="AJ35" s="221">
        <v>0</v>
      </c>
      <c r="AK35" s="221">
        <v>0</v>
      </c>
      <c r="AL35" s="221">
        <v>0</v>
      </c>
      <c r="AM35" s="221">
        <v>0</v>
      </c>
      <c r="AN35" s="221">
        <v>0</v>
      </c>
      <c r="AO35" s="221">
        <v>0</v>
      </c>
      <c r="AP35" s="221">
        <v>0</v>
      </c>
      <c r="AQ35" s="221">
        <v>0</v>
      </c>
      <c r="AR35" s="221">
        <v>0</v>
      </c>
      <c r="AS35" s="221">
        <v>0</v>
      </c>
      <c r="AT35" s="221">
        <v>0</v>
      </c>
      <c r="AU35" s="221">
        <v>0</v>
      </c>
      <c r="AV35" s="221">
        <v>0</v>
      </c>
      <c r="AW35" s="221">
        <v>0</v>
      </c>
      <c r="AX35" s="221">
        <v>0</v>
      </c>
      <c r="AY35" s="221">
        <v>0</v>
      </c>
      <c r="AZ35" s="221">
        <v>0</v>
      </c>
      <c r="BA35" s="221">
        <v>0</v>
      </c>
      <c r="BB35" s="221">
        <v>0</v>
      </c>
      <c r="BC35" s="221">
        <v>0</v>
      </c>
      <c r="BD35" s="221">
        <v>0</v>
      </c>
      <c r="BE35" s="221">
        <v>0</v>
      </c>
      <c r="BF35" s="221">
        <v>0</v>
      </c>
      <c r="BG35" s="221">
        <v>0</v>
      </c>
      <c r="BH35" s="221">
        <v>0</v>
      </c>
      <c r="BI35" s="221">
        <v>0</v>
      </c>
      <c r="BJ35" s="221">
        <v>0</v>
      </c>
      <c r="BK35" s="221">
        <v>0</v>
      </c>
      <c r="BL35" s="221">
        <v>0</v>
      </c>
      <c r="BM35" s="221">
        <v>0</v>
      </c>
      <c r="BN35" s="221">
        <v>0</v>
      </c>
      <c r="BO35" s="221">
        <v>0</v>
      </c>
      <c r="BP35" s="221">
        <v>0</v>
      </c>
      <c r="BQ35" s="221">
        <v>0</v>
      </c>
      <c r="BR35" s="221">
        <v>0</v>
      </c>
      <c r="BS35" s="221">
        <v>0</v>
      </c>
      <c r="BT35" s="221">
        <v>0</v>
      </c>
      <c r="BU35" s="221">
        <v>0</v>
      </c>
      <c r="BV35" s="221">
        <v>0</v>
      </c>
      <c r="BW35" s="221">
        <v>0</v>
      </c>
      <c r="BX35" s="221">
        <v>0</v>
      </c>
      <c r="BY35" s="221">
        <v>0</v>
      </c>
      <c r="BZ35" s="221">
        <v>0</v>
      </c>
      <c r="CA35" s="221">
        <v>0</v>
      </c>
      <c r="CB35" s="221">
        <v>0</v>
      </c>
      <c r="CC35" s="221">
        <v>0</v>
      </c>
      <c r="CD35" s="221">
        <v>0</v>
      </c>
      <c r="CE35" s="221">
        <v>0</v>
      </c>
      <c r="CF35" s="221">
        <v>0</v>
      </c>
      <c r="CG35" s="221">
        <v>0</v>
      </c>
      <c r="CH35" s="221">
        <v>0</v>
      </c>
      <c r="CI35" s="221">
        <v>0</v>
      </c>
      <c r="CJ35" s="221">
        <v>0</v>
      </c>
      <c r="CK35" s="221">
        <v>0</v>
      </c>
      <c r="CL35" s="221">
        <v>0</v>
      </c>
      <c r="CM35" s="221">
        <v>0</v>
      </c>
      <c r="CN35" s="221">
        <v>0</v>
      </c>
      <c r="CO35" s="221">
        <v>0</v>
      </c>
      <c r="CP35" s="221">
        <v>0</v>
      </c>
      <c r="CQ35" s="221">
        <v>0</v>
      </c>
      <c r="CR35" s="221">
        <v>0</v>
      </c>
      <c r="CS35" s="221">
        <v>0</v>
      </c>
      <c r="CT35" s="221">
        <v>0</v>
      </c>
      <c r="CU35" s="221">
        <v>0</v>
      </c>
      <c r="CV35" s="221">
        <v>0</v>
      </c>
      <c r="CW35" s="221">
        <v>0</v>
      </c>
      <c r="CX35" s="221">
        <v>0</v>
      </c>
      <c r="CY35" s="221">
        <v>0</v>
      </c>
      <c r="CZ35" s="221">
        <v>0</v>
      </c>
      <c r="DA35" s="221">
        <v>0</v>
      </c>
      <c r="DB35" s="221">
        <v>0</v>
      </c>
      <c r="DC35" s="221">
        <v>0</v>
      </c>
      <c r="DD35" s="221">
        <v>0</v>
      </c>
      <c r="DE35" s="221">
        <v>0</v>
      </c>
      <c r="DF35" s="221">
        <v>0</v>
      </c>
      <c r="DG35" s="221">
        <v>0</v>
      </c>
      <c r="DH35" s="221">
        <v>0</v>
      </c>
      <c r="DI35" s="221">
        <v>0</v>
      </c>
      <c r="DJ35" s="221">
        <v>0</v>
      </c>
      <c r="DK35" s="221">
        <v>0</v>
      </c>
      <c r="DL35" s="220"/>
    </row>
    <row r="36" spans="1:116" ht="32.25" customHeight="1">
      <c r="A36" s="174" t="str">
        <f>'[2]2'!A33</f>
        <v>1.6</v>
      </c>
      <c r="B36" s="174" t="str">
        <f>'[2]2'!B33</f>
        <v>Прочие инвестиционные проекты, всего, в том числе:</v>
      </c>
      <c r="C36" s="174">
        <f>'[2]2'!C33</f>
        <v>0</v>
      </c>
      <c r="D36" s="222">
        <f>SUM(D37:D43)</f>
        <v>1.56</v>
      </c>
      <c r="E36" s="222">
        <f t="shared" ref="E36:BP36" si="21">SUM(E37:E43)</f>
        <v>0</v>
      </c>
      <c r="F36" s="222">
        <f t="shared" si="21"/>
        <v>0</v>
      </c>
      <c r="G36" s="222">
        <f t="shared" si="21"/>
        <v>0</v>
      </c>
      <c r="H36" s="222">
        <f t="shared" si="21"/>
        <v>0</v>
      </c>
      <c r="I36" s="222">
        <f t="shared" si="21"/>
        <v>0</v>
      </c>
      <c r="J36" s="222">
        <f t="shared" si="21"/>
        <v>0</v>
      </c>
      <c r="K36" s="222">
        <f t="shared" si="21"/>
        <v>0</v>
      </c>
      <c r="L36" s="222">
        <f t="shared" si="21"/>
        <v>0</v>
      </c>
      <c r="M36" s="222">
        <f t="shared" si="21"/>
        <v>0</v>
      </c>
      <c r="N36" s="222">
        <f t="shared" si="21"/>
        <v>0</v>
      </c>
      <c r="O36" s="222">
        <f t="shared" si="21"/>
        <v>0</v>
      </c>
      <c r="P36" s="222">
        <f t="shared" si="21"/>
        <v>0</v>
      </c>
      <c r="Q36" s="222">
        <f t="shared" si="21"/>
        <v>0</v>
      </c>
      <c r="R36" s="222">
        <f t="shared" si="21"/>
        <v>0</v>
      </c>
      <c r="S36" s="222">
        <f t="shared" si="21"/>
        <v>0</v>
      </c>
      <c r="T36" s="222">
        <f t="shared" si="21"/>
        <v>0</v>
      </c>
      <c r="U36" s="222">
        <f t="shared" si="21"/>
        <v>0</v>
      </c>
      <c r="V36" s="222">
        <f t="shared" si="21"/>
        <v>0</v>
      </c>
      <c r="W36" s="222">
        <f t="shared" si="21"/>
        <v>0</v>
      </c>
      <c r="X36" s="222">
        <f t="shared" si="21"/>
        <v>0</v>
      </c>
      <c r="Y36" s="222">
        <f t="shared" si="21"/>
        <v>0</v>
      </c>
      <c r="Z36" s="222">
        <f t="shared" si="21"/>
        <v>0</v>
      </c>
      <c r="AA36" s="222">
        <f t="shared" si="21"/>
        <v>0</v>
      </c>
      <c r="AB36" s="222">
        <f t="shared" si="21"/>
        <v>0</v>
      </c>
      <c r="AC36" s="222">
        <f t="shared" si="21"/>
        <v>0</v>
      </c>
      <c r="AD36" s="222">
        <f t="shared" si="21"/>
        <v>0</v>
      </c>
      <c r="AE36" s="222">
        <f t="shared" si="21"/>
        <v>0</v>
      </c>
      <c r="AF36" s="222">
        <f t="shared" si="21"/>
        <v>0.25</v>
      </c>
      <c r="AG36" s="222">
        <f t="shared" si="21"/>
        <v>0</v>
      </c>
      <c r="AH36" s="222">
        <f t="shared" si="21"/>
        <v>0</v>
      </c>
      <c r="AI36" s="222">
        <f t="shared" si="21"/>
        <v>0</v>
      </c>
      <c r="AJ36" s="222">
        <f t="shared" si="21"/>
        <v>0</v>
      </c>
      <c r="AK36" s="222">
        <f t="shared" si="21"/>
        <v>0</v>
      </c>
      <c r="AL36" s="222">
        <f t="shared" si="21"/>
        <v>0</v>
      </c>
      <c r="AM36" s="222">
        <f t="shared" si="21"/>
        <v>0</v>
      </c>
      <c r="AN36" s="222">
        <f t="shared" si="21"/>
        <v>0</v>
      </c>
      <c r="AO36" s="222">
        <f t="shared" si="21"/>
        <v>0</v>
      </c>
      <c r="AP36" s="222">
        <f t="shared" si="21"/>
        <v>0</v>
      </c>
      <c r="AQ36" s="222">
        <f t="shared" si="21"/>
        <v>0</v>
      </c>
      <c r="AR36" s="222">
        <f t="shared" si="21"/>
        <v>0</v>
      </c>
      <c r="AS36" s="222">
        <f t="shared" si="21"/>
        <v>0</v>
      </c>
      <c r="AT36" s="222">
        <f t="shared" si="21"/>
        <v>0.25</v>
      </c>
      <c r="AU36" s="222">
        <f t="shared" si="21"/>
        <v>0</v>
      </c>
      <c r="AV36" s="222">
        <f t="shared" si="21"/>
        <v>0</v>
      </c>
      <c r="AW36" s="222">
        <f t="shared" si="21"/>
        <v>0</v>
      </c>
      <c r="AX36" s="222">
        <f t="shared" si="21"/>
        <v>0</v>
      </c>
      <c r="AY36" s="222">
        <f t="shared" si="21"/>
        <v>0</v>
      </c>
      <c r="AZ36" s="222">
        <f t="shared" si="21"/>
        <v>0</v>
      </c>
      <c r="BA36" s="222">
        <f t="shared" si="21"/>
        <v>0</v>
      </c>
      <c r="BB36" s="222">
        <f t="shared" si="21"/>
        <v>0</v>
      </c>
      <c r="BC36" s="222">
        <f t="shared" si="21"/>
        <v>0</v>
      </c>
      <c r="BD36" s="222">
        <f t="shared" si="21"/>
        <v>0</v>
      </c>
      <c r="BE36" s="222">
        <f t="shared" si="21"/>
        <v>0</v>
      </c>
      <c r="BF36" s="222">
        <f t="shared" si="21"/>
        <v>0</v>
      </c>
      <c r="BG36" s="222">
        <f t="shared" si="21"/>
        <v>0</v>
      </c>
      <c r="BH36" s="222">
        <f t="shared" si="21"/>
        <v>0.16</v>
      </c>
      <c r="BI36" s="222">
        <f t="shared" si="21"/>
        <v>0</v>
      </c>
      <c r="BJ36" s="222">
        <f t="shared" si="21"/>
        <v>0</v>
      </c>
      <c r="BK36" s="222">
        <f t="shared" si="21"/>
        <v>0</v>
      </c>
      <c r="BL36" s="222">
        <f t="shared" si="21"/>
        <v>0</v>
      </c>
      <c r="BM36" s="222">
        <f t="shared" si="21"/>
        <v>0</v>
      </c>
      <c r="BN36" s="222">
        <f t="shared" si="21"/>
        <v>0</v>
      </c>
      <c r="BO36" s="222">
        <f t="shared" si="21"/>
        <v>0</v>
      </c>
      <c r="BP36" s="222">
        <f t="shared" si="21"/>
        <v>0</v>
      </c>
      <c r="BQ36" s="222">
        <f t="shared" ref="BQ36:DK36" si="22">SUM(BQ37:BQ43)</f>
        <v>0</v>
      </c>
      <c r="BR36" s="222">
        <f t="shared" si="22"/>
        <v>0</v>
      </c>
      <c r="BS36" s="222">
        <f t="shared" si="22"/>
        <v>0</v>
      </c>
      <c r="BT36" s="222">
        <f t="shared" si="22"/>
        <v>0</v>
      </c>
      <c r="BU36" s="222">
        <f t="shared" si="22"/>
        <v>0</v>
      </c>
      <c r="BV36" s="222">
        <f t="shared" si="22"/>
        <v>0.25</v>
      </c>
      <c r="BW36" s="222">
        <f t="shared" si="22"/>
        <v>0</v>
      </c>
      <c r="BX36" s="222">
        <f t="shared" si="22"/>
        <v>0</v>
      </c>
      <c r="BY36" s="222">
        <f t="shared" si="22"/>
        <v>0</v>
      </c>
      <c r="BZ36" s="222">
        <f t="shared" si="22"/>
        <v>0</v>
      </c>
      <c r="CA36" s="222" t="e">
        <f t="shared" si="22"/>
        <v>#REF!</v>
      </c>
      <c r="CB36" s="222">
        <f t="shared" si="22"/>
        <v>0</v>
      </c>
      <c r="CC36" s="222">
        <f t="shared" si="22"/>
        <v>0</v>
      </c>
      <c r="CD36" s="222">
        <f t="shared" si="22"/>
        <v>0</v>
      </c>
      <c r="CE36" s="222" t="e">
        <f t="shared" si="22"/>
        <v>#REF!</v>
      </c>
      <c r="CF36" s="222">
        <f t="shared" si="22"/>
        <v>0</v>
      </c>
      <c r="CG36" s="222">
        <f t="shared" si="22"/>
        <v>0</v>
      </c>
      <c r="CH36" s="222" t="e">
        <f t="shared" si="22"/>
        <v>#REF!</v>
      </c>
      <c r="CI36" s="222">
        <f t="shared" si="22"/>
        <v>0</v>
      </c>
      <c r="CJ36" s="222">
        <f t="shared" si="22"/>
        <v>0.65</v>
      </c>
      <c r="CK36" s="222" t="e">
        <f t="shared" si="22"/>
        <v>#REF!</v>
      </c>
      <c r="CL36" s="222">
        <f t="shared" si="22"/>
        <v>0</v>
      </c>
      <c r="CM36" s="222">
        <f t="shared" si="22"/>
        <v>0</v>
      </c>
      <c r="CN36" s="222">
        <f t="shared" si="22"/>
        <v>0</v>
      </c>
      <c r="CO36" s="222">
        <f t="shared" si="22"/>
        <v>0</v>
      </c>
      <c r="CP36" s="222">
        <f t="shared" si="22"/>
        <v>0</v>
      </c>
      <c r="CQ36" s="222">
        <f t="shared" si="22"/>
        <v>0</v>
      </c>
      <c r="CR36" s="222" t="e">
        <f t="shared" si="22"/>
        <v>#REF!</v>
      </c>
      <c r="CS36" s="222" t="e">
        <f t="shared" si="22"/>
        <v>#REF!</v>
      </c>
      <c r="CT36" s="222">
        <f t="shared" si="22"/>
        <v>0</v>
      </c>
      <c r="CU36" s="222">
        <f t="shared" si="22"/>
        <v>0</v>
      </c>
      <c r="CV36" s="222" t="e">
        <f t="shared" si="22"/>
        <v>#REF!</v>
      </c>
      <c r="CW36" s="222" t="e">
        <f t="shared" si="22"/>
        <v>#REF!</v>
      </c>
      <c r="CX36" s="222">
        <f t="shared" si="22"/>
        <v>1.56</v>
      </c>
      <c r="CY36" s="222">
        <f t="shared" si="22"/>
        <v>0</v>
      </c>
      <c r="CZ36" s="222">
        <f t="shared" si="22"/>
        <v>0</v>
      </c>
      <c r="DA36" s="222">
        <f t="shared" si="22"/>
        <v>0</v>
      </c>
      <c r="DB36" s="222">
        <f t="shared" si="22"/>
        <v>0</v>
      </c>
      <c r="DC36" s="222">
        <f t="shared" si="22"/>
        <v>0</v>
      </c>
      <c r="DD36" s="222">
        <f t="shared" si="22"/>
        <v>0</v>
      </c>
      <c r="DE36" s="222">
        <f t="shared" si="22"/>
        <v>0</v>
      </c>
      <c r="DF36" s="222">
        <f t="shared" si="22"/>
        <v>0</v>
      </c>
      <c r="DG36" s="222">
        <f t="shared" si="22"/>
        <v>0</v>
      </c>
      <c r="DH36" s="222">
        <f t="shared" si="22"/>
        <v>0</v>
      </c>
      <c r="DI36" s="222">
        <f t="shared" si="22"/>
        <v>0</v>
      </c>
      <c r="DJ36" s="222">
        <f t="shared" si="22"/>
        <v>0</v>
      </c>
      <c r="DK36" s="222">
        <f t="shared" si="22"/>
        <v>0</v>
      </c>
      <c r="DL36" s="220"/>
    </row>
    <row r="37" spans="1:116" ht="47.25">
      <c r="A37" s="192" t="s">
        <v>3</v>
      </c>
      <c r="B37" s="158" t="s">
        <v>63</v>
      </c>
      <c r="C37" s="197" t="s">
        <v>64</v>
      </c>
      <c r="D37" s="221">
        <f t="shared" ref="D37:J42" si="23">SUM(AF37,AT37,BH37)</f>
        <v>0.25</v>
      </c>
      <c r="E37" s="221">
        <f t="shared" si="23"/>
        <v>0</v>
      </c>
      <c r="F37" s="221">
        <f t="shared" si="23"/>
        <v>0</v>
      </c>
      <c r="G37" s="221">
        <f t="shared" si="23"/>
        <v>0</v>
      </c>
      <c r="H37" s="221">
        <f t="shared" si="23"/>
        <v>0</v>
      </c>
      <c r="I37" s="221">
        <f t="shared" si="23"/>
        <v>0</v>
      </c>
      <c r="J37" s="221">
        <f t="shared" si="23"/>
        <v>0</v>
      </c>
      <c r="K37" s="221">
        <f t="shared" ref="K37:Q42" si="24">SUM(Y37,AM37,AT37,BH37)</f>
        <v>0</v>
      </c>
      <c r="L37" s="221">
        <f t="shared" si="24"/>
        <v>0</v>
      </c>
      <c r="M37" s="221">
        <f t="shared" si="24"/>
        <v>0</v>
      </c>
      <c r="N37" s="221">
        <f t="shared" si="24"/>
        <v>0</v>
      </c>
      <c r="O37" s="221">
        <f t="shared" si="24"/>
        <v>0</v>
      </c>
      <c r="P37" s="221">
        <f t="shared" si="24"/>
        <v>0</v>
      </c>
      <c r="Q37" s="221">
        <f t="shared" si="24"/>
        <v>0</v>
      </c>
      <c r="R37" s="221">
        <v>0</v>
      </c>
      <c r="S37" s="221">
        <v>0</v>
      </c>
      <c r="T37" s="221">
        <v>0</v>
      </c>
      <c r="U37" s="221">
        <v>0</v>
      </c>
      <c r="V37" s="221">
        <v>0</v>
      </c>
      <c r="W37" s="221">
        <v>0</v>
      </c>
      <c r="X37" s="221">
        <v>0</v>
      </c>
      <c r="Y37" s="221">
        <v>0</v>
      </c>
      <c r="Z37" s="221">
        <v>0</v>
      </c>
      <c r="AA37" s="221">
        <v>0</v>
      </c>
      <c r="AB37" s="221">
        <v>0</v>
      </c>
      <c r="AC37" s="221">
        <v>0</v>
      </c>
      <c r="AD37" s="221">
        <v>0</v>
      </c>
      <c r="AE37" s="221">
        <v>0</v>
      </c>
      <c r="AF37" s="221">
        <f>'[6]6'!Q36</f>
        <v>0.25</v>
      </c>
      <c r="AG37" s="221">
        <f>'[6]6'!R36</f>
        <v>0</v>
      </c>
      <c r="AH37" s="221">
        <f>'[6]6'!S36</f>
        <v>0</v>
      </c>
      <c r="AI37" s="221">
        <v>0</v>
      </c>
      <c r="AJ37" s="221">
        <v>0</v>
      </c>
      <c r="AK37" s="221">
        <f>'[6]6'!T36</f>
        <v>0</v>
      </c>
      <c r="AL37" s="221">
        <f>'[6]6'!U36</f>
        <v>0</v>
      </c>
      <c r="AM37" s="221">
        <f>'[6]6'!W36</f>
        <v>0</v>
      </c>
      <c r="AN37" s="221">
        <f>'[6]6'!X36</f>
        <v>0</v>
      </c>
      <c r="AO37" s="221">
        <f>'[6]6'!Y36</f>
        <v>0</v>
      </c>
      <c r="AP37" s="221">
        <v>0</v>
      </c>
      <c r="AQ37" s="221">
        <v>0</v>
      </c>
      <c r="AR37" s="221">
        <f>'[6]6'!Z36</f>
        <v>0</v>
      </c>
      <c r="AS37" s="221">
        <v>0</v>
      </c>
      <c r="AT37" s="221">
        <f>'[6]6'!AC36</f>
        <v>0</v>
      </c>
      <c r="AU37" s="221">
        <f>'[6]6'!AD36</f>
        <v>0</v>
      </c>
      <c r="AV37" s="221">
        <f>'[6]6'!AE36</f>
        <v>0</v>
      </c>
      <c r="AW37" s="221">
        <v>0</v>
      </c>
      <c r="AX37" s="221">
        <v>0</v>
      </c>
      <c r="AY37" s="221">
        <f>'[6]6'!AF36</f>
        <v>0</v>
      </c>
      <c r="AZ37" s="221">
        <f>'[6]6'!AG36</f>
        <v>0</v>
      </c>
      <c r="BA37" s="221">
        <f>'[6]6'!AI36</f>
        <v>0</v>
      </c>
      <c r="BB37" s="221">
        <f>'[6]6'!AJ36</f>
        <v>0</v>
      </c>
      <c r="BC37" s="221">
        <f>'[6]6'!AK36</f>
        <v>0</v>
      </c>
      <c r="BD37" s="221">
        <v>0</v>
      </c>
      <c r="BE37" s="221">
        <v>0</v>
      </c>
      <c r="BF37" s="221">
        <f>'[6]6'!AL36</f>
        <v>0</v>
      </c>
      <c r="BG37" s="221">
        <f>'[6]6'!AM36</f>
        <v>0</v>
      </c>
      <c r="BH37" s="221">
        <f>'[6]6'!AO36</f>
        <v>0</v>
      </c>
      <c r="BI37" s="221">
        <f>'[6]6'!AP36</f>
        <v>0</v>
      </c>
      <c r="BJ37" s="221">
        <f>'[6]6'!AQ36</f>
        <v>0</v>
      </c>
      <c r="BK37" s="221">
        <v>0</v>
      </c>
      <c r="BL37" s="221">
        <v>0</v>
      </c>
      <c r="BM37" s="221">
        <f>'[6]6'!AR36</f>
        <v>0</v>
      </c>
      <c r="BN37" s="221">
        <f>'[6]6'!AS36</f>
        <v>0</v>
      </c>
      <c r="BO37" s="221">
        <f>'[6]6'!AU36</f>
        <v>0</v>
      </c>
      <c r="BP37" s="221">
        <f>'[6]6'!AV36</f>
        <v>0</v>
      </c>
      <c r="BQ37" s="221">
        <f>'[6]6'!AW36</f>
        <v>0</v>
      </c>
      <c r="BR37" s="221">
        <v>0</v>
      </c>
      <c r="BS37" s="221">
        <v>0</v>
      </c>
      <c r="BT37" s="221">
        <f>'[6]6'!AX36</f>
        <v>0</v>
      </c>
      <c r="BU37" s="221">
        <f>'[6]6'!AY36</f>
        <v>0</v>
      </c>
      <c r="BV37" s="221">
        <f>'[6]6'!BC36</f>
        <v>0</v>
      </c>
      <c r="BW37" s="221">
        <f>'[6]6'!BD36</f>
        <v>0</v>
      </c>
      <c r="BX37" s="221">
        <f>'[6]6'!BE36</f>
        <v>0</v>
      </c>
      <c r="BY37" s="221">
        <v>0</v>
      </c>
      <c r="BZ37" s="221">
        <v>0</v>
      </c>
      <c r="CA37" s="221" t="e">
        <f>'[6]6'!BF36</f>
        <v>#REF!</v>
      </c>
      <c r="CB37" s="221">
        <f>'[6]6'!BG36</f>
        <v>0</v>
      </c>
      <c r="CC37" s="221">
        <f>'[6]6'!BI36</f>
        <v>0</v>
      </c>
      <c r="CD37" s="221">
        <f>'[6]6'!BJ36</f>
        <v>0</v>
      </c>
      <c r="CE37" s="221" t="e">
        <f>'[6]6'!BK36</f>
        <v>#REF!</v>
      </c>
      <c r="CF37" s="221">
        <v>0</v>
      </c>
      <c r="CG37" s="221">
        <v>0</v>
      </c>
      <c r="CH37" s="221" t="e">
        <f>'[6]6'!BL36</f>
        <v>#REF!</v>
      </c>
      <c r="CI37" s="221">
        <f>'[6]6'!BM36</f>
        <v>0</v>
      </c>
      <c r="CJ37" s="221">
        <f>'[6]6'!BQ36</f>
        <v>0</v>
      </c>
      <c r="CK37" s="221" t="e">
        <f>'[6]6'!BR36</f>
        <v>#REF!</v>
      </c>
      <c r="CL37" s="221">
        <f>'[6]6'!BS36</f>
        <v>0</v>
      </c>
      <c r="CM37" s="221">
        <v>0</v>
      </c>
      <c r="CN37" s="221">
        <v>0</v>
      </c>
      <c r="CO37" s="221">
        <f>'[6]6'!BT36</f>
        <v>0</v>
      </c>
      <c r="CP37" s="221">
        <f>'[6]6'!BU36</f>
        <v>0</v>
      </c>
      <c r="CQ37" s="221">
        <f>'[6]6'!BW36</f>
        <v>0</v>
      </c>
      <c r="CR37" s="221" t="e">
        <f>'[6]6'!BX36</f>
        <v>#REF!</v>
      </c>
      <c r="CS37" s="221" t="e">
        <f>'[6]6'!BY36</f>
        <v>#REF!</v>
      </c>
      <c r="CT37" s="221">
        <v>0</v>
      </c>
      <c r="CU37" s="221">
        <v>0</v>
      </c>
      <c r="CV37" s="221" t="e">
        <f>'[6]6'!BZ36</f>
        <v>#REF!</v>
      </c>
      <c r="CW37" s="221" t="e">
        <f>'[6]6'!CA36</f>
        <v>#REF!</v>
      </c>
      <c r="CX37" s="221">
        <f t="shared" ref="CX37:DD42" si="25">SUM(R37,AF37,AT37,BH37)</f>
        <v>0.25</v>
      </c>
      <c r="CY37" s="221">
        <f t="shared" si="25"/>
        <v>0</v>
      </c>
      <c r="CZ37" s="221">
        <f t="shared" si="25"/>
        <v>0</v>
      </c>
      <c r="DA37" s="221">
        <f t="shared" si="25"/>
        <v>0</v>
      </c>
      <c r="DB37" s="221">
        <f t="shared" si="25"/>
        <v>0</v>
      </c>
      <c r="DC37" s="221">
        <f t="shared" si="25"/>
        <v>0</v>
      </c>
      <c r="DD37" s="221">
        <f t="shared" si="25"/>
        <v>0</v>
      </c>
      <c r="DE37" s="221">
        <f t="shared" ref="DE37:DK42" si="26">SUM(Y37,AM37,AT37,BH37)</f>
        <v>0</v>
      </c>
      <c r="DF37" s="221">
        <f t="shared" si="26"/>
        <v>0</v>
      </c>
      <c r="DG37" s="221">
        <f t="shared" si="26"/>
        <v>0</v>
      </c>
      <c r="DH37" s="221">
        <f t="shared" si="26"/>
        <v>0</v>
      </c>
      <c r="DI37" s="221">
        <f t="shared" si="26"/>
        <v>0</v>
      </c>
      <c r="DJ37" s="221">
        <f t="shared" si="26"/>
        <v>0</v>
      </c>
      <c r="DK37" s="221">
        <f t="shared" si="26"/>
        <v>0</v>
      </c>
      <c r="DL37" s="221"/>
    </row>
    <row r="38" spans="1:116" ht="47.25">
      <c r="A38" s="192" t="s">
        <v>96</v>
      </c>
      <c r="B38" s="158" t="s">
        <v>68</v>
      </c>
      <c r="C38" s="197" t="s">
        <v>69</v>
      </c>
      <c r="D38" s="221">
        <f t="shared" si="23"/>
        <v>0.25</v>
      </c>
      <c r="E38" s="221">
        <f t="shared" si="23"/>
        <v>0</v>
      </c>
      <c r="F38" s="221">
        <f t="shared" si="23"/>
        <v>0</v>
      </c>
      <c r="G38" s="221">
        <f t="shared" si="23"/>
        <v>0</v>
      </c>
      <c r="H38" s="221">
        <f t="shared" si="23"/>
        <v>0</v>
      </c>
      <c r="I38" s="221">
        <f t="shared" si="23"/>
        <v>0</v>
      </c>
      <c r="J38" s="221">
        <f t="shared" si="23"/>
        <v>0</v>
      </c>
      <c r="K38" s="221">
        <v>0</v>
      </c>
      <c r="L38" s="221">
        <f t="shared" si="24"/>
        <v>0</v>
      </c>
      <c r="M38" s="221">
        <f t="shared" si="24"/>
        <v>0</v>
      </c>
      <c r="N38" s="221">
        <f t="shared" si="24"/>
        <v>0</v>
      </c>
      <c r="O38" s="221">
        <f t="shared" si="24"/>
        <v>0</v>
      </c>
      <c r="P38" s="221">
        <f t="shared" si="24"/>
        <v>0</v>
      </c>
      <c r="Q38" s="221">
        <f t="shared" si="24"/>
        <v>0</v>
      </c>
      <c r="R38" s="221">
        <v>0</v>
      </c>
      <c r="S38" s="221">
        <v>0</v>
      </c>
      <c r="T38" s="221">
        <v>0</v>
      </c>
      <c r="U38" s="221">
        <v>0</v>
      </c>
      <c r="V38" s="221">
        <v>0</v>
      </c>
      <c r="W38" s="221">
        <v>0</v>
      </c>
      <c r="X38" s="221">
        <v>0</v>
      </c>
      <c r="Y38" s="221">
        <v>0</v>
      </c>
      <c r="Z38" s="221">
        <v>0</v>
      </c>
      <c r="AA38" s="221">
        <v>0</v>
      </c>
      <c r="AB38" s="221">
        <v>0</v>
      </c>
      <c r="AC38" s="221">
        <v>0</v>
      </c>
      <c r="AD38" s="221">
        <v>0</v>
      </c>
      <c r="AE38" s="221">
        <v>0</v>
      </c>
      <c r="AF38" s="221">
        <f>'[6]6'!Q37</f>
        <v>0</v>
      </c>
      <c r="AG38" s="221">
        <f>'[6]6'!R37</f>
        <v>0</v>
      </c>
      <c r="AH38" s="221">
        <f>'[6]6'!S37</f>
        <v>0</v>
      </c>
      <c r="AI38" s="221">
        <v>0</v>
      </c>
      <c r="AJ38" s="221">
        <v>0</v>
      </c>
      <c r="AK38" s="221">
        <f>'[6]6'!T37</f>
        <v>0</v>
      </c>
      <c r="AL38" s="221">
        <f>'[6]6'!U37</f>
        <v>0</v>
      </c>
      <c r="AM38" s="221">
        <f>'[6]6'!W37</f>
        <v>0</v>
      </c>
      <c r="AN38" s="221">
        <f>'[6]6'!X37</f>
        <v>0</v>
      </c>
      <c r="AO38" s="221">
        <f>'[6]6'!Y37</f>
        <v>0</v>
      </c>
      <c r="AP38" s="221">
        <v>0</v>
      </c>
      <c r="AQ38" s="221">
        <v>0</v>
      </c>
      <c r="AR38" s="221">
        <f>'[6]6'!Z37</f>
        <v>0</v>
      </c>
      <c r="AS38" s="221">
        <v>0</v>
      </c>
      <c r="AT38" s="221">
        <f>'[6]6'!AC37</f>
        <v>0.25</v>
      </c>
      <c r="AU38" s="221">
        <f>'[6]6'!AD37</f>
        <v>0</v>
      </c>
      <c r="AV38" s="221">
        <f>'[6]6'!AE37</f>
        <v>0</v>
      </c>
      <c r="AW38" s="221">
        <v>0</v>
      </c>
      <c r="AX38" s="221">
        <v>0</v>
      </c>
      <c r="AY38" s="221">
        <f>'[6]6'!AF37</f>
        <v>0</v>
      </c>
      <c r="AZ38" s="221">
        <f>'[6]6'!AG37</f>
        <v>0</v>
      </c>
      <c r="BA38" s="221">
        <f>'[6]6'!AI37</f>
        <v>0</v>
      </c>
      <c r="BB38" s="221">
        <f>'[6]6'!AJ37</f>
        <v>0</v>
      </c>
      <c r="BC38" s="221">
        <f>'[6]6'!AK37</f>
        <v>0</v>
      </c>
      <c r="BD38" s="221">
        <v>0</v>
      </c>
      <c r="BE38" s="221">
        <v>0</v>
      </c>
      <c r="BF38" s="221">
        <f>'[6]6'!AL37</f>
        <v>0</v>
      </c>
      <c r="BG38" s="221">
        <f>'[6]6'!AM37</f>
        <v>0</v>
      </c>
      <c r="BH38" s="221">
        <f>'[6]6'!AO37</f>
        <v>0</v>
      </c>
      <c r="BI38" s="221">
        <f>'[6]6'!AP37</f>
        <v>0</v>
      </c>
      <c r="BJ38" s="221">
        <f>'[6]6'!AQ37</f>
        <v>0</v>
      </c>
      <c r="BK38" s="221">
        <v>0</v>
      </c>
      <c r="BL38" s="221">
        <v>0</v>
      </c>
      <c r="BM38" s="221">
        <f>'[6]6'!AR37</f>
        <v>0</v>
      </c>
      <c r="BN38" s="221">
        <f>'[6]6'!AS37</f>
        <v>0</v>
      </c>
      <c r="BO38" s="221">
        <f>'[6]6'!AU37</f>
        <v>0</v>
      </c>
      <c r="BP38" s="221">
        <f>'[6]6'!AV37</f>
        <v>0</v>
      </c>
      <c r="BQ38" s="221">
        <f>'[6]6'!AW37</f>
        <v>0</v>
      </c>
      <c r="BR38" s="221">
        <v>0</v>
      </c>
      <c r="BS38" s="221">
        <v>0</v>
      </c>
      <c r="BT38" s="221">
        <f>'[6]6'!AX37</f>
        <v>0</v>
      </c>
      <c r="BU38" s="221">
        <f>'[6]6'!AY37</f>
        <v>0</v>
      </c>
      <c r="BV38" s="221">
        <f>'[6]6'!BC37</f>
        <v>0</v>
      </c>
      <c r="BW38" s="221">
        <f>'[6]6'!BD37</f>
        <v>0</v>
      </c>
      <c r="BX38" s="221">
        <f>'[6]6'!BE37</f>
        <v>0</v>
      </c>
      <c r="BY38" s="221">
        <v>0</v>
      </c>
      <c r="BZ38" s="221">
        <v>0</v>
      </c>
      <c r="CA38" s="221" t="e">
        <f>'[6]6'!BF37</f>
        <v>#REF!</v>
      </c>
      <c r="CB38" s="221">
        <f>'[6]6'!BG37</f>
        <v>0</v>
      </c>
      <c r="CC38" s="221">
        <f>'[6]6'!BI37</f>
        <v>0</v>
      </c>
      <c r="CD38" s="221">
        <f>'[6]6'!BJ37</f>
        <v>0</v>
      </c>
      <c r="CE38" s="221">
        <f>'[6]6'!BK37</f>
        <v>0</v>
      </c>
      <c r="CF38" s="221">
        <v>0</v>
      </c>
      <c r="CG38" s="221">
        <v>0</v>
      </c>
      <c r="CH38" s="221" t="e">
        <f>'[6]6'!BL37</f>
        <v>#REF!</v>
      </c>
      <c r="CI38" s="221">
        <f>'[6]6'!BM37</f>
        <v>0</v>
      </c>
      <c r="CJ38" s="221">
        <f>'[6]6'!BQ37</f>
        <v>0</v>
      </c>
      <c r="CK38" s="221" t="e">
        <f>'[6]6'!BR37</f>
        <v>#REF!</v>
      </c>
      <c r="CL38" s="221">
        <f>'[6]6'!BS37</f>
        <v>0</v>
      </c>
      <c r="CM38" s="221">
        <v>0</v>
      </c>
      <c r="CN38" s="221">
        <v>0</v>
      </c>
      <c r="CO38" s="221">
        <f>'[6]6'!BT37</f>
        <v>0</v>
      </c>
      <c r="CP38" s="221">
        <f>'[6]6'!BU37</f>
        <v>0</v>
      </c>
      <c r="CQ38" s="221">
        <f>'[6]6'!BW37</f>
        <v>0</v>
      </c>
      <c r="CR38" s="221" t="e">
        <f>'[6]6'!BX37</f>
        <v>#REF!</v>
      </c>
      <c r="CS38" s="221" t="e">
        <f>'[6]6'!BY37</f>
        <v>#REF!</v>
      </c>
      <c r="CT38" s="221">
        <v>0</v>
      </c>
      <c r="CU38" s="221">
        <v>0</v>
      </c>
      <c r="CV38" s="221" t="e">
        <f>'[6]6'!BZ37</f>
        <v>#REF!</v>
      </c>
      <c r="CW38" s="221" t="e">
        <f>'[6]6'!CA37</f>
        <v>#REF!</v>
      </c>
      <c r="CX38" s="221">
        <f t="shared" si="25"/>
        <v>0.25</v>
      </c>
      <c r="CY38" s="221">
        <f t="shared" si="25"/>
        <v>0</v>
      </c>
      <c r="CZ38" s="221">
        <f t="shared" si="25"/>
        <v>0</v>
      </c>
      <c r="DA38" s="221">
        <f t="shared" si="25"/>
        <v>0</v>
      </c>
      <c r="DB38" s="221">
        <f t="shared" si="25"/>
        <v>0</v>
      </c>
      <c r="DC38" s="221">
        <f t="shared" si="25"/>
        <v>0</v>
      </c>
      <c r="DD38" s="221">
        <f t="shared" si="25"/>
        <v>0</v>
      </c>
      <c r="DE38" s="221">
        <v>0</v>
      </c>
      <c r="DF38" s="221">
        <f t="shared" si="26"/>
        <v>0</v>
      </c>
      <c r="DG38" s="221">
        <f t="shared" si="26"/>
        <v>0</v>
      </c>
      <c r="DH38" s="221">
        <f t="shared" si="26"/>
        <v>0</v>
      </c>
      <c r="DI38" s="221">
        <f t="shared" si="26"/>
        <v>0</v>
      </c>
      <c r="DJ38" s="221">
        <f t="shared" si="26"/>
        <v>0</v>
      </c>
      <c r="DK38" s="221">
        <f t="shared" si="26"/>
        <v>0</v>
      </c>
      <c r="DL38" s="221"/>
    </row>
    <row r="39" spans="1:116" ht="47.25">
      <c r="A39" s="192" t="s">
        <v>99</v>
      </c>
      <c r="B39" s="158" t="s">
        <v>76</v>
      </c>
      <c r="C39" s="197" t="s">
        <v>77</v>
      </c>
      <c r="D39" s="221">
        <f t="shared" si="23"/>
        <v>0.16</v>
      </c>
      <c r="E39" s="221">
        <f t="shared" si="23"/>
        <v>0</v>
      </c>
      <c r="F39" s="221">
        <f t="shared" si="23"/>
        <v>0</v>
      </c>
      <c r="G39" s="221">
        <f t="shared" si="23"/>
        <v>0</v>
      </c>
      <c r="H39" s="221">
        <f t="shared" si="23"/>
        <v>0</v>
      </c>
      <c r="I39" s="221">
        <f t="shared" si="23"/>
        <v>0</v>
      </c>
      <c r="J39" s="221">
        <f t="shared" si="23"/>
        <v>0</v>
      </c>
      <c r="K39" s="221">
        <v>0</v>
      </c>
      <c r="L39" s="221">
        <f t="shared" si="24"/>
        <v>0</v>
      </c>
      <c r="M39" s="221">
        <f t="shared" si="24"/>
        <v>0</v>
      </c>
      <c r="N39" s="221">
        <f t="shared" si="24"/>
        <v>0</v>
      </c>
      <c r="O39" s="221">
        <f t="shared" si="24"/>
        <v>0</v>
      </c>
      <c r="P39" s="221">
        <f t="shared" si="24"/>
        <v>0</v>
      </c>
      <c r="Q39" s="221">
        <f t="shared" si="24"/>
        <v>0</v>
      </c>
      <c r="R39" s="221">
        <v>0</v>
      </c>
      <c r="S39" s="221">
        <v>0</v>
      </c>
      <c r="T39" s="221">
        <v>0</v>
      </c>
      <c r="U39" s="221">
        <v>0</v>
      </c>
      <c r="V39" s="221">
        <v>0</v>
      </c>
      <c r="W39" s="221">
        <v>0</v>
      </c>
      <c r="X39" s="221">
        <v>0</v>
      </c>
      <c r="Y39" s="221">
        <v>0</v>
      </c>
      <c r="Z39" s="221">
        <v>0</v>
      </c>
      <c r="AA39" s="221">
        <v>0</v>
      </c>
      <c r="AB39" s="221">
        <v>0</v>
      </c>
      <c r="AC39" s="221">
        <v>0</v>
      </c>
      <c r="AD39" s="221">
        <v>0</v>
      </c>
      <c r="AE39" s="221">
        <v>0</v>
      </c>
      <c r="AF39" s="221">
        <f>'[6]6'!Q38</f>
        <v>0</v>
      </c>
      <c r="AG39" s="221">
        <f>'[6]6'!R38</f>
        <v>0</v>
      </c>
      <c r="AH39" s="221">
        <f>'[6]6'!S38</f>
        <v>0</v>
      </c>
      <c r="AI39" s="221">
        <v>0</v>
      </c>
      <c r="AJ39" s="221">
        <v>0</v>
      </c>
      <c r="AK39" s="221">
        <f>'[6]6'!T38</f>
        <v>0</v>
      </c>
      <c r="AL39" s="221">
        <f>'[6]6'!U38</f>
        <v>0</v>
      </c>
      <c r="AM39" s="221">
        <f>'[6]6'!W38</f>
        <v>0</v>
      </c>
      <c r="AN39" s="221">
        <f>'[6]6'!X38</f>
        <v>0</v>
      </c>
      <c r="AO39" s="221">
        <f>'[6]6'!Y38</f>
        <v>0</v>
      </c>
      <c r="AP39" s="221">
        <v>0</v>
      </c>
      <c r="AQ39" s="221">
        <v>0</v>
      </c>
      <c r="AR39" s="221">
        <f>'[6]6'!Z38</f>
        <v>0</v>
      </c>
      <c r="AS39" s="221">
        <v>0</v>
      </c>
      <c r="AT39" s="221">
        <f>'[6]6'!AC38</f>
        <v>0</v>
      </c>
      <c r="AU39" s="221">
        <f>'[6]6'!AD38</f>
        <v>0</v>
      </c>
      <c r="AV39" s="221">
        <f>'[6]6'!AE38</f>
        <v>0</v>
      </c>
      <c r="AW39" s="221">
        <v>0</v>
      </c>
      <c r="AX39" s="221">
        <v>0</v>
      </c>
      <c r="AY39" s="221">
        <f>'[6]6'!AF38</f>
        <v>0</v>
      </c>
      <c r="AZ39" s="221">
        <f>'[6]6'!AG38</f>
        <v>0</v>
      </c>
      <c r="BA39" s="221">
        <f>'[6]6'!AI38</f>
        <v>0</v>
      </c>
      <c r="BB39" s="221">
        <f>'[6]6'!AJ38</f>
        <v>0</v>
      </c>
      <c r="BC39" s="221">
        <f>'[6]6'!AK38</f>
        <v>0</v>
      </c>
      <c r="BD39" s="221">
        <v>0</v>
      </c>
      <c r="BE39" s="221">
        <v>0</v>
      </c>
      <c r="BF39" s="221">
        <f>'[6]6'!AL38</f>
        <v>0</v>
      </c>
      <c r="BG39" s="221">
        <f>'[6]6'!AM38</f>
        <v>0</v>
      </c>
      <c r="BH39" s="221">
        <f>'[6]6'!AO38</f>
        <v>0.16</v>
      </c>
      <c r="BI39" s="221">
        <f>'[6]6'!AP38</f>
        <v>0</v>
      </c>
      <c r="BJ39" s="221">
        <f>'[6]6'!AQ38</f>
        <v>0</v>
      </c>
      <c r="BK39" s="221">
        <v>0</v>
      </c>
      <c r="BL39" s="221">
        <v>0</v>
      </c>
      <c r="BM39" s="221">
        <f>'[6]6'!AR38</f>
        <v>0</v>
      </c>
      <c r="BN39" s="221">
        <f>'[6]6'!AS38</f>
        <v>0</v>
      </c>
      <c r="BO39" s="221">
        <f>'[6]6'!AU38</f>
        <v>0</v>
      </c>
      <c r="BP39" s="221">
        <f>'[6]6'!AV38</f>
        <v>0</v>
      </c>
      <c r="BQ39" s="221">
        <f>'[6]6'!AW38</f>
        <v>0</v>
      </c>
      <c r="BR39" s="221">
        <v>0</v>
      </c>
      <c r="BS39" s="221">
        <v>0</v>
      </c>
      <c r="BT39" s="221">
        <f>'[6]6'!AX38</f>
        <v>0</v>
      </c>
      <c r="BU39" s="221">
        <f>'[6]6'!AY38</f>
        <v>0</v>
      </c>
      <c r="BV39" s="221">
        <f>'[6]6'!BC38</f>
        <v>0</v>
      </c>
      <c r="BW39" s="221">
        <f>'[6]6'!BD38</f>
        <v>0</v>
      </c>
      <c r="BX39" s="221">
        <f>'[6]6'!BE38</f>
        <v>0</v>
      </c>
      <c r="BY39" s="221">
        <v>0</v>
      </c>
      <c r="BZ39" s="221">
        <v>0</v>
      </c>
      <c r="CA39" s="221" t="e">
        <f>'[6]6'!BF38</f>
        <v>#REF!</v>
      </c>
      <c r="CB39" s="221">
        <f>'[6]6'!BG38</f>
        <v>0</v>
      </c>
      <c r="CC39" s="221">
        <f>'[6]6'!BI38</f>
        <v>0</v>
      </c>
      <c r="CD39" s="221">
        <f>'[6]6'!BJ38</f>
        <v>0</v>
      </c>
      <c r="CE39" s="221">
        <f>'[6]6'!BK38</f>
        <v>0</v>
      </c>
      <c r="CF39" s="221">
        <v>0</v>
      </c>
      <c r="CG39" s="221">
        <v>0</v>
      </c>
      <c r="CH39" s="221" t="e">
        <f>'[6]6'!BL38</f>
        <v>#REF!</v>
      </c>
      <c r="CI39" s="221">
        <f>'[6]6'!BM38</f>
        <v>0</v>
      </c>
      <c r="CJ39" s="221">
        <f>'[6]6'!BQ38</f>
        <v>0</v>
      </c>
      <c r="CK39" s="221" t="e">
        <f>'[6]6'!BR38</f>
        <v>#REF!</v>
      </c>
      <c r="CL39" s="221">
        <f>'[6]6'!BS38</f>
        <v>0</v>
      </c>
      <c r="CM39" s="221">
        <v>0</v>
      </c>
      <c r="CN39" s="221">
        <v>0</v>
      </c>
      <c r="CO39" s="221">
        <f>'[6]6'!BT38</f>
        <v>0</v>
      </c>
      <c r="CP39" s="221">
        <f>'[6]6'!BU38</f>
        <v>0</v>
      </c>
      <c r="CQ39" s="221">
        <f>'[6]6'!BW38</f>
        <v>0</v>
      </c>
      <c r="CR39" s="221" t="e">
        <f>'[6]6'!BX38</f>
        <v>#REF!</v>
      </c>
      <c r="CS39" s="221" t="e">
        <f>'[6]6'!BY38</f>
        <v>#REF!</v>
      </c>
      <c r="CT39" s="221">
        <v>0</v>
      </c>
      <c r="CU39" s="221">
        <v>0</v>
      </c>
      <c r="CV39" s="221" t="e">
        <f>'[6]6'!BZ38</f>
        <v>#REF!</v>
      </c>
      <c r="CW39" s="221" t="e">
        <f>'[6]6'!CA38</f>
        <v>#REF!</v>
      </c>
      <c r="CX39" s="221">
        <f t="shared" si="25"/>
        <v>0.16</v>
      </c>
      <c r="CY39" s="221">
        <f t="shared" si="25"/>
        <v>0</v>
      </c>
      <c r="CZ39" s="221">
        <f t="shared" si="25"/>
        <v>0</v>
      </c>
      <c r="DA39" s="221">
        <f t="shared" si="25"/>
        <v>0</v>
      </c>
      <c r="DB39" s="221">
        <f t="shared" si="25"/>
        <v>0</v>
      </c>
      <c r="DC39" s="221">
        <f t="shared" si="25"/>
        <v>0</v>
      </c>
      <c r="DD39" s="221">
        <f t="shared" si="25"/>
        <v>0</v>
      </c>
      <c r="DE39" s="221">
        <v>0</v>
      </c>
      <c r="DF39" s="221">
        <f t="shared" si="26"/>
        <v>0</v>
      </c>
      <c r="DG39" s="221">
        <f t="shared" si="26"/>
        <v>0</v>
      </c>
      <c r="DH39" s="221">
        <f t="shared" si="26"/>
        <v>0</v>
      </c>
      <c r="DI39" s="221">
        <f t="shared" si="26"/>
        <v>0</v>
      </c>
      <c r="DJ39" s="221">
        <f t="shared" si="26"/>
        <v>0</v>
      </c>
      <c r="DK39" s="221">
        <f t="shared" si="26"/>
        <v>0</v>
      </c>
      <c r="DL39" s="221"/>
    </row>
    <row r="40" spans="1:116" ht="47.25">
      <c r="A40" s="192" t="s">
        <v>297</v>
      </c>
      <c r="B40" s="158" t="s">
        <v>86</v>
      </c>
      <c r="C40" s="197" t="s">
        <v>87</v>
      </c>
      <c r="D40" s="221">
        <f>SUM(AF40,AT40,BH40,BV40,CJ40)</f>
        <v>0.25</v>
      </c>
      <c r="E40" s="221">
        <f t="shared" si="23"/>
        <v>0</v>
      </c>
      <c r="F40" s="221">
        <f t="shared" si="23"/>
        <v>0</v>
      </c>
      <c r="G40" s="221">
        <f t="shared" si="23"/>
        <v>0</v>
      </c>
      <c r="H40" s="221">
        <f t="shared" si="23"/>
        <v>0</v>
      </c>
      <c r="I40" s="221">
        <f t="shared" si="23"/>
        <v>0</v>
      </c>
      <c r="J40" s="221">
        <f t="shared" si="23"/>
        <v>0</v>
      </c>
      <c r="K40" s="221">
        <f t="shared" ref="K40:K42" si="27">SUM(Y40,AM40,AT40,BH40)</f>
        <v>0</v>
      </c>
      <c r="L40" s="221">
        <f t="shared" si="24"/>
        <v>0</v>
      </c>
      <c r="M40" s="221">
        <f t="shared" si="24"/>
        <v>0</v>
      </c>
      <c r="N40" s="221">
        <f t="shared" si="24"/>
        <v>0</v>
      </c>
      <c r="O40" s="221">
        <f t="shared" si="24"/>
        <v>0</v>
      </c>
      <c r="P40" s="221">
        <f t="shared" si="24"/>
        <v>0</v>
      </c>
      <c r="Q40" s="221">
        <f t="shared" si="24"/>
        <v>0</v>
      </c>
      <c r="R40" s="221">
        <v>0</v>
      </c>
      <c r="S40" s="221">
        <v>0</v>
      </c>
      <c r="T40" s="221">
        <v>0</v>
      </c>
      <c r="U40" s="221">
        <v>0</v>
      </c>
      <c r="V40" s="221">
        <v>0</v>
      </c>
      <c r="W40" s="221">
        <v>0</v>
      </c>
      <c r="X40" s="221">
        <v>0</v>
      </c>
      <c r="Y40" s="221">
        <v>0</v>
      </c>
      <c r="Z40" s="221">
        <v>0</v>
      </c>
      <c r="AA40" s="221">
        <v>0</v>
      </c>
      <c r="AB40" s="221">
        <v>0</v>
      </c>
      <c r="AC40" s="221">
        <v>0</v>
      </c>
      <c r="AD40" s="221">
        <v>0</v>
      </c>
      <c r="AE40" s="221">
        <v>0</v>
      </c>
      <c r="AF40" s="221">
        <f>'[6]6'!Q39</f>
        <v>0</v>
      </c>
      <c r="AG40" s="221">
        <f>'[6]6'!R39</f>
        <v>0</v>
      </c>
      <c r="AH40" s="221">
        <f>'[6]6'!S39</f>
        <v>0</v>
      </c>
      <c r="AI40" s="221">
        <v>0</v>
      </c>
      <c r="AJ40" s="221">
        <v>0</v>
      </c>
      <c r="AK40" s="221">
        <f>'[6]6'!T39</f>
        <v>0</v>
      </c>
      <c r="AL40" s="221">
        <f>'[6]6'!U39</f>
        <v>0</v>
      </c>
      <c r="AM40" s="221">
        <f>'[6]6'!W39</f>
        <v>0</v>
      </c>
      <c r="AN40" s="221">
        <f>'[6]6'!X39</f>
        <v>0</v>
      </c>
      <c r="AO40" s="221">
        <f>'[6]6'!Y39</f>
        <v>0</v>
      </c>
      <c r="AP40" s="221">
        <v>0</v>
      </c>
      <c r="AQ40" s="221">
        <v>0</v>
      </c>
      <c r="AR40" s="221">
        <f>'[6]6'!Z39</f>
        <v>0</v>
      </c>
      <c r="AS40" s="221">
        <v>0</v>
      </c>
      <c r="AT40" s="221">
        <f>'[6]6'!AC39</f>
        <v>0</v>
      </c>
      <c r="AU40" s="221">
        <f>'[6]6'!AD39</f>
        <v>0</v>
      </c>
      <c r="AV40" s="221">
        <f>'[6]6'!AE39</f>
        <v>0</v>
      </c>
      <c r="AW40" s="221">
        <v>0</v>
      </c>
      <c r="AX40" s="221">
        <v>0</v>
      </c>
      <c r="AY40" s="221">
        <f>'[6]6'!AF39</f>
        <v>0</v>
      </c>
      <c r="AZ40" s="221">
        <f>'[6]6'!AG39</f>
        <v>0</v>
      </c>
      <c r="BA40" s="221">
        <f>'[6]6'!AI39</f>
        <v>0</v>
      </c>
      <c r="BB40" s="221">
        <f>'[6]6'!AJ39</f>
        <v>0</v>
      </c>
      <c r="BC40" s="221">
        <f>'[6]6'!AK39</f>
        <v>0</v>
      </c>
      <c r="BD40" s="221">
        <v>0</v>
      </c>
      <c r="BE40" s="221">
        <v>0</v>
      </c>
      <c r="BF40" s="221">
        <f>'[6]6'!AL39</f>
        <v>0</v>
      </c>
      <c r="BG40" s="221">
        <f>'[6]6'!AM39</f>
        <v>0</v>
      </c>
      <c r="BH40" s="221">
        <f>'[6]6'!AO39</f>
        <v>0</v>
      </c>
      <c r="BI40" s="221">
        <f>'[6]6'!AP39</f>
        <v>0</v>
      </c>
      <c r="BJ40" s="221">
        <f>'[6]6'!AQ39</f>
        <v>0</v>
      </c>
      <c r="BK40" s="221">
        <v>0</v>
      </c>
      <c r="BL40" s="221">
        <v>0</v>
      </c>
      <c r="BM40" s="221">
        <f>'[6]6'!AR39</f>
        <v>0</v>
      </c>
      <c r="BN40" s="221">
        <f>'[6]6'!AS39</f>
        <v>0</v>
      </c>
      <c r="BO40" s="221">
        <f>'[6]6'!AU39</f>
        <v>0</v>
      </c>
      <c r="BP40" s="221">
        <f>'[6]6'!AV39</f>
        <v>0</v>
      </c>
      <c r="BQ40" s="221">
        <f>'[6]6'!AW39</f>
        <v>0</v>
      </c>
      <c r="BR40" s="221">
        <v>0</v>
      </c>
      <c r="BS40" s="221">
        <v>0</v>
      </c>
      <c r="BT40" s="221">
        <f>'[6]6'!AX39</f>
        <v>0</v>
      </c>
      <c r="BU40" s="221">
        <f>'[6]6'!AY39</f>
        <v>0</v>
      </c>
      <c r="BV40" s="221">
        <f>'[6]6'!BA39</f>
        <v>0.25</v>
      </c>
      <c r="BW40" s="221">
        <f>'[6]6'!BD39</f>
        <v>0</v>
      </c>
      <c r="BX40" s="221">
        <f>'[6]6'!BE39</f>
        <v>0</v>
      </c>
      <c r="BY40" s="221">
        <v>0</v>
      </c>
      <c r="BZ40" s="221">
        <v>0</v>
      </c>
      <c r="CA40" s="221" t="e">
        <f>'[6]6'!BF39</f>
        <v>#REF!</v>
      </c>
      <c r="CB40" s="221">
        <f>'[6]6'!BG39</f>
        <v>0</v>
      </c>
      <c r="CC40" s="221">
        <f>'[6]6'!BI39</f>
        <v>0</v>
      </c>
      <c r="CD40" s="221">
        <f>'[6]6'!BJ39</f>
        <v>0</v>
      </c>
      <c r="CE40" s="221">
        <f>'[6]6'!BK39</f>
        <v>0</v>
      </c>
      <c r="CF40" s="221">
        <v>0</v>
      </c>
      <c r="CG40" s="221">
        <v>0</v>
      </c>
      <c r="CH40" s="221" t="e">
        <f>'[6]6'!BL39</f>
        <v>#REF!</v>
      </c>
      <c r="CI40" s="221">
        <f>'[6]6'!BM39</f>
        <v>0</v>
      </c>
      <c r="CJ40" s="221">
        <f>'[6]6'!BQ39</f>
        <v>0</v>
      </c>
      <c r="CK40" s="221" t="e">
        <f>'[6]6'!BR39</f>
        <v>#REF!</v>
      </c>
      <c r="CL40" s="221">
        <f>'[6]6'!BS39</f>
        <v>0</v>
      </c>
      <c r="CM40" s="221">
        <v>0</v>
      </c>
      <c r="CN40" s="221">
        <v>0</v>
      </c>
      <c r="CO40" s="221">
        <f>'[6]6'!BT39</f>
        <v>0</v>
      </c>
      <c r="CP40" s="221">
        <f>'[6]6'!BU39</f>
        <v>0</v>
      </c>
      <c r="CQ40" s="221">
        <f>'[6]6'!BW39</f>
        <v>0</v>
      </c>
      <c r="CR40" s="221" t="e">
        <f>'[6]6'!BX39</f>
        <v>#REF!</v>
      </c>
      <c r="CS40" s="221" t="e">
        <f>'[6]6'!BY39</f>
        <v>#REF!</v>
      </c>
      <c r="CT40" s="221">
        <v>0</v>
      </c>
      <c r="CU40" s="221">
        <v>0</v>
      </c>
      <c r="CV40" s="221" t="e">
        <f>'[6]6'!BZ39</f>
        <v>#REF!</v>
      </c>
      <c r="CW40" s="221" t="e">
        <f>'[6]6'!CA39</f>
        <v>#REF!</v>
      </c>
      <c r="CX40" s="221">
        <f>SUM(R40,AF40,AT40,BH40,BV40,CJ40)</f>
        <v>0.25</v>
      </c>
      <c r="CY40" s="221">
        <f t="shared" si="25"/>
        <v>0</v>
      </c>
      <c r="CZ40" s="221">
        <f t="shared" si="25"/>
        <v>0</v>
      </c>
      <c r="DA40" s="221">
        <f t="shared" si="25"/>
        <v>0</v>
      </c>
      <c r="DB40" s="221">
        <f t="shared" si="25"/>
        <v>0</v>
      </c>
      <c r="DC40" s="221">
        <f t="shared" si="25"/>
        <v>0</v>
      </c>
      <c r="DD40" s="221">
        <f t="shared" si="25"/>
        <v>0</v>
      </c>
      <c r="DE40" s="221">
        <f t="shared" ref="DE40:DE42" si="28">SUM(Y40,AM40,AT40,BH40)</f>
        <v>0</v>
      </c>
      <c r="DF40" s="221">
        <f t="shared" si="26"/>
        <v>0</v>
      </c>
      <c r="DG40" s="221">
        <f t="shared" si="26"/>
        <v>0</v>
      </c>
      <c r="DH40" s="221">
        <f t="shared" si="26"/>
        <v>0</v>
      </c>
      <c r="DI40" s="221">
        <f t="shared" si="26"/>
        <v>0</v>
      </c>
      <c r="DJ40" s="221">
        <f t="shared" si="26"/>
        <v>0</v>
      </c>
      <c r="DK40" s="221">
        <f t="shared" si="26"/>
        <v>0</v>
      </c>
      <c r="DL40" s="221"/>
    </row>
    <row r="41" spans="1:116" ht="47.25">
      <c r="A41" s="192" t="s">
        <v>298</v>
      </c>
      <c r="B41" s="158" t="s">
        <v>94</v>
      </c>
      <c r="C41" s="197" t="s">
        <v>95</v>
      </c>
      <c r="D41" s="221">
        <f t="shared" ref="D41:D42" si="29">SUM(AF41,AT41,BH41,BV41,CJ41)</f>
        <v>0.4</v>
      </c>
      <c r="E41" s="221">
        <f t="shared" si="23"/>
        <v>0</v>
      </c>
      <c r="F41" s="221">
        <f t="shared" si="23"/>
        <v>0</v>
      </c>
      <c r="G41" s="221">
        <f t="shared" si="23"/>
        <v>0</v>
      </c>
      <c r="H41" s="221">
        <f t="shared" si="23"/>
        <v>0</v>
      </c>
      <c r="I41" s="221">
        <f t="shared" si="23"/>
        <v>0</v>
      </c>
      <c r="J41" s="221">
        <f t="shared" si="23"/>
        <v>0</v>
      </c>
      <c r="K41" s="221">
        <f t="shared" si="27"/>
        <v>0</v>
      </c>
      <c r="L41" s="221">
        <f t="shared" si="24"/>
        <v>0</v>
      </c>
      <c r="M41" s="221">
        <f t="shared" si="24"/>
        <v>0</v>
      </c>
      <c r="N41" s="221">
        <f t="shared" si="24"/>
        <v>0</v>
      </c>
      <c r="O41" s="221">
        <f t="shared" si="24"/>
        <v>0</v>
      </c>
      <c r="P41" s="221">
        <f t="shared" si="24"/>
        <v>0</v>
      </c>
      <c r="Q41" s="221">
        <f t="shared" si="24"/>
        <v>0</v>
      </c>
      <c r="R41" s="221">
        <v>0</v>
      </c>
      <c r="S41" s="221">
        <v>0</v>
      </c>
      <c r="T41" s="221">
        <v>0</v>
      </c>
      <c r="U41" s="221">
        <v>0</v>
      </c>
      <c r="V41" s="221">
        <v>0</v>
      </c>
      <c r="W41" s="221">
        <v>0</v>
      </c>
      <c r="X41" s="221">
        <v>0</v>
      </c>
      <c r="Y41" s="221">
        <v>0</v>
      </c>
      <c r="Z41" s="221">
        <v>0</v>
      </c>
      <c r="AA41" s="221">
        <v>0</v>
      </c>
      <c r="AB41" s="221">
        <v>0</v>
      </c>
      <c r="AC41" s="221">
        <v>0</v>
      </c>
      <c r="AD41" s="221">
        <v>0</v>
      </c>
      <c r="AE41" s="221">
        <v>0</v>
      </c>
      <c r="AF41" s="221">
        <f>'[6]6'!Q40</f>
        <v>0</v>
      </c>
      <c r="AG41" s="221">
        <f>'[6]6'!R40</f>
        <v>0</v>
      </c>
      <c r="AH41" s="221">
        <f>'[6]6'!S40</f>
        <v>0</v>
      </c>
      <c r="AI41" s="221">
        <v>0</v>
      </c>
      <c r="AJ41" s="221">
        <v>0</v>
      </c>
      <c r="AK41" s="221">
        <f>'[6]6'!T40</f>
        <v>0</v>
      </c>
      <c r="AL41" s="221">
        <f>'[6]6'!U40</f>
        <v>0</v>
      </c>
      <c r="AM41" s="221">
        <f>'[6]6'!W40</f>
        <v>0</v>
      </c>
      <c r="AN41" s="221">
        <f>'[6]6'!X40</f>
        <v>0</v>
      </c>
      <c r="AO41" s="221">
        <f>'[6]6'!Y40</f>
        <v>0</v>
      </c>
      <c r="AP41" s="221">
        <v>0</v>
      </c>
      <c r="AQ41" s="221">
        <v>0</v>
      </c>
      <c r="AR41" s="221">
        <f>'[6]6'!Z40</f>
        <v>0</v>
      </c>
      <c r="AS41" s="221">
        <v>0</v>
      </c>
      <c r="AT41" s="221">
        <f>'[6]6'!AC40</f>
        <v>0</v>
      </c>
      <c r="AU41" s="221">
        <f>'[6]6'!AD40</f>
        <v>0</v>
      </c>
      <c r="AV41" s="221">
        <f>'[6]6'!AE40</f>
        <v>0</v>
      </c>
      <c r="AW41" s="221">
        <v>0</v>
      </c>
      <c r="AX41" s="221">
        <v>0</v>
      </c>
      <c r="AY41" s="221">
        <f>'[6]6'!AF40</f>
        <v>0</v>
      </c>
      <c r="AZ41" s="221">
        <f>'[6]6'!AG40</f>
        <v>0</v>
      </c>
      <c r="BA41" s="221">
        <f>'[6]6'!AI40</f>
        <v>0</v>
      </c>
      <c r="BB41" s="221">
        <f>'[6]6'!AJ40</f>
        <v>0</v>
      </c>
      <c r="BC41" s="221">
        <f>'[6]6'!AK40</f>
        <v>0</v>
      </c>
      <c r="BD41" s="221">
        <v>0</v>
      </c>
      <c r="BE41" s="221">
        <v>0</v>
      </c>
      <c r="BF41" s="221">
        <f>'[6]6'!AL40</f>
        <v>0</v>
      </c>
      <c r="BG41" s="221">
        <f>'[6]6'!AM40</f>
        <v>0</v>
      </c>
      <c r="BH41" s="221">
        <f>'[6]6'!AO40</f>
        <v>0</v>
      </c>
      <c r="BI41" s="221">
        <f>'[6]6'!AP40</f>
        <v>0</v>
      </c>
      <c r="BJ41" s="221">
        <f>'[6]6'!AQ40</f>
        <v>0</v>
      </c>
      <c r="BK41" s="221">
        <v>0</v>
      </c>
      <c r="BL41" s="221">
        <v>0</v>
      </c>
      <c r="BM41" s="221">
        <f>'[6]6'!AR40</f>
        <v>0</v>
      </c>
      <c r="BN41" s="221">
        <f>'[6]6'!AS40</f>
        <v>0</v>
      </c>
      <c r="BO41" s="221">
        <f>'[6]6'!AU40</f>
        <v>0</v>
      </c>
      <c r="BP41" s="221">
        <f>'[6]6'!AV40</f>
        <v>0</v>
      </c>
      <c r="BQ41" s="221">
        <f>'[6]6'!AW40</f>
        <v>0</v>
      </c>
      <c r="BR41" s="221">
        <v>0</v>
      </c>
      <c r="BS41" s="221">
        <v>0</v>
      </c>
      <c r="BT41" s="221">
        <f>'[6]6'!AX40</f>
        <v>0</v>
      </c>
      <c r="BU41" s="221">
        <f>'[6]6'!AY40</f>
        <v>0</v>
      </c>
      <c r="BV41" s="221">
        <f>'[6]6'!BC40</f>
        <v>0</v>
      </c>
      <c r="BW41" s="221">
        <f>'[6]6'!BD40</f>
        <v>0</v>
      </c>
      <c r="BX41" s="221">
        <f>'[6]6'!BE40</f>
        <v>0</v>
      </c>
      <c r="BY41" s="221">
        <v>0</v>
      </c>
      <c r="BZ41" s="221">
        <v>0</v>
      </c>
      <c r="CA41" s="221" t="e">
        <f>'[6]6'!BF40</f>
        <v>#REF!</v>
      </c>
      <c r="CB41" s="221">
        <f>'[6]6'!BG40</f>
        <v>0</v>
      </c>
      <c r="CC41" s="221">
        <f>'[6]6'!BI40</f>
        <v>0</v>
      </c>
      <c r="CD41" s="221">
        <f>'[6]6'!BJ40</f>
        <v>0</v>
      </c>
      <c r="CE41" s="221">
        <f>'[6]6'!BK40</f>
        <v>0</v>
      </c>
      <c r="CF41" s="221">
        <v>0</v>
      </c>
      <c r="CG41" s="221">
        <v>0</v>
      </c>
      <c r="CH41" s="221">
        <v>0</v>
      </c>
      <c r="CI41" s="221">
        <v>0</v>
      </c>
      <c r="CJ41" s="221">
        <f>'[6]6'!BM40</f>
        <v>0.4</v>
      </c>
      <c r="CK41" s="221" t="e">
        <f>'[6]6'!BR40</f>
        <v>#REF!</v>
      </c>
      <c r="CL41" s="221">
        <f>'[6]6'!BS40</f>
        <v>0</v>
      </c>
      <c r="CM41" s="221">
        <v>0</v>
      </c>
      <c r="CN41" s="221">
        <v>0</v>
      </c>
      <c r="CO41" s="221">
        <f>'[6]6'!BT40</f>
        <v>0</v>
      </c>
      <c r="CP41" s="221">
        <f>'[6]6'!BU40</f>
        <v>0</v>
      </c>
      <c r="CQ41" s="221">
        <f>'[6]6'!BW40</f>
        <v>0</v>
      </c>
      <c r="CR41" s="221" t="e">
        <f>'[6]6'!BX40</f>
        <v>#REF!</v>
      </c>
      <c r="CS41" s="221" t="e">
        <f>'[6]6'!BY40</f>
        <v>#REF!</v>
      </c>
      <c r="CT41" s="221">
        <v>0</v>
      </c>
      <c r="CU41" s="221">
        <v>0</v>
      </c>
      <c r="CV41" s="221" t="e">
        <f>'[6]6'!BZ40</f>
        <v>#REF!</v>
      </c>
      <c r="CW41" s="221" t="e">
        <f>'[6]6'!CA40</f>
        <v>#REF!</v>
      </c>
      <c r="CX41" s="221">
        <f t="shared" ref="CX41:CX42" si="30">SUM(R41,AF41,AT41,BH41,BV41,CJ41)</f>
        <v>0.4</v>
      </c>
      <c r="CY41" s="221">
        <f t="shared" si="25"/>
        <v>0</v>
      </c>
      <c r="CZ41" s="221">
        <f t="shared" si="25"/>
        <v>0</v>
      </c>
      <c r="DA41" s="221">
        <f t="shared" si="25"/>
        <v>0</v>
      </c>
      <c r="DB41" s="221">
        <f t="shared" si="25"/>
        <v>0</v>
      </c>
      <c r="DC41" s="221">
        <f t="shared" si="25"/>
        <v>0</v>
      </c>
      <c r="DD41" s="221">
        <f t="shared" si="25"/>
        <v>0</v>
      </c>
      <c r="DE41" s="221">
        <f t="shared" si="28"/>
        <v>0</v>
      </c>
      <c r="DF41" s="221">
        <f t="shared" si="26"/>
        <v>0</v>
      </c>
      <c r="DG41" s="221">
        <f t="shared" si="26"/>
        <v>0</v>
      </c>
      <c r="DH41" s="221">
        <f t="shared" si="26"/>
        <v>0</v>
      </c>
      <c r="DI41" s="221">
        <f t="shared" si="26"/>
        <v>0</v>
      </c>
      <c r="DJ41" s="221">
        <f t="shared" si="26"/>
        <v>0</v>
      </c>
      <c r="DK41" s="221">
        <f t="shared" si="26"/>
        <v>0</v>
      </c>
      <c r="DL41" s="221"/>
    </row>
    <row r="42" spans="1:116" ht="47.25">
      <c r="A42" s="192" t="s">
        <v>299</v>
      </c>
      <c r="B42" s="158" t="s">
        <v>97</v>
      </c>
      <c r="C42" s="197" t="s">
        <v>98</v>
      </c>
      <c r="D42" s="221">
        <f t="shared" si="29"/>
        <v>0.25</v>
      </c>
      <c r="E42" s="221">
        <f t="shared" si="23"/>
        <v>0</v>
      </c>
      <c r="F42" s="221">
        <f t="shared" si="23"/>
        <v>0</v>
      </c>
      <c r="G42" s="221">
        <f t="shared" si="23"/>
        <v>0</v>
      </c>
      <c r="H42" s="221">
        <f t="shared" si="23"/>
        <v>0</v>
      </c>
      <c r="I42" s="221">
        <f t="shared" si="23"/>
        <v>0</v>
      </c>
      <c r="J42" s="221">
        <f t="shared" si="23"/>
        <v>0</v>
      </c>
      <c r="K42" s="221">
        <f t="shared" si="27"/>
        <v>0</v>
      </c>
      <c r="L42" s="221">
        <f t="shared" si="24"/>
        <v>0</v>
      </c>
      <c r="M42" s="221">
        <f t="shared" si="24"/>
        <v>0</v>
      </c>
      <c r="N42" s="221">
        <f t="shared" si="24"/>
        <v>0</v>
      </c>
      <c r="O42" s="221">
        <f t="shared" si="24"/>
        <v>0</v>
      </c>
      <c r="P42" s="221">
        <f t="shared" si="24"/>
        <v>0</v>
      </c>
      <c r="Q42" s="221">
        <f t="shared" si="24"/>
        <v>0</v>
      </c>
      <c r="R42" s="221">
        <v>0</v>
      </c>
      <c r="S42" s="221">
        <v>0</v>
      </c>
      <c r="T42" s="221">
        <v>0</v>
      </c>
      <c r="U42" s="221">
        <v>0</v>
      </c>
      <c r="V42" s="221">
        <v>0</v>
      </c>
      <c r="W42" s="221">
        <v>0</v>
      </c>
      <c r="X42" s="221">
        <v>0</v>
      </c>
      <c r="Y42" s="221">
        <v>0</v>
      </c>
      <c r="Z42" s="221">
        <v>0</v>
      </c>
      <c r="AA42" s="221">
        <v>0</v>
      </c>
      <c r="AB42" s="221">
        <v>0</v>
      </c>
      <c r="AC42" s="221">
        <v>0</v>
      </c>
      <c r="AD42" s="221">
        <v>0</v>
      </c>
      <c r="AE42" s="221">
        <v>0</v>
      </c>
      <c r="AF42" s="221">
        <f>'[6]6'!Q41</f>
        <v>0</v>
      </c>
      <c r="AG42" s="221">
        <f>'[6]6'!R41</f>
        <v>0</v>
      </c>
      <c r="AH42" s="221">
        <f>'[6]6'!S41</f>
        <v>0</v>
      </c>
      <c r="AI42" s="221">
        <v>0</v>
      </c>
      <c r="AJ42" s="221">
        <v>0</v>
      </c>
      <c r="AK42" s="221">
        <f>'[6]6'!T41</f>
        <v>0</v>
      </c>
      <c r="AL42" s="221">
        <f>'[6]6'!U41</f>
        <v>0</v>
      </c>
      <c r="AM42" s="221">
        <f>'[6]6'!W41</f>
        <v>0</v>
      </c>
      <c r="AN42" s="221">
        <f>'[6]6'!X41</f>
        <v>0</v>
      </c>
      <c r="AO42" s="221">
        <f>'[6]6'!Y41</f>
        <v>0</v>
      </c>
      <c r="AP42" s="221">
        <v>0</v>
      </c>
      <c r="AQ42" s="221">
        <v>0</v>
      </c>
      <c r="AR42" s="221">
        <f>'[6]6'!Z41</f>
        <v>0</v>
      </c>
      <c r="AS42" s="221">
        <v>0</v>
      </c>
      <c r="AT42" s="221">
        <f>'[6]6'!AC41</f>
        <v>0</v>
      </c>
      <c r="AU42" s="221">
        <f>'[6]6'!AD41</f>
        <v>0</v>
      </c>
      <c r="AV42" s="221">
        <f>'[6]6'!AE41</f>
        <v>0</v>
      </c>
      <c r="AW42" s="221">
        <v>0</v>
      </c>
      <c r="AX42" s="221">
        <v>0</v>
      </c>
      <c r="AY42" s="221">
        <f>'[6]6'!AF41</f>
        <v>0</v>
      </c>
      <c r="AZ42" s="221">
        <f>'[6]6'!AG41</f>
        <v>0</v>
      </c>
      <c r="BA42" s="221">
        <f>'[6]6'!AI41</f>
        <v>0</v>
      </c>
      <c r="BB42" s="221">
        <f>'[6]6'!AJ41</f>
        <v>0</v>
      </c>
      <c r="BC42" s="221">
        <f>'[6]6'!AK41</f>
        <v>0</v>
      </c>
      <c r="BD42" s="221">
        <v>0</v>
      </c>
      <c r="BE42" s="221">
        <v>0</v>
      </c>
      <c r="BF42" s="221">
        <f>'[6]6'!AL41</f>
        <v>0</v>
      </c>
      <c r="BG42" s="221">
        <f>'[6]6'!AM41</f>
        <v>0</v>
      </c>
      <c r="BH42" s="221">
        <f>'[6]6'!AO41</f>
        <v>0</v>
      </c>
      <c r="BI42" s="221">
        <f>'[6]6'!AP41</f>
        <v>0</v>
      </c>
      <c r="BJ42" s="221">
        <f>'[6]6'!AQ41</f>
        <v>0</v>
      </c>
      <c r="BK42" s="221">
        <v>0</v>
      </c>
      <c r="BL42" s="221">
        <v>0</v>
      </c>
      <c r="BM42" s="221">
        <f>'[6]6'!AR41</f>
        <v>0</v>
      </c>
      <c r="BN42" s="221">
        <f>'[6]6'!AS41</f>
        <v>0</v>
      </c>
      <c r="BO42" s="221">
        <f>'[6]6'!AU41</f>
        <v>0</v>
      </c>
      <c r="BP42" s="221">
        <f>'[6]6'!AV41</f>
        <v>0</v>
      </c>
      <c r="BQ42" s="221">
        <f>'[6]6'!AW41</f>
        <v>0</v>
      </c>
      <c r="BR42" s="221">
        <v>0</v>
      </c>
      <c r="BS42" s="221">
        <v>0</v>
      </c>
      <c r="BT42" s="221">
        <f>'[6]6'!AX41</f>
        <v>0</v>
      </c>
      <c r="BU42" s="221">
        <f>'[6]6'!AY41</f>
        <v>0</v>
      </c>
      <c r="BV42" s="221">
        <f>'[6]6'!BC41</f>
        <v>0</v>
      </c>
      <c r="BW42" s="221">
        <f>'[6]6'!BD41</f>
        <v>0</v>
      </c>
      <c r="BX42" s="221">
        <f>'[6]6'!BE41</f>
        <v>0</v>
      </c>
      <c r="BY42" s="221">
        <v>0</v>
      </c>
      <c r="BZ42" s="221">
        <v>0</v>
      </c>
      <c r="CA42" s="221" t="e">
        <f>'[6]6'!BF41</f>
        <v>#REF!</v>
      </c>
      <c r="CB42" s="221">
        <f>'[6]6'!BG41</f>
        <v>0</v>
      </c>
      <c r="CC42" s="221">
        <f>'[6]6'!BI41</f>
        <v>0</v>
      </c>
      <c r="CD42" s="221">
        <f>'[6]6'!BJ41</f>
        <v>0</v>
      </c>
      <c r="CE42" s="221">
        <f>'[6]6'!BK41</f>
        <v>0</v>
      </c>
      <c r="CF42" s="221">
        <v>0</v>
      </c>
      <c r="CG42" s="221">
        <v>0</v>
      </c>
      <c r="CH42" s="221">
        <v>0</v>
      </c>
      <c r="CI42" s="221">
        <v>0</v>
      </c>
      <c r="CJ42" s="221">
        <f>'[6]6'!BM41</f>
        <v>0.25</v>
      </c>
      <c r="CK42" s="221" t="e">
        <f>'[6]6'!BR41</f>
        <v>#REF!</v>
      </c>
      <c r="CL42" s="221">
        <f>'[6]6'!BS41</f>
        <v>0</v>
      </c>
      <c r="CM42" s="221">
        <v>0</v>
      </c>
      <c r="CN42" s="221">
        <v>0</v>
      </c>
      <c r="CO42" s="221">
        <f>'[6]6'!BT41</f>
        <v>0</v>
      </c>
      <c r="CP42" s="221">
        <f>'[6]6'!BU41</f>
        <v>0</v>
      </c>
      <c r="CQ42" s="221">
        <f>'[6]6'!BW41</f>
        <v>0</v>
      </c>
      <c r="CR42" s="221" t="e">
        <f>'[6]6'!BX41</f>
        <v>#REF!</v>
      </c>
      <c r="CS42" s="221" t="e">
        <f>'[6]6'!BY41</f>
        <v>#REF!</v>
      </c>
      <c r="CT42" s="221">
        <v>0</v>
      </c>
      <c r="CU42" s="221">
        <v>0</v>
      </c>
      <c r="CV42" s="221" t="e">
        <f>'[6]6'!BZ41</f>
        <v>#REF!</v>
      </c>
      <c r="CW42" s="221" t="e">
        <f>'[6]6'!CA41</f>
        <v>#REF!</v>
      </c>
      <c r="CX42" s="221">
        <f t="shared" si="30"/>
        <v>0.25</v>
      </c>
      <c r="CY42" s="221">
        <f t="shared" si="25"/>
        <v>0</v>
      </c>
      <c r="CZ42" s="221">
        <f t="shared" si="25"/>
        <v>0</v>
      </c>
      <c r="DA42" s="221">
        <f t="shared" si="25"/>
        <v>0</v>
      </c>
      <c r="DB42" s="221">
        <f t="shared" si="25"/>
        <v>0</v>
      </c>
      <c r="DC42" s="221">
        <f t="shared" si="25"/>
        <v>0</v>
      </c>
      <c r="DD42" s="221">
        <f t="shared" si="25"/>
        <v>0</v>
      </c>
      <c r="DE42" s="221">
        <f t="shared" si="28"/>
        <v>0</v>
      </c>
      <c r="DF42" s="221">
        <f t="shared" si="26"/>
        <v>0</v>
      </c>
      <c r="DG42" s="221">
        <f t="shared" si="26"/>
        <v>0</v>
      </c>
      <c r="DH42" s="221">
        <f t="shared" si="26"/>
        <v>0</v>
      </c>
      <c r="DI42" s="221">
        <f t="shared" si="26"/>
        <v>0</v>
      </c>
      <c r="DJ42" s="221">
        <f t="shared" si="26"/>
        <v>0</v>
      </c>
      <c r="DK42" s="221">
        <f t="shared" si="26"/>
        <v>0</v>
      </c>
      <c r="DL42" s="221"/>
    </row>
    <row r="43" spans="1:116" ht="67.5" customHeight="1">
      <c r="A43" s="192" t="s">
        <v>300</v>
      </c>
      <c r="B43" s="158" t="s">
        <v>100</v>
      </c>
      <c r="C43" s="197" t="s">
        <v>101</v>
      </c>
      <c r="D43" s="221">
        <v>0</v>
      </c>
      <c r="E43" s="221">
        <v>0</v>
      </c>
      <c r="F43" s="221">
        <v>0</v>
      </c>
      <c r="G43" s="221">
        <v>0</v>
      </c>
      <c r="H43" s="221">
        <v>0</v>
      </c>
      <c r="I43" s="221">
        <v>0</v>
      </c>
      <c r="J43" s="221">
        <v>0</v>
      </c>
      <c r="K43" s="221">
        <v>0</v>
      </c>
      <c r="L43" s="221">
        <v>0</v>
      </c>
      <c r="M43" s="221">
        <v>0</v>
      </c>
      <c r="N43" s="221">
        <v>0</v>
      </c>
      <c r="O43" s="221">
        <v>0</v>
      </c>
      <c r="P43" s="221">
        <v>0</v>
      </c>
      <c r="Q43" s="221">
        <v>0</v>
      </c>
      <c r="R43" s="221">
        <v>0</v>
      </c>
      <c r="S43" s="221">
        <v>0</v>
      </c>
      <c r="T43" s="221">
        <v>0</v>
      </c>
      <c r="U43" s="221">
        <v>0</v>
      </c>
      <c r="V43" s="221">
        <v>0</v>
      </c>
      <c r="W43" s="221">
        <v>0</v>
      </c>
      <c r="X43" s="221">
        <v>0</v>
      </c>
      <c r="Y43" s="221">
        <v>0</v>
      </c>
      <c r="Z43" s="221">
        <v>0</v>
      </c>
      <c r="AA43" s="221">
        <v>0</v>
      </c>
      <c r="AB43" s="221">
        <v>0</v>
      </c>
      <c r="AC43" s="221">
        <v>0</v>
      </c>
      <c r="AD43" s="221">
        <v>0</v>
      </c>
      <c r="AE43" s="221">
        <v>0</v>
      </c>
      <c r="AF43" s="221">
        <v>0</v>
      </c>
      <c r="AG43" s="221">
        <v>0</v>
      </c>
      <c r="AH43" s="221">
        <v>0</v>
      </c>
      <c r="AI43" s="221">
        <v>0</v>
      </c>
      <c r="AJ43" s="221">
        <v>0</v>
      </c>
      <c r="AK43" s="221">
        <v>0</v>
      </c>
      <c r="AL43" s="221">
        <v>0</v>
      </c>
      <c r="AM43" s="221">
        <v>0</v>
      </c>
      <c r="AN43" s="221">
        <v>0</v>
      </c>
      <c r="AO43" s="221">
        <v>0</v>
      </c>
      <c r="AP43" s="221">
        <v>0</v>
      </c>
      <c r="AQ43" s="221">
        <v>0</v>
      </c>
      <c r="AR43" s="221">
        <v>0</v>
      </c>
      <c r="AS43" s="221">
        <v>0</v>
      </c>
      <c r="AT43" s="221">
        <v>0</v>
      </c>
      <c r="AU43" s="221">
        <v>0</v>
      </c>
      <c r="AV43" s="221">
        <v>0</v>
      </c>
      <c r="AW43" s="221">
        <v>0</v>
      </c>
      <c r="AX43" s="221">
        <v>0</v>
      </c>
      <c r="AY43" s="221">
        <v>0</v>
      </c>
      <c r="AZ43" s="221">
        <v>0</v>
      </c>
      <c r="BA43" s="221">
        <v>0</v>
      </c>
      <c r="BB43" s="221">
        <v>0</v>
      </c>
      <c r="BC43" s="221">
        <v>0</v>
      </c>
      <c r="BD43" s="221">
        <v>0</v>
      </c>
      <c r="BE43" s="221">
        <v>0</v>
      </c>
      <c r="BF43" s="221">
        <v>0</v>
      </c>
      <c r="BG43" s="221">
        <v>0</v>
      </c>
      <c r="BH43" s="221">
        <v>0</v>
      </c>
      <c r="BI43" s="221">
        <v>0</v>
      </c>
      <c r="BJ43" s="221">
        <v>0</v>
      </c>
      <c r="BK43" s="221">
        <v>0</v>
      </c>
      <c r="BL43" s="221">
        <v>0</v>
      </c>
      <c r="BM43" s="221">
        <v>0</v>
      </c>
      <c r="BN43" s="221">
        <v>0</v>
      </c>
      <c r="BO43" s="221">
        <v>0</v>
      </c>
      <c r="BP43" s="221">
        <v>0</v>
      </c>
      <c r="BQ43" s="221">
        <v>0</v>
      </c>
      <c r="BR43" s="221">
        <v>0</v>
      </c>
      <c r="BS43" s="221">
        <v>0</v>
      </c>
      <c r="BT43" s="221">
        <v>0</v>
      </c>
      <c r="BU43" s="221">
        <v>0</v>
      </c>
      <c r="BV43" s="221">
        <v>0</v>
      </c>
      <c r="BW43" s="221">
        <v>0</v>
      </c>
      <c r="BX43" s="221">
        <v>0</v>
      </c>
      <c r="BY43" s="221">
        <v>0</v>
      </c>
      <c r="BZ43" s="221">
        <v>0</v>
      </c>
      <c r="CA43" s="221">
        <v>0</v>
      </c>
      <c r="CB43" s="221">
        <v>0</v>
      </c>
      <c r="CC43" s="221">
        <v>0</v>
      </c>
      <c r="CD43" s="221">
        <v>0</v>
      </c>
      <c r="CE43" s="221">
        <v>0</v>
      </c>
      <c r="CF43" s="221">
        <v>0</v>
      </c>
      <c r="CG43" s="221">
        <v>0</v>
      </c>
      <c r="CH43" s="221">
        <v>0</v>
      </c>
      <c r="CI43" s="221">
        <v>0</v>
      </c>
      <c r="CJ43" s="221">
        <v>0</v>
      </c>
      <c r="CK43" s="221">
        <v>0</v>
      </c>
      <c r="CL43" s="221">
        <v>0</v>
      </c>
      <c r="CM43" s="221">
        <v>0</v>
      </c>
      <c r="CN43" s="221">
        <v>0</v>
      </c>
      <c r="CO43" s="221">
        <v>0</v>
      </c>
      <c r="CP43" s="221">
        <v>0</v>
      </c>
      <c r="CQ43" s="221">
        <v>0</v>
      </c>
      <c r="CR43" s="221">
        <v>0</v>
      </c>
      <c r="CS43" s="221">
        <v>0</v>
      </c>
      <c r="CT43" s="221">
        <v>0</v>
      </c>
      <c r="CU43" s="221">
        <v>0</v>
      </c>
      <c r="CV43" s="221">
        <v>0</v>
      </c>
      <c r="CW43" s="221">
        <v>0</v>
      </c>
      <c r="CX43" s="221">
        <v>0</v>
      </c>
      <c r="CY43" s="221">
        <v>0</v>
      </c>
      <c r="CZ43" s="221">
        <v>0</v>
      </c>
      <c r="DA43" s="221">
        <v>0</v>
      </c>
      <c r="DB43" s="221">
        <v>0</v>
      </c>
      <c r="DC43" s="221">
        <v>0</v>
      </c>
      <c r="DD43" s="221">
        <v>0</v>
      </c>
      <c r="DE43" s="221">
        <v>0</v>
      </c>
      <c r="DF43" s="221">
        <v>0</v>
      </c>
      <c r="DG43" s="221">
        <v>0</v>
      </c>
      <c r="DH43" s="221">
        <v>0</v>
      </c>
      <c r="DI43" s="221">
        <v>0</v>
      </c>
      <c r="DJ43" s="221">
        <v>0</v>
      </c>
      <c r="DK43" s="221">
        <v>0</v>
      </c>
    </row>
    <row r="44" spans="1:116" s="2" customFormat="1" ht="15">
      <c r="B44" s="3"/>
      <c r="C44" s="3"/>
      <c r="D44" s="3"/>
      <c r="E44" s="3"/>
      <c r="F44" s="3"/>
      <c r="G44" s="3"/>
      <c r="H44" s="3"/>
      <c r="I44" s="3"/>
      <c r="J44" s="3"/>
      <c r="K44" s="3"/>
      <c r="L44" s="3"/>
      <c r="M44" s="3"/>
      <c r="N44" s="3"/>
      <c r="O44" s="3"/>
      <c r="P44" s="3"/>
      <c r="Q44" s="3"/>
      <c r="R44" s="3"/>
      <c r="S44" s="133"/>
      <c r="T44" s="3"/>
      <c r="U44" s="3"/>
    </row>
    <row r="45" spans="1:116" s="2" customFormat="1" ht="15">
      <c r="B45" s="3"/>
      <c r="C45" s="3"/>
      <c r="D45" s="3"/>
      <c r="E45" s="3"/>
      <c r="F45" s="3"/>
      <c r="G45" s="3"/>
      <c r="H45" s="3"/>
      <c r="I45" s="3"/>
      <c r="J45" s="3"/>
      <c r="K45" s="3"/>
      <c r="L45" s="3"/>
      <c r="M45" s="3"/>
      <c r="N45" s="3"/>
      <c r="O45" s="3"/>
      <c r="P45" s="3"/>
      <c r="Q45" s="3"/>
      <c r="R45" s="3"/>
      <c r="S45" s="133"/>
      <c r="T45" s="3"/>
      <c r="U45" s="3"/>
    </row>
    <row r="46" spans="1:116" s="2" customFormat="1" ht="15">
      <c r="B46" s="3"/>
      <c r="C46" s="3"/>
      <c r="D46" s="3"/>
      <c r="E46" s="3"/>
      <c r="F46" s="3"/>
      <c r="G46" s="3"/>
      <c r="H46" s="3"/>
      <c r="I46" s="3"/>
      <c r="J46" s="3"/>
      <c r="K46" s="3"/>
      <c r="L46" s="3"/>
      <c r="M46" s="3"/>
      <c r="N46" s="3"/>
      <c r="O46" s="3"/>
      <c r="P46" s="3"/>
      <c r="Q46" s="3"/>
      <c r="R46" s="3"/>
      <c r="S46" s="133"/>
      <c r="T46" s="3"/>
      <c r="U46" s="3"/>
    </row>
    <row r="47" spans="1:116" s="2" customFormat="1">
      <c r="B47" s="58" t="s">
        <v>0</v>
      </c>
      <c r="C47" s="58"/>
      <c r="D47" s="4"/>
      <c r="E47" s="4"/>
      <c r="F47" s="4"/>
      <c r="G47" s="4"/>
      <c r="H47" s="4"/>
      <c r="I47" s="4"/>
      <c r="J47" s="4"/>
      <c r="K47" s="4"/>
      <c r="L47" s="3"/>
      <c r="M47" s="3"/>
      <c r="N47" s="3"/>
      <c r="O47" s="3"/>
      <c r="P47" s="3"/>
      <c r="Q47" s="3"/>
      <c r="R47" s="3"/>
      <c r="S47" s="133"/>
      <c r="T47" s="3"/>
      <c r="U47" s="3"/>
    </row>
    <row r="48" spans="1:116" s="2" customFormat="1" ht="15">
      <c r="B48" s="3"/>
      <c r="C48" s="3"/>
      <c r="D48" s="3"/>
      <c r="E48" s="3"/>
      <c r="F48" s="3"/>
      <c r="G48" s="3"/>
      <c r="H48" s="3"/>
      <c r="I48" s="3"/>
      <c r="J48" s="3"/>
      <c r="K48" s="3"/>
      <c r="L48" s="3"/>
      <c r="M48" s="3"/>
      <c r="N48" s="3"/>
      <c r="O48" s="3"/>
      <c r="P48" s="3"/>
      <c r="Q48" s="3"/>
      <c r="R48" s="3"/>
      <c r="S48" s="133"/>
      <c r="T48" s="3"/>
      <c r="U48" s="3"/>
    </row>
  </sheetData>
  <mergeCells count="40">
    <mergeCell ref="A9:AS9"/>
    <mergeCell ref="A4:AS4"/>
    <mergeCell ref="A5:AS5"/>
    <mergeCell ref="A6:AS6"/>
    <mergeCell ref="A7:AS7"/>
    <mergeCell ref="A8:AS8"/>
    <mergeCell ref="A10:AS10"/>
    <mergeCell ref="A11:AS11"/>
    <mergeCell ref="A12:AS12"/>
    <mergeCell ref="A13:DK13"/>
    <mergeCell ref="A14:A17"/>
    <mergeCell ref="B14:B17"/>
    <mergeCell ref="C14:C17"/>
    <mergeCell ref="D14:Q15"/>
    <mergeCell ref="R14:AE15"/>
    <mergeCell ref="AF14:AS14"/>
    <mergeCell ref="AM16:AS16"/>
    <mergeCell ref="AT14:DK14"/>
    <mergeCell ref="DL14:DL17"/>
    <mergeCell ref="AF15:AS15"/>
    <mergeCell ref="AT15:BG15"/>
    <mergeCell ref="BH15:BU15"/>
    <mergeCell ref="BV15:CI15"/>
    <mergeCell ref="CJ15:CW15"/>
    <mergeCell ref="CX15:DK15"/>
    <mergeCell ref="AT16:AZ16"/>
    <mergeCell ref="BA16:BG16"/>
    <mergeCell ref="D16:J16"/>
    <mergeCell ref="K16:Q16"/>
    <mergeCell ref="R16:X16"/>
    <mergeCell ref="Y16:AE16"/>
    <mergeCell ref="AF16:AL16"/>
    <mergeCell ref="CX16:DD16"/>
    <mergeCell ref="DE16:DK16"/>
    <mergeCell ref="BH16:BN16"/>
    <mergeCell ref="BO16:BU16"/>
    <mergeCell ref="BV16:CB16"/>
    <mergeCell ref="CC16:CI16"/>
    <mergeCell ref="CJ16:CP16"/>
    <mergeCell ref="CQ16:CW16"/>
  </mergeCells>
  <pageMargins left="0.70866141732283472" right="0.70866141732283472" top="0.74803149606299213" bottom="0.74803149606299213" header="0.31496062992125984" footer="0.31496062992125984"/>
  <pageSetup paperSize="8" scale="60" fitToWidth="2" orientation="landscape" r:id="rId1"/>
  <headerFooter differentFirst="1">
    <oddHeader>&amp;C&amp;P</oddHeader>
  </headerFooter>
  <colBreaks count="1" manualBreakCount="1">
    <brk id="43" max="44"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47"/>
  <sheetViews>
    <sheetView view="pageBreakPreview" topLeftCell="B31" zoomScale="80" zoomScaleNormal="100" zoomScaleSheetLayoutView="80" workbookViewId="0">
      <selection activeCell="K34" sqref="K34"/>
    </sheetView>
  </sheetViews>
  <sheetFormatPr defaultRowHeight="15.75"/>
  <cols>
    <col min="1" max="1" width="11.375" style="198" customWidth="1"/>
    <col min="2" max="2" width="46.5" style="198" customWidth="1"/>
    <col min="3" max="3" width="17.125" style="198" customWidth="1"/>
    <col min="4" max="4" width="15.375" style="198" customWidth="1"/>
    <col min="5" max="6" width="5.25" style="198" bestFit="1" customWidth="1"/>
    <col min="7" max="9" width="5.25" style="198" customWidth="1"/>
    <col min="10" max="39" width="6" style="198" customWidth="1"/>
    <col min="40" max="40" width="5.75" style="198" customWidth="1"/>
    <col min="41" max="41" width="16.125" style="198" customWidth="1"/>
    <col min="42" max="42" width="21.25" style="198" customWidth="1"/>
    <col min="43" max="43" width="12.625" style="198" customWidth="1"/>
    <col min="44" max="44" width="22.375" style="198" customWidth="1"/>
    <col min="45" max="45" width="10.875" style="198" customWidth="1"/>
    <col min="46" max="46" width="17.375" style="198" customWidth="1"/>
    <col min="47" max="48" width="4.125" style="198" customWidth="1"/>
    <col min="49" max="49" width="3.75" style="198" customWidth="1"/>
    <col min="50" max="50" width="3.875" style="198" customWidth="1"/>
    <col min="51" max="51" width="4.5" style="198" customWidth="1"/>
    <col min="52" max="52" width="5" style="198" customWidth="1"/>
    <col min="53" max="53" width="5.5" style="198" customWidth="1"/>
    <col min="54" max="54" width="5.75" style="198" customWidth="1"/>
    <col min="55" max="55" width="5.5" style="198" customWidth="1"/>
    <col min="56" max="57" width="5" style="198" customWidth="1"/>
    <col min="58" max="58" width="12.875" style="198" customWidth="1"/>
    <col min="59" max="68" width="5" style="198" customWidth="1"/>
    <col min="69" max="16384" width="9" style="198"/>
  </cols>
  <sheetData>
    <row r="1" spans="1:50" ht="18.75">
      <c r="Q1" s="199"/>
      <c r="R1" s="199"/>
      <c r="S1" s="199"/>
      <c r="T1" s="199"/>
      <c r="U1" s="199"/>
      <c r="V1" s="199"/>
      <c r="W1" s="199"/>
      <c r="X1" s="199"/>
      <c r="Y1" s="199"/>
      <c r="Z1" s="199"/>
      <c r="AA1" s="199"/>
      <c r="AB1" s="199"/>
      <c r="AC1" s="199"/>
      <c r="AD1" s="199"/>
      <c r="AE1" s="199"/>
      <c r="AF1" s="199"/>
      <c r="AG1" s="199"/>
      <c r="AH1" s="199"/>
      <c r="AM1" s="200" t="s">
        <v>602</v>
      </c>
    </row>
    <row r="2" spans="1:50" ht="18.75">
      <c r="Q2" s="199"/>
      <c r="R2" s="199"/>
      <c r="S2" s="199"/>
      <c r="T2" s="199"/>
      <c r="U2" s="199"/>
      <c r="V2" s="199"/>
      <c r="W2" s="199"/>
      <c r="X2" s="199"/>
      <c r="Y2" s="199"/>
      <c r="Z2" s="199"/>
      <c r="AA2" s="199"/>
      <c r="AB2" s="199"/>
      <c r="AC2" s="199"/>
      <c r="AD2" s="199"/>
      <c r="AE2" s="199"/>
      <c r="AF2" s="199"/>
      <c r="AG2" s="199"/>
      <c r="AH2" s="199"/>
      <c r="AM2" s="201" t="s">
        <v>103</v>
      </c>
    </row>
    <row r="3" spans="1:50" ht="18.75">
      <c r="Q3" s="199"/>
      <c r="R3" s="199"/>
      <c r="S3" s="199"/>
      <c r="T3" s="199"/>
      <c r="U3" s="199"/>
      <c r="V3" s="199"/>
      <c r="W3" s="199"/>
      <c r="X3" s="199"/>
      <c r="Y3" s="199"/>
      <c r="Z3" s="199"/>
      <c r="AA3" s="199"/>
      <c r="AB3" s="199"/>
      <c r="AC3" s="199"/>
      <c r="AD3" s="199"/>
      <c r="AE3" s="199"/>
      <c r="AF3" s="199"/>
      <c r="AG3" s="199"/>
      <c r="AH3" s="199"/>
      <c r="AM3" s="201" t="s">
        <v>104</v>
      </c>
    </row>
    <row r="4" spans="1:50">
      <c r="A4" s="453" t="s">
        <v>603</v>
      </c>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row>
    <row r="6" spans="1:50">
      <c r="A6" s="461" t="s">
        <v>106</v>
      </c>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row>
    <row r="7" spans="1:50">
      <c r="A7" s="455" t="s">
        <v>57</v>
      </c>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row>
    <row r="8" spans="1:50">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row>
    <row r="9" spans="1:50" ht="18.75" customHeight="1">
      <c r="A9" s="457" t="s">
        <v>61</v>
      </c>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row>
    <row r="10" spans="1:50">
      <c r="A10" s="439"/>
      <c r="B10" s="439"/>
      <c r="C10" s="439"/>
      <c r="D10" s="439"/>
      <c r="E10" s="439"/>
      <c r="F10" s="439"/>
      <c r="G10" s="439"/>
      <c r="H10" s="439"/>
      <c r="I10" s="439"/>
      <c r="J10" s="439"/>
      <c r="K10" s="439"/>
      <c r="L10" s="439"/>
      <c r="M10" s="439"/>
      <c r="N10" s="439"/>
      <c r="O10" s="439"/>
      <c r="P10" s="439"/>
      <c r="Q10" s="439"/>
      <c r="R10" s="439"/>
      <c r="S10" s="439"/>
      <c r="T10" s="439"/>
      <c r="U10" s="439"/>
      <c r="V10" s="439"/>
      <c r="W10" s="439"/>
      <c r="X10" s="439"/>
      <c r="Y10" s="224"/>
      <c r="Z10" s="224"/>
      <c r="AA10" s="224"/>
      <c r="AB10" s="224"/>
      <c r="AC10" s="224"/>
      <c r="AD10" s="224"/>
      <c r="AE10" s="224"/>
      <c r="AF10" s="224"/>
      <c r="AG10" s="224"/>
      <c r="AH10" s="224"/>
      <c r="AI10" s="225"/>
      <c r="AJ10" s="199"/>
      <c r="AK10" s="199"/>
      <c r="AL10" s="199"/>
      <c r="AM10" s="199"/>
      <c r="AN10" s="199"/>
      <c r="AO10" s="199"/>
      <c r="AP10" s="199"/>
      <c r="AQ10" s="199"/>
      <c r="AR10" s="199"/>
      <c r="AS10" s="199"/>
      <c r="AT10" s="199"/>
      <c r="AU10" s="199"/>
      <c r="AV10" s="199"/>
      <c r="AW10" s="199"/>
      <c r="AX10" s="199"/>
    </row>
    <row r="11" spans="1:50" ht="15.75" customHeight="1">
      <c r="A11" s="440" t="s">
        <v>55</v>
      </c>
      <c r="B11" s="440" t="s">
        <v>54</v>
      </c>
      <c r="C11" s="440" t="s">
        <v>53</v>
      </c>
      <c r="D11" s="440" t="s">
        <v>604</v>
      </c>
      <c r="E11" s="441" t="s">
        <v>605</v>
      </c>
      <c r="F11" s="442"/>
      <c r="G11" s="442"/>
      <c r="H11" s="442"/>
      <c r="I11" s="443"/>
      <c r="J11" s="460" t="s">
        <v>606</v>
      </c>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199"/>
      <c r="AO11" s="199"/>
      <c r="AP11" s="199"/>
      <c r="AQ11" s="199"/>
      <c r="AR11" s="199"/>
      <c r="AS11" s="199"/>
      <c r="AT11" s="199"/>
      <c r="AU11" s="199"/>
      <c r="AV11" s="199"/>
      <c r="AW11" s="199"/>
      <c r="AX11" s="199"/>
    </row>
    <row r="12" spans="1:50" ht="65.25" customHeight="1">
      <c r="A12" s="440"/>
      <c r="B12" s="440"/>
      <c r="C12" s="440"/>
      <c r="D12" s="440"/>
      <c r="E12" s="446"/>
      <c r="F12" s="447"/>
      <c r="G12" s="447"/>
      <c r="H12" s="447"/>
      <c r="I12" s="448"/>
      <c r="J12" s="437" t="s">
        <v>563</v>
      </c>
      <c r="K12" s="437"/>
      <c r="L12" s="437"/>
      <c r="M12" s="437"/>
      <c r="N12" s="437"/>
      <c r="O12" s="437" t="s">
        <v>564</v>
      </c>
      <c r="P12" s="437"/>
      <c r="Q12" s="437"/>
      <c r="R12" s="437"/>
      <c r="S12" s="437"/>
      <c r="T12" s="437" t="s">
        <v>565</v>
      </c>
      <c r="U12" s="437"/>
      <c r="V12" s="437"/>
      <c r="W12" s="437"/>
      <c r="X12" s="437"/>
      <c r="Y12" s="437" t="s">
        <v>607</v>
      </c>
      <c r="Z12" s="437"/>
      <c r="AA12" s="437"/>
      <c r="AB12" s="437"/>
      <c r="AC12" s="437"/>
      <c r="AD12" s="437" t="s">
        <v>608</v>
      </c>
      <c r="AE12" s="437"/>
      <c r="AF12" s="437"/>
      <c r="AG12" s="437"/>
      <c r="AH12" s="437"/>
      <c r="AI12" s="440" t="s">
        <v>362</v>
      </c>
      <c r="AJ12" s="440"/>
      <c r="AK12" s="440"/>
      <c r="AL12" s="440"/>
      <c r="AM12" s="440"/>
      <c r="AN12" s="199"/>
      <c r="AO12" s="199"/>
      <c r="AP12" s="199"/>
      <c r="AQ12" s="199"/>
      <c r="AR12" s="199"/>
      <c r="AS12" s="199"/>
      <c r="AT12" s="199"/>
      <c r="AU12" s="199"/>
      <c r="AV12" s="199"/>
      <c r="AW12" s="199"/>
      <c r="AX12" s="199"/>
    </row>
    <row r="13" spans="1:50" ht="60.75" customHeight="1">
      <c r="A13" s="440"/>
      <c r="B13" s="440"/>
      <c r="C13" s="440"/>
      <c r="D13" s="440"/>
      <c r="E13" s="437" t="s">
        <v>609</v>
      </c>
      <c r="F13" s="437"/>
      <c r="G13" s="437"/>
      <c r="H13" s="437"/>
      <c r="I13" s="437"/>
      <c r="J13" s="437" t="s">
        <v>609</v>
      </c>
      <c r="K13" s="437"/>
      <c r="L13" s="437"/>
      <c r="M13" s="437"/>
      <c r="N13" s="437"/>
      <c r="O13" s="437" t="s">
        <v>609</v>
      </c>
      <c r="P13" s="437"/>
      <c r="Q13" s="437"/>
      <c r="R13" s="437"/>
      <c r="S13" s="437"/>
      <c r="T13" s="437" t="s">
        <v>609</v>
      </c>
      <c r="U13" s="437"/>
      <c r="V13" s="437"/>
      <c r="W13" s="437"/>
      <c r="X13" s="437"/>
      <c r="Y13" s="437" t="s">
        <v>609</v>
      </c>
      <c r="Z13" s="437"/>
      <c r="AA13" s="437"/>
      <c r="AB13" s="437"/>
      <c r="AC13" s="437"/>
      <c r="AD13" s="437" t="s">
        <v>609</v>
      </c>
      <c r="AE13" s="437"/>
      <c r="AF13" s="437"/>
      <c r="AG13" s="437"/>
      <c r="AH13" s="437"/>
      <c r="AI13" s="437" t="s">
        <v>122</v>
      </c>
      <c r="AJ13" s="437"/>
      <c r="AK13" s="437"/>
      <c r="AL13" s="437"/>
      <c r="AM13" s="437"/>
      <c r="AN13" s="199"/>
      <c r="AO13" s="199"/>
      <c r="AP13" s="199"/>
      <c r="AQ13" s="199"/>
      <c r="AR13" s="199"/>
      <c r="AS13" s="199"/>
      <c r="AT13" s="199"/>
      <c r="AU13" s="199"/>
      <c r="AV13" s="199"/>
      <c r="AW13" s="199"/>
      <c r="AX13" s="199"/>
    </row>
    <row r="14" spans="1:50" ht="65.25" customHeight="1">
      <c r="A14" s="440"/>
      <c r="B14" s="440"/>
      <c r="C14" s="440"/>
      <c r="D14" s="440"/>
      <c r="E14" s="203" t="s">
        <v>367</v>
      </c>
      <c r="F14" s="203" t="s">
        <v>368</v>
      </c>
      <c r="G14" s="203" t="s">
        <v>369</v>
      </c>
      <c r="H14" s="203" t="s">
        <v>370</v>
      </c>
      <c r="I14" s="203" t="s">
        <v>371</v>
      </c>
      <c r="J14" s="203" t="s">
        <v>367</v>
      </c>
      <c r="K14" s="203" t="s">
        <v>368</v>
      </c>
      <c r="L14" s="203" t="s">
        <v>369</v>
      </c>
      <c r="M14" s="203" t="s">
        <v>370</v>
      </c>
      <c r="N14" s="203" t="s">
        <v>371</v>
      </c>
      <c r="O14" s="203" t="s">
        <v>367</v>
      </c>
      <c r="P14" s="203" t="s">
        <v>368</v>
      </c>
      <c r="Q14" s="203" t="s">
        <v>369</v>
      </c>
      <c r="R14" s="203" t="s">
        <v>370</v>
      </c>
      <c r="S14" s="203" t="s">
        <v>371</v>
      </c>
      <c r="T14" s="203" t="s">
        <v>367</v>
      </c>
      <c r="U14" s="203" t="s">
        <v>368</v>
      </c>
      <c r="V14" s="203" t="s">
        <v>369</v>
      </c>
      <c r="W14" s="203" t="s">
        <v>370</v>
      </c>
      <c r="X14" s="203" t="s">
        <v>371</v>
      </c>
      <c r="Y14" s="203" t="s">
        <v>367</v>
      </c>
      <c r="Z14" s="203" t="s">
        <v>368</v>
      </c>
      <c r="AA14" s="203" t="s">
        <v>369</v>
      </c>
      <c r="AB14" s="203" t="s">
        <v>370</v>
      </c>
      <c r="AC14" s="203" t="s">
        <v>371</v>
      </c>
      <c r="AD14" s="203" t="s">
        <v>367</v>
      </c>
      <c r="AE14" s="203" t="s">
        <v>368</v>
      </c>
      <c r="AF14" s="203" t="s">
        <v>369</v>
      </c>
      <c r="AG14" s="203" t="s">
        <v>370</v>
      </c>
      <c r="AH14" s="203" t="s">
        <v>371</v>
      </c>
      <c r="AI14" s="203" t="s">
        <v>367</v>
      </c>
      <c r="AJ14" s="203" t="s">
        <v>368</v>
      </c>
      <c r="AK14" s="203" t="s">
        <v>369</v>
      </c>
      <c r="AL14" s="203" t="s">
        <v>370</v>
      </c>
      <c r="AM14" s="203" t="s">
        <v>371</v>
      </c>
      <c r="AN14" s="199"/>
      <c r="AO14" s="199"/>
      <c r="AP14" s="199"/>
      <c r="AQ14" s="199"/>
      <c r="AR14" s="199"/>
      <c r="AS14" s="199"/>
      <c r="AT14" s="199"/>
      <c r="AU14" s="199"/>
      <c r="AV14" s="199"/>
      <c r="AW14" s="199"/>
      <c r="AX14" s="199"/>
    </row>
    <row r="15" spans="1:50" ht="65.25" customHeight="1">
      <c r="A15" s="181"/>
      <c r="B15" s="181"/>
      <c r="C15" s="181"/>
      <c r="D15" s="181"/>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199"/>
      <c r="AO15" s="199"/>
      <c r="AP15" s="199"/>
      <c r="AQ15" s="199"/>
      <c r="AR15" s="199"/>
      <c r="AS15" s="199"/>
      <c r="AT15" s="199"/>
      <c r="AU15" s="199"/>
      <c r="AV15" s="199"/>
      <c r="AW15" s="199"/>
      <c r="AX15" s="199"/>
    </row>
    <row r="16" spans="1:50">
      <c r="A16" s="177">
        <v>1</v>
      </c>
      <c r="B16" s="177">
        <v>2</v>
      </c>
      <c r="C16" s="177">
        <v>3</v>
      </c>
      <c r="D16" s="177">
        <v>4</v>
      </c>
      <c r="E16" s="177" t="s">
        <v>498</v>
      </c>
      <c r="F16" s="177" t="s">
        <v>499</v>
      </c>
      <c r="G16" s="177" t="s">
        <v>500</v>
      </c>
      <c r="H16" s="177" t="s">
        <v>501</v>
      </c>
      <c r="I16" s="177" t="s">
        <v>502</v>
      </c>
      <c r="J16" s="177" t="s">
        <v>372</v>
      </c>
      <c r="K16" s="177" t="s">
        <v>373</v>
      </c>
      <c r="L16" s="177" t="s">
        <v>374</v>
      </c>
      <c r="M16" s="177" t="s">
        <v>375</v>
      </c>
      <c r="N16" s="177" t="s">
        <v>376</v>
      </c>
      <c r="O16" s="177" t="s">
        <v>379</v>
      </c>
      <c r="P16" s="177" t="s">
        <v>380</v>
      </c>
      <c r="Q16" s="177" t="s">
        <v>381</v>
      </c>
      <c r="R16" s="177" t="s">
        <v>382</v>
      </c>
      <c r="S16" s="177" t="s">
        <v>383</v>
      </c>
      <c r="T16" s="177" t="s">
        <v>574</v>
      </c>
      <c r="U16" s="177" t="s">
        <v>575</v>
      </c>
      <c r="V16" s="177" t="s">
        <v>576</v>
      </c>
      <c r="W16" s="177" t="s">
        <v>577</v>
      </c>
      <c r="X16" s="177" t="s">
        <v>578</v>
      </c>
      <c r="Y16" s="177" t="s">
        <v>579</v>
      </c>
      <c r="Z16" s="177" t="s">
        <v>580</v>
      </c>
      <c r="AA16" s="177" t="s">
        <v>610</v>
      </c>
      <c r="AB16" s="177" t="s">
        <v>611</v>
      </c>
      <c r="AC16" s="177" t="s">
        <v>612</v>
      </c>
      <c r="AD16" s="177" t="s">
        <v>613</v>
      </c>
      <c r="AE16" s="177" t="s">
        <v>614</v>
      </c>
      <c r="AF16" s="177" t="s">
        <v>615</v>
      </c>
      <c r="AG16" s="177" t="s">
        <v>616</v>
      </c>
      <c r="AH16" s="177" t="s">
        <v>617</v>
      </c>
      <c r="AI16" s="177" t="s">
        <v>386</v>
      </c>
      <c r="AJ16" s="177" t="s">
        <v>387</v>
      </c>
      <c r="AK16" s="177" t="s">
        <v>388</v>
      </c>
      <c r="AL16" s="177" t="s">
        <v>389</v>
      </c>
      <c r="AM16" s="177" t="s">
        <v>390</v>
      </c>
      <c r="AN16" s="199"/>
      <c r="AO16" s="199"/>
      <c r="AP16" s="199"/>
      <c r="AQ16" s="199"/>
      <c r="AR16" s="199"/>
      <c r="AS16" s="199"/>
      <c r="AT16" s="199"/>
      <c r="AU16" s="199"/>
      <c r="AV16" s="199"/>
      <c r="AW16" s="199"/>
      <c r="AX16" s="199"/>
    </row>
    <row r="17" spans="1:50" ht="31.5">
      <c r="A17" s="174" t="str">
        <f>'[2]2'!A18</f>
        <v>0</v>
      </c>
      <c r="B17" s="174" t="str">
        <f>'[2]2'!B18</f>
        <v>ВСЕГО по инвестиционной программе, в том числе:</v>
      </c>
      <c r="C17" s="175">
        <v>0</v>
      </c>
      <c r="D17" s="177">
        <v>0</v>
      </c>
      <c r="E17" s="177">
        <f t="shared" ref="E17:AM17" si="0">SUM(E18:E20)</f>
        <v>0</v>
      </c>
      <c r="F17" s="177">
        <f t="shared" si="0"/>
        <v>0</v>
      </c>
      <c r="G17" s="177">
        <f t="shared" si="0"/>
        <v>0</v>
      </c>
      <c r="H17" s="177">
        <f t="shared" si="0"/>
        <v>0</v>
      </c>
      <c r="I17" s="177">
        <f t="shared" si="0"/>
        <v>0</v>
      </c>
      <c r="J17" s="177">
        <f t="shared" si="0"/>
        <v>0</v>
      </c>
      <c r="K17" s="177">
        <f t="shared" si="0"/>
        <v>0</v>
      </c>
      <c r="L17" s="177">
        <f t="shared" si="0"/>
        <v>2</v>
      </c>
      <c r="M17" s="177">
        <f t="shared" si="0"/>
        <v>0</v>
      </c>
      <c r="N17" s="177">
        <f t="shared" si="0"/>
        <v>0</v>
      </c>
      <c r="O17" s="177">
        <f t="shared" si="0"/>
        <v>0</v>
      </c>
      <c r="P17" s="177">
        <f t="shared" si="0"/>
        <v>0</v>
      </c>
      <c r="Q17" s="177">
        <f t="shared" si="0"/>
        <v>0</v>
      </c>
      <c r="R17" s="177">
        <f t="shared" si="0"/>
        <v>0</v>
      </c>
      <c r="S17" s="177">
        <f t="shared" si="0"/>
        <v>0</v>
      </c>
      <c r="T17" s="177">
        <f t="shared" si="0"/>
        <v>0</v>
      </c>
      <c r="U17" s="177">
        <f t="shared" si="0"/>
        <v>0</v>
      </c>
      <c r="V17" s="177">
        <f t="shared" si="0"/>
        <v>0</v>
      </c>
      <c r="W17" s="177">
        <f t="shared" si="0"/>
        <v>0</v>
      </c>
      <c r="X17" s="177">
        <f t="shared" si="0"/>
        <v>0</v>
      </c>
      <c r="Y17" s="177">
        <f t="shared" ref="Y17:AH17" si="1">SUM(Y18:Y20)</f>
        <v>0</v>
      </c>
      <c r="Z17" s="177">
        <f t="shared" si="1"/>
        <v>0</v>
      </c>
      <c r="AA17" s="177">
        <f t="shared" si="1"/>
        <v>0</v>
      </c>
      <c r="AB17" s="177">
        <f t="shared" si="1"/>
        <v>0</v>
      </c>
      <c r="AC17" s="177">
        <f t="shared" si="1"/>
        <v>0</v>
      </c>
      <c r="AD17" s="177">
        <f t="shared" si="1"/>
        <v>0</v>
      </c>
      <c r="AE17" s="177">
        <f t="shared" si="1"/>
        <v>0</v>
      </c>
      <c r="AF17" s="177">
        <f t="shared" si="1"/>
        <v>0</v>
      </c>
      <c r="AG17" s="177">
        <f t="shared" si="1"/>
        <v>0</v>
      </c>
      <c r="AH17" s="177">
        <f t="shared" si="1"/>
        <v>0</v>
      </c>
      <c r="AI17" s="177">
        <f>SUM(AI18:AI20)</f>
        <v>0</v>
      </c>
      <c r="AJ17" s="177">
        <f t="shared" si="0"/>
        <v>0</v>
      </c>
      <c r="AK17" s="177">
        <f t="shared" si="0"/>
        <v>0</v>
      </c>
      <c r="AL17" s="177">
        <f t="shared" si="0"/>
        <v>0</v>
      </c>
      <c r="AM17" s="177">
        <f t="shared" si="0"/>
        <v>0</v>
      </c>
      <c r="AN17" s="199"/>
      <c r="AO17" s="199"/>
      <c r="AP17" s="199"/>
      <c r="AQ17" s="199"/>
      <c r="AR17" s="199"/>
      <c r="AS17" s="199"/>
      <c r="AT17" s="199"/>
      <c r="AU17" s="199"/>
      <c r="AV17" s="199"/>
      <c r="AW17" s="199"/>
      <c r="AX17" s="199"/>
    </row>
    <row r="18" spans="1:50">
      <c r="A18" s="174" t="str">
        <f>'[2]2'!A19</f>
        <v>0.1</v>
      </c>
      <c r="B18" s="174" t="str">
        <f>'[2]2'!B19</f>
        <v>Технологическое присоединение, всего</v>
      </c>
      <c r="C18" s="175">
        <v>0</v>
      </c>
      <c r="D18" s="177">
        <v>0</v>
      </c>
      <c r="E18" s="177">
        <f t="shared" ref="E18:AM18" si="2">E21</f>
        <v>0</v>
      </c>
      <c r="F18" s="177">
        <f t="shared" si="2"/>
        <v>0</v>
      </c>
      <c r="G18" s="177">
        <f t="shared" si="2"/>
        <v>0</v>
      </c>
      <c r="H18" s="177">
        <f t="shared" si="2"/>
        <v>0</v>
      </c>
      <c r="I18" s="177">
        <f t="shared" si="2"/>
        <v>0</v>
      </c>
      <c r="J18" s="177">
        <f t="shared" si="2"/>
        <v>0</v>
      </c>
      <c r="K18" s="177">
        <f t="shared" si="2"/>
        <v>0</v>
      </c>
      <c r="L18" s="177">
        <f t="shared" si="2"/>
        <v>0</v>
      </c>
      <c r="M18" s="177">
        <f t="shared" si="2"/>
        <v>0</v>
      </c>
      <c r="N18" s="177">
        <f t="shared" si="2"/>
        <v>0</v>
      </c>
      <c r="O18" s="177">
        <f t="shared" si="2"/>
        <v>0</v>
      </c>
      <c r="P18" s="177">
        <f t="shared" si="2"/>
        <v>0</v>
      </c>
      <c r="Q18" s="177">
        <f t="shared" si="2"/>
        <v>0</v>
      </c>
      <c r="R18" s="177">
        <f t="shared" si="2"/>
        <v>0</v>
      </c>
      <c r="S18" s="177">
        <f t="shared" si="2"/>
        <v>0</v>
      </c>
      <c r="T18" s="177">
        <f t="shared" si="2"/>
        <v>0</v>
      </c>
      <c r="U18" s="177">
        <f t="shared" si="2"/>
        <v>0</v>
      </c>
      <c r="V18" s="177">
        <f t="shared" si="2"/>
        <v>0</v>
      </c>
      <c r="W18" s="177">
        <f t="shared" si="2"/>
        <v>0</v>
      </c>
      <c r="X18" s="177">
        <f t="shared" si="2"/>
        <v>0</v>
      </c>
      <c r="Y18" s="177">
        <f>Y21</f>
        <v>0</v>
      </c>
      <c r="Z18" s="177">
        <f t="shared" ref="Z18:AH18" si="3">Z21</f>
        <v>0</v>
      </c>
      <c r="AA18" s="177">
        <f t="shared" si="3"/>
        <v>0</v>
      </c>
      <c r="AB18" s="177">
        <f t="shared" si="3"/>
        <v>0</v>
      </c>
      <c r="AC18" s="177">
        <f t="shared" si="3"/>
        <v>0</v>
      </c>
      <c r="AD18" s="177">
        <f t="shared" si="3"/>
        <v>0</v>
      </c>
      <c r="AE18" s="177">
        <f t="shared" si="3"/>
        <v>0</v>
      </c>
      <c r="AF18" s="177">
        <f t="shared" si="3"/>
        <v>0</v>
      </c>
      <c r="AG18" s="177">
        <f t="shared" si="3"/>
        <v>0</v>
      </c>
      <c r="AH18" s="177">
        <f t="shared" si="3"/>
        <v>0</v>
      </c>
      <c r="AI18" s="177">
        <f t="shared" si="2"/>
        <v>0</v>
      </c>
      <c r="AJ18" s="177">
        <f t="shared" si="2"/>
        <v>0</v>
      </c>
      <c r="AK18" s="177">
        <f t="shared" si="2"/>
        <v>0</v>
      </c>
      <c r="AL18" s="177">
        <f t="shared" si="2"/>
        <v>0</v>
      </c>
      <c r="AM18" s="177">
        <f t="shared" si="2"/>
        <v>0</v>
      </c>
      <c r="AN18" s="199"/>
      <c r="AO18" s="199"/>
      <c r="AP18" s="199"/>
      <c r="AQ18" s="199"/>
      <c r="AR18" s="199"/>
      <c r="AS18" s="199"/>
      <c r="AT18" s="199"/>
      <c r="AU18" s="199"/>
      <c r="AV18" s="199"/>
      <c r="AW18" s="199"/>
      <c r="AX18" s="199"/>
    </row>
    <row r="19" spans="1:50" ht="31.5">
      <c r="A19" s="174" t="str">
        <f>'[2]2'!A20</f>
        <v>0.2</v>
      </c>
      <c r="B19" s="174" t="str">
        <f>'[2]2'!B20</f>
        <v>Реконструкция, модернизация, техническое перевооружение, всего</v>
      </c>
      <c r="C19" s="175">
        <v>0</v>
      </c>
      <c r="D19" s="177">
        <v>0</v>
      </c>
      <c r="E19" s="177">
        <f t="shared" ref="E19:AM19" si="4">E24</f>
        <v>0</v>
      </c>
      <c r="F19" s="177">
        <f t="shared" si="4"/>
        <v>0</v>
      </c>
      <c r="G19" s="177">
        <f t="shared" si="4"/>
        <v>0</v>
      </c>
      <c r="H19" s="177">
        <f t="shared" si="4"/>
        <v>0</v>
      </c>
      <c r="I19" s="177">
        <f t="shared" si="4"/>
        <v>0</v>
      </c>
      <c r="J19" s="177">
        <f t="shared" si="4"/>
        <v>0</v>
      </c>
      <c r="K19" s="177">
        <f t="shared" si="4"/>
        <v>0</v>
      </c>
      <c r="L19" s="177">
        <f t="shared" si="4"/>
        <v>2</v>
      </c>
      <c r="M19" s="177">
        <f t="shared" si="4"/>
        <v>0</v>
      </c>
      <c r="N19" s="177">
        <f t="shared" si="4"/>
        <v>0</v>
      </c>
      <c r="O19" s="177">
        <f t="shared" si="4"/>
        <v>0</v>
      </c>
      <c r="P19" s="177">
        <f t="shared" si="4"/>
        <v>0</v>
      </c>
      <c r="Q19" s="177">
        <f t="shared" si="4"/>
        <v>0</v>
      </c>
      <c r="R19" s="177">
        <f t="shared" si="4"/>
        <v>0</v>
      </c>
      <c r="S19" s="177">
        <f t="shared" si="4"/>
        <v>0</v>
      </c>
      <c r="T19" s="177">
        <f t="shared" si="4"/>
        <v>0</v>
      </c>
      <c r="U19" s="177">
        <f t="shared" si="4"/>
        <v>0</v>
      </c>
      <c r="V19" s="177">
        <f t="shared" si="4"/>
        <v>0</v>
      </c>
      <c r="W19" s="177">
        <f t="shared" si="4"/>
        <v>0</v>
      </c>
      <c r="X19" s="177">
        <f t="shared" si="4"/>
        <v>0</v>
      </c>
      <c r="Y19" s="177">
        <f t="shared" si="4"/>
        <v>0</v>
      </c>
      <c r="Z19" s="177">
        <f t="shared" si="4"/>
        <v>0</v>
      </c>
      <c r="AA19" s="177">
        <f t="shared" si="4"/>
        <v>0</v>
      </c>
      <c r="AB19" s="177">
        <f t="shared" si="4"/>
        <v>0</v>
      </c>
      <c r="AC19" s="177">
        <f t="shared" si="4"/>
        <v>0</v>
      </c>
      <c r="AD19" s="177">
        <f t="shared" si="4"/>
        <v>0</v>
      </c>
      <c r="AE19" s="177">
        <f t="shared" si="4"/>
        <v>0</v>
      </c>
      <c r="AF19" s="177">
        <f t="shared" si="4"/>
        <v>0</v>
      </c>
      <c r="AG19" s="177">
        <f t="shared" si="4"/>
        <v>0</v>
      </c>
      <c r="AH19" s="177">
        <f t="shared" si="4"/>
        <v>0</v>
      </c>
      <c r="AI19" s="177">
        <f t="shared" si="4"/>
        <v>0</v>
      </c>
      <c r="AJ19" s="177">
        <f t="shared" si="4"/>
        <v>0</v>
      </c>
      <c r="AK19" s="177">
        <f t="shared" si="4"/>
        <v>0</v>
      </c>
      <c r="AL19" s="177">
        <f t="shared" si="4"/>
        <v>0</v>
      </c>
      <c r="AM19" s="177">
        <f t="shared" si="4"/>
        <v>0</v>
      </c>
      <c r="AN19" s="199"/>
      <c r="AO19" s="199"/>
      <c r="AP19" s="199"/>
      <c r="AQ19" s="199"/>
      <c r="AR19" s="199"/>
      <c r="AS19" s="199"/>
      <c r="AT19" s="199"/>
      <c r="AU19" s="199"/>
      <c r="AV19" s="199"/>
      <c r="AW19" s="199"/>
      <c r="AX19" s="199"/>
    </row>
    <row r="20" spans="1:50">
      <c r="A20" s="174" t="str">
        <f>'[2]2'!A21</f>
        <v>0.6</v>
      </c>
      <c r="B20" s="174" t="str">
        <f>'[2]2'!B21</f>
        <v>Прочие инвестиционные проекты, всего</v>
      </c>
      <c r="C20" s="175">
        <v>0</v>
      </c>
      <c r="D20" s="177">
        <v>0</v>
      </c>
      <c r="E20" s="177">
        <f t="shared" ref="E20:AM20" si="5">E26</f>
        <v>0</v>
      </c>
      <c r="F20" s="177">
        <f t="shared" si="5"/>
        <v>0</v>
      </c>
      <c r="G20" s="177">
        <f t="shared" si="5"/>
        <v>0</v>
      </c>
      <c r="H20" s="177">
        <f t="shared" si="5"/>
        <v>0</v>
      </c>
      <c r="I20" s="177">
        <f t="shared" si="5"/>
        <v>0</v>
      </c>
      <c r="J20" s="177">
        <f t="shared" si="5"/>
        <v>0</v>
      </c>
      <c r="K20" s="177">
        <f t="shared" si="5"/>
        <v>0</v>
      </c>
      <c r="L20" s="177">
        <f t="shared" si="5"/>
        <v>0</v>
      </c>
      <c r="M20" s="177">
        <f t="shared" si="5"/>
        <v>0</v>
      </c>
      <c r="N20" s="177">
        <f t="shared" si="5"/>
        <v>0</v>
      </c>
      <c r="O20" s="177">
        <f t="shared" si="5"/>
        <v>0</v>
      </c>
      <c r="P20" s="177">
        <f t="shared" si="5"/>
        <v>0</v>
      </c>
      <c r="Q20" s="177">
        <f t="shared" si="5"/>
        <v>0</v>
      </c>
      <c r="R20" s="177">
        <f t="shared" si="5"/>
        <v>0</v>
      </c>
      <c r="S20" s="177">
        <f t="shared" si="5"/>
        <v>0</v>
      </c>
      <c r="T20" s="177">
        <f t="shared" si="5"/>
        <v>0</v>
      </c>
      <c r="U20" s="177">
        <f t="shared" si="5"/>
        <v>0</v>
      </c>
      <c r="V20" s="177">
        <f t="shared" si="5"/>
        <v>0</v>
      </c>
      <c r="W20" s="177">
        <f t="shared" si="5"/>
        <v>0</v>
      </c>
      <c r="X20" s="177">
        <f t="shared" si="5"/>
        <v>0</v>
      </c>
      <c r="Y20" s="177">
        <f t="shared" si="5"/>
        <v>0</v>
      </c>
      <c r="Z20" s="177">
        <f t="shared" si="5"/>
        <v>0</v>
      </c>
      <c r="AA20" s="177">
        <f t="shared" si="5"/>
        <v>0</v>
      </c>
      <c r="AB20" s="177">
        <f t="shared" si="5"/>
        <v>0</v>
      </c>
      <c r="AC20" s="177">
        <f t="shared" si="5"/>
        <v>0</v>
      </c>
      <c r="AD20" s="177">
        <f t="shared" si="5"/>
        <v>0</v>
      </c>
      <c r="AE20" s="177">
        <f t="shared" si="5"/>
        <v>0</v>
      </c>
      <c r="AF20" s="177">
        <f t="shared" si="5"/>
        <v>0</v>
      </c>
      <c r="AG20" s="177">
        <f t="shared" si="5"/>
        <v>0</v>
      </c>
      <c r="AH20" s="177">
        <f t="shared" si="5"/>
        <v>0</v>
      </c>
      <c r="AI20" s="177">
        <f t="shared" si="5"/>
        <v>0</v>
      </c>
      <c r="AJ20" s="177">
        <f t="shared" si="5"/>
        <v>0</v>
      </c>
      <c r="AK20" s="177">
        <f t="shared" si="5"/>
        <v>0</v>
      </c>
      <c r="AL20" s="177">
        <f t="shared" si="5"/>
        <v>0</v>
      </c>
      <c r="AM20" s="177">
        <f t="shared" si="5"/>
        <v>0</v>
      </c>
      <c r="AN20" s="199"/>
      <c r="AO20" s="199"/>
      <c r="AP20" s="199"/>
      <c r="AQ20" s="199"/>
      <c r="AR20" s="199"/>
      <c r="AS20" s="199"/>
      <c r="AT20" s="199"/>
      <c r="AU20" s="199"/>
      <c r="AV20" s="199"/>
      <c r="AW20" s="199"/>
      <c r="AX20" s="199"/>
    </row>
    <row r="21" spans="1:50" ht="31.5">
      <c r="A21" s="174">
        <f>'[2]2'!A22</f>
        <v>0</v>
      </c>
      <c r="B21" s="174" t="str">
        <f>'[2]2'!B22</f>
        <v>Технологическое присоединение, всего, в том числе:</v>
      </c>
      <c r="C21" s="175">
        <v>0</v>
      </c>
      <c r="D21" s="177">
        <v>0</v>
      </c>
      <c r="E21" s="177">
        <v>0</v>
      </c>
      <c r="F21" s="177">
        <v>0</v>
      </c>
      <c r="G21" s="177">
        <v>0</v>
      </c>
      <c r="H21" s="177">
        <v>0</v>
      </c>
      <c r="I21" s="177">
        <v>0</v>
      </c>
      <c r="J21" s="177">
        <v>0</v>
      </c>
      <c r="K21" s="177">
        <v>0</v>
      </c>
      <c r="L21" s="177">
        <v>0</v>
      </c>
      <c r="M21" s="177">
        <v>0</v>
      </c>
      <c r="N21" s="177">
        <v>0</v>
      </c>
      <c r="O21" s="177">
        <v>0</v>
      </c>
      <c r="P21" s="177">
        <v>0</v>
      </c>
      <c r="Q21" s="177">
        <v>0</v>
      </c>
      <c r="R21" s="177">
        <v>0</v>
      </c>
      <c r="S21" s="177">
        <v>0</v>
      </c>
      <c r="T21" s="177">
        <v>0</v>
      </c>
      <c r="U21" s="177">
        <v>0</v>
      </c>
      <c r="V21" s="177">
        <v>0</v>
      </c>
      <c r="W21" s="177">
        <v>0</v>
      </c>
      <c r="X21" s="177">
        <v>0</v>
      </c>
      <c r="Y21" s="177">
        <v>0</v>
      </c>
      <c r="Z21" s="177">
        <v>0</v>
      </c>
      <c r="AA21" s="177">
        <v>0</v>
      </c>
      <c r="AB21" s="177">
        <v>0</v>
      </c>
      <c r="AC21" s="177">
        <v>0</v>
      </c>
      <c r="AD21" s="177">
        <v>0</v>
      </c>
      <c r="AE21" s="177">
        <v>0</v>
      </c>
      <c r="AF21" s="177">
        <v>0</v>
      </c>
      <c r="AG21" s="177">
        <v>0</v>
      </c>
      <c r="AH21" s="177">
        <v>0</v>
      </c>
      <c r="AI21" s="177">
        <v>0</v>
      </c>
      <c r="AJ21" s="177">
        <v>0</v>
      </c>
      <c r="AK21" s="177">
        <v>0</v>
      </c>
      <c r="AL21" s="177">
        <v>0</v>
      </c>
      <c r="AM21" s="177">
        <v>0</v>
      </c>
      <c r="AN21" s="199"/>
      <c r="AO21" s="199"/>
      <c r="AP21" s="199"/>
      <c r="AQ21" s="199"/>
      <c r="AR21" s="199"/>
      <c r="AS21" s="199"/>
      <c r="AT21" s="199"/>
      <c r="AU21" s="199"/>
      <c r="AV21" s="199"/>
      <c r="AW21" s="199"/>
      <c r="AX21" s="199"/>
    </row>
    <row r="22" spans="1:50">
      <c r="A22" s="174"/>
      <c r="B22" s="226" t="str">
        <f>'[2]2'!B23</f>
        <v>Республика Марий Эл</v>
      </c>
      <c r="C22" s="175"/>
      <c r="D22" s="181"/>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99"/>
      <c r="AO22" s="199"/>
      <c r="AP22" s="199"/>
      <c r="AQ22" s="199"/>
      <c r="AR22" s="199"/>
      <c r="AS22" s="199"/>
      <c r="AT22" s="199"/>
      <c r="AU22" s="199"/>
      <c r="AV22" s="199"/>
      <c r="AW22" s="199"/>
      <c r="AX22" s="199"/>
    </row>
    <row r="23" spans="1:50" ht="47.25">
      <c r="A23" s="174" t="str">
        <f>'[2]2'!A24</f>
        <v>1.2.2</v>
      </c>
      <c r="B23" s="174" t="str">
        <f>'[2]2'!B24</f>
        <v>Реконструкция, модернизация, техническое перевооружение линий электропередачи, всего, в том числе:</v>
      </c>
      <c r="C23" s="175">
        <v>0</v>
      </c>
      <c r="D23" s="179">
        <v>0</v>
      </c>
      <c r="E23" s="179">
        <f t="shared" ref="E23:T24" si="6">E24</f>
        <v>0</v>
      </c>
      <c r="F23" s="179">
        <f t="shared" si="6"/>
        <v>0</v>
      </c>
      <c r="G23" s="179">
        <f t="shared" si="6"/>
        <v>0</v>
      </c>
      <c r="H23" s="179">
        <f t="shared" si="6"/>
        <v>0</v>
      </c>
      <c r="I23" s="179">
        <f t="shared" si="6"/>
        <v>0</v>
      </c>
      <c r="J23" s="179">
        <f t="shared" si="6"/>
        <v>0</v>
      </c>
      <c r="K23" s="179">
        <f t="shared" si="6"/>
        <v>0</v>
      </c>
      <c r="L23" s="179">
        <f t="shared" si="6"/>
        <v>2</v>
      </c>
      <c r="M23" s="179">
        <f t="shared" si="6"/>
        <v>0</v>
      </c>
      <c r="N23" s="179">
        <f t="shared" si="6"/>
        <v>0</v>
      </c>
      <c r="O23" s="179">
        <f t="shared" si="6"/>
        <v>0</v>
      </c>
      <c r="P23" s="179">
        <f t="shared" si="6"/>
        <v>0</v>
      </c>
      <c r="Q23" s="179">
        <f t="shared" si="6"/>
        <v>0</v>
      </c>
      <c r="R23" s="179">
        <f t="shared" si="6"/>
        <v>0</v>
      </c>
      <c r="S23" s="179">
        <f t="shared" si="6"/>
        <v>0</v>
      </c>
      <c r="T23" s="179">
        <f t="shared" si="6"/>
        <v>0</v>
      </c>
      <c r="U23" s="179">
        <f t="shared" ref="U23:AJ24" si="7">U24</f>
        <v>0</v>
      </c>
      <c r="V23" s="179">
        <f>V24</f>
        <v>0</v>
      </c>
      <c r="W23" s="179">
        <f t="shared" si="7"/>
        <v>0</v>
      </c>
      <c r="X23" s="179">
        <f t="shared" si="7"/>
        <v>0</v>
      </c>
      <c r="Y23" s="179">
        <f t="shared" si="7"/>
        <v>0</v>
      </c>
      <c r="Z23" s="179">
        <f t="shared" si="7"/>
        <v>0</v>
      </c>
      <c r="AA23" s="179">
        <f t="shared" si="7"/>
        <v>0</v>
      </c>
      <c r="AB23" s="179">
        <f t="shared" si="7"/>
        <v>0</v>
      </c>
      <c r="AC23" s="179">
        <f t="shared" si="7"/>
        <v>0</v>
      </c>
      <c r="AD23" s="179">
        <f t="shared" si="7"/>
        <v>0</v>
      </c>
      <c r="AE23" s="179">
        <f t="shared" si="7"/>
        <v>0</v>
      </c>
      <c r="AF23" s="179">
        <f t="shared" si="7"/>
        <v>0</v>
      </c>
      <c r="AG23" s="179">
        <f t="shared" si="7"/>
        <v>0</v>
      </c>
      <c r="AH23" s="179">
        <f t="shared" si="7"/>
        <v>0</v>
      </c>
      <c r="AI23" s="179">
        <f t="shared" si="7"/>
        <v>0</v>
      </c>
      <c r="AJ23" s="179">
        <f t="shared" si="7"/>
        <v>0</v>
      </c>
      <c r="AK23" s="179">
        <f t="shared" ref="AI23:AM24" si="8">AK24</f>
        <v>0</v>
      </c>
      <c r="AL23" s="179">
        <f t="shared" si="8"/>
        <v>0</v>
      </c>
      <c r="AM23" s="179">
        <f t="shared" si="8"/>
        <v>0</v>
      </c>
      <c r="AN23" s="199"/>
      <c r="AO23" s="199"/>
      <c r="AP23" s="199"/>
      <c r="AQ23" s="199"/>
      <c r="AR23" s="199"/>
      <c r="AS23" s="199"/>
      <c r="AT23" s="199"/>
      <c r="AU23" s="199"/>
      <c r="AV23" s="199"/>
      <c r="AW23" s="199"/>
      <c r="AX23" s="199"/>
    </row>
    <row r="24" spans="1:50" ht="31.5">
      <c r="A24" s="174" t="str">
        <f>'[2]2'!A25</f>
        <v>1.2.2.1</v>
      </c>
      <c r="B24" s="174" t="str">
        <f>'[2]2'!B25</f>
        <v>Реконструкция линий электропередачи, всего, в том числе:</v>
      </c>
      <c r="C24" s="175">
        <v>0</v>
      </c>
      <c r="D24" s="179">
        <v>0</v>
      </c>
      <c r="E24" s="179">
        <f t="shared" si="6"/>
        <v>0</v>
      </c>
      <c r="F24" s="179">
        <f t="shared" si="6"/>
        <v>0</v>
      </c>
      <c r="G24" s="179">
        <f t="shared" si="6"/>
        <v>0</v>
      </c>
      <c r="H24" s="179">
        <f t="shared" si="6"/>
        <v>0</v>
      </c>
      <c r="I24" s="179">
        <f t="shared" si="6"/>
        <v>0</v>
      </c>
      <c r="J24" s="179">
        <f t="shared" si="6"/>
        <v>0</v>
      </c>
      <c r="K24" s="179">
        <f t="shared" si="6"/>
        <v>0</v>
      </c>
      <c r="L24" s="179">
        <f t="shared" si="6"/>
        <v>2</v>
      </c>
      <c r="M24" s="179">
        <f t="shared" si="6"/>
        <v>0</v>
      </c>
      <c r="N24" s="179">
        <f t="shared" si="6"/>
        <v>0</v>
      </c>
      <c r="O24" s="179">
        <f t="shared" si="6"/>
        <v>0</v>
      </c>
      <c r="P24" s="179">
        <f t="shared" si="6"/>
        <v>0</v>
      </c>
      <c r="Q24" s="179">
        <f t="shared" si="6"/>
        <v>0</v>
      </c>
      <c r="R24" s="179">
        <f t="shared" si="6"/>
        <v>0</v>
      </c>
      <c r="S24" s="179">
        <f t="shared" si="6"/>
        <v>0</v>
      </c>
      <c r="T24" s="179">
        <f t="shared" si="6"/>
        <v>0</v>
      </c>
      <c r="U24" s="179">
        <f t="shared" si="7"/>
        <v>0</v>
      </c>
      <c r="V24" s="179">
        <f t="shared" si="7"/>
        <v>0</v>
      </c>
      <c r="W24" s="179">
        <f t="shared" si="7"/>
        <v>0</v>
      </c>
      <c r="X24" s="179">
        <f t="shared" si="7"/>
        <v>0</v>
      </c>
      <c r="Y24" s="179">
        <f t="shared" si="7"/>
        <v>0</v>
      </c>
      <c r="Z24" s="179">
        <f t="shared" si="7"/>
        <v>0</v>
      </c>
      <c r="AA24" s="179">
        <f t="shared" si="7"/>
        <v>0</v>
      </c>
      <c r="AB24" s="179">
        <f t="shared" si="7"/>
        <v>0</v>
      </c>
      <c r="AC24" s="179">
        <f t="shared" si="7"/>
        <v>0</v>
      </c>
      <c r="AD24" s="179">
        <f t="shared" si="7"/>
        <v>0</v>
      </c>
      <c r="AE24" s="179">
        <f t="shared" si="7"/>
        <v>0</v>
      </c>
      <c r="AF24" s="179">
        <f t="shared" si="7"/>
        <v>0</v>
      </c>
      <c r="AG24" s="179">
        <f t="shared" si="7"/>
        <v>0</v>
      </c>
      <c r="AH24" s="179">
        <f t="shared" si="7"/>
        <v>0</v>
      </c>
      <c r="AI24" s="179">
        <f t="shared" si="8"/>
        <v>0</v>
      </c>
      <c r="AJ24" s="179">
        <f t="shared" si="8"/>
        <v>0</v>
      </c>
      <c r="AK24" s="179">
        <f t="shared" si="8"/>
        <v>0</v>
      </c>
      <c r="AL24" s="179">
        <f t="shared" si="8"/>
        <v>0</v>
      </c>
      <c r="AM24" s="179">
        <f t="shared" si="8"/>
        <v>0</v>
      </c>
      <c r="AN24" s="199"/>
      <c r="AO24" s="199"/>
      <c r="AP24" s="199"/>
      <c r="AQ24" s="199"/>
      <c r="AR24" s="199"/>
      <c r="AS24" s="199"/>
      <c r="AT24" s="199"/>
      <c r="AU24" s="199"/>
      <c r="AV24" s="199"/>
      <c r="AW24" s="199"/>
      <c r="AX24" s="199"/>
    </row>
    <row r="25" spans="1:50" ht="114.75" customHeight="1">
      <c r="A25" s="192" t="s">
        <v>251</v>
      </c>
      <c r="B25" s="208" t="s">
        <v>7</v>
      </c>
      <c r="C25" s="194" t="s">
        <v>72</v>
      </c>
      <c r="D25" s="177" t="s">
        <v>618</v>
      </c>
      <c r="E25" s="177">
        <v>0</v>
      </c>
      <c r="F25" s="177">
        <v>0</v>
      </c>
      <c r="G25" s="177">
        <v>0</v>
      </c>
      <c r="H25" s="177">
        <v>0</v>
      </c>
      <c r="I25" s="177">
        <v>0</v>
      </c>
      <c r="J25" s="177">
        <v>0</v>
      </c>
      <c r="K25" s="177">
        <v>0</v>
      </c>
      <c r="L25" s="177">
        <v>2</v>
      </c>
      <c r="M25" s="177">
        <v>0</v>
      </c>
      <c r="N25" s="177">
        <v>0</v>
      </c>
      <c r="O25" s="177">
        <v>0</v>
      </c>
      <c r="P25" s="177">
        <v>0</v>
      </c>
      <c r="Q25" s="177">
        <v>0</v>
      </c>
      <c r="R25" s="177">
        <v>0</v>
      </c>
      <c r="S25" s="177">
        <v>0</v>
      </c>
      <c r="T25" s="177">
        <v>0</v>
      </c>
      <c r="U25" s="177">
        <v>0</v>
      </c>
      <c r="V25" s="177">
        <v>0</v>
      </c>
      <c r="W25" s="177">
        <v>0</v>
      </c>
      <c r="X25" s="177">
        <v>0</v>
      </c>
      <c r="Y25" s="177">
        <v>0</v>
      </c>
      <c r="Z25" s="177">
        <v>0</v>
      </c>
      <c r="AA25" s="177">
        <v>0</v>
      </c>
      <c r="AB25" s="177">
        <v>0</v>
      </c>
      <c r="AC25" s="177">
        <v>0</v>
      </c>
      <c r="AD25" s="177">
        <v>0</v>
      </c>
      <c r="AE25" s="177">
        <v>0</v>
      </c>
      <c r="AF25" s="177">
        <v>0</v>
      </c>
      <c r="AG25" s="177">
        <v>0</v>
      </c>
      <c r="AH25" s="177">
        <v>0</v>
      </c>
      <c r="AI25" s="177">
        <v>0</v>
      </c>
      <c r="AJ25" s="177">
        <v>0</v>
      </c>
      <c r="AK25" s="177">
        <v>0</v>
      </c>
      <c r="AL25" s="177">
        <v>0</v>
      </c>
      <c r="AM25" s="177">
        <v>0</v>
      </c>
      <c r="AN25" s="199"/>
      <c r="AO25" s="199"/>
      <c r="AP25" s="199"/>
      <c r="AQ25" s="199"/>
      <c r="AR25" s="199"/>
      <c r="AS25" s="199"/>
      <c r="AT25" s="199"/>
      <c r="AU25" s="199"/>
      <c r="AV25" s="199"/>
      <c r="AW25" s="199"/>
      <c r="AX25" s="199"/>
    </row>
    <row r="26" spans="1:50" ht="94.5">
      <c r="A26" s="192" t="s">
        <v>73</v>
      </c>
      <c r="B26" s="208" t="s">
        <v>74</v>
      </c>
      <c r="C26" s="194" t="s">
        <v>72</v>
      </c>
      <c r="D26" s="177"/>
      <c r="E26" s="177">
        <f t="shared" ref="E26:AL26" si="9">SUM(E27:E34)</f>
        <v>0</v>
      </c>
      <c r="F26" s="177">
        <f t="shared" si="9"/>
        <v>0</v>
      </c>
      <c r="G26" s="177">
        <f t="shared" si="9"/>
        <v>0</v>
      </c>
      <c r="H26" s="177">
        <f t="shared" si="9"/>
        <v>0</v>
      </c>
      <c r="I26" s="177">
        <f t="shared" si="9"/>
        <v>0</v>
      </c>
      <c r="J26" s="177">
        <v>0</v>
      </c>
      <c r="K26" s="177">
        <f t="shared" si="9"/>
        <v>0</v>
      </c>
      <c r="L26" s="177">
        <f t="shared" si="9"/>
        <v>0</v>
      </c>
      <c r="M26" s="177">
        <f t="shared" si="9"/>
        <v>0</v>
      </c>
      <c r="N26" s="177">
        <f t="shared" si="9"/>
        <v>0</v>
      </c>
      <c r="O26" s="177">
        <v>0</v>
      </c>
      <c r="P26" s="177">
        <f t="shared" si="9"/>
        <v>0</v>
      </c>
      <c r="Q26" s="177">
        <f t="shared" si="9"/>
        <v>0</v>
      </c>
      <c r="R26" s="177">
        <f t="shared" si="9"/>
        <v>0</v>
      </c>
      <c r="S26" s="177">
        <v>0</v>
      </c>
      <c r="T26" s="177">
        <v>0</v>
      </c>
      <c r="U26" s="177">
        <f t="shared" si="9"/>
        <v>0</v>
      </c>
      <c r="V26" s="177">
        <f t="shared" si="9"/>
        <v>0</v>
      </c>
      <c r="W26" s="177">
        <f t="shared" si="9"/>
        <v>0</v>
      </c>
      <c r="X26" s="177">
        <v>0</v>
      </c>
      <c r="Y26" s="177">
        <v>0</v>
      </c>
      <c r="Z26" s="177">
        <v>0</v>
      </c>
      <c r="AA26" s="177">
        <v>0</v>
      </c>
      <c r="AB26" s="177">
        <v>0</v>
      </c>
      <c r="AC26" s="177">
        <v>0</v>
      </c>
      <c r="AD26" s="177">
        <v>0</v>
      </c>
      <c r="AE26" s="177">
        <v>0</v>
      </c>
      <c r="AF26" s="177">
        <v>0</v>
      </c>
      <c r="AG26" s="177">
        <v>0</v>
      </c>
      <c r="AH26" s="177">
        <v>0</v>
      </c>
      <c r="AI26" s="177">
        <v>0</v>
      </c>
      <c r="AJ26" s="177">
        <f t="shared" si="9"/>
        <v>0</v>
      </c>
      <c r="AK26" s="177">
        <f t="shared" si="9"/>
        <v>0</v>
      </c>
      <c r="AL26" s="177">
        <f t="shared" si="9"/>
        <v>0</v>
      </c>
      <c r="AM26" s="177">
        <v>0</v>
      </c>
      <c r="AN26" s="199"/>
      <c r="AO26" s="199"/>
      <c r="AP26" s="199"/>
      <c r="AQ26" s="199"/>
      <c r="AR26" s="199"/>
      <c r="AS26" s="199"/>
      <c r="AT26" s="199"/>
      <c r="AU26" s="199"/>
      <c r="AV26" s="199"/>
      <c r="AW26" s="199"/>
      <c r="AX26" s="199"/>
    </row>
    <row r="27" spans="1:50" ht="66" customHeight="1">
      <c r="A27" s="192" t="s">
        <v>257</v>
      </c>
      <c r="B27" s="193" t="s">
        <v>80</v>
      </c>
      <c r="C27" s="194" t="s">
        <v>72</v>
      </c>
      <c r="D27" s="181" t="s">
        <v>619</v>
      </c>
      <c r="E27" s="177">
        <v>0</v>
      </c>
      <c r="F27" s="177">
        <v>0</v>
      </c>
      <c r="G27" s="177">
        <v>0</v>
      </c>
      <c r="H27" s="177">
        <v>0</v>
      </c>
      <c r="I27" s="177">
        <v>0</v>
      </c>
      <c r="J27" s="177">
        <v>0.8</v>
      </c>
      <c r="K27" s="177">
        <v>0</v>
      </c>
      <c r="L27" s="177">
        <v>0</v>
      </c>
      <c r="M27" s="177">
        <v>0</v>
      </c>
      <c r="N27" s="177">
        <v>0</v>
      </c>
      <c r="O27" s="177">
        <v>0</v>
      </c>
      <c r="P27" s="177">
        <v>0</v>
      </c>
      <c r="Q27" s="177">
        <v>0</v>
      </c>
      <c r="R27" s="177">
        <v>0</v>
      </c>
      <c r="S27" s="177">
        <v>0</v>
      </c>
      <c r="T27" s="177">
        <v>0</v>
      </c>
      <c r="U27" s="177">
        <v>0</v>
      </c>
      <c r="V27" s="177">
        <v>0</v>
      </c>
      <c r="W27" s="177">
        <v>0</v>
      </c>
      <c r="X27" s="177">
        <v>0</v>
      </c>
      <c r="Y27" s="177">
        <v>0</v>
      </c>
      <c r="Z27" s="177">
        <v>0</v>
      </c>
      <c r="AA27" s="177">
        <v>0</v>
      </c>
      <c r="AB27" s="177">
        <v>0</v>
      </c>
      <c r="AC27" s="177">
        <v>0</v>
      </c>
      <c r="AD27" s="177">
        <v>0</v>
      </c>
      <c r="AE27" s="177">
        <v>0</v>
      </c>
      <c r="AF27" s="177">
        <v>0</v>
      </c>
      <c r="AG27" s="177">
        <v>0</v>
      </c>
      <c r="AH27" s="177">
        <v>0</v>
      </c>
      <c r="AI27" s="177">
        <v>0</v>
      </c>
      <c r="AJ27" s="177">
        <f t="shared" ref="AJ27:AM41" si="10">SUM(F27,K27,P27,U27)</f>
        <v>0</v>
      </c>
      <c r="AK27" s="177">
        <f t="shared" si="10"/>
        <v>0</v>
      </c>
      <c r="AL27" s="177">
        <f t="shared" si="10"/>
        <v>0</v>
      </c>
      <c r="AM27" s="177">
        <f t="shared" si="10"/>
        <v>0</v>
      </c>
      <c r="AN27" s="199"/>
      <c r="AO27" s="199"/>
      <c r="AP27" s="199"/>
      <c r="AQ27" s="199"/>
      <c r="AR27" s="199"/>
      <c r="AS27" s="199"/>
      <c r="AT27" s="199"/>
      <c r="AU27" s="199"/>
      <c r="AV27" s="199"/>
      <c r="AW27" s="199"/>
      <c r="AX27" s="199"/>
    </row>
    <row r="28" spans="1:50" ht="54.75" customHeight="1">
      <c r="A28" s="192" t="s">
        <v>258</v>
      </c>
      <c r="B28" s="193" t="s">
        <v>82</v>
      </c>
      <c r="C28" s="194" t="s">
        <v>75</v>
      </c>
      <c r="D28" s="181"/>
      <c r="E28" s="177">
        <v>0</v>
      </c>
      <c r="F28" s="177">
        <v>0</v>
      </c>
      <c r="G28" s="177">
        <v>0</v>
      </c>
      <c r="H28" s="177">
        <v>0</v>
      </c>
      <c r="I28" s="177">
        <v>0</v>
      </c>
      <c r="J28" s="177">
        <v>0</v>
      </c>
      <c r="K28" s="177">
        <v>0</v>
      </c>
      <c r="L28" s="177">
        <v>0</v>
      </c>
      <c r="M28" s="177">
        <v>0</v>
      </c>
      <c r="N28" s="177">
        <v>0</v>
      </c>
      <c r="O28" s="177">
        <v>0.4</v>
      </c>
      <c r="P28" s="177">
        <v>0</v>
      </c>
      <c r="Q28" s="177">
        <v>0</v>
      </c>
      <c r="R28" s="177">
        <v>0</v>
      </c>
      <c r="S28" s="177">
        <v>0</v>
      </c>
      <c r="T28" s="177">
        <v>0</v>
      </c>
      <c r="U28" s="177">
        <v>0</v>
      </c>
      <c r="V28" s="177">
        <v>0</v>
      </c>
      <c r="W28" s="177">
        <v>0</v>
      </c>
      <c r="X28" s="177">
        <v>0</v>
      </c>
      <c r="Y28" s="177">
        <v>0</v>
      </c>
      <c r="Z28" s="177">
        <v>0</v>
      </c>
      <c r="AA28" s="177">
        <v>0</v>
      </c>
      <c r="AB28" s="177">
        <v>0</v>
      </c>
      <c r="AC28" s="177">
        <v>0</v>
      </c>
      <c r="AD28" s="177">
        <v>0</v>
      </c>
      <c r="AE28" s="177">
        <v>0</v>
      </c>
      <c r="AF28" s="177">
        <v>0</v>
      </c>
      <c r="AG28" s="177">
        <v>0</v>
      </c>
      <c r="AH28" s="177">
        <v>0</v>
      </c>
      <c r="AI28" s="177">
        <v>0</v>
      </c>
      <c r="AJ28" s="177">
        <f t="shared" si="10"/>
        <v>0</v>
      </c>
      <c r="AK28" s="177">
        <f t="shared" si="10"/>
        <v>0</v>
      </c>
      <c r="AL28" s="177">
        <f t="shared" si="10"/>
        <v>0</v>
      </c>
      <c r="AM28" s="177">
        <f t="shared" si="10"/>
        <v>0</v>
      </c>
      <c r="AN28" s="199"/>
      <c r="AO28" s="199"/>
      <c r="AP28" s="199"/>
      <c r="AQ28" s="199"/>
      <c r="AR28" s="199"/>
      <c r="AS28" s="199"/>
      <c r="AT28" s="199"/>
      <c r="AU28" s="199"/>
      <c r="AV28" s="199"/>
      <c r="AW28" s="199"/>
      <c r="AX28" s="199"/>
    </row>
    <row r="29" spans="1:50" ht="54.75" customHeight="1">
      <c r="A29" s="192" t="s">
        <v>259</v>
      </c>
      <c r="B29" s="193" t="s">
        <v>82</v>
      </c>
      <c r="C29" s="194" t="s">
        <v>75</v>
      </c>
      <c r="D29" s="181"/>
      <c r="E29" s="177">
        <v>0</v>
      </c>
      <c r="F29" s="177">
        <v>0</v>
      </c>
      <c r="G29" s="177">
        <v>0</v>
      </c>
      <c r="H29" s="177">
        <v>0</v>
      </c>
      <c r="I29" s="177">
        <v>0</v>
      </c>
      <c r="J29" s="177">
        <v>0</v>
      </c>
      <c r="K29" s="177">
        <v>0</v>
      </c>
      <c r="L29" s="177">
        <v>0</v>
      </c>
      <c r="M29" s="177">
        <v>0</v>
      </c>
      <c r="N29" s="177">
        <v>0</v>
      </c>
      <c r="O29" s="177">
        <v>0</v>
      </c>
      <c r="P29" s="177">
        <v>0</v>
      </c>
      <c r="Q29" s="177">
        <v>0</v>
      </c>
      <c r="R29" s="177">
        <v>0</v>
      </c>
      <c r="S29" s="177">
        <v>0</v>
      </c>
      <c r="T29" s="177">
        <v>0</v>
      </c>
      <c r="U29" s="177">
        <v>0</v>
      </c>
      <c r="V29" s="177">
        <v>0</v>
      </c>
      <c r="W29" s="177">
        <v>0</v>
      </c>
      <c r="X29" s="177">
        <v>0</v>
      </c>
      <c r="Y29" s="177">
        <v>0</v>
      </c>
      <c r="Z29" s="177">
        <v>0</v>
      </c>
      <c r="AA29" s="177">
        <v>0</v>
      </c>
      <c r="AB29" s="177">
        <v>0</v>
      </c>
      <c r="AC29" s="177">
        <v>0</v>
      </c>
      <c r="AD29" s="177">
        <v>0</v>
      </c>
      <c r="AE29" s="177">
        <v>0</v>
      </c>
      <c r="AF29" s="177">
        <v>0</v>
      </c>
      <c r="AG29" s="177">
        <v>0</v>
      </c>
      <c r="AH29" s="177">
        <v>0</v>
      </c>
      <c r="AI29" s="177">
        <v>0</v>
      </c>
      <c r="AJ29" s="177">
        <f t="shared" si="10"/>
        <v>0</v>
      </c>
      <c r="AK29" s="177">
        <f t="shared" si="10"/>
        <v>0</v>
      </c>
      <c r="AL29" s="177">
        <f t="shared" si="10"/>
        <v>0</v>
      </c>
      <c r="AM29" s="177">
        <f t="shared" si="10"/>
        <v>0</v>
      </c>
      <c r="AN29" s="199"/>
      <c r="AO29" s="199"/>
      <c r="AP29" s="199"/>
      <c r="AQ29" s="199"/>
      <c r="AR29" s="199"/>
      <c r="AS29" s="199"/>
      <c r="AT29" s="199"/>
      <c r="AU29" s="199"/>
      <c r="AV29" s="199"/>
      <c r="AW29" s="199"/>
      <c r="AX29" s="199"/>
    </row>
    <row r="30" spans="1:50" ht="50.25" customHeight="1">
      <c r="A30" s="192" t="s">
        <v>260</v>
      </c>
      <c r="B30" s="193" t="s">
        <v>84</v>
      </c>
      <c r="C30" s="194" t="s">
        <v>85</v>
      </c>
      <c r="D30" s="177"/>
      <c r="E30" s="177">
        <v>0</v>
      </c>
      <c r="F30" s="177">
        <v>0</v>
      </c>
      <c r="G30" s="177">
        <v>0</v>
      </c>
      <c r="H30" s="177">
        <v>0</v>
      </c>
      <c r="I30" s="177">
        <v>0</v>
      </c>
      <c r="J30" s="177">
        <v>0</v>
      </c>
      <c r="K30" s="177">
        <v>0</v>
      </c>
      <c r="L30" s="177">
        <v>0</v>
      </c>
      <c r="M30" s="177">
        <v>0</v>
      </c>
      <c r="N30" s="177">
        <v>0</v>
      </c>
      <c r="O30" s="177">
        <v>0</v>
      </c>
      <c r="P30" s="177">
        <v>0</v>
      </c>
      <c r="Q30" s="177">
        <v>0</v>
      </c>
      <c r="R30" s="177">
        <v>0</v>
      </c>
      <c r="S30" s="177">
        <v>0</v>
      </c>
      <c r="T30" s="177">
        <v>0</v>
      </c>
      <c r="U30" s="177">
        <v>0</v>
      </c>
      <c r="V30" s="177">
        <v>0</v>
      </c>
      <c r="W30" s="177">
        <v>0</v>
      </c>
      <c r="X30" s="177">
        <v>0</v>
      </c>
      <c r="Y30" s="177">
        <v>0</v>
      </c>
      <c r="Z30" s="177">
        <v>0</v>
      </c>
      <c r="AA30" s="177">
        <v>0</v>
      </c>
      <c r="AB30" s="177">
        <v>0</v>
      </c>
      <c r="AC30" s="177">
        <v>0</v>
      </c>
      <c r="AD30" s="177">
        <v>0</v>
      </c>
      <c r="AE30" s="177">
        <v>0</v>
      </c>
      <c r="AF30" s="177">
        <v>0</v>
      </c>
      <c r="AG30" s="177">
        <v>0</v>
      </c>
      <c r="AH30" s="177">
        <v>0</v>
      </c>
      <c r="AI30" s="177">
        <v>0</v>
      </c>
      <c r="AJ30" s="177">
        <f t="shared" si="10"/>
        <v>0</v>
      </c>
      <c r="AK30" s="177">
        <f t="shared" si="10"/>
        <v>0</v>
      </c>
      <c r="AL30" s="177">
        <f t="shared" si="10"/>
        <v>0</v>
      </c>
      <c r="AM30" s="177">
        <f t="shared" si="10"/>
        <v>0</v>
      </c>
      <c r="AN30" s="199"/>
      <c r="AO30" s="199"/>
      <c r="AP30" s="199"/>
      <c r="AQ30" s="199"/>
      <c r="AR30" s="199"/>
      <c r="AS30" s="199"/>
      <c r="AT30" s="199"/>
      <c r="AU30" s="199"/>
      <c r="AV30" s="199"/>
      <c r="AW30" s="199"/>
      <c r="AX30" s="199"/>
    </row>
    <row r="31" spans="1:50" ht="45" customHeight="1">
      <c r="A31" s="192" t="s">
        <v>261</v>
      </c>
      <c r="B31" s="193" t="s">
        <v>89</v>
      </c>
      <c r="C31" s="194" t="s">
        <v>85</v>
      </c>
      <c r="D31" s="181" t="s">
        <v>619</v>
      </c>
      <c r="E31" s="177">
        <v>0</v>
      </c>
      <c r="F31" s="177">
        <v>0</v>
      </c>
      <c r="G31" s="177">
        <v>0</v>
      </c>
      <c r="H31" s="177">
        <v>0</v>
      </c>
      <c r="I31" s="177">
        <v>0</v>
      </c>
      <c r="J31" s="177">
        <v>0</v>
      </c>
      <c r="K31" s="177">
        <v>0</v>
      </c>
      <c r="L31" s="177">
        <v>0</v>
      </c>
      <c r="M31" s="177">
        <v>0</v>
      </c>
      <c r="N31" s="177">
        <v>0</v>
      </c>
      <c r="O31" s="177">
        <v>0</v>
      </c>
      <c r="P31" s="177">
        <v>0</v>
      </c>
      <c r="Q31" s="177">
        <v>0</v>
      </c>
      <c r="R31" s="177">
        <v>0</v>
      </c>
      <c r="S31" s="177">
        <v>0</v>
      </c>
      <c r="T31" s="177">
        <v>0</v>
      </c>
      <c r="U31" s="177">
        <v>0</v>
      </c>
      <c r="V31" s="177">
        <v>0</v>
      </c>
      <c r="W31" s="177">
        <v>0</v>
      </c>
      <c r="X31" s="177">
        <v>0</v>
      </c>
      <c r="Y31" s="177">
        <v>0</v>
      </c>
      <c r="Z31" s="177">
        <v>0</v>
      </c>
      <c r="AA31" s="177">
        <v>0</v>
      </c>
      <c r="AB31" s="177">
        <v>0</v>
      </c>
      <c r="AC31" s="177">
        <v>0</v>
      </c>
      <c r="AD31" s="177">
        <v>0</v>
      </c>
      <c r="AE31" s="177">
        <v>0</v>
      </c>
      <c r="AF31" s="177">
        <v>0</v>
      </c>
      <c r="AG31" s="177">
        <v>0</v>
      </c>
      <c r="AH31" s="177">
        <v>0</v>
      </c>
      <c r="AI31" s="177">
        <v>0</v>
      </c>
      <c r="AJ31" s="177">
        <f t="shared" si="10"/>
        <v>0</v>
      </c>
      <c r="AK31" s="177">
        <f t="shared" si="10"/>
        <v>0</v>
      </c>
      <c r="AL31" s="177">
        <f t="shared" si="10"/>
        <v>0</v>
      </c>
      <c r="AM31" s="177">
        <v>0</v>
      </c>
      <c r="AN31" s="199"/>
      <c r="AO31" s="199"/>
      <c r="AP31" s="199"/>
      <c r="AQ31" s="199"/>
      <c r="AR31" s="199"/>
      <c r="AS31" s="199"/>
      <c r="AT31" s="199"/>
      <c r="AU31" s="199"/>
      <c r="AV31" s="199"/>
      <c r="AW31" s="199"/>
      <c r="AX31" s="199"/>
    </row>
    <row r="32" spans="1:50" ht="45" customHeight="1">
      <c r="A32" s="192" t="s">
        <v>262</v>
      </c>
      <c r="B32" s="193" t="s">
        <v>90</v>
      </c>
      <c r="C32" s="194" t="s">
        <v>91</v>
      </c>
      <c r="D32" s="181" t="s">
        <v>619</v>
      </c>
      <c r="E32" s="177">
        <v>0</v>
      </c>
      <c r="F32" s="177">
        <v>0</v>
      </c>
      <c r="G32" s="177">
        <v>0</v>
      </c>
      <c r="H32" s="177">
        <v>0</v>
      </c>
      <c r="I32" s="177">
        <v>0</v>
      </c>
      <c r="J32" s="177">
        <v>0</v>
      </c>
      <c r="K32" s="177">
        <v>0</v>
      </c>
      <c r="L32" s="177">
        <v>0</v>
      </c>
      <c r="M32" s="177">
        <v>0</v>
      </c>
      <c r="N32" s="177">
        <v>0</v>
      </c>
      <c r="O32" s="177">
        <v>0</v>
      </c>
      <c r="P32" s="177">
        <v>0</v>
      </c>
      <c r="Q32" s="177">
        <v>0</v>
      </c>
      <c r="R32" s="177">
        <v>0</v>
      </c>
      <c r="S32" s="177">
        <v>0</v>
      </c>
      <c r="T32" s="177">
        <v>0</v>
      </c>
      <c r="U32" s="177">
        <v>0</v>
      </c>
      <c r="V32" s="177">
        <v>0</v>
      </c>
      <c r="W32" s="177">
        <v>0</v>
      </c>
      <c r="X32" s="177">
        <v>0</v>
      </c>
      <c r="Y32" s="177">
        <v>0</v>
      </c>
      <c r="Z32" s="177">
        <v>0</v>
      </c>
      <c r="AA32" s="177">
        <v>0</v>
      </c>
      <c r="AB32" s="177">
        <v>0</v>
      </c>
      <c r="AC32" s="177">
        <v>0</v>
      </c>
      <c r="AD32" s="177">
        <v>0</v>
      </c>
      <c r="AE32" s="177">
        <v>0</v>
      </c>
      <c r="AF32" s="177">
        <v>0</v>
      </c>
      <c r="AG32" s="177">
        <v>0</v>
      </c>
      <c r="AH32" s="177">
        <v>0</v>
      </c>
      <c r="AI32" s="177">
        <v>0</v>
      </c>
      <c r="AJ32" s="177">
        <f t="shared" si="10"/>
        <v>0</v>
      </c>
      <c r="AK32" s="177">
        <f t="shared" si="10"/>
        <v>0</v>
      </c>
      <c r="AL32" s="177">
        <f t="shared" si="10"/>
        <v>0</v>
      </c>
      <c r="AM32" s="177">
        <v>0</v>
      </c>
      <c r="AN32" s="199"/>
      <c r="AO32" s="199"/>
      <c r="AP32" s="199"/>
      <c r="AQ32" s="199"/>
      <c r="AR32" s="199"/>
      <c r="AS32" s="199"/>
      <c r="AT32" s="199"/>
      <c r="AU32" s="199"/>
      <c r="AV32" s="199"/>
      <c r="AW32" s="199"/>
      <c r="AX32" s="199"/>
    </row>
    <row r="33" spans="1:50" ht="63" customHeight="1">
      <c r="A33" s="192" t="s">
        <v>263</v>
      </c>
      <c r="B33" s="193" t="s">
        <v>92</v>
      </c>
      <c r="C33" s="194" t="s">
        <v>93</v>
      </c>
      <c r="D33" s="181" t="s">
        <v>619</v>
      </c>
      <c r="E33" s="177">
        <v>0</v>
      </c>
      <c r="F33" s="177">
        <v>0</v>
      </c>
      <c r="G33" s="177">
        <v>0</v>
      </c>
      <c r="H33" s="177">
        <v>0</v>
      </c>
      <c r="I33" s="177">
        <v>0</v>
      </c>
      <c r="J33" s="177">
        <v>0</v>
      </c>
      <c r="K33" s="177">
        <v>0</v>
      </c>
      <c r="L33" s="177">
        <v>0</v>
      </c>
      <c r="M33" s="177">
        <v>0</v>
      </c>
      <c r="N33" s="177">
        <v>0</v>
      </c>
      <c r="O33" s="177">
        <v>0</v>
      </c>
      <c r="P33" s="177">
        <v>0</v>
      </c>
      <c r="Q33" s="177">
        <v>0</v>
      </c>
      <c r="R33" s="177">
        <v>0</v>
      </c>
      <c r="S33" s="177">
        <v>0</v>
      </c>
      <c r="T33" s="177">
        <v>0</v>
      </c>
      <c r="U33" s="177">
        <v>0</v>
      </c>
      <c r="V33" s="177">
        <v>0</v>
      </c>
      <c r="W33" s="177">
        <v>0</v>
      </c>
      <c r="X33" s="177">
        <v>0</v>
      </c>
      <c r="Y33" s="177">
        <v>0</v>
      </c>
      <c r="Z33" s="177">
        <v>0</v>
      </c>
      <c r="AA33" s="177">
        <v>0</v>
      </c>
      <c r="AB33" s="177">
        <v>0</v>
      </c>
      <c r="AC33" s="177">
        <v>0</v>
      </c>
      <c r="AD33" s="177">
        <v>0</v>
      </c>
      <c r="AE33" s="177">
        <v>0</v>
      </c>
      <c r="AF33" s="177">
        <v>0</v>
      </c>
      <c r="AG33" s="177">
        <v>0</v>
      </c>
      <c r="AH33" s="177">
        <v>0</v>
      </c>
      <c r="AI33" s="177">
        <v>0</v>
      </c>
      <c r="AJ33" s="177">
        <f t="shared" si="10"/>
        <v>0</v>
      </c>
      <c r="AK33" s="177">
        <f t="shared" si="10"/>
        <v>0</v>
      </c>
      <c r="AL33" s="177">
        <f t="shared" si="10"/>
        <v>0</v>
      </c>
      <c r="AM33" s="177">
        <v>0</v>
      </c>
      <c r="AN33" s="199"/>
      <c r="AO33" s="199"/>
      <c r="AP33" s="199"/>
      <c r="AQ33" s="199"/>
      <c r="AR33" s="199"/>
      <c r="AS33" s="199"/>
      <c r="AT33" s="199"/>
      <c r="AU33" s="199"/>
      <c r="AV33" s="199"/>
      <c r="AW33" s="199"/>
      <c r="AX33" s="199"/>
    </row>
    <row r="34" spans="1:50" ht="31.5">
      <c r="A34" s="174" t="str">
        <f>'[2]2'!A33</f>
        <v>1.6</v>
      </c>
      <c r="B34" s="174" t="str">
        <f>'[2]2'!B33</f>
        <v>Прочие инвестиционные проекты, всего, в том числе:</v>
      </c>
      <c r="C34" s="174">
        <f>'[2]2'!C33</f>
        <v>0</v>
      </c>
      <c r="D34" s="179">
        <v>0</v>
      </c>
      <c r="E34" s="179">
        <v>0</v>
      </c>
      <c r="F34" s="179">
        <v>0</v>
      </c>
      <c r="G34" s="179">
        <v>0</v>
      </c>
      <c r="H34" s="179">
        <v>0</v>
      </c>
      <c r="I34" s="179">
        <v>0</v>
      </c>
      <c r="J34" s="179">
        <f>J35</f>
        <v>0.25</v>
      </c>
      <c r="K34" s="179">
        <v>0</v>
      </c>
      <c r="L34" s="179">
        <v>0</v>
      </c>
      <c r="M34" s="179">
        <v>0</v>
      </c>
      <c r="N34" s="179">
        <v>0</v>
      </c>
      <c r="O34" s="179">
        <f>O36</f>
        <v>0.25</v>
      </c>
      <c r="P34" s="179">
        <v>0</v>
      </c>
      <c r="Q34" s="179">
        <v>0</v>
      </c>
      <c r="R34" s="179">
        <v>0</v>
      </c>
      <c r="S34" s="179">
        <v>0</v>
      </c>
      <c r="T34" s="179">
        <f>T37</f>
        <v>0.1</v>
      </c>
      <c r="U34" s="179">
        <v>0</v>
      </c>
      <c r="V34" s="179">
        <v>0</v>
      </c>
      <c r="W34" s="179">
        <v>0</v>
      </c>
      <c r="X34" s="179">
        <v>0</v>
      </c>
      <c r="Y34" s="179">
        <f>Y38</f>
        <v>0.25</v>
      </c>
      <c r="Z34" s="179">
        <v>0</v>
      </c>
      <c r="AA34" s="179">
        <v>0</v>
      </c>
      <c r="AB34" s="179">
        <v>0</v>
      </c>
      <c r="AC34" s="179">
        <v>0</v>
      </c>
      <c r="AD34" s="179">
        <f>AD39+AD40</f>
        <v>0.65</v>
      </c>
      <c r="AE34" s="179">
        <v>0</v>
      </c>
      <c r="AF34" s="179">
        <v>0</v>
      </c>
      <c r="AG34" s="179">
        <v>0</v>
      </c>
      <c r="AH34" s="179">
        <v>0</v>
      </c>
      <c r="AI34" s="179">
        <f>AI35+AI36+AI37+AI38+AI39+AI40</f>
        <v>1.5</v>
      </c>
      <c r="AJ34" s="179">
        <f t="shared" si="10"/>
        <v>0</v>
      </c>
      <c r="AK34" s="179">
        <f t="shared" si="10"/>
        <v>0</v>
      </c>
      <c r="AL34" s="179">
        <f t="shared" si="10"/>
        <v>0</v>
      </c>
      <c r="AM34" s="179">
        <f>SUM(I34,N34,S34,X34)</f>
        <v>0</v>
      </c>
      <c r="AN34" s="199"/>
      <c r="AO34" s="199"/>
      <c r="AP34" s="199"/>
      <c r="AQ34" s="199"/>
      <c r="AR34" s="199"/>
      <c r="AS34" s="199"/>
      <c r="AT34" s="199"/>
      <c r="AU34" s="199"/>
      <c r="AV34" s="199"/>
      <c r="AW34" s="199"/>
      <c r="AX34" s="199"/>
    </row>
    <row r="35" spans="1:50" ht="47.25">
      <c r="A35" s="227" t="s">
        <v>3</v>
      </c>
      <c r="B35" s="158" t="s">
        <v>63</v>
      </c>
      <c r="C35" s="9" t="s">
        <v>64</v>
      </c>
      <c r="D35" s="181" t="s">
        <v>620</v>
      </c>
      <c r="E35" s="177">
        <v>0</v>
      </c>
      <c r="F35" s="177">
        <v>0</v>
      </c>
      <c r="G35" s="177">
        <v>0</v>
      </c>
      <c r="H35" s="177">
        <v>0</v>
      </c>
      <c r="I35" s="177">
        <v>0</v>
      </c>
      <c r="J35" s="177">
        <v>0.25</v>
      </c>
      <c r="K35" s="177">
        <v>0</v>
      </c>
      <c r="L35" s="177">
        <v>0</v>
      </c>
      <c r="M35" s="177">
        <v>0</v>
      </c>
      <c r="N35" s="177">
        <v>0</v>
      </c>
      <c r="O35" s="177">
        <v>0</v>
      </c>
      <c r="P35" s="177">
        <v>0</v>
      </c>
      <c r="Q35" s="177">
        <v>0</v>
      </c>
      <c r="R35" s="177">
        <v>0</v>
      </c>
      <c r="S35" s="177">
        <v>0</v>
      </c>
      <c r="T35" s="177">
        <v>0</v>
      </c>
      <c r="U35" s="177">
        <v>0</v>
      </c>
      <c r="V35" s="177">
        <v>0</v>
      </c>
      <c r="W35" s="177">
        <v>0</v>
      </c>
      <c r="X35" s="177">
        <v>0</v>
      </c>
      <c r="Y35" s="177">
        <v>0</v>
      </c>
      <c r="Z35" s="177">
        <v>0</v>
      </c>
      <c r="AA35" s="177">
        <v>0</v>
      </c>
      <c r="AB35" s="177">
        <v>0</v>
      </c>
      <c r="AC35" s="177">
        <v>0</v>
      </c>
      <c r="AD35" s="177">
        <v>0</v>
      </c>
      <c r="AE35" s="177">
        <v>0</v>
      </c>
      <c r="AF35" s="177">
        <v>0</v>
      </c>
      <c r="AG35" s="177">
        <v>0</v>
      </c>
      <c r="AH35" s="177">
        <v>0</v>
      </c>
      <c r="AI35" s="177">
        <f>SUM(E35,J35,O35,T35)</f>
        <v>0.25</v>
      </c>
      <c r="AJ35" s="177">
        <f t="shared" si="10"/>
        <v>0</v>
      </c>
      <c r="AK35" s="177">
        <f t="shared" si="10"/>
        <v>0</v>
      </c>
      <c r="AL35" s="177">
        <f t="shared" si="10"/>
        <v>0</v>
      </c>
      <c r="AM35" s="177">
        <f t="shared" si="10"/>
        <v>0</v>
      </c>
      <c r="AN35" s="199"/>
      <c r="AO35" s="199"/>
      <c r="AP35" s="199"/>
      <c r="AQ35" s="199"/>
      <c r="AR35" s="199"/>
      <c r="AS35" s="199"/>
      <c r="AT35" s="199"/>
      <c r="AU35" s="199"/>
      <c r="AV35" s="199"/>
      <c r="AW35" s="199"/>
      <c r="AX35" s="199"/>
    </row>
    <row r="36" spans="1:50" ht="47.25">
      <c r="A36" s="227" t="s">
        <v>96</v>
      </c>
      <c r="B36" s="158" t="s">
        <v>68</v>
      </c>
      <c r="C36" s="9" t="s">
        <v>69</v>
      </c>
      <c r="D36" s="181" t="s">
        <v>621</v>
      </c>
      <c r="E36" s="177">
        <v>0</v>
      </c>
      <c r="F36" s="177">
        <v>0</v>
      </c>
      <c r="G36" s="177">
        <v>0</v>
      </c>
      <c r="H36" s="177">
        <v>0</v>
      </c>
      <c r="I36" s="177">
        <v>0</v>
      </c>
      <c r="J36" s="177">
        <v>0</v>
      </c>
      <c r="K36" s="177">
        <v>0</v>
      </c>
      <c r="L36" s="177">
        <v>0</v>
      </c>
      <c r="M36" s="177">
        <v>0</v>
      </c>
      <c r="N36" s="177">
        <v>0</v>
      </c>
      <c r="O36" s="177">
        <v>0.25</v>
      </c>
      <c r="P36" s="177">
        <v>0</v>
      </c>
      <c r="Q36" s="177">
        <v>0</v>
      </c>
      <c r="R36" s="177">
        <v>0</v>
      </c>
      <c r="S36" s="177">
        <v>0</v>
      </c>
      <c r="T36" s="177">
        <v>0</v>
      </c>
      <c r="U36" s="177">
        <v>0</v>
      </c>
      <c r="V36" s="177">
        <v>0</v>
      </c>
      <c r="W36" s="177">
        <v>0</v>
      </c>
      <c r="X36" s="177">
        <v>0</v>
      </c>
      <c r="Y36" s="177">
        <v>0</v>
      </c>
      <c r="Z36" s="177">
        <v>0</v>
      </c>
      <c r="AA36" s="177">
        <v>0</v>
      </c>
      <c r="AB36" s="177">
        <v>0</v>
      </c>
      <c r="AC36" s="177">
        <v>0</v>
      </c>
      <c r="AD36" s="177">
        <v>0</v>
      </c>
      <c r="AE36" s="177">
        <v>0</v>
      </c>
      <c r="AF36" s="177">
        <v>0</v>
      </c>
      <c r="AG36" s="177">
        <v>0</v>
      </c>
      <c r="AH36" s="177">
        <v>0</v>
      </c>
      <c r="AI36" s="177">
        <f t="shared" ref="AI36:AI37" si="11">SUM(E36,J36,O36,T36)</f>
        <v>0.25</v>
      </c>
      <c r="AJ36" s="177">
        <f t="shared" si="10"/>
        <v>0</v>
      </c>
      <c r="AK36" s="177">
        <f t="shared" si="10"/>
        <v>0</v>
      </c>
      <c r="AL36" s="177">
        <f t="shared" si="10"/>
        <v>0</v>
      </c>
      <c r="AM36" s="177">
        <f t="shared" si="10"/>
        <v>0</v>
      </c>
      <c r="AN36" s="199"/>
      <c r="AO36" s="199"/>
      <c r="AP36" s="199"/>
      <c r="AQ36" s="199"/>
      <c r="AR36" s="199"/>
      <c r="AS36" s="199"/>
      <c r="AT36" s="199"/>
      <c r="AU36" s="199"/>
      <c r="AV36" s="199"/>
      <c r="AW36" s="199"/>
      <c r="AX36" s="199"/>
    </row>
    <row r="37" spans="1:50" ht="47.25">
      <c r="A37" s="227" t="s">
        <v>99</v>
      </c>
      <c r="B37" s="158" t="s">
        <v>76</v>
      </c>
      <c r="C37" s="9" t="s">
        <v>77</v>
      </c>
      <c r="D37" s="181" t="s">
        <v>622</v>
      </c>
      <c r="E37" s="177">
        <v>0</v>
      </c>
      <c r="F37" s="177">
        <v>0</v>
      </c>
      <c r="G37" s="177">
        <v>0</v>
      </c>
      <c r="H37" s="177">
        <v>0</v>
      </c>
      <c r="I37" s="177">
        <v>0</v>
      </c>
      <c r="J37" s="177">
        <v>0</v>
      </c>
      <c r="K37" s="177">
        <v>0</v>
      </c>
      <c r="L37" s="177">
        <v>0</v>
      </c>
      <c r="M37" s="177">
        <v>0</v>
      </c>
      <c r="N37" s="177">
        <v>0</v>
      </c>
      <c r="O37" s="177">
        <v>0</v>
      </c>
      <c r="P37" s="177">
        <v>0</v>
      </c>
      <c r="Q37" s="177">
        <v>0</v>
      </c>
      <c r="R37" s="177">
        <v>0</v>
      </c>
      <c r="S37" s="177">
        <v>0</v>
      </c>
      <c r="T37" s="177">
        <v>0.1</v>
      </c>
      <c r="U37" s="177">
        <v>0</v>
      </c>
      <c r="V37" s="177">
        <v>0</v>
      </c>
      <c r="W37" s="177">
        <v>0</v>
      </c>
      <c r="X37" s="177">
        <v>0</v>
      </c>
      <c r="Y37" s="177">
        <v>0</v>
      </c>
      <c r="Z37" s="177">
        <v>0</v>
      </c>
      <c r="AA37" s="177">
        <v>0</v>
      </c>
      <c r="AB37" s="177">
        <v>0</v>
      </c>
      <c r="AC37" s="177">
        <v>0</v>
      </c>
      <c r="AD37" s="177">
        <v>0</v>
      </c>
      <c r="AE37" s="177">
        <v>0</v>
      </c>
      <c r="AF37" s="177">
        <v>0</v>
      </c>
      <c r="AG37" s="177">
        <v>0</v>
      </c>
      <c r="AH37" s="177">
        <v>0</v>
      </c>
      <c r="AI37" s="177">
        <f t="shared" si="11"/>
        <v>0.1</v>
      </c>
      <c r="AJ37" s="177">
        <f t="shared" si="10"/>
        <v>0</v>
      </c>
      <c r="AK37" s="177">
        <f t="shared" si="10"/>
        <v>0</v>
      </c>
      <c r="AL37" s="177">
        <f t="shared" si="10"/>
        <v>0</v>
      </c>
      <c r="AM37" s="177">
        <f>SUM(I37,O37,S37,X37)</f>
        <v>0</v>
      </c>
      <c r="AN37" s="199"/>
      <c r="AO37" s="199"/>
      <c r="AP37" s="199"/>
      <c r="AQ37" s="199"/>
      <c r="AR37" s="199"/>
      <c r="AS37" s="199"/>
      <c r="AT37" s="199"/>
      <c r="AU37" s="199"/>
      <c r="AV37" s="199"/>
      <c r="AW37" s="199"/>
      <c r="AX37" s="199"/>
    </row>
    <row r="38" spans="1:50" ht="47.25">
      <c r="A38" s="227" t="s">
        <v>297</v>
      </c>
      <c r="B38" s="158" t="s">
        <v>86</v>
      </c>
      <c r="C38" s="9" t="s">
        <v>87</v>
      </c>
      <c r="D38" s="181" t="s">
        <v>620</v>
      </c>
      <c r="E38" s="177">
        <v>0</v>
      </c>
      <c r="F38" s="177">
        <v>0</v>
      </c>
      <c r="G38" s="177">
        <v>0</v>
      </c>
      <c r="H38" s="177">
        <v>0</v>
      </c>
      <c r="I38" s="177">
        <v>0</v>
      </c>
      <c r="J38" s="177">
        <v>0</v>
      </c>
      <c r="K38" s="177">
        <v>0</v>
      </c>
      <c r="L38" s="177">
        <v>0</v>
      </c>
      <c r="M38" s="177">
        <v>0</v>
      </c>
      <c r="N38" s="177">
        <v>0</v>
      </c>
      <c r="O38" s="177">
        <v>0</v>
      </c>
      <c r="P38" s="177">
        <v>0</v>
      </c>
      <c r="Q38" s="177">
        <v>0</v>
      </c>
      <c r="R38" s="177">
        <v>0</v>
      </c>
      <c r="S38" s="177">
        <v>0</v>
      </c>
      <c r="T38" s="177">
        <v>0</v>
      </c>
      <c r="U38" s="177">
        <v>0</v>
      </c>
      <c r="V38" s="177">
        <v>0</v>
      </c>
      <c r="W38" s="177">
        <v>0</v>
      </c>
      <c r="X38" s="177">
        <v>0</v>
      </c>
      <c r="Y38" s="177">
        <v>0.25</v>
      </c>
      <c r="Z38" s="177">
        <v>0</v>
      </c>
      <c r="AA38" s="177">
        <v>0</v>
      </c>
      <c r="AB38" s="177">
        <v>0</v>
      </c>
      <c r="AC38" s="177">
        <v>0</v>
      </c>
      <c r="AD38" s="177">
        <v>0</v>
      </c>
      <c r="AE38" s="177">
        <v>0</v>
      </c>
      <c r="AF38" s="177">
        <v>0</v>
      </c>
      <c r="AG38" s="177">
        <v>0</v>
      </c>
      <c r="AH38" s="177">
        <v>0</v>
      </c>
      <c r="AI38" s="177">
        <f>SUM(E38,J38,O38,T38,Y38)</f>
        <v>0.25</v>
      </c>
      <c r="AJ38" s="177">
        <f t="shared" si="10"/>
        <v>0</v>
      </c>
      <c r="AK38" s="177">
        <f t="shared" si="10"/>
        <v>0</v>
      </c>
      <c r="AL38" s="177">
        <f t="shared" si="10"/>
        <v>0</v>
      </c>
      <c r="AM38" s="177">
        <f>SUM(I38,O38,S38,X38)</f>
        <v>0</v>
      </c>
      <c r="AN38" s="199"/>
      <c r="AO38" s="199"/>
      <c r="AP38" s="199"/>
      <c r="AQ38" s="199"/>
      <c r="AR38" s="199"/>
      <c r="AS38" s="199"/>
      <c r="AT38" s="199"/>
      <c r="AU38" s="199"/>
      <c r="AV38" s="199"/>
      <c r="AW38" s="199"/>
      <c r="AX38" s="199"/>
    </row>
    <row r="39" spans="1:50" ht="47.25">
      <c r="A39" s="227" t="s">
        <v>298</v>
      </c>
      <c r="B39" s="158" t="s">
        <v>94</v>
      </c>
      <c r="C39" s="9" t="s">
        <v>95</v>
      </c>
      <c r="D39" s="181" t="s">
        <v>623</v>
      </c>
      <c r="E39" s="177">
        <v>0</v>
      </c>
      <c r="F39" s="177">
        <v>0</v>
      </c>
      <c r="G39" s="177">
        <v>0</v>
      </c>
      <c r="H39" s="177">
        <v>0</v>
      </c>
      <c r="I39" s="177">
        <v>0</v>
      </c>
      <c r="J39" s="177">
        <v>0</v>
      </c>
      <c r="K39" s="177">
        <v>0</v>
      </c>
      <c r="L39" s="177">
        <v>0</v>
      </c>
      <c r="M39" s="177">
        <v>0</v>
      </c>
      <c r="N39" s="177">
        <v>0</v>
      </c>
      <c r="O39" s="177">
        <v>0</v>
      </c>
      <c r="P39" s="177">
        <v>0</v>
      </c>
      <c r="Q39" s="177">
        <v>0</v>
      </c>
      <c r="R39" s="177">
        <v>0</v>
      </c>
      <c r="S39" s="177">
        <v>0</v>
      </c>
      <c r="T39" s="177">
        <v>0</v>
      </c>
      <c r="U39" s="177">
        <v>0</v>
      </c>
      <c r="V39" s="177">
        <v>0</v>
      </c>
      <c r="W39" s="177">
        <v>0</v>
      </c>
      <c r="X39" s="177">
        <v>0</v>
      </c>
      <c r="Y39" s="177">
        <v>0</v>
      </c>
      <c r="Z39" s="177">
        <v>0</v>
      </c>
      <c r="AA39" s="177">
        <v>0</v>
      </c>
      <c r="AB39" s="177">
        <v>0</v>
      </c>
      <c r="AC39" s="177">
        <v>0</v>
      </c>
      <c r="AD39" s="177">
        <v>0.4</v>
      </c>
      <c r="AE39" s="177">
        <v>0</v>
      </c>
      <c r="AF39" s="177">
        <v>0</v>
      </c>
      <c r="AG39" s="177">
        <v>0</v>
      </c>
      <c r="AH39" s="177">
        <v>0</v>
      </c>
      <c r="AI39" s="177">
        <f>SUM(E39,J39,O39,T39,AD39)</f>
        <v>0.4</v>
      </c>
      <c r="AJ39" s="177">
        <f t="shared" si="10"/>
        <v>0</v>
      </c>
      <c r="AK39" s="177">
        <f t="shared" si="10"/>
        <v>0</v>
      </c>
      <c r="AL39" s="177">
        <f t="shared" si="10"/>
        <v>0</v>
      </c>
      <c r="AM39" s="177">
        <f>SUM(I39,O39,S39,X39)</f>
        <v>0</v>
      </c>
      <c r="AN39" s="199"/>
      <c r="AO39" s="199"/>
      <c r="AP39" s="199"/>
      <c r="AQ39" s="199"/>
      <c r="AR39" s="199"/>
      <c r="AS39" s="199"/>
      <c r="AT39" s="199"/>
      <c r="AU39" s="199"/>
      <c r="AV39" s="199"/>
      <c r="AW39" s="199"/>
      <c r="AX39" s="199"/>
    </row>
    <row r="40" spans="1:50" ht="47.25">
      <c r="A40" s="227" t="s">
        <v>299</v>
      </c>
      <c r="B40" s="158" t="s">
        <v>97</v>
      </c>
      <c r="C40" s="9" t="s">
        <v>98</v>
      </c>
      <c r="D40" s="181" t="s">
        <v>620</v>
      </c>
      <c r="E40" s="177">
        <v>0</v>
      </c>
      <c r="F40" s="177">
        <v>0</v>
      </c>
      <c r="G40" s="177">
        <v>0</v>
      </c>
      <c r="H40" s="177">
        <v>0</v>
      </c>
      <c r="I40" s="177">
        <v>0</v>
      </c>
      <c r="J40" s="177">
        <v>0</v>
      </c>
      <c r="K40" s="177">
        <v>0</v>
      </c>
      <c r="L40" s="177">
        <v>0</v>
      </c>
      <c r="M40" s="177">
        <v>0</v>
      </c>
      <c r="N40" s="177">
        <v>0</v>
      </c>
      <c r="O40" s="177">
        <v>0</v>
      </c>
      <c r="P40" s="177">
        <v>0</v>
      </c>
      <c r="Q40" s="177">
        <v>0</v>
      </c>
      <c r="R40" s="177">
        <v>0</v>
      </c>
      <c r="S40" s="177">
        <v>0</v>
      </c>
      <c r="T40" s="177">
        <v>0</v>
      </c>
      <c r="U40" s="177">
        <v>0</v>
      </c>
      <c r="V40" s="177">
        <v>0</v>
      </c>
      <c r="W40" s="177">
        <v>0</v>
      </c>
      <c r="X40" s="177">
        <v>0</v>
      </c>
      <c r="Y40" s="177">
        <v>0</v>
      </c>
      <c r="Z40" s="177">
        <v>0</v>
      </c>
      <c r="AA40" s="177">
        <v>0</v>
      </c>
      <c r="AB40" s="177">
        <v>0</v>
      </c>
      <c r="AC40" s="177">
        <v>0</v>
      </c>
      <c r="AD40" s="177">
        <v>0.25</v>
      </c>
      <c r="AE40" s="177">
        <v>0</v>
      </c>
      <c r="AF40" s="177">
        <v>0</v>
      </c>
      <c r="AG40" s="177">
        <v>0</v>
      </c>
      <c r="AH40" s="177">
        <v>0</v>
      </c>
      <c r="AI40" s="177">
        <f>SUM(E40,J40,O40,T40,AD40)</f>
        <v>0.25</v>
      </c>
      <c r="AJ40" s="177">
        <f t="shared" si="10"/>
        <v>0</v>
      </c>
      <c r="AK40" s="177">
        <f t="shared" si="10"/>
        <v>0</v>
      </c>
      <c r="AL40" s="177">
        <f t="shared" si="10"/>
        <v>0</v>
      </c>
      <c r="AM40" s="177">
        <f>SUM(I40,O40,S40,X40)</f>
        <v>0</v>
      </c>
      <c r="AN40" s="199"/>
      <c r="AO40" s="199"/>
      <c r="AP40" s="199"/>
      <c r="AQ40" s="199"/>
      <c r="AR40" s="199"/>
      <c r="AS40" s="199"/>
      <c r="AT40" s="199"/>
      <c r="AU40" s="199"/>
      <c r="AV40" s="199"/>
      <c r="AW40" s="199"/>
      <c r="AX40" s="199"/>
    </row>
    <row r="41" spans="1:50" s="199" customFormat="1" ht="48.75" customHeight="1">
      <c r="A41" s="227" t="s">
        <v>300</v>
      </c>
      <c r="B41" s="158" t="s">
        <v>100</v>
      </c>
      <c r="C41" s="197" t="s">
        <v>101</v>
      </c>
      <c r="D41" s="181"/>
      <c r="E41" s="177">
        <v>0</v>
      </c>
      <c r="F41" s="177">
        <v>0</v>
      </c>
      <c r="G41" s="177">
        <v>0</v>
      </c>
      <c r="H41" s="177">
        <v>0</v>
      </c>
      <c r="I41" s="177">
        <v>0</v>
      </c>
      <c r="J41" s="177">
        <v>0</v>
      </c>
      <c r="K41" s="177">
        <v>0</v>
      </c>
      <c r="L41" s="177">
        <v>0</v>
      </c>
      <c r="M41" s="177">
        <v>0</v>
      </c>
      <c r="N41" s="177">
        <v>0</v>
      </c>
      <c r="O41" s="177">
        <v>0</v>
      </c>
      <c r="P41" s="177">
        <v>0</v>
      </c>
      <c r="Q41" s="177">
        <v>0</v>
      </c>
      <c r="R41" s="177">
        <v>0</v>
      </c>
      <c r="S41" s="177">
        <v>0</v>
      </c>
      <c r="T41" s="177">
        <v>0</v>
      </c>
      <c r="U41" s="177">
        <v>0</v>
      </c>
      <c r="V41" s="177">
        <v>0</v>
      </c>
      <c r="W41" s="177">
        <v>0</v>
      </c>
      <c r="X41" s="177">
        <v>0</v>
      </c>
      <c r="Y41" s="177">
        <v>0</v>
      </c>
      <c r="Z41" s="177">
        <v>0</v>
      </c>
      <c r="AA41" s="177">
        <v>0</v>
      </c>
      <c r="AB41" s="177">
        <v>0</v>
      </c>
      <c r="AC41" s="177">
        <v>0</v>
      </c>
      <c r="AD41" s="177">
        <v>0</v>
      </c>
      <c r="AE41" s="177">
        <v>0</v>
      </c>
      <c r="AF41" s="177">
        <v>0</v>
      </c>
      <c r="AG41" s="177">
        <v>0</v>
      </c>
      <c r="AH41" s="177">
        <v>0</v>
      </c>
      <c r="AI41" s="177">
        <f>SUM(E41,J41,O41,T41,AD41)</f>
        <v>0</v>
      </c>
      <c r="AJ41" s="177">
        <f t="shared" si="10"/>
        <v>0</v>
      </c>
      <c r="AK41" s="177">
        <f t="shared" si="10"/>
        <v>0</v>
      </c>
      <c r="AL41" s="177">
        <f t="shared" si="10"/>
        <v>0</v>
      </c>
      <c r="AM41" s="177">
        <f>SUM(I41,O41,S41,X41)</f>
        <v>0</v>
      </c>
    </row>
    <row r="42" spans="1:50" s="199" customFormat="1">
      <c r="A42" s="214"/>
      <c r="B42" s="214"/>
      <c r="C42" s="214"/>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row>
    <row r="47" spans="1:50">
      <c r="B47" s="228"/>
      <c r="C47" s="229" t="s">
        <v>485</v>
      </c>
      <c r="D47" s="230"/>
      <c r="E47" s="231"/>
      <c r="F47" s="231"/>
      <c r="K47" s="232" t="s">
        <v>486</v>
      </c>
    </row>
  </sheetData>
  <mergeCells count="24">
    <mergeCell ref="A11:A14"/>
    <mergeCell ref="B11:B14"/>
    <mergeCell ref="C11:C14"/>
    <mergeCell ref="D11:D14"/>
    <mergeCell ref="E11:I12"/>
    <mergeCell ref="A4:AM4"/>
    <mergeCell ref="A6:AM6"/>
    <mergeCell ref="A7:AM7"/>
    <mergeCell ref="A9:AM9"/>
    <mergeCell ref="A10:X10"/>
    <mergeCell ref="J11:AM11"/>
    <mergeCell ref="J12:N12"/>
    <mergeCell ref="O12:S12"/>
    <mergeCell ref="T12:X12"/>
    <mergeCell ref="Y12:AC12"/>
    <mergeCell ref="AD12:AH12"/>
    <mergeCell ref="AI12:AM12"/>
    <mergeCell ref="AI13:AM13"/>
    <mergeCell ref="E13:I13"/>
    <mergeCell ref="J13:N13"/>
    <mergeCell ref="O13:S13"/>
    <mergeCell ref="T13:X13"/>
    <mergeCell ref="Y13:AC13"/>
    <mergeCell ref="AD13:AH13"/>
  </mergeCells>
  <pageMargins left="0.70866141732283472" right="0.70866141732283472" top="0.74803149606299213" bottom="0.74803149606299213" header="0.31496062992125984" footer="0.31496062992125984"/>
  <pageSetup paperSize="8" scale="4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47"/>
  <sheetViews>
    <sheetView view="pageBreakPreview" topLeftCell="A28" zoomScale="70" zoomScaleNormal="100" zoomScaleSheetLayoutView="70" workbookViewId="0">
      <selection activeCell="E37" sqref="E37"/>
    </sheetView>
  </sheetViews>
  <sheetFormatPr defaultRowHeight="15.75"/>
  <cols>
    <col min="1" max="1" width="12" style="61" customWidth="1"/>
    <col min="2" max="2" width="39.75" style="61" customWidth="1"/>
    <col min="3" max="3" width="20.875" style="61" customWidth="1"/>
    <col min="4" max="4" width="28.125" style="61" customWidth="1"/>
    <col min="5" max="5" width="29.625" style="61" customWidth="1"/>
    <col min="6" max="6" width="4.625" style="61" customWidth="1"/>
    <col min="7" max="7" width="4.375" style="61" customWidth="1"/>
    <col min="8" max="9" width="3.375" style="61" customWidth="1"/>
    <col min="10" max="10" width="4.125" style="61" customWidth="1"/>
    <col min="11" max="13" width="5.75" style="61" customWidth="1"/>
    <col min="14" max="14" width="3.875" style="61" customWidth="1"/>
    <col min="15" max="15" width="4.5" style="61" customWidth="1"/>
    <col min="16" max="16" width="3.875" style="61" customWidth="1"/>
    <col min="17" max="17" width="4.375" style="61" customWidth="1"/>
    <col min="18" max="20" width="5.75" style="61" customWidth="1"/>
    <col min="21" max="21" width="6.125" style="61" customWidth="1"/>
    <col min="22" max="22" width="5.75" style="61" customWidth="1"/>
    <col min="23" max="23" width="6.5" style="61" customWidth="1"/>
    <col min="24" max="24" width="3.5" style="61" customWidth="1"/>
    <col min="25" max="25" width="5.75" style="61" customWidth="1"/>
    <col min="26" max="26" width="16.125" style="61" customWidth="1"/>
    <col min="27" max="27" width="21.25" style="61" customWidth="1"/>
    <col min="28" max="28" width="12.625" style="61" customWidth="1"/>
    <col min="29" max="29" width="22.375" style="61" customWidth="1"/>
    <col min="30" max="30" width="10.875" style="61" customWidth="1"/>
    <col min="31" max="31" width="17.375" style="61" customWidth="1"/>
    <col min="32" max="33" width="4.125" style="61" customWidth="1"/>
    <col min="34" max="34" width="3.75" style="61" customWidth="1"/>
    <col min="35" max="35" width="3.875" style="61" customWidth="1"/>
    <col min="36" max="36" width="4.5" style="61" customWidth="1"/>
    <col min="37" max="37" width="5" style="61" customWidth="1"/>
    <col min="38" max="38" width="5.5" style="61" customWidth="1"/>
    <col min="39" max="39" width="5.75" style="61" customWidth="1"/>
    <col min="40" max="40" width="5.5" style="61" customWidth="1"/>
    <col min="41" max="42" width="5" style="61" customWidth="1"/>
    <col min="43" max="43" width="12.875" style="61" customWidth="1"/>
    <col min="44" max="53" width="5" style="61" customWidth="1"/>
    <col min="54" max="16384" width="9" style="61"/>
  </cols>
  <sheetData>
    <row r="1" spans="1:43">
      <c r="F1" s="59"/>
      <c r="G1" s="59"/>
      <c r="H1" s="59"/>
      <c r="I1" s="59"/>
      <c r="J1" s="59"/>
      <c r="K1" s="59"/>
    </row>
    <row r="2" spans="1:43">
      <c r="F2" s="59"/>
      <c r="G2" s="59"/>
      <c r="H2" s="59"/>
      <c r="I2" s="59"/>
      <c r="J2" s="59"/>
      <c r="K2" s="59"/>
    </row>
    <row r="3" spans="1:43">
      <c r="F3" s="59"/>
      <c r="G3" s="59"/>
      <c r="H3" s="59"/>
      <c r="I3" s="59"/>
      <c r="J3" s="59"/>
      <c r="K3" s="59"/>
    </row>
    <row r="4" spans="1:43">
      <c r="F4" s="59"/>
      <c r="G4" s="59"/>
      <c r="H4" s="59"/>
      <c r="I4" s="59"/>
      <c r="J4" s="59"/>
      <c r="K4" s="59"/>
    </row>
    <row r="5" spans="1:43">
      <c r="F5" s="59"/>
      <c r="G5" s="59"/>
      <c r="H5" s="59"/>
      <c r="I5" s="59"/>
      <c r="J5" s="59"/>
      <c r="K5" s="59"/>
    </row>
    <row r="6" spans="1:43">
      <c r="F6" s="59"/>
      <c r="G6" s="59"/>
      <c r="H6" s="59"/>
      <c r="I6" s="59"/>
      <c r="J6" s="59"/>
      <c r="K6" s="59"/>
    </row>
    <row r="7" spans="1:43">
      <c r="A7" s="467" t="s">
        <v>624</v>
      </c>
      <c r="B7" s="467"/>
      <c r="C7" s="467"/>
      <c r="D7" s="467"/>
      <c r="E7" s="467"/>
      <c r="F7" s="59"/>
      <c r="G7" s="59"/>
      <c r="H7" s="59"/>
      <c r="I7" s="59"/>
      <c r="J7" s="59"/>
      <c r="K7" s="59"/>
    </row>
    <row r="8" spans="1:43">
      <c r="F8" s="59"/>
      <c r="G8" s="59"/>
      <c r="H8" s="59"/>
      <c r="I8" s="59"/>
      <c r="J8" s="59"/>
      <c r="K8" s="59"/>
    </row>
    <row r="9" spans="1:43">
      <c r="A9" s="468" t="s">
        <v>106</v>
      </c>
      <c r="B9" s="468"/>
      <c r="C9" s="468"/>
      <c r="D9" s="468"/>
      <c r="E9" s="468"/>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row>
    <row r="10" spans="1:43">
      <c r="A10" s="468" t="s">
        <v>57</v>
      </c>
      <c r="B10" s="468"/>
      <c r="C10" s="468"/>
      <c r="D10" s="468"/>
      <c r="E10" s="468"/>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row>
    <row r="11" spans="1:43">
      <c r="A11" s="37"/>
      <c r="B11" s="37"/>
      <c r="C11" s="37"/>
      <c r="D11" s="37"/>
      <c r="E11" s="3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row>
    <row r="12" spans="1:43">
      <c r="A12" s="368" t="s">
        <v>61</v>
      </c>
      <c r="B12" s="368"/>
      <c r="C12" s="368"/>
      <c r="D12" s="368"/>
      <c r="E12" s="368"/>
      <c r="F12" s="59"/>
      <c r="G12" s="59"/>
      <c r="H12" s="59"/>
      <c r="I12" s="59"/>
      <c r="J12" s="59"/>
      <c r="K12" s="59"/>
    </row>
    <row r="13" spans="1:43">
      <c r="A13" s="234"/>
      <c r="B13" s="234"/>
      <c r="C13" s="234"/>
      <c r="D13" s="234"/>
      <c r="E13" s="234"/>
      <c r="F13" s="59"/>
      <c r="G13" s="59"/>
      <c r="H13" s="59"/>
      <c r="I13" s="59"/>
      <c r="J13" s="59"/>
      <c r="K13" s="59"/>
    </row>
    <row r="14" spans="1:43" ht="30.75" customHeight="1">
      <c r="A14" s="469" t="str">
        <f>'[7]7'!A11:AS11</f>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
      <c r="B14" s="470"/>
      <c r="C14" s="470"/>
      <c r="D14" s="470"/>
      <c r="E14" s="470"/>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row>
    <row r="15" spans="1:43" ht="16.5" customHeight="1">
      <c r="A15" s="368" t="s">
        <v>625</v>
      </c>
      <c r="B15" s="368"/>
      <c r="C15" s="368"/>
      <c r="D15" s="368"/>
      <c r="E15" s="368"/>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row>
    <row r="16" spans="1:43" ht="35.25" customHeight="1">
      <c r="A16" s="462" t="s">
        <v>626</v>
      </c>
      <c r="B16" s="462"/>
      <c r="C16" s="462"/>
      <c r="D16" s="462"/>
      <c r="E16" s="462"/>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row>
    <row r="17" spans="1:35">
      <c r="A17" s="369"/>
      <c r="B17" s="369"/>
      <c r="C17" s="369"/>
      <c r="D17" s="369"/>
      <c r="E17" s="369"/>
      <c r="F17" s="168"/>
      <c r="G17" s="168"/>
      <c r="H17" s="168"/>
      <c r="I17" s="168"/>
      <c r="J17" s="168"/>
      <c r="K17" s="168"/>
      <c r="L17" s="168"/>
      <c r="M17" s="168"/>
      <c r="N17" s="59"/>
      <c r="O17" s="59"/>
      <c r="P17" s="59"/>
      <c r="Q17" s="59"/>
      <c r="R17" s="59"/>
      <c r="S17" s="59"/>
      <c r="T17" s="59"/>
      <c r="U17" s="59"/>
      <c r="V17" s="59"/>
      <c r="W17" s="59"/>
      <c r="X17" s="59"/>
      <c r="Y17" s="59"/>
      <c r="Z17" s="59"/>
      <c r="AA17" s="59"/>
      <c r="AB17" s="59"/>
      <c r="AC17" s="59"/>
      <c r="AD17" s="59"/>
      <c r="AE17" s="59"/>
      <c r="AF17" s="59"/>
      <c r="AG17" s="59"/>
      <c r="AH17" s="59"/>
      <c r="AI17" s="59"/>
    </row>
    <row r="18" spans="1:35" ht="53.25" customHeight="1">
      <c r="A18" s="370" t="s">
        <v>55</v>
      </c>
      <c r="B18" s="366" t="s">
        <v>54</v>
      </c>
      <c r="C18" s="366" t="s">
        <v>627</v>
      </c>
      <c r="D18" s="463" t="s">
        <v>628</v>
      </c>
      <c r="E18" s="464"/>
      <c r="F18" s="235"/>
      <c r="G18" s="235"/>
      <c r="H18" s="235"/>
      <c r="I18" s="235"/>
      <c r="J18" s="235"/>
      <c r="K18" s="235"/>
      <c r="L18" s="235"/>
      <c r="M18" s="235"/>
      <c r="N18" s="59"/>
      <c r="O18" s="59"/>
      <c r="P18" s="59"/>
      <c r="Q18" s="59"/>
      <c r="R18" s="59"/>
      <c r="S18" s="59"/>
      <c r="T18" s="59"/>
      <c r="U18" s="59"/>
      <c r="V18" s="59"/>
      <c r="W18" s="59"/>
      <c r="X18" s="59"/>
      <c r="Y18" s="59"/>
      <c r="Z18" s="59"/>
      <c r="AA18" s="59"/>
      <c r="AB18" s="59"/>
      <c r="AC18" s="59"/>
      <c r="AD18" s="59"/>
      <c r="AE18" s="59"/>
      <c r="AF18" s="59"/>
      <c r="AG18" s="59"/>
      <c r="AH18" s="59"/>
      <c r="AI18" s="59"/>
    </row>
    <row r="19" spans="1:35" ht="54" customHeight="1">
      <c r="A19" s="371"/>
      <c r="B19" s="366"/>
      <c r="C19" s="366"/>
      <c r="D19" s="465"/>
      <c r="E19" s="466"/>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row>
    <row r="20" spans="1:35" ht="36" customHeight="1">
      <c r="A20" s="371"/>
      <c r="B20" s="366"/>
      <c r="C20" s="366"/>
      <c r="D20" s="366" t="s">
        <v>629</v>
      </c>
      <c r="E20" s="366"/>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row>
    <row r="21" spans="1:35" ht="74.25" customHeight="1">
      <c r="A21" s="372"/>
      <c r="B21" s="366"/>
      <c r="C21" s="366"/>
      <c r="D21" s="170" t="s">
        <v>630</v>
      </c>
      <c r="E21" s="170" t="s">
        <v>631</v>
      </c>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row>
    <row r="22" spans="1:35">
      <c r="A22" s="172">
        <v>1</v>
      </c>
      <c r="B22" s="172">
        <v>2</v>
      </c>
      <c r="C22" s="172">
        <v>3</v>
      </c>
      <c r="D22" s="173" t="s">
        <v>451</v>
      </c>
      <c r="E22" s="173" t="s">
        <v>452</v>
      </c>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row>
    <row r="23" spans="1:35" ht="31.5">
      <c r="A23" s="174" t="str">
        <f>'[8]8'!A16</f>
        <v>0</v>
      </c>
      <c r="B23" s="174" t="str">
        <f>'[8]8'!B16</f>
        <v>ВСЕГО по инвестиционной программе, в том числе:</v>
      </c>
      <c r="C23" s="174"/>
      <c r="D23" s="236">
        <f>SUM(D24:D26)</f>
        <v>0</v>
      </c>
      <c r="E23" s="236">
        <f>SUM(E24:E26)</f>
        <v>39.700000000000003</v>
      </c>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row>
    <row r="24" spans="1:35">
      <c r="A24" s="174" t="str">
        <f>'[8]8'!A17</f>
        <v>0.1</v>
      </c>
      <c r="B24" s="174" t="str">
        <f>'[8]8'!B17</f>
        <v>Технологическое присоединение, всего</v>
      </c>
      <c r="C24" s="174"/>
      <c r="D24" s="236">
        <v>0</v>
      </c>
      <c r="E24" s="236">
        <v>0</v>
      </c>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row>
    <row r="25" spans="1:35" ht="31.5">
      <c r="A25" s="174" t="str">
        <f>'[8]8'!A18</f>
        <v>0.2</v>
      </c>
      <c r="B25" s="174" t="str">
        <f>'[8]8'!B18</f>
        <v>Реконструкция, модернизация, техническое перевооружение, всего</v>
      </c>
      <c r="C25" s="174"/>
      <c r="D25" s="236">
        <v>0</v>
      </c>
      <c r="E25" s="236">
        <v>0</v>
      </c>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row>
    <row r="26" spans="1:35" ht="111" customHeight="1">
      <c r="A26" s="174" t="str">
        <f>'[8]8'!A19</f>
        <v>0.6</v>
      </c>
      <c r="B26" s="174" t="str">
        <f>'[8]8'!B19</f>
        <v>Прочие инвестиционные проекты, всего</v>
      </c>
      <c r="C26" s="174"/>
      <c r="D26" s="236">
        <f>D32</f>
        <v>0</v>
      </c>
      <c r="E26" s="236">
        <f>E32</f>
        <v>39.700000000000003</v>
      </c>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row>
    <row r="27" spans="1:35" ht="31.5">
      <c r="A27" s="174">
        <f>'[8]8'!A20</f>
        <v>0</v>
      </c>
      <c r="B27" s="174" t="str">
        <f>'[8]8'!B20</f>
        <v>Технологическое присоединение, всего, в том числе:</v>
      </c>
      <c r="C27" s="174"/>
      <c r="D27" s="236"/>
      <c r="E27" s="236"/>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row>
    <row r="28" spans="1:35">
      <c r="A28" s="174">
        <f>'[8]8'!A21</f>
        <v>0</v>
      </c>
      <c r="B28" s="174" t="str">
        <f>'[8]8'!B21</f>
        <v>Республика Марий Эл</v>
      </c>
      <c r="C28" s="174"/>
      <c r="D28" s="236"/>
      <c r="E28" s="236"/>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row>
    <row r="29" spans="1:35" ht="47.25">
      <c r="A29" s="174" t="str">
        <f>'[8]8'!A22</f>
        <v>1.2.2</v>
      </c>
      <c r="B29" s="174" t="str">
        <f>'[8]8'!B22</f>
        <v>Реконструкция, модернизация, техническое перевооружение линий электропередачи, всего, в том числе:</v>
      </c>
      <c r="C29" s="174"/>
      <c r="D29" s="236">
        <v>0</v>
      </c>
      <c r="E29" s="236">
        <v>0</v>
      </c>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row>
    <row r="30" spans="1:35" ht="31.5">
      <c r="A30" s="174" t="str">
        <f>'[8]8'!A23</f>
        <v>1.2.2.1</v>
      </c>
      <c r="B30" s="174" t="str">
        <f>'[8]8'!B23</f>
        <v>Реконструкция линий электропередачи, всего, в том числе:</v>
      </c>
      <c r="C30" s="174"/>
      <c r="D30" s="236">
        <v>0</v>
      </c>
      <c r="E30" s="236">
        <v>0</v>
      </c>
    </row>
    <row r="31" spans="1:35" ht="119.25" customHeight="1">
      <c r="A31" s="174" t="str">
        <f>'[8]8'!A24</f>
        <v>1.2.2.1.1</v>
      </c>
      <c r="B31" s="174" t="str">
        <f>'[8]8'!B24</f>
        <v xml:space="preserve">Выполнение строительно-монтажных работ проводимых по программе реконструкции воздушной линии электропередач 35 кВ (бух. Наименование ПС "Силикатный"-ТП 35/6 "Сурок") инв. № 865002901 находящаяся по адресу  Республика Марий Эл, Медведевский район, в/г 18, п. Сурок  </v>
      </c>
      <c r="C31" s="174" t="str">
        <f>'[8]8'!C24</f>
        <v>I/ВЛГ/12/01/0001</v>
      </c>
      <c r="D31" s="219">
        <v>0</v>
      </c>
      <c r="E31" s="219">
        <v>0</v>
      </c>
    </row>
    <row r="32" spans="1:35" ht="31.5">
      <c r="A32" s="174" t="str">
        <f>'[8]8'!A25</f>
        <v>1.6</v>
      </c>
      <c r="B32" s="174" t="str">
        <f>'[8]8'!B25</f>
        <v>Прочие инвестиционные проекты, всего, в том числе:</v>
      </c>
      <c r="C32" s="174"/>
      <c r="D32" s="236">
        <f>SUM(D33:D38)</f>
        <v>0</v>
      </c>
      <c r="E32" s="236">
        <f>SUM(E33:E38)</f>
        <v>39.700000000000003</v>
      </c>
    </row>
    <row r="33" spans="1:8" ht="63">
      <c r="A33" s="10" t="s">
        <v>3</v>
      </c>
      <c r="B33" s="39" t="s">
        <v>63</v>
      </c>
      <c r="C33" s="9" t="s">
        <v>64</v>
      </c>
      <c r="D33" s="219">
        <v>0</v>
      </c>
      <c r="E33" s="237">
        <v>15.1</v>
      </c>
    </row>
    <row r="34" spans="1:8" ht="63">
      <c r="A34" s="10" t="s">
        <v>3</v>
      </c>
      <c r="B34" s="39" t="s">
        <v>68</v>
      </c>
      <c r="C34" s="9" t="s">
        <v>69</v>
      </c>
      <c r="D34" s="219">
        <v>0</v>
      </c>
      <c r="E34" s="237">
        <v>13.8</v>
      </c>
    </row>
    <row r="35" spans="1:8" ht="63">
      <c r="A35" s="10" t="s">
        <v>3</v>
      </c>
      <c r="B35" s="39" t="s">
        <v>76</v>
      </c>
      <c r="C35" s="9" t="s">
        <v>77</v>
      </c>
      <c r="D35" s="219">
        <v>0</v>
      </c>
      <c r="E35" s="237">
        <v>10.8</v>
      </c>
    </row>
    <row r="36" spans="1:8" ht="63">
      <c r="A36" s="10" t="s">
        <v>3</v>
      </c>
      <c r="B36" s="39" t="s">
        <v>86</v>
      </c>
      <c r="C36" s="9" t="s">
        <v>87</v>
      </c>
      <c r="D36" s="219">
        <v>0</v>
      </c>
      <c r="E36" s="219">
        <v>0</v>
      </c>
    </row>
    <row r="37" spans="1:8" ht="63">
      <c r="A37" s="10" t="s">
        <v>3</v>
      </c>
      <c r="B37" s="39" t="s">
        <v>94</v>
      </c>
      <c r="C37" s="9" t="s">
        <v>95</v>
      </c>
      <c r="D37" s="219">
        <v>0</v>
      </c>
      <c r="E37" s="219">
        <v>0</v>
      </c>
    </row>
    <row r="38" spans="1:8" ht="47.25" customHeight="1">
      <c r="A38" s="10" t="s">
        <v>3</v>
      </c>
      <c r="B38" s="39" t="s">
        <v>97</v>
      </c>
      <c r="C38" s="9" t="s">
        <v>98</v>
      </c>
      <c r="D38" s="219">
        <v>0</v>
      </c>
      <c r="E38" s="219">
        <v>0</v>
      </c>
    </row>
    <row r="39" spans="1:8" ht="47.25" customHeight="1">
      <c r="A39" s="238"/>
      <c r="B39" s="239"/>
      <c r="C39" s="240"/>
      <c r="D39" s="241"/>
      <c r="E39" s="241"/>
    </row>
    <row r="40" spans="1:8">
      <c r="B40" s="229" t="s">
        <v>485</v>
      </c>
      <c r="C40" s="230"/>
      <c r="D40" s="198"/>
      <c r="E40" s="232" t="s">
        <v>486</v>
      </c>
      <c r="F40" s="198"/>
      <c r="G40" s="198"/>
      <c r="H40" s="198"/>
    </row>
    <row r="47" spans="1:8" ht="13.5" customHeight="1"/>
  </sheetData>
  <mergeCells count="13">
    <mergeCell ref="A15:E15"/>
    <mergeCell ref="A7:E7"/>
    <mergeCell ref="A9:E9"/>
    <mergeCell ref="A10:E10"/>
    <mergeCell ref="A12:E12"/>
    <mergeCell ref="A14:E14"/>
    <mergeCell ref="A16:E16"/>
    <mergeCell ref="A17:E17"/>
    <mergeCell ref="A18:A21"/>
    <mergeCell ref="B18:B21"/>
    <mergeCell ref="C18:C21"/>
    <mergeCell ref="D18:E19"/>
    <mergeCell ref="D20:E20"/>
  </mergeCells>
  <pageMargins left="0.70866141732283472" right="0.70866141732283472" top="0.74803149606299213" bottom="0.74803149606299213" header="0.31496062992125984" footer="0.31496062992125984"/>
  <pageSetup paperSize="8"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O43"/>
  <sheetViews>
    <sheetView tabSelected="1" view="pageBreakPreview" zoomScale="60" zoomScaleNormal="100" workbookViewId="0">
      <selection activeCell="S33" sqref="S33"/>
    </sheetView>
  </sheetViews>
  <sheetFormatPr defaultRowHeight="15.75"/>
  <cols>
    <col min="1" max="1" width="11.625" style="61" customWidth="1"/>
    <col min="2" max="2" width="41.25" style="61" customWidth="1"/>
    <col min="3" max="3" width="16.5" style="61" customWidth="1"/>
    <col min="4" max="4" width="18" style="61" customWidth="1"/>
    <col min="5" max="5" width="6.125" style="61" customWidth="1"/>
    <col min="6" max="10" width="6" style="61" customWidth="1"/>
    <col min="11" max="11" width="18" style="61" customWidth="1"/>
    <col min="12" max="17" width="6" style="61" customWidth="1"/>
    <col min="18" max="18" width="18" style="61" customWidth="1"/>
    <col min="19" max="24" width="6" style="61" customWidth="1"/>
    <col min="25" max="25" width="14.625" style="61" customWidth="1"/>
    <col min="26" max="26" width="10.375" style="61" customWidth="1"/>
    <col min="27" max="31" width="6" style="61" customWidth="1"/>
    <col min="32" max="32" width="16.125" style="61" customWidth="1"/>
    <col min="33" max="33" width="11" style="61" customWidth="1"/>
    <col min="34" max="35" width="6" style="61" customWidth="1"/>
    <col min="36" max="36" width="7" style="61" customWidth="1"/>
    <col min="37" max="38" width="6" style="61" customWidth="1"/>
    <col min="39" max="39" width="3.5" style="61" customWidth="1"/>
    <col min="40" max="40" width="5.75" style="61" customWidth="1"/>
    <col min="41" max="41" width="16.125" style="61" customWidth="1"/>
    <col min="42" max="42" width="21.25" style="61" customWidth="1"/>
    <col min="43" max="43" width="12.625" style="61" customWidth="1"/>
    <col min="44" max="44" width="22.375" style="61" customWidth="1"/>
    <col min="45" max="45" width="10.875" style="61" customWidth="1"/>
    <col min="46" max="46" width="17.375" style="61" customWidth="1"/>
    <col min="47" max="48" width="4.125" style="61" customWidth="1"/>
    <col min="49" max="49" width="3.75" style="61" customWidth="1"/>
    <col min="50" max="50" width="3.875" style="61" customWidth="1"/>
    <col min="51" max="51" width="4.5" style="61" customWidth="1"/>
    <col min="52" max="52" width="5" style="61" customWidth="1"/>
    <col min="53" max="53" width="5.5" style="61" customWidth="1"/>
    <col min="54" max="54" width="5.75" style="61" customWidth="1"/>
    <col min="55" max="55" width="5.5" style="61" customWidth="1"/>
    <col min="56" max="57" width="5" style="61" customWidth="1"/>
    <col min="58" max="58" width="12.875" style="61" customWidth="1"/>
    <col min="59" max="68" width="5" style="61" customWidth="1"/>
    <col min="69" max="16384" width="9" style="61"/>
  </cols>
  <sheetData>
    <row r="1" spans="1:67" ht="18.75">
      <c r="O1" s="59"/>
      <c r="P1" s="59"/>
      <c r="Q1" s="59"/>
      <c r="R1" s="59"/>
      <c r="S1" s="59"/>
      <c r="T1" s="59"/>
      <c r="U1" s="59"/>
      <c r="V1" s="59"/>
      <c r="W1" s="59"/>
      <c r="X1" s="59"/>
      <c r="Y1" s="59"/>
      <c r="Z1" s="59"/>
      <c r="AA1" s="59"/>
      <c r="AB1" s="59"/>
      <c r="AC1" s="59"/>
      <c r="AL1" s="135" t="s">
        <v>443</v>
      </c>
    </row>
    <row r="2" spans="1:67" ht="18.75">
      <c r="O2" s="59"/>
      <c r="P2" s="59"/>
      <c r="Q2" s="59"/>
      <c r="R2" s="59"/>
      <c r="S2" s="59"/>
      <c r="T2" s="59"/>
      <c r="U2" s="59"/>
      <c r="V2" s="59"/>
      <c r="W2" s="59"/>
      <c r="X2" s="59"/>
      <c r="Y2" s="59"/>
      <c r="Z2" s="59"/>
      <c r="AA2" s="59"/>
      <c r="AB2" s="59"/>
      <c r="AC2" s="59"/>
      <c r="AL2" s="68" t="s">
        <v>103</v>
      </c>
    </row>
    <row r="3" spans="1:67" ht="18.75">
      <c r="O3" s="59"/>
      <c r="P3" s="59"/>
      <c r="Q3" s="59"/>
      <c r="R3" s="59"/>
      <c r="S3" s="59"/>
      <c r="T3" s="59"/>
      <c r="U3" s="59"/>
      <c r="V3" s="59"/>
      <c r="W3" s="59"/>
      <c r="X3" s="59"/>
      <c r="Y3" s="59"/>
      <c r="Z3" s="59"/>
      <c r="AA3" s="59"/>
      <c r="AB3" s="59"/>
      <c r="AC3" s="59"/>
      <c r="AL3" s="68" t="s">
        <v>104</v>
      </c>
    </row>
    <row r="4" spans="1:67" ht="18.75">
      <c r="A4" s="373" t="s">
        <v>444</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row>
    <row r="5" spans="1:67" ht="18.75">
      <c r="A5" s="374" t="s">
        <v>60</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row>
    <row r="6" spans="1:67">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row>
    <row r="7" spans="1:67" ht="18.75">
      <c r="A7" s="375" t="s">
        <v>106</v>
      </c>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row>
    <row r="8" spans="1:67">
      <c r="A8" s="376" t="s">
        <v>57</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row>
    <row r="9" spans="1:67">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row>
    <row r="10" spans="1:67">
      <c r="A10" s="377" t="s">
        <v>61</v>
      </c>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164"/>
      <c r="AN10" s="164"/>
      <c r="AO10" s="164"/>
      <c r="AP10" s="164"/>
      <c r="AQ10" s="164"/>
      <c r="AR10" s="164"/>
      <c r="AS10" s="164"/>
      <c r="AT10" s="164"/>
      <c r="AU10" s="164"/>
      <c r="AV10" s="164"/>
      <c r="AW10" s="164"/>
      <c r="AX10" s="164"/>
      <c r="AY10" s="164"/>
      <c r="AZ10" s="164"/>
      <c r="BA10" s="164"/>
      <c r="BB10" s="164"/>
      <c r="BC10" s="164"/>
      <c r="BD10" s="164"/>
      <c r="BE10" s="164"/>
      <c r="BF10" s="164"/>
    </row>
    <row r="11" spans="1:67" ht="18.7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183"/>
      <c r="AN11" s="183"/>
      <c r="AO11" s="183"/>
      <c r="AP11" s="183"/>
      <c r="AQ11" s="183"/>
      <c r="AR11" s="183"/>
      <c r="AS11" s="183"/>
      <c r="AT11" s="183"/>
      <c r="AU11" s="183"/>
      <c r="AV11" s="183"/>
      <c r="AW11" s="183"/>
      <c r="AX11" s="183"/>
    </row>
    <row r="12" spans="1:67" ht="18.75">
      <c r="A12" s="378" t="str">
        <f>'[1]4'!A11:AG11</f>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
      <c r="B12" s="378"/>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row>
    <row r="13" spans="1:67" ht="15.75" customHeight="1">
      <c r="A13" s="368" t="s">
        <v>56</v>
      </c>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row>
    <row r="14" spans="1:67">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168"/>
      <c r="AN14" s="168"/>
      <c r="AO14" s="168"/>
      <c r="AP14" s="168"/>
      <c r="AQ14" s="184"/>
      <c r="AR14" s="184"/>
      <c r="AS14" s="184"/>
      <c r="AT14" s="184"/>
      <c r="AU14" s="184"/>
      <c r="AV14" s="184"/>
      <c r="AW14" s="184"/>
      <c r="AX14" s="184"/>
      <c r="AY14" s="184"/>
      <c r="AZ14" s="184"/>
      <c r="BA14" s="184"/>
      <c r="BB14" s="184"/>
      <c r="BC14" s="184"/>
      <c r="BD14" s="184"/>
      <c r="BE14" s="184"/>
      <c r="BF14" s="184"/>
    </row>
    <row r="15" spans="1:67" ht="19.5" customHeight="1">
      <c r="A15" s="370" t="s">
        <v>55</v>
      </c>
      <c r="B15" s="366" t="s">
        <v>54</v>
      </c>
      <c r="C15" s="366" t="s">
        <v>53</v>
      </c>
      <c r="D15" s="367" t="s">
        <v>445</v>
      </c>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185"/>
      <c r="AN15" s="185"/>
      <c r="AO15" s="185"/>
      <c r="AP15" s="185"/>
    </row>
    <row r="16" spans="1:67" ht="43.5" customHeight="1">
      <c r="A16" s="371"/>
      <c r="B16" s="366"/>
      <c r="C16" s="366"/>
      <c r="D16" s="367" t="s">
        <v>446</v>
      </c>
      <c r="E16" s="367"/>
      <c r="F16" s="367"/>
      <c r="G16" s="367"/>
      <c r="H16" s="367"/>
      <c r="I16" s="367"/>
      <c r="J16" s="367"/>
      <c r="K16" s="367" t="s">
        <v>447</v>
      </c>
      <c r="L16" s="367"/>
      <c r="M16" s="367"/>
      <c r="N16" s="367"/>
      <c r="O16" s="367"/>
      <c r="P16" s="367"/>
      <c r="Q16" s="367"/>
      <c r="R16" s="367" t="s">
        <v>448</v>
      </c>
      <c r="S16" s="367"/>
      <c r="T16" s="367"/>
      <c r="U16" s="367"/>
      <c r="V16" s="367"/>
      <c r="W16" s="367"/>
      <c r="X16" s="367"/>
      <c r="Y16" s="367" t="s">
        <v>449</v>
      </c>
      <c r="Z16" s="367"/>
      <c r="AA16" s="367"/>
      <c r="AB16" s="367"/>
      <c r="AC16" s="367"/>
      <c r="AD16" s="367"/>
      <c r="AE16" s="367"/>
      <c r="AF16" s="366" t="s">
        <v>450</v>
      </c>
      <c r="AG16" s="366"/>
      <c r="AH16" s="366"/>
      <c r="AI16" s="366"/>
      <c r="AJ16" s="366"/>
      <c r="AK16" s="366"/>
      <c r="AL16" s="366"/>
      <c r="AM16" s="185"/>
      <c r="AN16" s="185"/>
      <c r="AO16" s="185"/>
      <c r="AP16" s="185"/>
    </row>
    <row r="17" spans="1:38" ht="43.5" customHeight="1">
      <c r="A17" s="371"/>
      <c r="B17" s="366"/>
      <c r="C17" s="366"/>
      <c r="D17" s="170" t="s">
        <v>364</v>
      </c>
      <c r="E17" s="367" t="s">
        <v>365</v>
      </c>
      <c r="F17" s="367"/>
      <c r="G17" s="367"/>
      <c r="H17" s="367"/>
      <c r="I17" s="367"/>
      <c r="J17" s="367"/>
      <c r="K17" s="170" t="s">
        <v>364</v>
      </c>
      <c r="L17" s="366" t="s">
        <v>365</v>
      </c>
      <c r="M17" s="366"/>
      <c r="N17" s="366"/>
      <c r="O17" s="366"/>
      <c r="P17" s="366"/>
      <c r="Q17" s="366"/>
      <c r="R17" s="170" t="s">
        <v>364</v>
      </c>
      <c r="S17" s="366" t="s">
        <v>365</v>
      </c>
      <c r="T17" s="366"/>
      <c r="U17" s="366"/>
      <c r="V17" s="366"/>
      <c r="W17" s="366"/>
      <c r="X17" s="366"/>
      <c r="Y17" s="170" t="s">
        <v>364</v>
      </c>
      <c r="Z17" s="366" t="s">
        <v>365</v>
      </c>
      <c r="AA17" s="366"/>
      <c r="AB17" s="366"/>
      <c r="AC17" s="366"/>
      <c r="AD17" s="366"/>
      <c r="AE17" s="366"/>
      <c r="AF17" s="170" t="s">
        <v>364</v>
      </c>
      <c r="AG17" s="366" t="s">
        <v>365</v>
      </c>
      <c r="AH17" s="366"/>
      <c r="AI17" s="366"/>
      <c r="AJ17" s="366"/>
      <c r="AK17" s="366"/>
      <c r="AL17" s="366"/>
    </row>
    <row r="18" spans="1:38" ht="87.75" customHeight="1">
      <c r="A18" s="372"/>
      <c r="B18" s="366"/>
      <c r="C18" s="366"/>
      <c r="D18" s="76" t="s">
        <v>366</v>
      </c>
      <c r="E18" s="76" t="s">
        <v>366</v>
      </c>
      <c r="F18" s="171" t="s">
        <v>367</v>
      </c>
      <c r="G18" s="171" t="s">
        <v>368</v>
      </c>
      <c r="H18" s="171" t="s">
        <v>369</v>
      </c>
      <c r="I18" s="171" t="s">
        <v>370</v>
      </c>
      <c r="J18" s="171" t="s">
        <v>371</v>
      </c>
      <c r="K18" s="76" t="s">
        <v>366</v>
      </c>
      <c r="L18" s="76" t="s">
        <v>366</v>
      </c>
      <c r="M18" s="171" t="s">
        <v>367</v>
      </c>
      <c r="N18" s="171" t="s">
        <v>368</v>
      </c>
      <c r="O18" s="171" t="s">
        <v>369</v>
      </c>
      <c r="P18" s="171" t="s">
        <v>370</v>
      </c>
      <c r="Q18" s="171" t="s">
        <v>371</v>
      </c>
      <c r="R18" s="76" t="s">
        <v>366</v>
      </c>
      <c r="S18" s="76" t="s">
        <v>366</v>
      </c>
      <c r="T18" s="171" t="s">
        <v>367</v>
      </c>
      <c r="U18" s="171" t="s">
        <v>368</v>
      </c>
      <c r="V18" s="171" t="s">
        <v>369</v>
      </c>
      <c r="W18" s="171" t="s">
        <v>370</v>
      </c>
      <c r="X18" s="171" t="s">
        <v>371</v>
      </c>
      <c r="Y18" s="76" t="s">
        <v>366</v>
      </c>
      <c r="Z18" s="76" t="s">
        <v>366</v>
      </c>
      <c r="AA18" s="171" t="s">
        <v>367</v>
      </c>
      <c r="AB18" s="171" t="s">
        <v>368</v>
      </c>
      <c r="AC18" s="171" t="s">
        <v>369</v>
      </c>
      <c r="AD18" s="171" t="s">
        <v>370</v>
      </c>
      <c r="AE18" s="171" t="s">
        <v>371</v>
      </c>
      <c r="AF18" s="76" t="s">
        <v>366</v>
      </c>
      <c r="AG18" s="76" t="s">
        <v>366</v>
      </c>
      <c r="AH18" s="171" t="s">
        <v>367</v>
      </c>
      <c r="AI18" s="171" t="s">
        <v>368</v>
      </c>
      <c r="AJ18" s="171" t="s">
        <v>369</v>
      </c>
      <c r="AK18" s="171" t="s">
        <v>370</v>
      </c>
      <c r="AL18" s="171" t="s">
        <v>371</v>
      </c>
    </row>
    <row r="19" spans="1:38">
      <c r="A19" s="172">
        <v>1</v>
      </c>
      <c r="B19" s="172">
        <v>2</v>
      </c>
      <c r="C19" s="172">
        <v>3</v>
      </c>
      <c r="D19" s="173" t="s">
        <v>451</v>
      </c>
      <c r="E19" s="173" t="s">
        <v>452</v>
      </c>
      <c r="F19" s="173" t="s">
        <v>453</v>
      </c>
      <c r="G19" s="173" t="s">
        <v>454</v>
      </c>
      <c r="H19" s="173" t="s">
        <v>455</v>
      </c>
      <c r="I19" s="173" t="s">
        <v>456</v>
      </c>
      <c r="J19" s="173" t="s">
        <v>457</v>
      </c>
      <c r="K19" s="173" t="s">
        <v>458</v>
      </c>
      <c r="L19" s="173" t="s">
        <v>459</v>
      </c>
      <c r="M19" s="173" t="s">
        <v>460</v>
      </c>
      <c r="N19" s="173" t="s">
        <v>461</v>
      </c>
      <c r="O19" s="173" t="s">
        <v>462</v>
      </c>
      <c r="P19" s="173" t="s">
        <v>463</v>
      </c>
      <c r="Q19" s="173" t="s">
        <v>464</v>
      </c>
      <c r="R19" s="173" t="s">
        <v>465</v>
      </c>
      <c r="S19" s="173" t="s">
        <v>466</v>
      </c>
      <c r="T19" s="173" t="s">
        <v>467</v>
      </c>
      <c r="U19" s="173" t="s">
        <v>468</v>
      </c>
      <c r="V19" s="173" t="s">
        <v>469</v>
      </c>
      <c r="W19" s="173" t="s">
        <v>470</v>
      </c>
      <c r="X19" s="173" t="s">
        <v>471</v>
      </c>
      <c r="Y19" s="173" t="s">
        <v>472</v>
      </c>
      <c r="Z19" s="173" t="s">
        <v>473</v>
      </c>
      <c r="AA19" s="173" t="s">
        <v>474</v>
      </c>
      <c r="AB19" s="173" t="s">
        <v>475</v>
      </c>
      <c r="AC19" s="173" t="s">
        <v>476</v>
      </c>
      <c r="AD19" s="173" t="s">
        <v>477</v>
      </c>
      <c r="AE19" s="173" t="s">
        <v>478</v>
      </c>
      <c r="AF19" s="173" t="s">
        <v>479</v>
      </c>
      <c r="AG19" s="173" t="s">
        <v>480</v>
      </c>
      <c r="AH19" s="173" t="s">
        <v>481</v>
      </c>
      <c r="AI19" s="173" t="s">
        <v>482</v>
      </c>
      <c r="AJ19" s="173" t="s">
        <v>442</v>
      </c>
      <c r="AK19" s="173" t="s">
        <v>483</v>
      </c>
      <c r="AL19" s="173" t="s">
        <v>484</v>
      </c>
    </row>
    <row r="20" spans="1:38" ht="31.5">
      <c r="A20" s="174" t="str">
        <f>'[2]2'!A18</f>
        <v>0</v>
      </c>
      <c r="B20" s="174" t="str">
        <f>'[2]2'!B18</f>
        <v>ВСЕГО по инвестиционной программе, в том числе:</v>
      </c>
      <c r="C20" s="175">
        <v>0</v>
      </c>
      <c r="D20" s="176">
        <f t="shared" ref="D20:AL20" si="0">SUM(D21:D23)</f>
        <v>0</v>
      </c>
      <c r="E20" s="176">
        <f t="shared" si="0"/>
        <v>0</v>
      </c>
      <c r="F20" s="176">
        <f t="shared" si="0"/>
        <v>0</v>
      </c>
      <c r="G20" s="176">
        <f t="shared" si="0"/>
        <v>0</v>
      </c>
      <c r="H20" s="176">
        <f t="shared" si="0"/>
        <v>0</v>
      </c>
      <c r="I20" s="176">
        <f t="shared" si="0"/>
        <v>0</v>
      </c>
      <c r="J20" s="176">
        <f t="shared" si="0"/>
        <v>0</v>
      </c>
      <c r="K20" s="176">
        <f t="shared" si="0"/>
        <v>0</v>
      </c>
      <c r="L20" s="176">
        <f t="shared" si="0"/>
        <v>0</v>
      </c>
      <c r="M20" s="176">
        <f t="shared" si="0"/>
        <v>0</v>
      </c>
      <c r="N20" s="176">
        <f t="shared" si="0"/>
        <v>0</v>
      </c>
      <c r="O20" s="176">
        <f t="shared" si="0"/>
        <v>0</v>
      </c>
      <c r="P20" s="176">
        <f t="shared" si="0"/>
        <v>0</v>
      </c>
      <c r="Q20" s="176">
        <f t="shared" si="0"/>
        <v>0</v>
      </c>
      <c r="R20" s="176">
        <f t="shared" si="0"/>
        <v>0</v>
      </c>
      <c r="S20" s="176">
        <f t="shared" si="0"/>
        <v>0</v>
      </c>
      <c r="T20" s="176">
        <f t="shared" si="0"/>
        <v>0</v>
      </c>
      <c r="U20" s="176">
        <f t="shared" si="0"/>
        <v>0</v>
      </c>
      <c r="V20" s="176">
        <f t="shared" si="0"/>
        <v>0</v>
      </c>
      <c r="W20" s="176">
        <f t="shared" si="0"/>
        <v>0</v>
      </c>
      <c r="X20" s="176">
        <f t="shared" si="0"/>
        <v>0</v>
      </c>
      <c r="Y20" s="176">
        <f t="shared" si="0"/>
        <v>0</v>
      </c>
      <c r="Z20" s="176">
        <f t="shared" si="0"/>
        <v>5.639333333333334</v>
      </c>
      <c r="AA20" s="176">
        <f t="shared" si="0"/>
        <v>0</v>
      </c>
      <c r="AB20" s="176">
        <f t="shared" si="0"/>
        <v>0</v>
      </c>
      <c r="AC20" s="176">
        <f t="shared" si="0"/>
        <v>0</v>
      </c>
      <c r="AD20" s="176">
        <f t="shared" si="0"/>
        <v>0</v>
      </c>
      <c r="AE20" s="176">
        <f t="shared" si="0"/>
        <v>0</v>
      </c>
      <c r="AF20" s="176">
        <f t="shared" si="0"/>
        <v>0</v>
      </c>
      <c r="AG20" s="176">
        <f t="shared" si="0"/>
        <v>5.639333333333334</v>
      </c>
      <c r="AH20" s="176">
        <f t="shared" si="0"/>
        <v>0</v>
      </c>
      <c r="AI20" s="176">
        <f t="shared" si="0"/>
        <v>0</v>
      </c>
      <c r="AJ20" s="176">
        <f t="shared" si="0"/>
        <v>0</v>
      </c>
      <c r="AK20" s="176">
        <f t="shared" si="0"/>
        <v>0</v>
      </c>
      <c r="AL20" s="176">
        <f t="shared" si="0"/>
        <v>0</v>
      </c>
    </row>
    <row r="21" spans="1:38">
      <c r="A21" s="174" t="str">
        <f>'[2]2'!A19</f>
        <v>0.1</v>
      </c>
      <c r="B21" s="174" t="str">
        <f>'[2]2'!B19</f>
        <v>Технологическое присоединение, всего</v>
      </c>
      <c r="C21" s="175">
        <v>0</v>
      </c>
      <c r="D21" s="176">
        <f t="shared" ref="D21:AL21" si="1">D24</f>
        <v>0</v>
      </c>
      <c r="E21" s="176">
        <f t="shared" si="1"/>
        <v>0</v>
      </c>
      <c r="F21" s="176">
        <f t="shared" si="1"/>
        <v>0</v>
      </c>
      <c r="G21" s="176">
        <f t="shared" si="1"/>
        <v>0</v>
      </c>
      <c r="H21" s="176">
        <f t="shared" si="1"/>
        <v>0</v>
      </c>
      <c r="I21" s="176">
        <f t="shared" si="1"/>
        <v>0</v>
      </c>
      <c r="J21" s="176">
        <f t="shared" si="1"/>
        <v>0</v>
      </c>
      <c r="K21" s="176">
        <f t="shared" si="1"/>
        <v>0</v>
      </c>
      <c r="L21" s="176">
        <f t="shared" si="1"/>
        <v>0</v>
      </c>
      <c r="M21" s="176">
        <f t="shared" si="1"/>
        <v>0</v>
      </c>
      <c r="N21" s="176">
        <f t="shared" si="1"/>
        <v>0</v>
      </c>
      <c r="O21" s="176">
        <f t="shared" si="1"/>
        <v>0</v>
      </c>
      <c r="P21" s="176">
        <f t="shared" si="1"/>
        <v>0</v>
      </c>
      <c r="Q21" s="176">
        <f t="shared" si="1"/>
        <v>0</v>
      </c>
      <c r="R21" s="176">
        <f t="shared" si="1"/>
        <v>0</v>
      </c>
      <c r="S21" s="176">
        <f t="shared" si="1"/>
        <v>0</v>
      </c>
      <c r="T21" s="176">
        <f t="shared" si="1"/>
        <v>0</v>
      </c>
      <c r="U21" s="176">
        <f t="shared" si="1"/>
        <v>0</v>
      </c>
      <c r="V21" s="176">
        <f t="shared" si="1"/>
        <v>0</v>
      </c>
      <c r="W21" s="176">
        <f t="shared" si="1"/>
        <v>0</v>
      </c>
      <c r="X21" s="176">
        <f t="shared" si="1"/>
        <v>0</v>
      </c>
      <c r="Y21" s="176">
        <f t="shared" si="1"/>
        <v>0</v>
      </c>
      <c r="Z21" s="176">
        <f t="shared" si="1"/>
        <v>0</v>
      </c>
      <c r="AA21" s="176">
        <f t="shared" si="1"/>
        <v>0</v>
      </c>
      <c r="AB21" s="176">
        <f t="shared" si="1"/>
        <v>0</v>
      </c>
      <c r="AC21" s="176">
        <f t="shared" si="1"/>
        <v>0</v>
      </c>
      <c r="AD21" s="176">
        <f t="shared" si="1"/>
        <v>0</v>
      </c>
      <c r="AE21" s="176">
        <f t="shared" si="1"/>
        <v>0</v>
      </c>
      <c r="AF21" s="176">
        <f t="shared" si="1"/>
        <v>0</v>
      </c>
      <c r="AG21" s="176">
        <f t="shared" si="1"/>
        <v>0</v>
      </c>
      <c r="AH21" s="176">
        <f t="shared" si="1"/>
        <v>0</v>
      </c>
      <c r="AI21" s="176">
        <f t="shared" si="1"/>
        <v>0</v>
      </c>
      <c r="AJ21" s="176">
        <f t="shared" si="1"/>
        <v>0</v>
      </c>
      <c r="AK21" s="176">
        <f t="shared" si="1"/>
        <v>0</v>
      </c>
      <c r="AL21" s="176">
        <f t="shared" si="1"/>
        <v>0</v>
      </c>
    </row>
    <row r="22" spans="1:38" ht="31.5">
      <c r="A22" s="174" t="str">
        <f>'[2]2'!A20</f>
        <v>0.2</v>
      </c>
      <c r="B22" s="174" t="str">
        <f>'[2]2'!B20</f>
        <v>Реконструкция, модернизация, техническое перевооружение, всего</v>
      </c>
      <c r="C22" s="175">
        <v>0</v>
      </c>
      <c r="D22" s="176">
        <f t="shared" ref="D22:AL22" si="2">D26</f>
        <v>0</v>
      </c>
      <c r="E22" s="176">
        <f t="shared" si="2"/>
        <v>0</v>
      </c>
      <c r="F22" s="176">
        <f t="shared" si="2"/>
        <v>0</v>
      </c>
      <c r="G22" s="176">
        <f t="shared" si="2"/>
        <v>0</v>
      </c>
      <c r="H22" s="176">
        <f t="shared" si="2"/>
        <v>0</v>
      </c>
      <c r="I22" s="176">
        <f t="shared" si="2"/>
        <v>0</v>
      </c>
      <c r="J22" s="176">
        <f t="shared" si="2"/>
        <v>0</v>
      </c>
      <c r="K22" s="176">
        <f t="shared" si="2"/>
        <v>0</v>
      </c>
      <c r="L22" s="176">
        <f t="shared" si="2"/>
        <v>0</v>
      </c>
      <c r="M22" s="176">
        <f t="shared" si="2"/>
        <v>0</v>
      </c>
      <c r="N22" s="176">
        <f t="shared" si="2"/>
        <v>0</v>
      </c>
      <c r="O22" s="176">
        <f t="shared" si="2"/>
        <v>0</v>
      </c>
      <c r="P22" s="176">
        <f t="shared" si="2"/>
        <v>0</v>
      </c>
      <c r="Q22" s="176">
        <f t="shared" si="2"/>
        <v>0</v>
      </c>
      <c r="R22" s="176">
        <f t="shared" si="2"/>
        <v>0</v>
      </c>
      <c r="S22" s="176">
        <f t="shared" si="2"/>
        <v>0</v>
      </c>
      <c r="T22" s="176">
        <f t="shared" si="2"/>
        <v>0</v>
      </c>
      <c r="U22" s="176">
        <f t="shared" si="2"/>
        <v>0</v>
      </c>
      <c r="V22" s="176">
        <f t="shared" si="2"/>
        <v>0</v>
      </c>
      <c r="W22" s="176">
        <f t="shared" si="2"/>
        <v>0</v>
      </c>
      <c r="X22" s="176">
        <f t="shared" si="2"/>
        <v>0</v>
      </c>
      <c r="Y22" s="176">
        <f t="shared" si="2"/>
        <v>0</v>
      </c>
      <c r="Z22" s="176">
        <f t="shared" si="2"/>
        <v>5.1183333333333341</v>
      </c>
      <c r="AA22" s="176">
        <f t="shared" si="2"/>
        <v>0</v>
      </c>
      <c r="AB22" s="176">
        <f t="shared" si="2"/>
        <v>0</v>
      </c>
      <c r="AC22" s="176">
        <f t="shared" si="2"/>
        <v>0</v>
      </c>
      <c r="AD22" s="176">
        <f t="shared" si="2"/>
        <v>0</v>
      </c>
      <c r="AE22" s="176">
        <f t="shared" si="2"/>
        <v>0</v>
      </c>
      <c r="AF22" s="176">
        <f t="shared" si="2"/>
        <v>0</v>
      </c>
      <c r="AG22" s="176">
        <f t="shared" si="2"/>
        <v>5.1183333333333341</v>
      </c>
      <c r="AH22" s="176">
        <f t="shared" si="2"/>
        <v>0</v>
      </c>
      <c r="AI22" s="176">
        <f t="shared" si="2"/>
        <v>0</v>
      </c>
      <c r="AJ22" s="176">
        <f t="shared" si="2"/>
        <v>0</v>
      </c>
      <c r="AK22" s="176">
        <f t="shared" si="2"/>
        <v>0</v>
      </c>
      <c r="AL22" s="176">
        <f t="shared" si="2"/>
        <v>0</v>
      </c>
    </row>
    <row r="23" spans="1:38">
      <c r="A23" s="174" t="str">
        <f>'[2]2'!A21</f>
        <v>0.6</v>
      </c>
      <c r="B23" s="174" t="str">
        <f>'[2]2'!B21</f>
        <v>Прочие инвестиционные проекты, всего</v>
      </c>
      <c r="C23" s="175">
        <v>0</v>
      </c>
      <c r="D23" s="176">
        <f>D29</f>
        <v>0</v>
      </c>
      <c r="E23" s="176">
        <f t="shared" ref="E23:AL23" si="3">E29</f>
        <v>0</v>
      </c>
      <c r="F23" s="176">
        <f t="shared" si="3"/>
        <v>0</v>
      </c>
      <c r="G23" s="176">
        <f t="shared" si="3"/>
        <v>0</v>
      </c>
      <c r="H23" s="176">
        <f t="shared" si="3"/>
        <v>0</v>
      </c>
      <c r="I23" s="176">
        <f t="shared" si="3"/>
        <v>0</v>
      </c>
      <c r="J23" s="176">
        <f t="shared" si="3"/>
        <v>0</v>
      </c>
      <c r="K23" s="176">
        <f t="shared" si="3"/>
        <v>0</v>
      </c>
      <c r="L23" s="176">
        <f t="shared" si="3"/>
        <v>0</v>
      </c>
      <c r="M23" s="176">
        <f t="shared" si="3"/>
        <v>0</v>
      </c>
      <c r="N23" s="176">
        <f t="shared" si="3"/>
        <v>0</v>
      </c>
      <c r="O23" s="176">
        <f t="shared" si="3"/>
        <v>0</v>
      </c>
      <c r="P23" s="176">
        <f t="shared" si="3"/>
        <v>0</v>
      </c>
      <c r="Q23" s="176">
        <f t="shared" si="3"/>
        <v>0</v>
      </c>
      <c r="R23" s="176">
        <f t="shared" si="3"/>
        <v>0</v>
      </c>
      <c r="S23" s="176">
        <f t="shared" si="3"/>
        <v>0</v>
      </c>
      <c r="T23" s="176">
        <f t="shared" si="3"/>
        <v>0</v>
      </c>
      <c r="U23" s="176">
        <f t="shared" si="3"/>
        <v>0</v>
      </c>
      <c r="V23" s="176">
        <f t="shared" si="3"/>
        <v>0</v>
      </c>
      <c r="W23" s="176">
        <f t="shared" si="3"/>
        <v>0</v>
      </c>
      <c r="X23" s="176">
        <f t="shared" si="3"/>
        <v>0</v>
      </c>
      <c r="Y23" s="176">
        <f t="shared" si="3"/>
        <v>0</v>
      </c>
      <c r="Z23" s="176">
        <f t="shared" si="3"/>
        <v>0.52100000000000002</v>
      </c>
      <c r="AA23" s="176">
        <f t="shared" si="3"/>
        <v>0</v>
      </c>
      <c r="AB23" s="176">
        <f t="shared" si="3"/>
        <v>0</v>
      </c>
      <c r="AC23" s="176">
        <f t="shared" si="3"/>
        <v>0</v>
      </c>
      <c r="AD23" s="176">
        <f t="shared" si="3"/>
        <v>0</v>
      </c>
      <c r="AE23" s="176">
        <f t="shared" si="3"/>
        <v>0</v>
      </c>
      <c r="AF23" s="176">
        <f t="shared" si="3"/>
        <v>0</v>
      </c>
      <c r="AG23" s="176">
        <f t="shared" si="3"/>
        <v>0.52100000000000002</v>
      </c>
      <c r="AH23" s="176">
        <f t="shared" si="3"/>
        <v>0</v>
      </c>
      <c r="AI23" s="176">
        <f t="shared" si="3"/>
        <v>0</v>
      </c>
      <c r="AJ23" s="176">
        <f t="shared" si="3"/>
        <v>0</v>
      </c>
      <c r="AK23" s="176">
        <f t="shared" si="3"/>
        <v>0</v>
      </c>
      <c r="AL23" s="176">
        <f t="shared" si="3"/>
        <v>0</v>
      </c>
    </row>
    <row r="24" spans="1:38" ht="31.5">
      <c r="A24" s="174">
        <f>'[2]2'!A22</f>
        <v>0</v>
      </c>
      <c r="B24" s="174" t="str">
        <f>'[2]2'!B22</f>
        <v>Технологическое присоединение, всего, в том числе:</v>
      </c>
      <c r="C24" s="175">
        <v>0</v>
      </c>
      <c r="D24" s="176">
        <v>0</v>
      </c>
      <c r="E24" s="176">
        <v>0</v>
      </c>
      <c r="F24" s="176">
        <v>0</v>
      </c>
      <c r="G24" s="176">
        <v>0</v>
      </c>
      <c r="H24" s="176">
        <v>0</v>
      </c>
      <c r="I24" s="176">
        <v>0</v>
      </c>
      <c r="J24" s="176">
        <v>0</v>
      </c>
      <c r="K24" s="176">
        <v>0</v>
      </c>
      <c r="L24" s="176">
        <v>0</v>
      </c>
      <c r="M24" s="176">
        <v>0</v>
      </c>
      <c r="N24" s="176">
        <v>0</v>
      </c>
      <c r="O24" s="176">
        <v>0</v>
      </c>
      <c r="P24" s="176">
        <v>0</v>
      </c>
      <c r="Q24" s="176">
        <v>0</v>
      </c>
      <c r="R24" s="176">
        <v>0</v>
      </c>
      <c r="S24" s="176">
        <v>0</v>
      </c>
      <c r="T24" s="176">
        <v>0</v>
      </c>
      <c r="U24" s="176">
        <v>0</v>
      </c>
      <c r="V24" s="176">
        <v>0</v>
      </c>
      <c r="W24" s="176">
        <v>0</v>
      </c>
      <c r="X24" s="176">
        <v>0</v>
      </c>
      <c r="Y24" s="176">
        <v>0</v>
      </c>
      <c r="Z24" s="176">
        <v>0</v>
      </c>
      <c r="AA24" s="176">
        <v>0</v>
      </c>
      <c r="AB24" s="176">
        <v>0</v>
      </c>
      <c r="AC24" s="176">
        <v>0</v>
      </c>
      <c r="AD24" s="176">
        <v>0</v>
      </c>
      <c r="AE24" s="176">
        <v>0</v>
      </c>
      <c r="AF24" s="176">
        <v>0</v>
      </c>
      <c r="AG24" s="176">
        <v>0</v>
      </c>
      <c r="AH24" s="176">
        <v>0</v>
      </c>
      <c r="AI24" s="176">
        <v>0</v>
      </c>
      <c r="AJ24" s="176">
        <v>0</v>
      </c>
      <c r="AK24" s="176">
        <v>0</v>
      </c>
      <c r="AL24" s="176">
        <v>0</v>
      </c>
    </row>
    <row r="25" spans="1:38">
      <c r="A25" s="174">
        <f>'[2]2'!A23</f>
        <v>0</v>
      </c>
      <c r="B25" s="174" t="str">
        <f>'[2]2'!B23</f>
        <v>Республика Марий Эл</v>
      </c>
      <c r="C25" s="175">
        <v>0</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row>
    <row r="26" spans="1:38" ht="47.25">
      <c r="A26" s="174" t="str">
        <f>'[2]2'!A24</f>
        <v>1.2.2</v>
      </c>
      <c r="B26" s="174" t="str">
        <f>'[2]2'!B24</f>
        <v>Реконструкция, модернизация, техническое перевооружение линий электропередачи, всего, в том числе:</v>
      </c>
      <c r="C26" s="175">
        <v>0</v>
      </c>
      <c r="D26" s="176">
        <f t="shared" ref="D26:S27" si="4">D27</f>
        <v>0</v>
      </c>
      <c r="E26" s="176">
        <f t="shared" si="4"/>
        <v>0</v>
      </c>
      <c r="F26" s="176">
        <f t="shared" si="4"/>
        <v>0</v>
      </c>
      <c r="G26" s="176">
        <f t="shared" si="4"/>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0</v>
      </c>
      <c r="Q26" s="176">
        <f t="shared" si="4"/>
        <v>0</v>
      </c>
      <c r="R26" s="176">
        <f t="shared" si="4"/>
        <v>0</v>
      </c>
      <c r="S26" s="176">
        <f t="shared" si="4"/>
        <v>0</v>
      </c>
      <c r="T26" s="176">
        <f t="shared" ref="T26:AI27" si="5">T27</f>
        <v>0</v>
      </c>
      <c r="U26" s="176">
        <f t="shared" si="5"/>
        <v>0</v>
      </c>
      <c r="V26" s="176">
        <f t="shared" si="5"/>
        <v>0</v>
      </c>
      <c r="W26" s="176">
        <f t="shared" si="5"/>
        <v>0</v>
      </c>
      <c r="X26" s="176">
        <f t="shared" si="5"/>
        <v>0</v>
      </c>
      <c r="Y26" s="176">
        <f t="shared" si="5"/>
        <v>0</v>
      </c>
      <c r="Z26" s="176">
        <f t="shared" si="5"/>
        <v>5.1183333333333341</v>
      </c>
      <c r="AA26" s="176">
        <f t="shared" si="5"/>
        <v>0</v>
      </c>
      <c r="AB26" s="176">
        <f t="shared" si="5"/>
        <v>0</v>
      </c>
      <c r="AC26" s="176">
        <f t="shared" si="5"/>
        <v>0</v>
      </c>
      <c r="AD26" s="176">
        <f t="shared" si="5"/>
        <v>0</v>
      </c>
      <c r="AE26" s="176">
        <f t="shared" si="5"/>
        <v>0</v>
      </c>
      <c r="AF26" s="176">
        <f t="shared" si="5"/>
        <v>0</v>
      </c>
      <c r="AG26" s="176">
        <f t="shared" si="5"/>
        <v>5.1183333333333341</v>
      </c>
      <c r="AH26" s="176">
        <f t="shared" si="5"/>
        <v>0</v>
      </c>
      <c r="AI26" s="176">
        <f t="shared" si="5"/>
        <v>0</v>
      </c>
      <c r="AJ26" s="176">
        <f t="shared" ref="AH26:AL27" si="6">AJ27</f>
        <v>0</v>
      </c>
      <c r="AK26" s="176">
        <f t="shared" si="6"/>
        <v>0</v>
      </c>
      <c r="AL26" s="176">
        <f t="shared" si="6"/>
        <v>0</v>
      </c>
    </row>
    <row r="27" spans="1:38" ht="31.5">
      <c r="A27" s="174" t="str">
        <f>'[2]2'!A25</f>
        <v>1.2.2.1</v>
      </c>
      <c r="B27" s="174" t="str">
        <f>'[2]2'!B25</f>
        <v>Реконструкция линий электропередачи, всего, в том числе:</v>
      </c>
      <c r="C27" s="175">
        <v>0</v>
      </c>
      <c r="D27" s="176">
        <f t="shared" si="4"/>
        <v>0</v>
      </c>
      <c r="E27" s="176">
        <f t="shared" si="4"/>
        <v>0</v>
      </c>
      <c r="F27" s="176">
        <f t="shared" si="4"/>
        <v>0</v>
      </c>
      <c r="G27" s="176">
        <f t="shared" si="4"/>
        <v>0</v>
      </c>
      <c r="H27" s="176">
        <f t="shared" si="4"/>
        <v>0</v>
      </c>
      <c r="I27" s="176">
        <f t="shared" si="4"/>
        <v>0</v>
      </c>
      <c r="J27" s="176">
        <f t="shared" si="4"/>
        <v>0</v>
      </c>
      <c r="K27" s="176">
        <f t="shared" si="4"/>
        <v>0</v>
      </c>
      <c r="L27" s="176">
        <f t="shared" si="4"/>
        <v>0</v>
      </c>
      <c r="M27" s="176">
        <f t="shared" si="4"/>
        <v>0</v>
      </c>
      <c r="N27" s="176">
        <f t="shared" si="4"/>
        <v>0</v>
      </c>
      <c r="O27" s="176">
        <f t="shared" si="4"/>
        <v>0</v>
      </c>
      <c r="P27" s="176">
        <f t="shared" si="4"/>
        <v>0</v>
      </c>
      <c r="Q27" s="176">
        <f t="shared" si="4"/>
        <v>0</v>
      </c>
      <c r="R27" s="176">
        <f t="shared" si="4"/>
        <v>0</v>
      </c>
      <c r="S27" s="176">
        <f t="shared" si="4"/>
        <v>0</v>
      </c>
      <c r="T27" s="176">
        <f t="shared" si="5"/>
        <v>0</v>
      </c>
      <c r="U27" s="176">
        <f t="shared" si="5"/>
        <v>0</v>
      </c>
      <c r="V27" s="176">
        <f t="shared" si="5"/>
        <v>0</v>
      </c>
      <c r="W27" s="176">
        <f t="shared" si="5"/>
        <v>0</v>
      </c>
      <c r="X27" s="176">
        <f t="shared" si="5"/>
        <v>0</v>
      </c>
      <c r="Y27" s="176">
        <f t="shared" si="5"/>
        <v>0</v>
      </c>
      <c r="Z27" s="176">
        <f t="shared" si="5"/>
        <v>5.1183333333333341</v>
      </c>
      <c r="AA27" s="176">
        <f t="shared" si="5"/>
        <v>0</v>
      </c>
      <c r="AB27" s="176">
        <f t="shared" si="5"/>
        <v>0</v>
      </c>
      <c r="AC27" s="176">
        <f t="shared" si="5"/>
        <v>0</v>
      </c>
      <c r="AD27" s="176">
        <f t="shared" si="5"/>
        <v>0</v>
      </c>
      <c r="AE27" s="176">
        <f t="shared" si="5"/>
        <v>0</v>
      </c>
      <c r="AF27" s="176">
        <f t="shared" si="5"/>
        <v>0</v>
      </c>
      <c r="AG27" s="176">
        <f t="shared" si="5"/>
        <v>5.1183333333333341</v>
      </c>
      <c r="AH27" s="176">
        <f t="shared" si="6"/>
        <v>0</v>
      </c>
      <c r="AI27" s="176">
        <f t="shared" si="6"/>
        <v>0</v>
      </c>
      <c r="AJ27" s="176">
        <f t="shared" si="6"/>
        <v>0</v>
      </c>
      <c r="AK27" s="176">
        <f t="shared" si="6"/>
        <v>0</v>
      </c>
      <c r="AL27" s="176">
        <f t="shared" si="6"/>
        <v>0</v>
      </c>
    </row>
    <row r="28" spans="1:38" ht="121.5" customHeight="1">
      <c r="A28" s="174" t="str">
        <f>'[2]2'!A26</f>
        <v>1.2.2.1.</v>
      </c>
      <c r="B28" s="174" t="str">
        <f>'[2]2'!B26</f>
        <v xml:space="preserve">Выполнение строительно-монтажных работ проводимых по программе реконструкции воздушной линии электропередач 35 кВ (бух. Наименование ПС "Силикатный"-ТП 35/6 "Сурок") инв. № 865002901 находящаяся по адресу  Республика Марий Эл, Медведевский район, в/г 18, п. Сурок  </v>
      </c>
      <c r="C28" s="174" t="str">
        <f>'[2]2'!C26</f>
        <v>I/ВЛГ/12/01/0001</v>
      </c>
      <c r="D28" s="178">
        <v>0</v>
      </c>
      <c r="E28" s="178">
        <v>0</v>
      </c>
      <c r="F28" s="178">
        <v>0</v>
      </c>
      <c r="G28" s="178">
        <v>0</v>
      </c>
      <c r="H28" s="178">
        <v>0</v>
      </c>
      <c r="I28" s="178">
        <v>0</v>
      </c>
      <c r="J28" s="178">
        <v>0</v>
      </c>
      <c r="K28" s="178">
        <v>0</v>
      </c>
      <c r="L28" s="178">
        <v>0</v>
      </c>
      <c r="M28" s="178">
        <v>0</v>
      </c>
      <c r="N28" s="178">
        <v>0</v>
      </c>
      <c r="O28" s="178">
        <v>0</v>
      </c>
      <c r="P28" s="178">
        <v>0</v>
      </c>
      <c r="Q28" s="178">
        <v>0</v>
      </c>
      <c r="R28" s="178">
        <v>0</v>
      </c>
      <c r="S28" s="178">
        <v>0</v>
      </c>
      <c r="T28" s="178">
        <v>0</v>
      </c>
      <c r="U28" s="178">
        <v>0</v>
      </c>
      <c r="V28" s="178">
        <v>0</v>
      </c>
      <c r="W28" s="178">
        <v>0</v>
      </c>
      <c r="X28" s="178">
        <v>0</v>
      </c>
      <c r="Y28" s="178">
        <f>'[1]4'!T28</f>
        <v>0</v>
      </c>
      <c r="Z28" s="52">
        <v>5.1183333333333341</v>
      </c>
      <c r="AA28" s="178">
        <f>'[1]4'!V28</f>
        <v>0</v>
      </c>
      <c r="AB28" s="178">
        <f>'[1]4'!W28</f>
        <v>0</v>
      </c>
      <c r="AC28" s="178">
        <f>'[1]4'!X28</f>
        <v>0</v>
      </c>
      <c r="AD28" s="178">
        <f>'[1]4'!Y28</f>
        <v>0</v>
      </c>
      <c r="AE28" s="178">
        <f>'[1]4'!Z28</f>
        <v>0</v>
      </c>
      <c r="AF28" s="178">
        <f>Y28</f>
        <v>0</v>
      </c>
      <c r="AG28" s="178">
        <f>Z28</f>
        <v>5.1183333333333341</v>
      </c>
      <c r="AH28" s="178">
        <f>AA28</f>
        <v>0</v>
      </c>
      <c r="AI28" s="178">
        <f>AB28</f>
        <v>0</v>
      </c>
      <c r="AJ28" s="178">
        <v>0</v>
      </c>
      <c r="AK28" s="178">
        <f>AD28</f>
        <v>0</v>
      </c>
      <c r="AL28" s="178">
        <f>AE28</f>
        <v>0</v>
      </c>
    </row>
    <row r="29" spans="1:38" ht="31.5">
      <c r="A29" s="174" t="s">
        <v>5</v>
      </c>
      <c r="B29" s="174" t="s">
        <v>4</v>
      </c>
      <c r="C29" s="174"/>
      <c r="D29" s="186"/>
      <c r="E29" s="186"/>
      <c r="F29" s="186"/>
      <c r="G29" s="186"/>
      <c r="H29" s="186"/>
      <c r="I29" s="186"/>
      <c r="J29" s="186"/>
      <c r="K29" s="186"/>
      <c r="L29" s="186"/>
      <c r="M29" s="186"/>
      <c r="N29" s="186"/>
      <c r="O29" s="186"/>
      <c r="P29" s="186"/>
      <c r="Q29" s="186"/>
      <c r="R29" s="186"/>
      <c r="S29" s="186"/>
      <c r="T29" s="186"/>
      <c r="U29" s="186"/>
      <c r="V29" s="186"/>
      <c r="W29" s="186"/>
      <c r="X29" s="186"/>
      <c r="Y29" s="186"/>
      <c r="Z29" s="187">
        <f>Z30</f>
        <v>0.52100000000000002</v>
      </c>
      <c r="AA29" s="187"/>
      <c r="AB29" s="187"/>
      <c r="AC29" s="187"/>
      <c r="AD29" s="187"/>
      <c r="AE29" s="187"/>
      <c r="AF29" s="187"/>
      <c r="AG29" s="149">
        <f>AG30</f>
        <v>0.52100000000000002</v>
      </c>
      <c r="AH29" s="186"/>
      <c r="AI29" s="186"/>
      <c r="AJ29" s="186"/>
      <c r="AK29" s="186"/>
      <c r="AL29" s="186"/>
    </row>
    <row r="30" spans="1:38" ht="63">
      <c r="A30" s="10" t="s">
        <v>3</v>
      </c>
      <c r="B30" s="39" t="s">
        <v>63</v>
      </c>
      <c r="C30" s="9" t="s">
        <v>64</v>
      </c>
      <c r="D30" s="182">
        <v>0</v>
      </c>
      <c r="E30" s="182">
        <v>0</v>
      </c>
      <c r="F30" s="182">
        <v>0</v>
      </c>
      <c r="G30" s="182">
        <v>0</v>
      </c>
      <c r="H30" s="182">
        <v>0</v>
      </c>
      <c r="I30" s="182">
        <v>0</v>
      </c>
      <c r="J30" s="182">
        <v>0</v>
      </c>
      <c r="K30" s="182">
        <v>0</v>
      </c>
      <c r="L30" s="182">
        <v>0</v>
      </c>
      <c r="M30" s="182">
        <v>0</v>
      </c>
      <c r="N30" s="182">
        <v>0</v>
      </c>
      <c r="O30" s="182">
        <v>0</v>
      </c>
      <c r="P30" s="182">
        <v>0</v>
      </c>
      <c r="Q30" s="182">
        <v>0</v>
      </c>
      <c r="R30" s="182">
        <v>0</v>
      </c>
      <c r="S30" s="182">
        <v>0</v>
      </c>
      <c r="T30" s="182">
        <v>0</v>
      </c>
      <c r="U30" s="182">
        <v>0</v>
      </c>
      <c r="V30" s="182">
        <v>0</v>
      </c>
      <c r="W30" s="182">
        <v>0</v>
      </c>
      <c r="X30" s="182">
        <v>0</v>
      </c>
      <c r="Y30" s="182">
        <v>0</v>
      </c>
      <c r="Z30" s="110">
        <v>0.52100000000000002</v>
      </c>
      <c r="AA30" s="182">
        <v>0.25</v>
      </c>
      <c r="AB30" s="182">
        <v>0</v>
      </c>
      <c r="AC30" s="182">
        <v>0</v>
      </c>
      <c r="AD30" s="182">
        <v>0</v>
      </c>
      <c r="AE30" s="182">
        <v>0</v>
      </c>
      <c r="AF30" s="182">
        <v>0</v>
      </c>
      <c r="AG30" s="182">
        <f>Z30</f>
        <v>0.52100000000000002</v>
      </c>
      <c r="AH30" s="182">
        <f>AA30</f>
        <v>0.25</v>
      </c>
      <c r="AI30" s="182">
        <f>AB30</f>
        <v>0</v>
      </c>
      <c r="AJ30" s="182">
        <v>0</v>
      </c>
      <c r="AK30" s="182">
        <f>AD30</f>
        <v>0</v>
      </c>
      <c r="AL30" s="182">
        <f>AE30</f>
        <v>0</v>
      </c>
    </row>
    <row r="31" spans="1:38">
      <c r="AG31" s="61">
        <f>Z31</f>
        <v>0</v>
      </c>
    </row>
    <row r="34" spans="2:36" s="2" customFormat="1">
      <c r="B34" s="365" t="s">
        <v>2</v>
      </c>
      <c r="C34" s="365"/>
      <c r="D34" s="365"/>
      <c r="F34" s="3"/>
      <c r="G34" s="132" t="s">
        <v>305</v>
      </c>
      <c r="H34" s="3"/>
      <c r="I34" s="3"/>
      <c r="J34" s="3"/>
      <c r="K34" s="3"/>
      <c r="L34" s="3"/>
      <c r="M34" s="3"/>
      <c r="N34" s="3"/>
      <c r="O34" s="3"/>
      <c r="P34" s="3"/>
      <c r="Q34" s="3"/>
      <c r="R34" s="3"/>
      <c r="S34" s="133"/>
      <c r="T34" s="3"/>
      <c r="U34" s="3"/>
    </row>
    <row r="35" spans="2:36" s="2" customFormat="1" ht="15">
      <c r="B35" s="3"/>
      <c r="C35" s="3"/>
      <c r="D35" s="3"/>
      <c r="E35" s="3"/>
      <c r="F35" s="3"/>
      <c r="G35" s="3"/>
      <c r="H35" s="3"/>
      <c r="I35" s="3"/>
      <c r="J35" s="3"/>
      <c r="K35" s="3"/>
      <c r="L35" s="3"/>
      <c r="M35" s="3"/>
      <c r="N35" s="3"/>
      <c r="O35" s="3"/>
      <c r="P35" s="3"/>
      <c r="Q35" s="3"/>
      <c r="R35" s="3"/>
      <c r="S35" s="133"/>
      <c r="T35" s="3"/>
      <c r="U35" s="3"/>
    </row>
    <row r="36" spans="2:36" s="2" customFormat="1" ht="15">
      <c r="B36" s="3"/>
      <c r="C36" s="3"/>
      <c r="D36" s="3"/>
      <c r="E36" s="3"/>
      <c r="F36" s="3"/>
      <c r="G36" s="3"/>
      <c r="H36" s="3"/>
      <c r="I36" s="3"/>
      <c r="J36" s="3"/>
      <c r="K36" s="3"/>
      <c r="L36" s="3"/>
      <c r="M36" s="3"/>
      <c r="N36" s="3"/>
      <c r="O36" s="3"/>
      <c r="P36" s="3"/>
      <c r="Q36" s="3"/>
      <c r="R36" s="3"/>
      <c r="S36" s="133"/>
      <c r="T36" s="3"/>
      <c r="U36" s="3"/>
    </row>
    <row r="37" spans="2:36" s="2" customFormat="1" ht="15">
      <c r="B37" s="3"/>
      <c r="C37" s="3"/>
      <c r="D37" s="3"/>
      <c r="E37" s="3"/>
      <c r="F37" s="3"/>
      <c r="G37" s="3"/>
      <c r="H37" s="3"/>
      <c r="I37" s="3"/>
      <c r="J37" s="3"/>
      <c r="K37" s="3"/>
      <c r="L37" s="3"/>
      <c r="M37" s="3"/>
      <c r="N37" s="3"/>
      <c r="O37" s="3"/>
      <c r="P37" s="3"/>
      <c r="Q37" s="3"/>
      <c r="R37" s="3"/>
      <c r="S37" s="133"/>
      <c r="T37" s="3"/>
      <c r="U37" s="3"/>
    </row>
    <row r="38" spans="2:36" s="2" customFormat="1">
      <c r="B38" s="58" t="s">
        <v>485</v>
      </c>
      <c r="C38" s="58"/>
      <c r="D38" s="4"/>
      <c r="F38" s="4"/>
      <c r="G38" s="6" t="s">
        <v>486</v>
      </c>
      <c r="H38" s="4"/>
      <c r="I38" s="4"/>
      <c r="J38" s="4"/>
      <c r="K38" s="4"/>
      <c r="L38" s="3"/>
      <c r="M38" s="3"/>
      <c r="N38" s="3"/>
      <c r="O38" s="3"/>
      <c r="P38" s="3"/>
      <c r="Q38" s="3"/>
      <c r="R38" s="3"/>
      <c r="S38" s="133"/>
      <c r="T38" s="3"/>
      <c r="U38" s="3"/>
    </row>
    <row r="39" spans="2:36" s="2" customFormat="1" ht="15">
      <c r="B39" s="3"/>
      <c r="C39" s="3"/>
      <c r="D39" s="3"/>
      <c r="E39" s="3"/>
      <c r="F39" s="3"/>
      <c r="G39" s="3"/>
      <c r="H39" s="3"/>
      <c r="I39" s="3"/>
      <c r="J39" s="3"/>
      <c r="K39" s="3"/>
      <c r="L39" s="3"/>
      <c r="M39" s="3"/>
      <c r="N39" s="3"/>
      <c r="O39" s="3"/>
      <c r="P39" s="3"/>
      <c r="Q39" s="3"/>
      <c r="R39" s="3"/>
      <c r="S39" s="133"/>
      <c r="T39" s="3"/>
      <c r="U39" s="3"/>
    </row>
    <row r="43" spans="2:36">
      <c r="AJ43" s="61" t="s">
        <v>487</v>
      </c>
    </row>
  </sheetData>
  <mergeCells count="23">
    <mergeCell ref="A12:AL12"/>
    <mergeCell ref="A4:AL4"/>
    <mergeCell ref="A5:AL5"/>
    <mergeCell ref="A7:AL7"/>
    <mergeCell ref="A8:AL8"/>
    <mergeCell ref="A10:AL10"/>
    <mergeCell ref="A13:AL13"/>
    <mergeCell ref="A14:AL14"/>
    <mergeCell ref="A15:A18"/>
    <mergeCell ref="B15:B18"/>
    <mergeCell ref="C15:C18"/>
    <mergeCell ref="D15:AL15"/>
    <mergeCell ref="D16:J16"/>
    <mergeCell ref="K16:Q16"/>
    <mergeCell ref="R16:X16"/>
    <mergeCell ref="Y16:AE16"/>
    <mergeCell ref="B34:D34"/>
    <mergeCell ref="AF16:AL16"/>
    <mergeCell ref="E17:J17"/>
    <mergeCell ref="L17:Q17"/>
    <mergeCell ref="S17:X17"/>
    <mergeCell ref="Z17:AE17"/>
    <mergeCell ref="AG17:AL17"/>
  </mergeCells>
  <pageMargins left="0.70866141732283472" right="0.70866141732283472" top="0.74803149606299213" bottom="0.74803149606299213" header="0.31496062992125984" footer="0.31496062992125984"/>
  <pageSetup paperSize="8" scale="5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40"/>
  <sheetViews>
    <sheetView view="pageBreakPreview" zoomScale="60" zoomScaleNormal="100" workbookViewId="0">
      <selection activeCell="I49" sqref="I49"/>
    </sheetView>
  </sheetViews>
  <sheetFormatPr defaultRowHeight="15"/>
  <cols>
    <col min="1" max="1" width="8.875" style="2" customWidth="1"/>
    <col min="2" max="2" width="50.5" style="3" customWidth="1"/>
    <col min="3" max="3" width="21.875" style="3" customWidth="1"/>
    <col min="4" max="4" width="20.375" style="3" customWidth="1"/>
    <col min="5" max="5" width="23.25" style="3" customWidth="1"/>
    <col min="6" max="6" width="16.75" style="3" customWidth="1"/>
    <col min="7" max="7" width="28.375" style="3" customWidth="1"/>
    <col min="8" max="8" width="20.5" style="3" customWidth="1"/>
    <col min="9" max="9" width="24.25" style="3" customWidth="1"/>
    <col min="10" max="11" width="28.375" style="3" customWidth="1"/>
    <col min="12" max="12" width="24.375" style="3" customWidth="1"/>
    <col min="13" max="13" width="33.25" style="3" customWidth="1"/>
    <col min="14" max="14" width="42.125" style="3" customWidth="1"/>
    <col min="15" max="17" width="17.125" style="3" customWidth="1"/>
    <col min="18" max="18" width="16.375" style="3" customWidth="1"/>
    <col min="19" max="19" width="10.125" style="133" customWidth="1"/>
    <col min="20" max="20" width="14.125" style="133" customWidth="1"/>
    <col min="21" max="21" width="7.125" style="133" customWidth="1"/>
    <col min="22" max="22" width="19.625" style="133" customWidth="1"/>
    <col min="23" max="23" width="15.125" style="133" customWidth="1"/>
    <col min="24" max="24" width="22.25" style="133" customWidth="1"/>
    <col min="25" max="25" width="23.625" style="133" customWidth="1"/>
    <col min="26" max="26" width="6.875" style="3" bestFit="1" customWidth="1"/>
    <col min="27" max="27" width="6.625" style="3" customWidth="1"/>
    <col min="28" max="28" width="8.125" style="3" customWidth="1"/>
    <col min="29" max="29" width="12.125" style="3" customWidth="1"/>
    <col min="30" max="16384" width="9" style="2"/>
  </cols>
  <sheetData>
    <row r="1" spans="1:45" ht="18.75">
      <c r="E1" s="61"/>
      <c r="F1" s="61"/>
      <c r="G1" s="61"/>
      <c r="H1" s="61"/>
      <c r="I1" s="61"/>
      <c r="J1" s="61"/>
      <c r="K1" s="61"/>
      <c r="L1" s="61"/>
      <c r="M1" s="61"/>
      <c r="R1" s="135" t="s">
        <v>632</v>
      </c>
    </row>
    <row r="2" spans="1:45" ht="18.75">
      <c r="E2" s="61"/>
      <c r="F2" s="61"/>
      <c r="G2" s="61"/>
      <c r="H2" s="61"/>
      <c r="I2" s="61"/>
      <c r="J2" s="61"/>
      <c r="K2" s="61"/>
      <c r="L2" s="61"/>
      <c r="M2" s="61"/>
      <c r="R2" s="68" t="s">
        <v>103</v>
      </c>
    </row>
    <row r="3" spans="1:45" ht="18.75">
      <c r="E3" s="61"/>
      <c r="F3" s="61"/>
      <c r="G3" s="61"/>
      <c r="H3" s="61"/>
      <c r="I3" s="61"/>
      <c r="J3" s="61"/>
      <c r="K3" s="61"/>
      <c r="L3" s="61"/>
      <c r="M3" s="61"/>
      <c r="R3" s="68" t="s">
        <v>104</v>
      </c>
    </row>
    <row r="4" spans="1:45" ht="15.75">
      <c r="A4" s="392" t="s">
        <v>633</v>
      </c>
      <c r="B4" s="392"/>
      <c r="C4" s="392"/>
      <c r="D4" s="392"/>
      <c r="E4" s="392"/>
      <c r="F4" s="392"/>
      <c r="G4" s="392"/>
      <c r="H4" s="392"/>
      <c r="I4" s="392"/>
      <c r="J4" s="392"/>
      <c r="K4" s="392"/>
      <c r="L4" s="392"/>
      <c r="M4" s="392"/>
      <c r="N4" s="392"/>
      <c r="O4" s="392"/>
      <c r="P4" s="392"/>
      <c r="Q4" s="392"/>
      <c r="R4" s="392"/>
    </row>
    <row r="5" spans="1:45" ht="15.75">
      <c r="A5" s="242"/>
      <c r="B5" s="242"/>
      <c r="C5" s="242"/>
      <c r="D5" s="242"/>
      <c r="E5" s="242"/>
      <c r="F5" s="242"/>
      <c r="G5" s="242"/>
      <c r="H5" s="242"/>
      <c r="I5" s="242"/>
      <c r="J5" s="242"/>
      <c r="K5" s="242"/>
      <c r="L5" s="242"/>
      <c r="M5" s="242"/>
      <c r="N5" s="242"/>
      <c r="O5" s="242"/>
      <c r="P5" s="242"/>
      <c r="Q5" s="242"/>
      <c r="R5" s="242"/>
    </row>
    <row r="6" spans="1:45" ht="15.75">
      <c r="A6" s="468" t="s">
        <v>106</v>
      </c>
      <c r="B6" s="468"/>
      <c r="C6" s="468"/>
      <c r="D6" s="468"/>
      <c r="E6" s="468"/>
      <c r="F6" s="468"/>
      <c r="G6" s="468"/>
      <c r="H6" s="468"/>
      <c r="I6" s="468"/>
      <c r="J6" s="468"/>
      <c r="K6" s="468"/>
      <c r="L6" s="468"/>
      <c r="M6" s="468"/>
      <c r="N6" s="468"/>
      <c r="O6" s="468"/>
      <c r="P6" s="468"/>
      <c r="Q6" s="468"/>
      <c r="R6" s="468"/>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row>
    <row r="7" spans="1:45" ht="15.75">
      <c r="A7" s="376" t="s">
        <v>57</v>
      </c>
      <c r="B7" s="376"/>
      <c r="C7" s="376"/>
      <c r="D7" s="376"/>
      <c r="E7" s="376"/>
      <c r="F7" s="376"/>
      <c r="G7" s="376"/>
      <c r="H7" s="376"/>
      <c r="I7" s="376"/>
      <c r="J7" s="376"/>
      <c r="K7" s="376"/>
      <c r="L7" s="376"/>
      <c r="M7" s="376"/>
      <c r="N7" s="376"/>
      <c r="O7" s="376"/>
      <c r="P7" s="376"/>
      <c r="Q7" s="376"/>
      <c r="R7" s="376"/>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row>
    <row r="8" spans="1:45" ht="15.75">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row>
    <row r="9" spans="1:45" ht="15.75">
      <c r="A9" s="377" t="s">
        <v>61</v>
      </c>
      <c r="B9" s="377"/>
      <c r="C9" s="377"/>
      <c r="D9" s="377"/>
      <c r="E9" s="377"/>
      <c r="F9" s="377"/>
      <c r="G9" s="377"/>
      <c r="H9" s="377"/>
      <c r="I9" s="377"/>
      <c r="J9" s="377"/>
      <c r="K9" s="377"/>
      <c r="L9" s="377"/>
      <c r="M9" s="377"/>
      <c r="N9" s="377"/>
      <c r="O9" s="377"/>
      <c r="P9" s="377"/>
      <c r="Q9" s="377"/>
      <c r="R9" s="377"/>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row>
    <row r="10" spans="1:45" ht="15" customHeight="1">
      <c r="A10" s="471"/>
      <c r="B10" s="471"/>
      <c r="C10" s="471"/>
      <c r="D10" s="471"/>
      <c r="E10" s="471"/>
      <c r="F10" s="471"/>
      <c r="G10" s="471"/>
      <c r="H10" s="471"/>
      <c r="I10" s="471"/>
      <c r="J10" s="471"/>
      <c r="K10" s="471"/>
      <c r="L10" s="471"/>
      <c r="M10" s="471"/>
      <c r="N10" s="471"/>
      <c r="O10" s="471"/>
      <c r="P10" s="471"/>
      <c r="Q10" s="471"/>
      <c r="R10" s="471"/>
      <c r="S10" s="243"/>
    </row>
    <row r="11" spans="1:45" s="3" customFormat="1" ht="184.5" customHeight="1">
      <c r="A11" s="244" t="s">
        <v>55</v>
      </c>
      <c r="B11" s="244" t="s">
        <v>54</v>
      </c>
      <c r="C11" s="244" t="s">
        <v>53</v>
      </c>
      <c r="D11" s="245" t="s">
        <v>634</v>
      </c>
      <c r="E11" s="245" t="s">
        <v>635</v>
      </c>
      <c r="F11" s="244" t="s">
        <v>636</v>
      </c>
      <c r="G11" s="246" t="s">
        <v>637</v>
      </c>
      <c r="H11" s="244" t="s">
        <v>638</v>
      </c>
      <c r="I11" s="244" t="s">
        <v>639</v>
      </c>
      <c r="J11" s="244" t="s">
        <v>640</v>
      </c>
      <c r="K11" s="244" t="s">
        <v>641</v>
      </c>
      <c r="L11" s="247" t="s">
        <v>642</v>
      </c>
      <c r="M11" s="248" t="s">
        <v>643</v>
      </c>
      <c r="N11" s="41" t="s">
        <v>644</v>
      </c>
      <c r="O11" s="249" t="s">
        <v>645</v>
      </c>
      <c r="P11" s="249" t="s">
        <v>646</v>
      </c>
      <c r="Q11" s="249" t="s">
        <v>647</v>
      </c>
      <c r="R11" s="244" t="s">
        <v>648</v>
      </c>
    </row>
    <row r="12" spans="1:45" ht="18.75" customHeight="1">
      <c r="A12" s="250">
        <v>1</v>
      </c>
      <c r="B12" s="250">
        <v>2</v>
      </c>
      <c r="C12" s="250">
        <v>3</v>
      </c>
      <c r="D12" s="250">
        <v>4</v>
      </c>
      <c r="E12" s="250">
        <v>5</v>
      </c>
      <c r="F12" s="250">
        <v>6</v>
      </c>
      <c r="G12" s="250">
        <v>7</v>
      </c>
      <c r="H12" s="250">
        <v>8</v>
      </c>
      <c r="I12" s="250">
        <v>9</v>
      </c>
      <c r="J12" s="250">
        <v>10</v>
      </c>
      <c r="K12" s="250">
        <v>11</v>
      </c>
      <c r="L12" s="250">
        <v>12</v>
      </c>
      <c r="M12" s="250">
        <v>13</v>
      </c>
      <c r="N12" s="250">
        <v>14</v>
      </c>
      <c r="O12" s="250">
        <v>15</v>
      </c>
      <c r="P12" s="250">
        <v>16</v>
      </c>
      <c r="Q12" s="250">
        <v>17</v>
      </c>
      <c r="R12" s="250">
        <v>18</v>
      </c>
      <c r="T12" s="2"/>
      <c r="U12" s="2"/>
      <c r="V12" s="2"/>
      <c r="W12" s="2"/>
      <c r="X12" s="2"/>
      <c r="Y12" s="2"/>
      <c r="Z12" s="2"/>
      <c r="AA12" s="2"/>
      <c r="AB12" s="2"/>
      <c r="AC12" s="2"/>
    </row>
    <row r="13" spans="1:45" ht="15.75">
      <c r="A13" s="174" t="str">
        <f>'[9]9'!A23</f>
        <v>0</v>
      </c>
      <c r="B13" s="174" t="str">
        <f>'[9]9'!B23</f>
        <v>ВСЕГО по инвестиционной программе, в том числе:</v>
      </c>
      <c r="C13" s="174" t="s">
        <v>22</v>
      </c>
      <c r="D13" s="251" t="s">
        <v>22</v>
      </c>
      <c r="E13" s="251" t="s">
        <v>22</v>
      </c>
      <c r="F13" s="251" t="s">
        <v>22</v>
      </c>
      <c r="G13" s="251" t="s">
        <v>22</v>
      </c>
      <c r="H13" s="251" t="s">
        <v>22</v>
      </c>
      <c r="I13" s="251" t="s">
        <v>22</v>
      </c>
      <c r="J13" s="251" t="s">
        <v>22</v>
      </c>
      <c r="K13" s="251" t="s">
        <v>22</v>
      </c>
      <c r="L13" s="251" t="s">
        <v>22</v>
      </c>
      <c r="M13" s="251" t="s">
        <v>22</v>
      </c>
      <c r="N13" s="251" t="s">
        <v>22</v>
      </c>
      <c r="O13" s="251" t="s">
        <v>22</v>
      </c>
      <c r="P13" s="251" t="s">
        <v>22</v>
      </c>
      <c r="Q13" s="251" t="s">
        <v>22</v>
      </c>
      <c r="R13" s="251" t="s">
        <v>22</v>
      </c>
      <c r="T13" s="2"/>
      <c r="U13" s="2"/>
      <c r="V13" s="2"/>
      <c r="W13" s="2"/>
      <c r="X13" s="2"/>
      <c r="Y13" s="2"/>
      <c r="Z13" s="2"/>
      <c r="AA13" s="2"/>
      <c r="AB13" s="2"/>
      <c r="AC13" s="2"/>
    </row>
    <row r="14" spans="1:45" ht="31.5" customHeight="1">
      <c r="A14" s="174" t="str">
        <f>'[9]9'!A24</f>
        <v>0.1</v>
      </c>
      <c r="B14" s="174" t="str">
        <f>'[9]9'!B24</f>
        <v>Технологическое присоединение, всего</v>
      </c>
      <c r="C14" s="174" t="s">
        <v>22</v>
      </c>
      <c r="D14" s="251" t="s">
        <v>22</v>
      </c>
      <c r="E14" s="251" t="s">
        <v>22</v>
      </c>
      <c r="F14" s="251" t="s">
        <v>22</v>
      </c>
      <c r="G14" s="251" t="s">
        <v>22</v>
      </c>
      <c r="H14" s="251" t="s">
        <v>22</v>
      </c>
      <c r="I14" s="251" t="s">
        <v>22</v>
      </c>
      <c r="J14" s="251" t="s">
        <v>22</v>
      </c>
      <c r="K14" s="251" t="s">
        <v>22</v>
      </c>
      <c r="L14" s="251" t="s">
        <v>22</v>
      </c>
      <c r="M14" s="251" t="s">
        <v>22</v>
      </c>
      <c r="N14" s="251" t="s">
        <v>22</v>
      </c>
      <c r="O14" s="251" t="s">
        <v>22</v>
      </c>
      <c r="P14" s="251" t="s">
        <v>22</v>
      </c>
      <c r="Q14" s="251" t="s">
        <v>22</v>
      </c>
      <c r="R14" s="251" t="s">
        <v>22</v>
      </c>
      <c r="T14" s="2"/>
      <c r="U14" s="2"/>
      <c r="V14" s="2"/>
      <c r="W14" s="2"/>
      <c r="X14" s="2"/>
      <c r="Y14" s="2"/>
      <c r="Z14" s="2"/>
      <c r="AA14" s="2"/>
      <c r="AB14" s="2"/>
      <c r="AC14" s="2"/>
    </row>
    <row r="15" spans="1:45" ht="31.5">
      <c r="A15" s="174" t="str">
        <f>'[9]9'!A25</f>
        <v>0.2</v>
      </c>
      <c r="B15" s="174" t="str">
        <f>'[9]9'!B25</f>
        <v>Реконструкция, модернизация, техническое перевооружение, всего</v>
      </c>
      <c r="C15" s="174" t="s">
        <v>22</v>
      </c>
      <c r="D15" s="251" t="s">
        <v>22</v>
      </c>
      <c r="E15" s="251" t="s">
        <v>22</v>
      </c>
      <c r="F15" s="251" t="s">
        <v>22</v>
      </c>
      <c r="G15" s="251" t="s">
        <v>22</v>
      </c>
      <c r="H15" s="251" t="s">
        <v>22</v>
      </c>
      <c r="I15" s="251" t="s">
        <v>22</v>
      </c>
      <c r="J15" s="251" t="s">
        <v>22</v>
      </c>
      <c r="K15" s="251" t="s">
        <v>22</v>
      </c>
      <c r="L15" s="251" t="s">
        <v>22</v>
      </c>
      <c r="M15" s="251" t="s">
        <v>22</v>
      </c>
      <c r="N15" s="251" t="s">
        <v>22</v>
      </c>
      <c r="O15" s="251" t="s">
        <v>22</v>
      </c>
      <c r="P15" s="251" t="s">
        <v>22</v>
      </c>
      <c r="Q15" s="251" t="s">
        <v>22</v>
      </c>
      <c r="R15" s="251" t="s">
        <v>22</v>
      </c>
      <c r="T15" s="2"/>
      <c r="U15" s="2"/>
      <c r="V15" s="2"/>
      <c r="W15" s="2"/>
      <c r="X15" s="2"/>
      <c r="Y15" s="2"/>
      <c r="Z15" s="2"/>
      <c r="AA15" s="2"/>
      <c r="AB15" s="2"/>
      <c r="AC15" s="2"/>
    </row>
    <row r="16" spans="1:45" ht="15.75">
      <c r="A16" s="174" t="str">
        <f>'[9]9'!A26</f>
        <v>0.6</v>
      </c>
      <c r="B16" s="174" t="str">
        <f>'[9]9'!B26</f>
        <v>Прочие инвестиционные проекты, всего</v>
      </c>
      <c r="C16" s="174" t="s">
        <v>22</v>
      </c>
      <c r="D16" s="251" t="s">
        <v>22</v>
      </c>
      <c r="E16" s="251" t="s">
        <v>22</v>
      </c>
      <c r="F16" s="251" t="s">
        <v>22</v>
      </c>
      <c r="G16" s="251" t="s">
        <v>22</v>
      </c>
      <c r="H16" s="251" t="s">
        <v>22</v>
      </c>
      <c r="I16" s="251" t="s">
        <v>22</v>
      </c>
      <c r="J16" s="251" t="s">
        <v>22</v>
      </c>
      <c r="K16" s="251" t="s">
        <v>22</v>
      </c>
      <c r="L16" s="251" t="s">
        <v>22</v>
      </c>
      <c r="M16" s="251" t="s">
        <v>22</v>
      </c>
      <c r="N16" s="251" t="s">
        <v>22</v>
      </c>
      <c r="O16" s="251" t="s">
        <v>22</v>
      </c>
      <c r="P16" s="251" t="s">
        <v>22</v>
      </c>
      <c r="Q16" s="251" t="s">
        <v>22</v>
      </c>
      <c r="R16" s="251" t="s">
        <v>22</v>
      </c>
      <c r="T16" s="2"/>
      <c r="U16" s="2"/>
      <c r="V16" s="2"/>
      <c r="W16" s="2"/>
      <c r="X16" s="2"/>
      <c r="Y16" s="2"/>
      <c r="Z16" s="2"/>
      <c r="AA16" s="2"/>
      <c r="AB16" s="2"/>
      <c r="AC16" s="2"/>
    </row>
    <row r="17" spans="1:29" ht="15.75">
      <c r="A17" s="174">
        <f>'[9]9'!A27</f>
        <v>0</v>
      </c>
      <c r="B17" s="174" t="str">
        <f>'[9]9'!B27</f>
        <v>Технологическое присоединение, всего, в том числе:</v>
      </c>
      <c r="C17" s="174" t="s">
        <v>22</v>
      </c>
      <c r="D17" s="251" t="s">
        <v>22</v>
      </c>
      <c r="E17" s="251" t="s">
        <v>22</v>
      </c>
      <c r="F17" s="251" t="s">
        <v>22</v>
      </c>
      <c r="G17" s="251" t="s">
        <v>22</v>
      </c>
      <c r="H17" s="251" t="s">
        <v>22</v>
      </c>
      <c r="I17" s="251" t="s">
        <v>22</v>
      </c>
      <c r="J17" s="251" t="s">
        <v>22</v>
      </c>
      <c r="K17" s="251" t="s">
        <v>22</v>
      </c>
      <c r="L17" s="251" t="s">
        <v>22</v>
      </c>
      <c r="M17" s="251" t="s">
        <v>22</v>
      </c>
      <c r="N17" s="251" t="s">
        <v>22</v>
      </c>
      <c r="O17" s="251" t="s">
        <v>22</v>
      </c>
      <c r="P17" s="251" t="s">
        <v>22</v>
      </c>
      <c r="Q17" s="251" t="s">
        <v>22</v>
      </c>
      <c r="R17" s="251" t="s">
        <v>22</v>
      </c>
      <c r="T17" s="2"/>
      <c r="U17" s="2"/>
      <c r="V17" s="2"/>
      <c r="W17" s="2"/>
      <c r="X17" s="2"/>
      <c r="Y17" s="2"/>
      <c r="Z17" s="2"/>
      <c r="AA17" s="2"/>
      <c r="AB17" s="2"/>
      <c r="AC17" s="2"/>
    </row>
    <row r="18" spans="1:29" ht="15.75">
      <c r="A18" s="174">
        <f>'[9]9'!A28</f>
        <v>0</v>
      </c>
      <c r="B18" s="174" t="str">
        <f>'[9]9'!B28</f>
        <v>Республика Марий Эл</v>
      </c>
      <c r="C18" s="174" t="s">
        <v>22</v>
      </c>
      <c r="D18" s="251" t="s">
        <v>22</v>
      </c>
      <c r="E18" s="251" t="s">
        <v>22</v>
      </c>
      <c r="F18" s="251" t="s">
        <v>22</v>
      </c>
      <c r="G18" s="251" t="s">
        <v>22</v>
      </c>
      <c r="H18" s="251" t="s">
        <v>22</v>
      </c>
      <c r="I18" s="251" t="s">
        <v>22</v>
      </c>
      <c r="J18" s="251" t="s">
        <v>22</v>
      </c>
      <c r="K18" s="251" t="s">
        <v>22</v>
      </c>
      <c r="L18" s="251" t="s">
        <v>22</v>
      </c>
      <c r="M18" s="251" t="s">
        <v>22</v>
      </c>
      <c r="N18" s="251" t="s">
        <v>22</v>
      </c>
      <c r="O18" s="251" t="s">
        <v>22</v>
      </c>
      <c r="P18" s="251" t="s">
        <v>22</v>
      </c>
      <c r="Q18" s="251" t="s">
        <v>22</v>
      </c>
      <c r="R18" s="251" t="s">
        <v>22</v>
      </c>
      <c r="T18" s="2"/>
      <c r="U18" s="2"/>
      <c r="V18" s="2"/>
      <c r="W18" s="2"/>
      <c r="X18" s="2"/>
      <c r="Y18" s="2"/>
      <c r="Z18" s="2"/>
      <c r="AA18" s="2"/>
      <c r="AB18" s="2"/>
      <c r="AC18" s="2"/>
    </row>
    <row r="19" spans="1:29" ht="47.25">
      <c r="A19" s="174" t="str">
        <f>'[9]9'!A29</f>
        <v>1.2.2</v>
      </c>
      <c r="B19" s="174" t="str">
        <f>'[9]9'!B29</f>
        <v>Реконструкция, модернизация, техническое перевооружение линий электропередачи, всего, в том числе:</v>
      </c>
      <c r="C19" s="174" t="s">
        <v>22</v>
      </c>
      <c r="D19" s="251" t="s">
        <v>22</v>
      </c>
      <c r="E19" s="251" t="s">
        <v>22</v>
      </c>
      <c r="F19" s="251" t="s">
        <v>22</v>
      </c>
      <c r="G19" s="251" t="s">
        <v>22</v>
      </c>
      <c r="H19" s="251" t="s">
        <v>22</v>
      </c>
      <c r="I19" s="251" t="s">
        <v>22</v>
      </c>
      <c r="J19" s="251" t="s">
        <v>22</v>
      </c>
      <c r="K19" s="251" t="s">
        <v>22</v>
      </c>
      <c r="L19" s="251" t="s">
        <v>22</v>
      </c>
      <c r="M19" s="251" t="s">
        <v>22</v>
      </c>
      <c r="N19" s="251" t="s">
        <v>22</v>
      </c>
      <c r="O19" s="251" t="s">
        <v>22</v>
      </c>
      <c r="P19" s="251" t="s">
        <v>22</v>
      </c>
      <c r="Q19" s="251" t="s">
        <v>22</v>
      </c>
      <c r="R19" s="251" t="s">
        <v>22</v>
      </c>
      <c r="T19" s="2"/>
      <c r="U19" s="2"/>
      <c r="V19" s="2"/>
      <c r="W19" s="2"/>
      <c r="X19" s="2"/>
      <c r="Y19" s="2"/>
      <c r="Z19" s="2"/>
      <c r="AA19" s="2"/>
      <c r="AB19" s="2"/>
      <c r="AC19" s="2"/>
    </row>
    <row r="20" spans="1:29" ht="31.5">
      <c r="A20" s="174" t="str">
        <f>'[9]9'!A30</f>
        <v>1.2.2.1</v>
      </c>
      <c r="B20" s="174" t="str">
        <f>'[9]9'!B30</f>
        <v>Реконструкция линий электропередачи, всего, в том числе:</v>
      </c>
      <c r="C20" s="174" t="s">
        <v>22</v>
      </c>
      <c r="D20" s="251" t="s">
        <v>22</v>
      </c>
      <c r="E20" s="251" t="s">
        <v>22</v>
      </c>
      <c r="F20" s="251" t="s">
        <v>22</v>
      </c>
      <c r="G20" s="251" t="s">
        <v>22</v>
      </c>
      <c r="H20" s="251" t="s">
        <v>22</v>
      </c>
      <c r="I20" s="251" t="s">
        <v>22</v>
      </c>
      <c r="J20" s="251" t="s">
        <v>22</v>
      </c>
      <c r="K20" s="251" t="s">
        <v>22</v>
      </c>
      <c r="L20" s="251" t="s">
        <v>22</v>
      </c>
      <c r="M20" s="251" t="s">
        <v>22</v>
      </c>
      <c r="N20" s="251" t="s">
        <v>22</v>
      </c>
      <c r="O20" s="251" t="s">
        <v>22</v>
      </c>
      <c r="P20" s="251" t="s">
        <v>22</v>
      </c>
      <c r="Q20" s="251" t="s">
        <v>22</v>
      </c>
      <c r="R20" s="251" t="s">
        <v>22</v>
      </c>
      <c r="T20" s="2"/>
      <c r="U20" s="2"/>
      <c r="V20" s="2"/>
      <c r="W20" s="2"/>
      <c r="X20" s="2"/>
      <c r="Y20" s="2"/>
      <c r="Z20" s="2"/>
      <c r="AA20" s="2"/>
      <c r="AB20" s="2"/>
      <c r="AC20" s="2"/>
    </row>
    <row r="21" spans="1:29" ht="106.5" customHeight="1">
      <c r="A21" s="192" t="s">
        <v>251</v>
      </c>
      <c r="B21" s="208" t="s">
        <v>7</v>
      </c>
      <c r="C21" s="194" t="s">
        <v>72</v>
      </c>
      <c r="D21" s="244" t="s">
        <v>649</v>
      </c>
      <c r="E21" s="244" t="s">
        <v>13</v>
      </c>
      <c r="F21" s="244" t="s">
        <v>650</v>
      </c>
      <c r="G21" s="250" t="s">
        <v>651</v>
      </c>
      <c r="H21" s="250" t="s">
        <v>652</v>
      </c>
      <c r="I21" s="250" t="s">
        <v>652</v>
      </c>
      <c r="J21" s="250" t="s">
        <v>652</v>
      </c>
      <c r="K21" s="250" t="s">
        <v>652</v>
      </c>
      <c r="L21" s="250" t="s">
        <v>652</v>
      </c>
      <c r="M21" s="250" t="s">
        <v>653</v>
      </c>
      <c r="N21" s="250" t="s">
        <v>652</v>
      </c>
      <c r="O21" s="250" t="s">
        <v>652</v>
      </c>
      <c r="P21" s="250" t="s">
        <v>652</v>
      </c>
      <c r="Q21" s="250" t="s">
        <v>652</v>
      </c>
      <c r="R21" s="250" t="s">
        <v>652</v>
      </c>
      <c r="T21" s="2"/>
      <c r="U21" s="2"/>
      <c r="V21" s="2"/>
      <c r="W21" s="2"/>
      <c r="X21" s="2"/>
      <c r="Y21" s="2"/>
      <c r="Z21" s="2"/>
      <c r="AA21" s="2"/>
      <c r="AB21" s="2"/>
      <c r="AC21" s="2"/>
    </row>
    <row r="22" spans="1:29" ht="106.5" customHeight="1">
      <c r="A22" s="192" t="s">
        <v>73</v>
      </c>
      <c r="B22" s="208" t="s">
        <v>74</v>
      </c>
      <c r="C22" s="194" t="s">
        <v>72</v>
      </c>
      <c r="D22" s="244" t="s">
        <v>649</v>
      </c>
      <c r="E22" s="244" t="s">
        <v>13</v>
      </c>
      <c r="F22" s="244" t="s">
        <v>650</v>
      </c>
      <c r="G22" s="250" t="s">
        <v>651</v>
      </c>
      <c r="H22" s="250" t="s">
        <v>652</v>
      </c>
      <c r="I22" s="250" t="s">
        <v>652</v>
      </c>
      <c r="J22" s="250" t="s">
        <v>652</v>
      </c>
      <c r="K22" s="250" t="s">
        <v>652</v>
      </c>
      <c r="L22" s="250" t="s">
        <v>652</v>
      </c>
      <c r="M22" s="250" t="s">
        <v>653</v>
      </c>
      <c r="N22" s="250" t="s">
        <v>652</v>
      </c>
      <c r="O22" s="250" t="s">
        <v>652</v>
      </c>
      <c r="P22" s="250" t="s">
        <v>652</v>
      </c>
      <c r="Q22" s="250" t="s">
        <v>652</v>
      </c>
      <c r="R22" s="250" t="s">
        <v>652</v>
      </c>
      <c r="T22" s="2"/>
      <c r="U22" s="2"/>
      <c r="V22" s="2"/>
      <c r="W22" s="2"/>
      <c r="X22" s="2"/>
      <c r="Y22" s="2"/>
      <c r="Z22" s="2"/>
      <c r="AA22" s="2"/>
      <c r="AB22" s="2"/>
      <c r="AC22" s="2"/>
    </row>
    <row r="23" spans="1:29" ht="106.5" customHeight="1">
      <c r="A23" s="192" t="s">
        <v>257</v>
      </c>
      <c r="B23" s="193" t="s">
        <v>80</v>
      </c>
      <c r="C23" s="194" t="s">
        <v>72</v>
      </c>
      <c r="D23" s="244" t="s">
        <v>649</v>
      </c>
      <c r="E23" s="244" t="s">
        <v>13</v>
      </c>
      <c r="F23" s="244" t="s">
        <v>650</v>
      </c>
      <c r="G23" s="250" t="s">
        <v>651</v>
      </c>
      <c r="H23" s="250" t="s">
        <v>652</v>
      </c>
      <c r="I23" s="250" t="s">
        <v>652</v>
      </c>
      <c r="J23" s="250" t="s">
        <v>652</v>
      </c>
      <c r="K23" s="250" t="s">
        <v>652</v>
      </c>
      <c r="L23" s="250" t="s">
        <v>652</v>
      </c>
      <c r="M23" s="250" t="s">
        <v>653</v>
      </c>
      <c r="N23" s="250" t="s">
        <v>652</v>
      </c>
      <c r="O23" s="250" t="s">
        <v>652</v>
      </c>
      <c r="P23" s="250" t="s">
        <v>652</v>
      </c>
      <c r="Q23" s="250" t="s">
        <v>652</v>
      </c>
      <c r="R23" s="250" t="s">
        <v>652</v>
      </c>
      <c r="T23" s="2"/>
      <c r="U23" s="2"/>
      <c r="V23" s="2"/>
      <c r="W23" s="2"/>
      <c r="X23" s="2"/>
      <c r="Y23" s="2"/>
      <c r="Z23" s="2"/>
      <c r="AA23" s="2"/>
      <c r="AB23" s="2"/>
      <c r="AC23" s="2"/>
    </row>
    <row r="24" spans="1:29" ht="106.5" customHeight="1">
      <c r="A24" s="192" t="s">
        <v>258</v>
      </c>
      <c r="B24" s="193" t="s">
        <v>82</v>
      </c>
      <c r="C24" s="194" t="s">
        <v>75</v>
      </c>
      <c r="D24" s="244" t="s">
        <v>649</v>
      </c>
      <c r="E24" s="244" t="s">
        <v>13</v>
      </c>
      <c r="F24" s="244" t="s">
        <v>650</v>
      </c>
      <c r="G24" s="250" t="s">
        <v>651</v>
      </c>
      <c r="H24" s="250" t="s">
        <v>652</v>
      </c>
      <c r="I24" s="250" t="s">
        <v>652</v>
      </c>
      <c r="J24" s="250" t="s">
        <v>652</v>
      </c>
      <c r="K24" s="250" t="s">
        <v>652</v>
      </c>
      <c r="L24" s="250" t="s">
        <v>652</v>
      </c>
      <c r="M24" s="250" t="s">
        <v>653</v>
      </c>
      <c r="N24" s="250" t="s">
        <v>652</v>
      </c>
      <c r="O24" s="250" t="s">
        <v>652</v>
      </c>
      <c r="P24" s="250" t="s">
        <v>652</v>
      </c>
      <c r="Q24" s="250" t="s">
        <v>652</v>
      </c>
      <c r="R24" s="250" t="s">
        <v>652</v>
      </c>
      <c r="T24" s="2"/>
      <c r="U24" s="2"/>
      <c r="V24" s="2"/>
      <c r="W24" s="2"/>
      <c r="X24" s="2"/>
      <c r="Y24" s="2"/>
      <c r="Z24" s="2"/>
      <c r="AA24" s="2"/>
      <c r="AB24" s="2"/>
      <c r="AC24" s="2"/>
    </row>
    <row r="25" spans="1:29" ht="106.5" customHeight="1">
      <c r="A25" s="192" t="s">
        <v>259</v>
      </c>
      <c r="B25" s="193" t="s">
        <v>82</v>
      </c>
      <c r="C25" s="194" t="s">
        <v>75</v>
      </c>
      <c r="D25" s="244" t="s">
        <v>649</v>
      </c>
      <c r="E25" s="244" t="s">
        <v>13</v>
      </c>
      <c r="F25" s="244" t="s">
        <v>650</v>
      </c>
      <c r="G25" s="250" t="s">
        <v>651</v>
      </c>
      <c r="H25" s="250" t="s">
        <v>652</v>
      </c>
      <c r="I25" s="250" t="s">
        <v>652</v>
      </c>
      <c r="J25" s="250" t="s">
        <v>652</v>
      </c>
      <c r="K25" s="250" t="s">
        <v>652</v>
      </c>
      <c r="L25" s="250" t="s">
        <v>652</v>
      </c>
      <c r="M25" s="250" t="s">
        <v>653</v>
      </c>
      <c r="N25" s="250" t="s">
        <v>652</v>
      </c>
      <c r="O25" s="250" t="s">
        <v>652</v>
      </c>
      <c r="P25" s="250" t="s">
        <v>652</v>
      </c>
      <c r="Q25" s="250" t="s">
        <v>652</v>
      </c>
      <c r="R25" s="250" t="s">
        <v>652</v>
      </c>
      <c r="T25" s="2"/>
      <c r="U25" s="2"/>
      <c r="V25" s="2"/>
      <c r="W25" s="2"/>
      <c r="X25" s="2"/>
      <c r="Y25" s="2"/>
      <c r="Z25" s="2"/>
      <c r="AA25" s="2"/>
      <c r="AB25" s="2"/>
      <c r="AC25" s="2"/>
    </row>
    <row r="26" spans="1:29" ht="106.5" customHeight="1">
      <c r="A26" s="192" t="s">
        <v>260</v>
      </c>
      <c r="B26" s="193" t="s">
        <v>84</v>
      </c>
      <c r="C26" s="194" t="s">
        <v>85</v>
      </c>
      <c r="D26" s="244" t="s">
        <v>649</v>
      </c>
      <c r="E26" s="244" t="s">
        <v>13</v>
      </c>
      <c r="F26" s="244" t="s">
        <v>654</v>
      </c>
      <c r="G26" s="250" t="s">
        <v>651</v>
      </c>
      <c r="H26" s="250" t="s">
        <v>652</v>
      </c>
      <c r="I26" s="250" t="s">
        <v>652</v>
      </c>
      <c r="J26" s="250" t="s">
        <v>652</v>
      </c>
      <c r="K26" s="250" t="s">
        <v>652</v>
      </c>
      <c r="L26" s="250" t="s">
        <v>652</v>
      </c>
      <c r="M26" s="250" t="s">
        <v>653</v>
      </c>
      <c r="N26" s="250" t="s">
        <v>652</v>
      </c>
      <c r="O26" s="250" t="s">
        <v>652</v>
      </c>
      <c r="P26" s="250" t="s">
        <v>652</v>
      </c>
      <c r="Q26" s="250" t="s">
        <v>652</v>
      </c>
      <c r="R26" s="250" t="s">
        <v>652</v>
      </c>
      <c r="T26" s="2"/>
      <c r="U26" s="2"/>
      <c r="V26" s="2"/>
      <c r="W26" s="2"/>
      <c r="X26" s="2"/>
      <c r="Y26" s="2"/>
      <c r="Z26" s="2"/>
      <c r="AA26" s="2"/>
      <c r="AB26" s="2"/>
      <c r="AC26" s="2"/>
    </row>
    <row r="27" spans="1:29" ht="106.5" customHeight="1">
      <c r="A27" s="192" t="s">
        <v>261</v>
      </c>
      <c r="B27" s="193" t="s">
        <v>89</v>
      </c>
      <c r="C27" s="194" t="s">
        <v>85</v>
      </c>
      <c r="D27" s="244" t="s">
        <v>649</v>
      </c>
      <c r="E27" s="244" t="s">
        <v>13</v>
      </c>
      <c r="F27" s="244" t="s">
        <v>654</v>
      </c>
      <c r="G27" s="250" t="s">
        <v>651</v>
      </c>
      <c r="H27" s="250" t="s">
        <v>652</v>
      </c>
      <c r="I27" s="250" t="s">
        <v>652</v>
      </c>
      <c r="J27" s="250" t="s">
        <v>652</v>
      </c>
      <c r="K27" s="250" t="s">
        <v>652</v>
      </c>
      <c r="L27" s="250" t="s">
        <v>652</v>
      </c>
      <c r="M27" s="250" t="s">
        <v>653</v>
      </c>
      <c r="N27" s="250" t="s">
        <v>652</v>
      </c>
      <c r="O27" s="250" t="s">
        <v>652</v>
      </c>
      <c r="P27" s="250" t="s">
        <v>652</v>
      </c>
      <c r="Q27" s="250" t="s">
        <v>652</v>
      </c>
      <c r="R27" s="250" t="s">
        <v>652</v>
      </c>
      <c r="T27" s="2"/>
      <c r="U27" s="2"/>
      <c r="V27" s="2"/>
      <c r="W27" s="2"/>
      <c r="X27" s="2"/>
      <c r="Y27" s="2"/>
      <c r="Z27" s="2"/>
      <c r="AA27" s="2"/>
      <c r="AB27" s="2"/>
      <c r="AC27" s="2"/>
    </row>
    <row r="28" spans="1:29" ht="106.5" customHeight="1">
      <c r="A28" s="192" t="s">
        <v>262</v>
      </c>
      <c r="B28" s="193" t="s">
        <v>90</v>
      </c>
      <c r="C28" s="194" t="s">
        <v>91</v>
      </c>
      <c r="D28" s="244" t="s">
        <v>649</v>
      </c>
      <c r="E28" s="244" t="s">
        <v>13</v>
      </c>
      <c r="F28" s="244" t="s">
        <v>654</v>
      </c>
      <c r="G28" s="250" t="s">
        <v>651</v>
      </c>
      <c r="H28" s="250" t="s">
        <v>652</v>
      </c>
      <c r="I28" s="250" t="s">
        <v>652</v>
      </c>
      <c r="J28" s="250" t="s">
        <v>652</v>
      </c>
      <c r="K28" s="250" t="s">
        <v>652</v>
      </c>
      <c r="L28" s="250" t="s">
        <v>652</v>
      </c>
      <c r="M28" s="250" t="s">
        <v>653</v>
      </c>
      <c r="N28" s="250" t="s">
        <v>652</v>
      </c>
      <c r="O28" s="250" t="s">
        <v>652</v>
      </c>
      <c r="P28" s="250" t="s">
        <v>652</v>
      </c>
      <c r="Q28" s="250" t="s">
        <v>652</v>
      </c>
      <c r="R28" s="250" t="s">
        <v>652</v>
      </c>
      <c r="T28" s="2"/>
      <c r="U28" s="2"/>
      <c r="V28" s="2"/>
      <c r="W28" s="2"/>
      <c r="X28" s="2"/>
      <c r="Y28" s="2"/>
      <c r="Z28" s="2"/>
      <c r="AA28" s="2"/>
      <c r="AB28" s="2"/>
      <c r="AC28" s="2"/>
    </row>
    <row r="29" spans="1:29" ht="106.5" customHeight="1">
      <c r="A29" s="192" t="s">
        <v>263</v>
      </c>
      <c r="B29" s="193" t="s">
        <v>92</v>
      </c>
      <c r="C29" s="194" t="s">
        <v>93</v>
      </c>
      <c r="D29" s="244" t="s">
        <v>649</v>
      </c>
      <c r="E29" s="244" t="s">
        <v>13</v>
      </c>
      <c r="F29" s="244" t="s">
        <v>654</v>
      </c>
      <c r="G29" s="250" t="s">
        <v>651</v>
      </c>
      <c r="H29" s="250" t="s">
        <v>652</v>
      </c>
      <c r="I29" s="250" t="s">
        <v>652</v>
      </c>
      <c r="J29" s="250" t="s">
        <v>652</v>
      </c>
      <c r="K29" s="250" t="s">
        <v>652</v>
      </c>
      <c r="L29" s="250" t="s">
        <v>652</v>
      </c>
      <c r="M29" s="250" t="s">
        <v>653</v>
      </c>
      <c r="N29" s="250" t="s">
        <v>652</v>
      </c>
      <c r="O29" s="250" t="s">
        <v>652</v>
      </c>
      <c r="P29" s="250" t="s">
        <v>652</v>
      </c>
      <c r="Q29" s="250" t="s">
        <v>652</v>
      </c>
      <c r="R29" s="250" t="s">
        <v>652</v>
      </c>
      <c r="T29" s="2"/>
      <c r="U29" s="2"/>
      <c r="V29" s="2"/>
      <c r="W29" s="2"/>
      <c r="X29" s="2"/>
      <c r="Y29" s="2"/>
      <c r="Z29" s="2"/>
      <c r="AA29" s="2"/>
      <c r="AB29" s="2"/>
      <c r="AC29" s="2"/>
    </row>
    <row r="30" spans="1:29" ht="37.5" customHeight="1">
      <c r="A30" s="174" t="str">
        <f>'[9]9'!A32</f>
        <v>1.6</v>
      </c>
      <c r="B30" s="174" t="str">
        <f>'[9]9'!B32</f>
        <v>Прочие инвестиционные проекты, всего, в том числе:</v>
      </c>
      <c r="C30" s="174"/>
      <c r="D30" s="252"/>
      <c r="E30" s="253"/>
      <c r="F30" s="252"/>
      <c r="G30" s="252"/>
      <c r="H30" s="252"/>
      <c r="I30" s="252"/>
      <c r="J30" s="252"/>
      <c r="K30" s="252"/>
      <c r="L30" s="252"/>
      <c r="M30" s="252"/>
      <c r="N30" s="252"/>
      <c r="O30" s="252"/>
      <c r="P30" s="252"/>
      <c r="Q30" s="252"/>
      <c r="R30" s="252"/>
      <c r="T30" s="2"/>
      <c r="U30" s="2"/>
      <c r="V30" s="2"/>
      <c r="W30" s="2"/>
      <c r="X30" s="2"/>
      <c r="Y30" s="2"/>
      <c r="Z30" s="2"/>
      <c r="AA30" s="2"/>
      <c r="AB30" s="2"/>
      <c r="AC30" s="2"/>
    </row>
    <row r="31" spans="1:29" ht="57.75" customHeight="1">
      <c r="A31" s="192" t="s">
        <v>3</v>
      </c>
      <c r="B31" s="158" t="s">
        <v>63</v>
      </c>
      <c r="C31" s="80" t="s">
        <v>64</v>
      </c>
      <c r="D31" s="244" t="s">
        <v>649</v>
      </c>
      <c r="E31" s="244" t="s">
        <v>13</v>
      </c>
      <c r="F31" s="244" t="s">
        <v>654</v>
      </c>
      <c r="G31" s="250" t="s">
        <v>651</v>
      </c>
      <c r="H31" s="250" t="s">
        <v>652</v>
      </c>
      <c r="I31" s="250" t="s">
        <v>652</v>
      </c>
      <c r="J31" s="250" t="s">
        <v>652</v>
      </c>
      <c r="K31" s="250" t="s">
        <v>652</v>
      </c>
      <c r="L31" s="250" t="s">
        <v>652</v>
      </c>
      <c r="M31" s="250" t="s">
        <v>653</v>
      </c>
      <c r="N31" s="250" t="s">
        <v>652</v>
      </c>
      <c r="O31" s="250" t="s">
        <v>652</v>
      </c>
      <c r="P31" s="250" t="s">
        <v>652</v>
      </c>
      <c r="Q31" s="250" t="s">
        <v>652</v>
      </c>
      <c r="R31" s="250" t="s">
        <v>652</v>
      </c>
      <c r="T31" s="2"/>
      <c r="U31" s="2"/>
      <c r="V31" s="2"/>
      <c r="W31" s="2"/>
      <c r="X31" s="2"/>
      <c r="Y31" s="2"/>
      <c r="Z31" s="2"/>
      <c r="AA31" s="2"/>
      <c r="AB31" s="2"/>
      <c r="AC31" s="2"/>
    </row>
    <row r="32" spans="1:29" ht="48.75" customHeight="1">
      <c r="A32" s="192" t="s">
        <v>96</v>
      </c>
      <c r="B32" s="158" t="s">
        <v>68</v>
      </c>
      <c r="C32" s="80" t="s">
        <v>69</v>
      </c>
      <c r="D32" s="244" t="s">
        <v>649</v>
      </c>
      <c r="E32" s="244" t="s">
        <v>13</v>
      </c>
      <c r="F32" s="244" t="s">
        <v>650</v>
      </c>
      <c r="G32" s="250" t="s">
        <v>651</v>
      </c>
      <c r="H32" s="250" t="s">
        <v>652</v>
      </c>
      <c r="I32" s="250" t="s">
        <v>652</v>
      </c>
      <c r="J32" s="250" t="s">
        <v>652</v>
      </c>
      <c r="K32" s="250" t="s">
        <v>652</v>
      </c>
      <c r="L32" s="250" t="s">
        <v>652</v>
      </c>
      <c r="M32" s="250" t="s">
        <v>653</v>
      </c>
      <c r="N32" s="250" t="s">
        <v>652</v>
      </c>
      <c r="O32" s="250" t="s">
        <v>652</v>
      </c>
      <c r="P32" s="250" t="s">
        <v>652</v>
      </c>
      <c r="Q32" s="250" t="s">
        <v>652</v>
      </c>
      <c r="R32" s="250" t="s">
        <v>652</v>
      </c>
      <c r="T32" s="2"/>
      <c r="U32" s="2"/>
      <c r="V32" s="2"/>
      <c r="W32" s="2"/>
      <c r="X32" s="2"/>
      <c r="Y32" s="2"/>
      <c r="Z32" s="2"/>
      <c r="AA32" s="2"/>
      <c r="AB32" s="2"/>
      <c r="AC32" s="2"/>
    </row>
    <row r="33" spans="1:29" ht="75" customHeight="1">
      <c r="A33" s="192" t="s">
        <v>99</v>
      </c>
      <c r="B33" s="158" t="s">
        <v>76</v>
      </c>
      <c r="C33" s="80" t="s">
        <v>77</v>
      </c>
      <c r="D33" s="244" t="s">
        <v>649</v>
      </c>
      <c r="E33" s="244" t="s">
        <v>13</v>
      </c>
      <c r="F33" s="244" t="s">
        <v>650</v>
      </c>
      <c r="G33" s="250" t="s">
        <v>651</v>
      </c>
      <c r="H33" s="250" t="s">
        <v>652</v>
      </c>
      <c r="I33" s="250" t="s">
        <v>652</v>
      </c>
      <c r="J33" s="250" t="s">
        <v>652</v>
      </c>
      <c r="K33" s="250" t="s">
        <v>652</v>
      </c>
      <c r="L33" s="250" t="s">
        <v>652</v>
      </c>
      <c r="M33" s="250" t="s">
        <v>653</v>
      </c>
      <c r="N33" s="250" t="s">
        <v>652</v>
      </c>
      <c r="O33" s="250" t="s">
        <v>652</v>
      </c>
      <c r="P33" s="250" t="s">
        <v>652</v>
      </c>
      <c r="Q33" s="250" t="s">
        <v>652</v>
      </c>
      <c r="R33" s="250" t="s">
        <v>652</v>
      </c>
      <c r="T33" s="2"/>
      <c r="U33" s="2"/>
      <c r="V33" s="2"/>
      <c r="W33" s="2"/>
      <c r="X33" s="2"/>
      <c r="Y33" s="2"/>
      <c r="Z33" s="2"/>
      <c r="AA33" s="2"/>
      <c r="AB33" s="2"/>
      <c r="AC33" s="2"/>
    </row>
    <row r="34" spans="1:29" ht="47.25">
      <c r="A34" s="192" t="s">
        <v>297</v>
      </c>
      <c r="B34" s="158" t="s">
        <v>86</v>
      </c>
      <c r="C34" s="80" t="s">
        <v>87</v>
      </c>
      <c r="D34" s="244" t="s">
        <v>649</v>
      </c>
      <c r="E34" s="244" t="s">
        <v>13</v>
      </c>
      <c r="F34" s="244" t="s">
        <v>654</v>
      </c>
      <c r="G34" s="250" t="s">
        <v>651</v>
      </c>
      <c r="H34" s="250" t="s">
        <v>652</v>
      </c>
      <c r="I34" s="250" t="s">
        <v>652</v>
      </c>
      <c r="J34" s="250" t="s">
        <v>652</v>
      </c>
      <c r="K34" s="250" t="s">
        <v>652</v>
      </c>
      <c r="L34" s="250" t="s">
        <v>652</v>
      </c>
      <c r="M34" s="250" t="s">
        <v>653</v>
      </c>
      <c r="N34" s="250" t="s">
        <v>652</v>
      </c>
      <c r="O34" s="250" t="s">
        <v>652</v>
      </c>
      <c r="P34" s="250" t="s">
        <v>652</v>
      </c>
      <c r="Q34" s="250" t="s">
        <v>652</v>
      </c>
      <c r="R34" s="250" t="s">
        <v>652</v>
      </c>
    </row>
    <row r="35" spans="1:29" ht="47.25">
      <c r="A35" s="192" t="s">
        <v>298</v>
      </c>
      <c r="B35" s="158" t="s">
        <v>94</v>
      </c>
      <c r="C35" s="80" t="s">
        <v>95</v>
      </c>
      <c r="D35" s="244" t="s">
        <v>649</v>
      </c>
      <c r="E35" s="244" t="s">
        <v>13</v>
      </c>
      <c r="F35" s="244" t="s">
        <v>654</v>
      </c>
      <c r="G35" s="250" t="s">
        <v>651</v>
      </c>
      <c r="H35" s="250" t="s">
        <v>652</v>
      </c>
      <c r="I35" s="250" t="s">
        <v>652</v>
      </c>
      <c r="J35" s="250" t="s">
        <v>652</v>
      </c>
      <c r="K35" s="250" t="s">
        <v>652</v>
      </c>
      <c r="L35" s="250" t="s">
        <v>652</v>
      </c>
      <c r="M35" s="250" t="s">
        <v>653</v>
      </c>
      <c r="N35" s="250" t="s">
        <v>652</v>
      </c>
      <c r="O35" s="250" t="s">
        <v>652</v>
      </c>
      <c r="P35" s="250" t="s">
        <v>652</v>
      </c>
      <c r="Q35" s="250" t="s">
        <v>652</v>
      </c>
      <c r="R35" s="250" t="s">
        <v>652</v>
      </c>
    </row>
    <row r="36" spans="1:29" ht="47.25">
      <c r="A36" s="192" t="s">
        <v>299</v>
      </c>
      <c r="B36" s="158" t="s">
        <v>97</v>
      </c>
      <c r="C36" s="80" t="s">
        <v>98</v>
      </c>
      <c r="D36" s="244" t="s">
        <v>649</v>
      </c>
      <c r="E36" s="244" t="s">
        <v>13</v>
      </c>
      <c r="F36" s="244" t="s">
        <v>654</v>
      </c>
      <c r="G36" s="250" t="s">
        <v>651</v>
      </c>
      <c r="H36" s="250" t="s">
        <v>652</v>
      </c>
      <c r="I36" s="250" t="s">
        <v>652</v>
      </c>
      <c r="J36" s="250" t="s">
        <v>652</v>
      </c>
      <c r="K36" s="250" t="s">
        <v>652</v>
      </c>
      <c r="L36" s="250" t="s">
        <v>652</v>
      </c>
      <c r="M36" s="250" t="s">
        <v>653</v>
      </c>
      <c r="N36" s="250" t="s">
        <v>652</v>
      </c>
      <c r="O36" s="250" t="s">
        <v>652</v>
      </c>
      <c r="P36" s="250" t="s">
        <v>652</v>
      </c>
      <c r="Q36" s="250" t="s">
        <v>652</v>
      </c>
      <c r="R36" s="250" t="s">
        <v>652</v>
      </c>
    </row>
    <row r="37" spans="1:29" ht="53.25" customHeight="1">
      <c r="A37" s="192" t="s">
        <v>300</v>
      </c>
      <c r="B37" s="158" t="s">
        <v>100</v>
      </c>
      <c r="C37" s="254" t="s">
        <v>101</v>
      </c>
      <c r="D37" s="244" t="s">
        <v>649</v>
      </c>
      <c r="E37" s="244" t="s">
        <v>13</v>
      </c>
      <c r="F37" s="244" t="s">
        <v>654</v>
      </c>
      <c r="G37" s="250" t="s">
        <v>651</v>
      </c>
      <c r="H37" s="250" t="s">
        <v>652</v>
      </c>
      <c r="I37" s="250" t="s">
        <v>652</v>
      </c>
      <c r="J37" s="250" t="s">
        <v>652</v>
      </c>
      <c r="K37" s="250" t="s">
        <v>652</v>
      </c>
      <c r="L37" s="250" t="s">
        <v>652</v>
      </c>
      <c r="M37" s="250" t="s">
        <v>653</v>
      </c>
      <c r="N37" s="250" t="s">
        <v>652</v>
      </c>
      <c r="O37" s="250" t="s">
        <v>652</v>
      </c>
      <c r="P37" s="250" t="s">
        <v>652</v>
      </c>
      <c r="Q37" s="250" t="s">
        <v>652</v>
      </c>
      <c r="R37" s="250" t="s">
        <v>652</v>
      </c>
    </row>
    <row r="40" spans="1:29" ht="15.75">
      <c r="B40" s="255"/>
      <c r="C40" s="256" t="s">
        <v>485</v>
      </c>
      <c r="D40" s="58"/>
      <c r="E40" s="4"/>
      <c r="F40" s="4"/>
      <c r="G40" s="6" t="s">
        <v>486</v>
      </c>
    </row>
  </sheetData>
  <mergeCells count="5">
    <mergeCell ref="A4:R4"/>
    <mergeCell ref="A6:R6"/>
    <mergeCell ref="A7:R7"/>
    <mergeCell ref="A9:R9"/>
    <mergeCell ref="A10:R10"/>
  </mergeCells>
  <pageMargins left="0.70866141732283472" right="0.70866141732283472" top="0.74803149606299213" bottom="0.74803149606299213" header="0.31496062992125984" footer="0.31496062992125984"/>
  <pageSetup paperSize="8" scale="3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20"/>
  <sheetViews>
    <sheetView view="pageBreakPreview" zoomScale="85" zoomScaleNormal="50" zoomScaleSheetLayoutView="85" workbookViewId="0">
      <selection activeCell="G13" sqref="G13:G15"/>
    </sheetView>
  </sheetViews>
  <sheetFormatPr defaultColWidth="16" defaultRowHeight="15"/>
  <cols>
    <col min="1" max="1" width="10.25" style="2" customWidth="1"/>
    <col min="2" max="2" width="24.25" style="3" customWidth="1"/>
    <col min="3" max="3" width="15.5" style="3" customWidth="1"/>
    <col min="4" max="4" width="16.375" style="3" customWidth="1"/>
    <col min="5" max="5" width="29" style="3" customWidth="1"/>
    <col min="6" max="6" width="25.875" style="3" customWidth="1"/>
    <col min="7" max="7" width="17.875" style="3" customWidth="1"/>
    <col min="8" max="8" width="17.375" style="3" customWidth="1"/>
    <col min="9" max="9" width="14" style="3" customWidth="1"/>
    <col min="10" max="10" width="12.75" style="3" customWidth="1"/>
    <col min="11" max="12" width="17.375" style="3" customWidth="1"/>
    <col min="13" max="13" width="18.5" style="3" customWidth="1"/>
    <col min="14" max="14" width="21.5" style="3" customWidth="1"/>
    <col min="15" max="15" width="7.75" style="3" customWidth="1"/>
    <col min="16" max="16" width="9" style="3" customWidth="1"/>
    <col min="17" max="17" width="17.75" style="3" customWidth="1"/>
    <col min="18" max="18" width="18.375" style="3" customWidth="1"/>
    <col min="19" max="19" width="9.125" style="3" customWidth="1"/>
    <col min="20" max="20" width="9" style="3" customWidth="1"/>
    <col min="21" max="21" width="22" style="3" customWidth="1"/>
    <col min="22" max="22" width="11.875" style="3" customWidth="1"/>
    <col min="23" max="23" width="17.375" style="3" customWidth="1"/>
    <col min="24" max="24" width="14.875" style="3" customWidth="1"/>
    <col min="25" max="25" width="10.625" style="2" customWidth="1"/>
    <col min="26" max="26" width="9.25" style="2" customWidth="1"/>
    <col min="27" max="27" width="11.125" style="2" customWidth="1"/>
    <col min="28" max="28" width="11.875" style="2" customWidth="1"/>
    <col min="29" max="29" width="15.625" style="2" customWidth="1"/>
    <col min="30" max="31" width="15.875" style="2" customWidth="1"/>
    <col min="32" max="32" width="20.75" style="2" customWidth="1"/>
    <col min="33" max="33" width="18.375" style="2" customWidth="1"/>
    <col min="34" max="34" width="29" style="2" customWidth="1"/>
    <col min="35" max="254" width="9" style="2" customWidth="1"/>
    <col min="255" max="255" width="3.875" style="2" bestFit="1" customWidth="1"/>
    <col min="256" max="16384" width="16" style="2"/>
  </cols>
  <sheetData>
    <row r="1" spans="1:35" ht="18.75">
      <c r="P1" s="135" t="s">
        <v>655</v>
      </c>
      <c r="AE1" s="135"/>
    </row>
    <row r="2" spans="1:35" ht="18.75">
      <c r="P2" s="68" t="s">
        <v>103</v>
      </c>
      <c r="AE2" s="68"/>
    </row>
    <row r="3" spans="1:35" ht="18.75">
      <c r="P3" s="68" t="s">
        <v>656</v>
      </c>
      <c r="AE3" s="68"/>
    </row>
    <row r="4" spans="1:35" ht="18.75">
      <c r="A4" s="497" t="s">
        <v>657</v>
      </c>
      <c r="B4" s="497"/>
      <c r="C4" s="497"/>
      <c r="D4" s="497"/>
      <c r="E4" s="497"/>
      <c r="F4" s="497"/>
      <c r="G4" s="497"/>
      <c r="H4" s="497"/>
      <c r="I4" s="497"/>
      <c r="J4" s="497"/>
      <c r="K4" s="497"/>
      <c r="L4" s="497"/>
      <c r="M4" s="497"/>
      <c r="N4" s="497"/>
      <c r="O4" s="497"/>
      <c r="P4" s="497"/>
      <c r="AE4" s="68"/>
    </row>
    <row r="5" spans="1:35" ht="18.75">
      <c r="A5" s="257"/>
      <c r="B5" s="257"/>
      <c r="C5" s="257"/>
      <c r="D5" s="257"/>
      <c r="E5" s="257"/>
      <c r="F5" s="257"/>
      <c r="G5" s="257"/>
      <c r="H5" s="257"/>
      <c r="I5" s="257"/>
      <c r="J5" s="257"/>
      <c r="K5" s="257"/>
      <c r="L5" s="257"/>
      <c r="M5" s="257"/>
      <c r="N5" s="257"/>
      <c r="O5" s="257"/>
      <c r="P5" s="257"/>
      <c r="AE5" s="68"/>
    </row>
    <row r="6" spans="1:35" ht="16.5">
      <c r="A6" s="497" t="s">
        <v>658</v>
      </c>
      <c r="B6" s="497"/>
      <c r="C6" s="497"/>
      <c r="D6" s="497"/>
      <c r="E6" s="497"/>
      <c r="F6" s="497"/>
      <c r="G6" s="497"/>
      <c r="H6" s="497"/>
      <c r="I6" s="497"/>
      <c r="J6" s="497"/>
      <c r="K6" s="497"/>
      <c r="L6" s="497"/>
      <c r="M6" s="497"/>
      <c r="N6" s="497"/>
      <c r="O6" s="497"/>
      <c r="P6" s="497"/>
      <c r="Q6" s="163"/>
      <c r="R6" s="163"/>
      <c r="S6" s="163"/>
      <c r="T6" s="163"/>
      <c r="U6" s="163"/>
      <c r="V6" s="163"/>
      <c r="W6" s="163"/>
      <c r="X6" s="163"/>
      <c r="Y6" s="163"/>
      <c r="Z6" s="163"/>
      <c r="AA6" s="163"/>
      <c r="AB6" s="163"/>
      <c r="AC6" s="163"/>
      <c r="AD6" s="163"/>
      <c r="AE6" s="163"/>
      <c r="AF6" s="163"/>
      <c r="AG6" s="163"/>
      <c r="AH6" s="163"/>
    </row>
    <row r="7" spans="1:35" ht="16.5">
      <c r="A7" s="257"/>
      <c r="B7" s="257"/>
      <c r="C7" s="257"/>
      <c r="D7" s="257"/>
      <c r="E7" s="257"/>
      <c r="F7" s="257"/>
      <c r="G7" s="257"/>
      <c r="H7" s="257"/>
      <c r="I7" s="257"/>
      <c r="J7" s="257"/>
      <c r="K7" s="257"/>
      <c r="L7" s="257"/>
      <c r="M7" s="257"/>
      <c r="N7" s="257"/>
      <c r="O7" s="257"/>
      <c r="P7" s="257"/>
      <c r="Q7" s="163"/>
      <c r="R7" s="163"/>
      <c r="S7" s="163"/>
      <c r="T7" s="163"/>
      <c r="U7" s="163"/>
      <c r="V7" s="163"/>
      <c r="W7" s="163"/>
      <c r="X7" s="163"/>
      <c r="Y7" s="163"/>
      <c r="Z7" s="163"/>
      <c r="AA7" s="163"/>
      <c r="AB7" s="163"/>
      <c r="AC7" s="163"/>
      <c r="AD7" s="163"/>
      <c r="AE7" s="163"/>
      <c r="AF7" s="163"/>
      <c r="AG7" s="163"/>
      <c r="AH7" s="163"/>
    </row>
    <row r="8" spans="1:35" ht="15.75">
      <c r="A8" s="468" t="s">
        <v>106</v>
      </c>
      <c r="B8" s="468"/>
      <c r="C8" s="468"/>
      <c r="D8" s="468"/>
      <c r="E8" s="468"/>
      <c r="F8" s="468"/>
      <c r="G8" s="468"/>
      <c r="H8" s="468"/>
      <c r="I8" s="468"/>
      <c r="J8" s="468"/>
      <c r="K8" s="468"/>
      <c r="L8" s="468"/>
      <c r="M8" s="468"/>
      <c r="N8" s="468"/>
      <c r="O8" s="468"/>
      <c r="P8" s="468"/>
      <c r="Q8" s="132"/>
      <c r="R8" s="132"/>
      <c r="S8" s="132"/>
      <c r="T8" s="132"/>
      <c r="U8" s="132"/>
      <c r="V8" s="132"/>
      <c r="W8" s="132"/>
      <c r="X8" s="132"/>
      <c r="Y8" s="132"/>
      <c r="Z8" s="132"/>
      <c r="AA8" s="132"/>
      <c r="AB8" s="132"/>
      <c r="AC8" s="132"/>
      <c r="AD8" s="132"/>
      <c r="AE8" s="132"/>
      <c r="AF8" s="132"/>
      <c r="AG8" s="132"/>
      <c r="AH8" s="132"/>
    </row>
    <row r="9" spans="1:35" ht="15.75">
      <c r="A9" s="376" t="s">
        <v>57</v>
      </c>
      <c r="B9" s="376"/>
      <c r="C9" s="376"/>
      <c r="D9" s="376"/>
      <c r="E9" s="376"/>
      <c r="F9" s="376"/>
      <c r="G9" s="376"/>
      <c r="H9" s="376"/>
      <c r="I9" s="376"/>
      <c r="J9" s="376"/>
      <c r="K9" s="376"/>
      <c r="L9" s="376"/>
      <c r="M9" s="376"/>
      <c r="N9" s="376"/>
      <c r="O9" s="376"/>
      <c r="P9" s="376"/>
      <c r="Q9" s="67"/>
      <c r="R9" s="67"/>
      <c r="S9" s="67"/>
      <c r="T9" s="67"/>
      <c r="U9" s="67"/>
      <c r="V9" s="67"/>
      <c r="W9" s="67"/>
      <c r="X9" s="67"/>
      <c r="Y9" s="67"/>
      <c r="Z9" s="67"/>
      <c r="AA9" s="67"/>
      <c r="AB9" s="67"/>
      <c r="AC9" s="67"/>
      <c r="AD9" s="67"/>
      <c r="AE9" s="67"/>
      <c r="AF9" s="67"/>
      <c r="AG9" s="67"/>
      <c r="AH9" s="67"/>
    </row>
    <row r="10" spans="1:35">
      <c r="A10" s="498"/>
      <c r="B10" s="498"/>
      <c r="C10" s="498"/>
      <c r="D10" s="498"/>
      <c r="E10" s="498"/>
      <c r="F10" s="498"/>
      <c r="G10" s="498"/>
      <c r="H10" s="498"/>
      <c r="I10" s="498"/>
      <c r="J10" s="498"/>
      <c r="K10" s="498"/>
      <c r="L10" s="498"/>
      <c r="M10" s="498"/>
      <c r="N10" s="498"/>
      <c r="O10" s="498"/>
      <c r="P10" s="498"/>
      <c r="Q10" s="258"/>
      <c r="R10" s="258"/>
      <c r="S10" s="258"/>
      <c r="T10" s="258"/>
      <c r="U10" s="258"/>
      <c r="V10" s="258"/>
      <c r="W10" s="258"/>
      <c r="X10" s="258"/>
      <c r="Y10" s="258"/>
      <c r="Z10" s="258"/>
      <c r="AA10" s="258"/>
      <c r="AB10" s="258"/>
      <c r="AC10" s="258"/>
      <c r="AD10" s="258"/>
      <c r="AE10" s="258"/>
      <c r="AF10" s="258"/>
      <c r="AG10" s="258"/>
      <c r="AH10" s="258"/>
    </row>
    <row r="11" spans="1:35" ht="18" customHeight="1">
      <c r="A11" s="377" t="s">
        <v>659</v>
      </c>
      <c r="B11" s="377"/>
      <c r="C11" s="377"/>
      <c r="D11" s="377"/>
      <c r="E11" s="377"/>
      <c r="F11" s="377"/>
      <c r="G11" s="377"/>
      <c r="H11" s="377"/>
      <c r="I11" s="377"/>
      <c r="J11" s="377"/>
      <c r="K11" s="377"/>
      <c r="L11" s="377"/>
      <c r="M11" s="377"/>
      <c r="N11" s="377"/>
      <c r="O11" s="377"/>
      <c r="P11" s="377"/>
      <c r="Q11" s="259"/>
      <c r="R11" s="259"/>
      <c r="S11" s="259"/>
      <c r="T11" s="259"/>
      <c r="U11" s="259"/>
      <c r="V11" s="259"/>
      <c r="W11" s="259"/>
      <c r="X11" s="259"/>
      <c r="Y11" s="259"/>
      <c r="Z11" s="259"/>
      <c r="AA11" s="259"/>
      <c r="AB11" s="259"/>
      <c r="AC11" s="259"/>
      <c r="AD11" s="259"/>
      <c r="AE11" s="259"/>
      <c r="AF11" s="259"/>
      <c r="AG11" s="259"/>
      <c r="AH11" s="259"/>
    </row>
    <row r="12" spans="1:35">
      <c r="A12" s="489"/>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row>
    <row r="13" spans="1:35" s="133" customFormat="1" ht="75.75" customHeight="1">
      <c r="A13" s="479" t="s">
        <v>55</v>
      </c>
      <c r="B13" s="479" t="s">
        <v>54</v>
      </c>
      <c r="C13" s="479" t="s">
        <v>627</v>
      </c>
      <c r="D13" s="476" t="s">
        <v>660</v>
      </c>
      <c r="E13" s="476"/>
      <c r="F13" s="476"/>
      <c r="G13" s="479" t="s">
        <v>661</v>
      </c>
      <c r="H13" s="491" t="s">
        <v>662</v>
      </c>
      <c r="I13" s="492"/>
      <c r="J13" s="492"/>
      <c r="K13" s="492"/>
      <c r="L13" s="493"/>
      <c r="M13" s="494" t="s">
        <v>663</v>
      </c>
      <c r="N13" s="495"/>
      <c r="O13" s="495"/>
      <c r="P13" s="496"/>
      <c r="Q13" s="494" t="s">
        <v>664</v>
      </c>
      <c r="R13" s="495"/>
      <c r="S13" s="495"/>
      <c r="T13" s="496"/>
      <c r="U13" s="486" t="s">
        <v>665</v>
      </c>
      <c r="V13" s="481" t="s">
        <v>666</v>
      </c>
      <c r="W13" s="482"/>
      <c r="X13" s="472" t="s">
        <v>667</v>
      </c>
      <c r="Y13" s="474" t="s">
        <v>668</v>
      </c>
      <c r="Z13" s="474"/>
      <c r="AA13" s="477" t="s">
        <v>669</v>
      </c>
      <c r="AB13" s="477"/>
      <c r="AC13" s="477"/>
      <c r="AD13" s="477"/>
      <c r="AE13" s="486" t="s">
        <v>670</v>
      </c>
      <c r="AF13" s="477" t="s">
        <v>671</v>
      </c>
      <c r="AG13" s="477"/>
      <c r="AH13" s="478" t="s">
        <v>672</v>
      </c>
      <c r="AI13" s="2"/>
    </row>
    <row r="14" spans="1:35" s="133" customFormat="1" ht="213.75" customHeight="1">
      <c r="A14" s="490"/>
      <c r="B14" s="490"/>
      <c r="C14" s="490"/>
      <c r="D14" s="478" t="s">
        <v>673</v>
      </c>
      <c r="E14" s="478"/>
      <c r="F14" s="478" t="s">
        <v>674</v>
      </c>
      <c r="G14" s="490"/>
      <c r="H14" s="479" t="s">
        <v>675</v>
      </c>
      <c r="I14" s="478" t="s">
        <v>676</v>
      </c>
      <c r="J14" s="478"/>
      <c r="K14" s="479" t="s">
        <v>677</v>
      </c>
      <c r="L14" s="479" t="s">
        <v>678</v>
      </c>
      <c r="M14" s="472" t="s">
        <v>679</v>
      </c>
      <c r="N14" s="472" t="s">
        <v>680</v>
      </c>
      <c r="O14" s="474" t="s">
        <v>681</v>
      </c>
      <c r="P14" s="474"/>
      <c r="Q14" s="472" t="s">
        <v>682</v>
      </c>
      <c r="R14" s="472" t="s">
        <v>683</v>
      </c>
      <c r="S14" s="474" t="s">
        <v>684</v>
      </c>
      <c r="T14" s="474"/>
      <c r="U14" s="487"/>
      <c r="V14" s="483"/>
      <c r="W14" s="484"/>
      <c r="X14" s="485"/>
      <c r="Y14" s="474"/>
      <c r="Z14" s="474"/>
      <c r="AA14" s="475" t="s">
        <v>685</v>
      </c>
      <c r="AB14" s="475"/>
      <c r="AC14" s="476" t="s">
        <v>686</v>
      </c>
      <c r="AD14" s="476"/>
      <c r="AE14" s="487"/>
      <c r="AF14" s="477" t="s">
        <v>687</v>
      </c>
      <c r="AG14" s="477" t="s">
        <v>688</v>
      </c>
      <c r="AH14" s="478"/>
      <c r="AI14" s="2"/>
    </row>
    <row r="15" spans="1:35" s="133" customFormat="1" ht="43.5" customHeight="1">
      <c r="A15" s="480"/>
      <c r="B15" s="480"/>
      <c r="C15" s="480"/>
      <c r="D15" s="244" t="s">
        <v>689</v>
      </c>
      <c r="E15" s="244" t="s">
        <v>690</v>
      </c>
      <c r="F15" s="478"/>
      <c r="G15" s="480"/>
      <c r="H15" s="480"/>
      <c r="I15" s="260" t="s">
        <v>691</v>
      </c>
      <c r="J15" s="260" t="s">
        <v>692</v>
      </c>
      <c r="K15" s="480"/>
      <c r="L15" s="480"/>
      <c r="M15" s="473"/>
      <c r="N15" s="473"/>
      <c r="O15" s="261" t="s">
        <v>693</v>
      </c>
      <c r="P15" s="261" t="s">
        <v>694</v>
      </c>
      <c r="Q15" s="473"/>
      <c r="R15" s="473"/>
      <c r="S15" s="261" t="s">
        <v>693</v>
      </c>
      <c r="T15" s="261" t="s">
        <v>694</v>
      </c>
      <c r="U15" s="488"/>
      <c r="V15" s="262" t="s">
        <v>695</v>
      </c>
      <c r="W15" s="262" t="s">
        <v>696</v>
      </c>
      <c r="X15" s="473"/>
      <c r="Y15" s="261" t="s">
        <v>693</v>
      </c>
      <c r="Z15" s="261" t="s">
        <v>694</v>
      </c>
      <c r="AA15" s="263" t="s">
        <v>697</v>
      </c>
      <c r="AB15" s="263" t="s">
        <v>698</v>
      </c>
      <c r="AC15" s="263" t="s">
        <v>697</v>
      </c>
      <c r="AD15" s="263" t="s">
        <v>698</v>
      </c>
      <c r="AE15" s="488"/>
      <c r="AF15" s="477"/>
      <c r="AG15" s="477"/>
      <c r="AH15" s="478"/>
      <c r="AI15" s="2"/>
    </row>
    <row r="16" spans="1:35" s="133" customFormat="1" ht="15" customHeight="1">
      <c r="A16" s="250">
        <v>1</v>
      </c>
      <c r="B16" s="250">
        <v>2</v>
      </c>
      <c r="C16" s="250">
        <v>3</v>
      </c>
      <c r="D16" s="250">
        <v>4</v>
      </c>
      <c r="E16" s="250">
        <v>5</v>
      </c>
      <c r="F16" s="250">
        <v>6</v>
      </c>
      <c r="G16" s="250">
        <v>7</v>
      </c>
      <c r="H16" s="250">
        <v>8</v>
      </c>
      <c r="I16" s="250">
        <v>9</v>
      </c>
      <c r="J16" s="250">
        <v>10</v>
      </c>
      <c r="K16" s="250">
        <v>11</v>
      </c>
      <c r="L16" s="250">
        <v>12</v>
      </c>
      <c r="M16" s="250">
        <v>13</v>
      </c>
      <c r="N16" s="250">
        <v>14</v>
      </c>
      <c r="O16" s="250">
        <v>15</v>
      </c>
      <c r="P16" s="250">
        <v>16</v>
      </c>
      <c r="Q16" s="250">
        <v>17</v>
      </c>
      <c r="R16" s="250">
        <v>18</v>
      </c>
      <c r="S16" s="250">
        <v>19</v>
      </c>
      <c r="T16" s="250">
        <v>20</v>
      </c>
      <c r="U16" s="250">
        <v>21</v>
      </c>
      <c r="V16" s="250">
        <v>22</v>
      </c>
      <c r="W16" s="250">
        <v>23</v>
      </c>
      <c r="X16" s="250">
        <v>24</v>
      </c>
      <c r="Y16" s="250">
        <v>25</v>
      </c>
      <c r="Z16" s="250">
        <v>26</v>
      </c>
      <c r="AA16" s="250">
        <v>27</v>
      </c>
      <c r="AB16" s="250">
        <v>28</v>
      </c>
      <c r="AC16" s="250">
        <v>29</v>
      </c>
      <c r="AD16" s="250">
        <v>30</v>
      </c>
      <c r="AE16" s="250">
        <v>31</v>
      </c>
      <c r="AF16" s="250">
        <v>32</v>
      </c>
      <c r="AG16" s="250">
        <v>33</v>
      </c>
      <c r="AH16" s="250">
        <v>34</v>
      </c>
      <c r="AI16" s="2"/>
    </row>
    <row r="17" spans="1:34" ht="15.75">
      <c r="A17" s="19"/>
      <c r="B17" s="41"/>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5"/>
      <c r="AG17" s="265"/>
      <c r="AH17" s="265"/>
    </row>
    <row r="18" spans="1:34" ht="15.75">
      <c r="A18" s="266"/>
      <c r="B18" s="42"/>
    </row>
    <row r="20" spans="1:34">
      <c r="R20" s="267"/>
    </row>
  </sheetData>
  <mergeCells count="39">
    <mergeCell ref="A11:P11"/>
    <mergeCell ref="A4:P4"/>
    <mergeCell ref="A6:P6"/>
    <mergeCell ref="A8:P8"/>
    <mergeCell ref="A9:P9"/>
    <mergeCell ref="A10:P10"/>
    <mergeCell ref="AF13:AG13"/>
    <mergeCell ref="AG14:AG15"/>
    <mergeCell ref="A12:AH12"/>
    <mergeCell ref="A13:A15"/>
    <mergeCell ref="B13:B15"/>
    <mergeCell ref="C13:C15"/>
    <mergeCell ref="D13:F13"/>
    <mergeCell ref="G13:G15"/>
    <mergeCell ref="H13:L13"/>
    <mergeCell ref="M13:P13"/>
    <mergeCell ref="Q13:T13"/>
    <mergeCell ref="U13:U15"/>
    <mergeCell ref="AF14:AF15"/>
    <mergeCell ref="AH13:AH15"/>
    <mergeCell ref="D14:E14"/>
    <mergeCell ref="F14:F15"/>
    <mergeCell ref="H14:H15"/>
    <mergeCell ref="I14:J14"/>
    <mergeCell ref="K14:K15"/>
    <mergeCell ref="L14:L15"/>
    <mergeCell ref="M14:M15"/>
    <mergeCell ref="N14:N15"/>
    <mergeCell ref="O14:P14"/>
    <mergeCell ref="V13:W14"/>
    <mergeCell ref="X13:X15"/>
    <mergeCell ref="Y13:Z14"/>
    <mergeCell ref="AA13:AD13"/>
    <mergeCell ref="AE13:AE15"/>
    <mergeCell ref="Q14:Q15"/>
    <mergeCell ref="R14:R15"/>
    <mergeCell ref="S14:T14"/>
    <mergeCell ref="AA14:AB14"/>
    <mergeCell ref="AC14:AD14"/>
  </mergeCells>
  <pageMargins left="0.70866141732283472" right="0.70866141732283472" top="0.74803149606299213" bottom="0.74803149606299213" header="0.31496062992125984" footer="0.31496062992125984"/>
  <pageSetup paperSize="8" scale="65" fitToWidth="2" orientation="landscape" r:id="rId1"/>
  <headerFooter differentFirst="1">
    <oddHeader>&amp;C&amp;P</oddHeader>
  </headerFooter>
  <colBreaks count="1" manualBreakCount="1">
    <brk id="16" max="14"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162"/>
  <sheetViews>
    <sheetView view="pageBreakPreview" topLeftCell="A43" zoomScale="60" zoomScaleNormal="50" workbookViewId="0">
      <selection activeCell="J30" sqref="J30"/>
    </sheetView>
  </sheetViews>
  <sheetFormatPr defaultColWidth="16.625" defaultRowHeight="15"/>
  <cols>
    <col min="1" max="1" width="11.375" style="268" customWidth="1"/>
    <col min="2" max="2" width="39.375" style="267" customWidth="1"/>
    <col min="3" max="3" width="11.875" style="267" customWidth="1"/>
    <col min="4" max="4" width="10.125" style="267" customWidth="1"/>
    <col min="5" max="5" width="10.5" style="267" customWidth="1"/>
    <col min="6" max="6" width="10.625" style="267" customWidth="1"/>
    <col min="7" max="7" width="17.875" style="267" customWidth="1"/>
    <col min="8" max="8" width="15.375" style="267" customWidth="1"/>
    <col min="9" max="9" width="18.625" style="267" customWidth="1"/>
    <col min="10" max="10" width="14.5" style="267" customWidth="1"/>
    <col min="11" max="11" width="17.375" style="267" customWidth="1"/>
    <col min="12" max="12" width="15.125" style="267" customWidth="1"/>
    <col min="13" max="13" width="18.5" style="267" customWidth="1"/>
    <col min="14" max="14" width="17" style="267" customWidth="1"/>
    <col min="15" max="15" width="17.625" style="267" customWidth="1"/>
    <col min="16" max="16" width="9" style="267" customWidth="1"/>
    <col min="17" max="17" width="17.75" style="3" customWidth="1"/>
    <col min="18" max="18" width="18.375" style="3" customWidth="1"/>
    <col min="19" max="19" width="9.125" style="3" customWidth="1"/>
    <col min="20" max="20" width="9" style="3" customWidth="1"/>
    <col min="21" max="21" width="22" style="3" customWidth="1"/>
    <col min="22" max="22" width="22.625" style="3" customWidth="1"/>
    <col min="23" max="23" width="14.875" style="3" customWidth="1"/>
    <col min="24" max="24" width="10.625" style="2" customWidth="1"/>
    <col min="25" max="25" width="9.25" style="2" customWidth="1"/>
    <col min="26" max="26" width="11.125" style="2" customWidth="1"/>
    <col min="27" max="27" width="11.875" style="2" customWidth="1"/>
    <col min="28" max="28" width="15.625" style="2" customWidth="1"/>
    <col min="29" max="30" width="15.875" style="2" customWidth="1"/>
    <col min="31" max="31" width="20.75" style="2" customWidth="1"/>
    <col min="32" max="32" width="18.375" style="2" customWidth="1"/>
    <col min="33" max="33" width="29" style="2" customWidth="1"/>
    <col min="34" max="253" width="9" style="2" customWidth="1"/>
    <col min="254" max="254" width="3.875" style="2" bestFit="1" customWidth="1"/>
    <col min="255" max="255" width="16" style="2" bestFit="1" customWidth="1"/>
    <col min="256" max="16384" width="16.625" style="2"/>
  </cols>
  <sheetData>
    <row r="1" spans="1:52" ht="18.75">
      <c r="P1" s="60"/>
      <c r="AD1" s="135"/>
    </row>
    <row r="2" spans="1:52" ht="18.75">
      <c r="P2" s="62"/>
      <c r="AD2" s="68"/>
    </row>
    <row r="3" spans="1:52" ht="18.75">
      <c r="P3" s="62"/>
      <c r="AD3" s="68"/>
    </row>
    <row r="4" spans="1:52" ht="18.75">
      <c r="A4" s="497"/>
      <c r="B4" s="497"/>
      <c r="C4" s="497"/>
      <c r="D4" s="497"/>
      <c r="E4" s="497"/>
      <c r="F4" s="497"/>
      <c r="G4" s="497"/>
      <c r="H4" s="497"/>
      <c r="I4" s="497"/>
      <c r="J4" s="497"/>
      <c r="K4" s="497"/>
      <c r="L4" s="497"/>
      <c r="M4" s="497"/>
      <c r="N4" s="497"/>
      <c r="O4" s="497"/>
      <c r="P4" s="497"/>
      <c r="AD4" s="68"/>
    </row>
    <row r="5" spans="1:52" ht="16.5">
      <c r="A5" s="497" t="s">
        <v>699</v>
      </c>
      <c r="B5" s="497"/>
      <c r="C5" s="497"/>
      <c r="D5" s="497"/>
      <c r="E5" s="497"/>
      <c r="F5" s="497"/>
      <c r="G5" s="497"/>
      <c r="H5" s="497"/>
      <c r="I5" s="497"/>
      <c r="J5" s="497"/>
      <c r="K5" s="497"/>
      <c r="L5" s="497"/>
      <c r="M5" s="497"/>
      <c r="N5" s="497"/>
      <c r="O5" s="497"/>
      <c r="P5" s="497"/>
      <c r="Q5" s="163"/>
      <c r="R5" s="163"/>
      <c r="S5" s="163"/>
      <c r="T5" s="163"/>
      <c r="U5" s="163"/>
      <c r="V5" s="163"/>
      <c r="W5" s="163"/>
      <c r="X5" s="163"/>
      <c r="Y5" s="163"/>
      <c r="Z5" s="163"/>
      <c r="AA5" s="163"/>
      <c r="AB5" s="163"/>
      <c r="AC5" s="163"/>
      <c r="AD5" s="163"/>
      <c r="AE5" s="163"/>
      <c r="AF5" s="163"/>
      <c r="AG5" s="163"/>
    </row>
    <row r="6" spans="1:52" ht="16.5">
      <c r="A6" s="257"/>
      <c r="B6" s="257"/>
      <c r="C6" s="257"/>
      <c r="D6" s="257"/>
      <c r="E6" s="257"/>
      <c r="F6" s="257"/>
      <c r="G6" s="257"/>
      <c r="H6" s="257"/>
      <c r="I6" s="257"/>
      <c r="J6" s="257"/>
      <c r="K6" s="257"/>
      <c r="L6" s="257"/>
      <c r="M6" s="257"/>
      <c r="N6" s="257"/>
      <c r="O6" s="257"/>
      <c r="P6" s="257"/>
      <c r="Q6" s="163"/>
      <c r="R6" s="163"/>
      <c r="S6" s="163"/>
      <c r="T6" s="163"/>
      <c r="U6" s="163"/>
      <c r="V6" s="163"/>
      <c r="W6" s="163"/>
      <c r="X6" s="163"/>
      <c r="Y6" s="163"/>
      <c r="Z6" s="163"/>
      <c r="AA6" s="163"/>
      <c r="AB6" s="163"/>
      <c r="AC6" s="163"/>
      <c r="AD6" s="163"/>
      <c r="AE6" s="163"/>
      <c r="AF6" s="163"/>
      <c r="AG6" s="163"/>
    </row>
    <row r="7" spans="1:52" ht="15.75">
      <c r="A7" s="509" t="s">
        <v>700</v>
      </c>
      <c r="B7" s="509"/>
      <c r="C7" s="509"/>
      <c r="D7" s="509"/>
      <c r="E7" s="509"/>
      <c r="F7" s="509"/>
      <c r="G7" s="509"/>
      <c r="H7" s="509"/>
      <c r="I7" s="509"/>
      <c r="J7" s="509"/>
      <c r="K7" s="509"/>
      <c r="L7" s="509"/>
      <c r="M7" s="509"/>
      <c r="N7" s="509"/>
      <c r="O7" s="509"/>
      <c r="P7" s="509"/>
      <c r="Q7" s="132"/>
      <c r="R7" s="132"/>
      <c r="S7" s="132"/>
      <c r="T7" s="132"/>
      <c r="U7" s="132"/>
      <c r="V7" s="132"/>
      <c r="W7" s="132"/>
      <c r="X7" s="132"/>
      <c r="Y7" s="132"/>
      <c r="Z7" s="132"/>
      <c r="AA7" s="132"/>
      <c r="AB7" s="132"/>
      <c r="AC7" s="132"/>
      <c r="AD7" s="132"/>
      <c r="AE7" s="132"/>
      <c r="AF7" s="132"/>
      <c r="AG7" s="132"/>
    </row>
    <row r="8" spans="1:52" ht="15.75">
      <c r="A8" s="510" t="s">
        <v>57</v>
      </c>
      <c r="B8" s="510"/>
      <c r="C8" s="510"/>
      <c r="D8" s="510"/>
      <c r="E8" s="510"/>
      <c r="F8" s="510"/>
      <c r="G8" s="510"/>
      <c r="H8" s="510"/>
      <c r="I8" s="510"/>
      <c r="J8" s="510"/>
      <c r="K8" s="510"/>
      <c r="L8" s="510"/>
      <c r="M8" s="510"/>
      <c r="N8" s="510"/>
      <c r="O8" s="510"/>
      <c r="P8" s="510"/>
      <c r="Q8" s="67"/>
      <c r="R8" s="67"/>
      <c r="S8" s="67"/>
      <c r="T8" s="67"/>
      <c r="U8" s="67"/>
      <c r="V8" s="67"/>
      <c r="W8" s="67"/>
      <c r="X8" s="67"/>
      <c r="Y8" s="67"/>
      <c r="Z8" s="67"/>
      <c r="AA8" s="67"/>
      <c r="AB8" s="67"/>
      <c r="AC8" s="67"/>
      <c r="AD8" s="67"/>
      <c r="AE8" s="67"/>
      <c r="AF8" s="67"/>
      <c r="AG8" s="67"/>
    </row>
    <row r="9" spans="1:52">
      <c r="A9" s="511"/>
      <c r="B9" s="511"/>
      <c r="C9" s="511"/>
      <c r="D9" s="511"/>
      <c r="E9" s="511"/>
      <c r="F9" s="511"/>
      <c r="G9" s="511"/>
      <c r="H9" s="511"/>
      <c r="I9" s="511"/>
      <c r="J9" s="511"/>
      <c r="K9" s="511"/>
      <c r="L9" s="511"/>
      <c r="M9" s="511"/>
      <c r="N9" s="511"/>
      <c r="O9" s="511"/>
      <c r="P9" s="511"/>
      <c r="Q9" s="258"/>
      <c r="R9" s="258"/>
      <c r="S9" s="258"/>
      <c r="T9" s="258"/>
      <c r="U9" s="258"/>
      <c r="V9" s="258"/>
      <c r="W9" s="258"/>
      <c r="X9" s="258"/>
      <c r="Y9" s="258"/>
      <c r="Z9" s="258"/>
      <c r="AA9" s="258"/>
      <c r="AB9" s="258"/>
      <c r="AC9" s="258"/>
      <c r="AD9" s="258"/>
      <c r="AE9" s="258"/>
      <c r="AF9" s="258"/>
      <c r="AG9" s="258"/>
    </row>
    <row r="10" spans="1:52" ht="18" customHeight="1">
      <c r="A10" s="377" t="s">
        <v>61</v>
      </c>
      <c r="B10" s="377"/>
      <c r="C10" s="377"/>
      <c r="D10" s="377"/>
      <c r="E10" s="377"/>
      <c r="F10" s="377"/>
      <c r="G10" s="377"/>
      <c r="H10" s="377"/>
      <c r="I10" s="377"/>
      <c r="J10" s="377"/>
      <c r="K10" s="377"/>
      <c r="L10" s="377"/>
      <c r="M10" s="377"/>
      <c r="N10" s="377"/>
      <c r="O10" s="377"/>
      <c r="P10" s="377"/>
      <c r="Q10" s="259"/>
      <c r="R10" s="259"/>
      <c r="S10" s="259"/>
      <c r="T10" s="259"/>
      <c r="U10" s="259"/>
      <c r="V10" s="259"/>
      <c r="W10" s="259"/>
      <c r="X10" s="259"/>
      <c r="Y10" s="259"/>
      <c r="Z10" s="259"/>
      <c r="AA10" s="259"/>
      <c r="AB10" s="259"/>
      <c r="AC10" s="259"/>
      <c r="AD10" s="259"/>
      <c r="AE10" s="259"/>
      <c r="AF10" s="259"/>
      <c r="AG10" s="259"/>
    </row>
    <row r="11" spans="1:52" ht="18" customHeight="1">
      <c r="A11" s="46"/>
      <c r="B11" s="46"/>
      <c r="C11" s="46"/>
      <c r="D11" s="46"/>
      <c r="E11" s="46"/>
      <c r="F11" s="46"/>
      <c r="G11" s="46"/>
      <c r="H11" s="46"/>
      <c r="I11" s="46"/>
      <c r="J11" s="46"/>
      <c r="K11" s="46"/>
      <c r="L11" s="46"/>
      <c r="M11" s="46"/>
      <c r="N11" s="46"/>
      <c r="O11" s="46"/>
      <c r="P11" s="46"/>
      <c r="Q11" s="259"/>
      <c r="R11" s="259"/>
      <c r="S11" s="259"/>
      <c r="T11" s="259"/>
      <c r="U11" s="259"/>
      <c r="V11" s="259"/>
      <c r="W11" s="259"/>
      <c r="X11" s="259"/>
      <c r="Y11" s="259"/>
      <c r="Z11" s="259"/>
      <c r="AA11" s="259"/>
      <c r="AB11" s="259"/>
      <c r="AC11" s="259"/>
      <c r="AD11" s="259"/>
      <c r="AE11" s="259"/>
      <c r="AF11" s="259"/>
      <c r="AG11" s="259"/>
    </row>
    <row r="12" spans="1:52" ht="18.75">
      <c r="A12" s="377" t="s">
        <v>701</v>
      </c>
      <c r="B12" s="377"/>
      <c r="C12" s="377"/>
      <c r="D12" s="377"/>
      <c r="E12" s="377"/>
      <c r="F12" s="377"/>
      <c r="G12" s="377"/>
      <c r="H12" s="377"/>
      <c r="I12" s="377"/>
      <c r="J12" s="377"/>
      <c r="K12" s="377"/>
      <c r="L12" s="377"/>
      <c r="M12" s="377"/>
      <c r="N12" s="377"/>
      <c r="O12" s="377"/>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row>
    <row r="13" spans="1:52" ht="16.5" customHeight="1">
      <c r="A13" s="503" t="s">
        <v>702</v>
      </c>
      <c r="B13" s="503"/>
      <c r="C13" s="503"/>
      <c r="D13" s="503"/>
      <c r="E13" s="503"/>
      <c r="F13" s="503"/>
      <c r="G13" s="503"/>
      <c r="H13" s="503"/>
      <c r="I13" s="503"/>
      <c r="J13" s="503"/>
      <c r="K13" s="503"/>
      <c r="L13" s="503"/>
      <c r="M13" s="503"/>
      <c r="N13" s="503"/>
      <c r="O13" s="503"/>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row>
    <row r="14" spans="1:52">
      <c r="A14" s="489"/>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row>
    <row r="15" spans="1:52" ht="59.25" customHeight="1">
      <c r="A15" s="504" t="s">
        <v>703</v>
      </c>
      <c r="B15" s="506" t="s">
        <v>704</v>
      </c>
      <c r="C15" s="506" t="s">
        <v>705</v>
      </c>
      <c r="D15" s="508" t="s">
        <v>706</v>
      </c>
      <c r="E15" s="508"/>
      <c r="F15" s="508"/>
      <c r="G15" s="506" t="s">
        <v>707</v>
      </c>
      <c r="H15" s="501" t="s">
        <v>708</v>
      </c>
      <c r="I15" s="502"/>
      <c r="J15" s="501" t="s">
        <v>709</v>
      </c>
      <c r="K15" s="502"/>
      <c r="L15" s="501" t="s">
        <v>710</v>
      </c>
      <c r="M15" s="502"/>
      <c r="N15" s="501" t="s">
        <v>711</v>
      </c>
      <c r="O15" s="502"/>
      <c r="R15" s="267"/>
    </row>
    <row r="16" spans="1:52" ht="78.75">
      <c r="A16" s="505"/>
      <c r="B16" s="507"/>
      <c r="C16" s="507"/>
      <c r="D16" s="269" t="s">
        <v>712</v>
      </c>
      <c r="E16" s="269" t="s">
        <v>713</v>
      </c>
      <c r="F16" s="269" t="s">
        <v>714</v>
      </c>
      <c r="G16" s="507"/>
      <c r="H16" s="270" t="s">
        <v>338</v>
      </c>
      <c r="I16" s="270" t="s">
        <v>337</v>
      </c>
      <c r="J16" s="270" t="s">
        <v>338</v>
      </c>
      <c r="K16" s="270" t="s">
        <v>337</v>
      </c>
      <c r="L16" s="270" t="s">
        <v>338</v>
      </c>
      <c r="M16" s="270" t="s">
        <v>339</v>
      </c>
      <c r="N16" s="270" t="s">
        <v>338</v>
      </c>
      <c r="O16" s="270" t="s">
        <v>339</v>
      </c>
    </row>
    <row r="17" spans="1:15" ht="15.75">
      <c r="A17" s="271">
        <v>1</v>
      </c>
      <c r="B17" s="270">
        <v>2</v>
      </c>
      <c r="C17" s="270">
        <v>3</v>
      </c>
      <c r="D17" s="270">
        <v>4</v>
      </c>
      <c r="E17" s="270">
        <v>5</v>
      </c>
      <c r="F17" s="270">
        <v>6</v>
      </c>
      <c r="G17" s="270">
        <v>7</v>
      </c>
      <c r="H17" s="270">
        <v>8</v>
      </c>
      <c r="I17" s="270">
        <v>9</v>
      </c>
      <c r="J17" s="270">
        <v>10</v>
      </c>
      <c r="K17" s="270">
        <v>11</v>
      </c>
      <c r="L17" s="270">
        <v>12</v>
      </c>
      <c r="M17" s="270">
        <v>13</v>
      </c>
      <c r="N17" s="270">
        <v>14</v>
      </c>
      <c r="O17" s="270">
        <v>15</v>
      </c>
    </row>
    <row r="18" spans="1:15" ht="38.25" customHeight="1">
      <c r="A18" s="271" t="s">
        <v>212</v>
      </c>
      <c r="B18" s="270" t="s">
        <v>715</v>
      </c>
      <c r="C18" s="270" t="s">
        <v>716</v>
      </c>
      <c r="D18" s="270" t="s">
        <v>253</v>
      </c>
      <c r="E18" s="270" t="s">
        <v>253</v>
      </c>
      <c r="F18" s="270" t="s">
        <v>253</v>
      </c>
      <c r="G18" s="270" t="s">
        <v>253</v>
      </c>
      <c r="H18" s="270" t="s">
        <v>253</v>
      </c>
      <c r="I18" s="270" t="s">
        <v>253</v>
      </c>
      <c r="J18" s="270" t="s">
        <v>253</v>
      </c>
      <c r="K18" s="270" t="s">
        <v>253</v>
      </c>
      <c r="L18" s="270" t="s">
        <v>253</v>
      </c>
      <c r="M18" s="270" t="s">
        <v>253</v>
      </c>
      <c r="N18" s="270" t="s">
        <v>253</v>
      </c>
      <c r="O18" s="270" t="s">
        <v>253</v>
      </c>
    </row>
    <row r="19" spans="1:15" ht="84" customHeight="1">
      <c r="A19" s="271" t="s">
        <v>213</v>
      </c>
      <c r="B19" s="272" t="s">
        <v>717</v>
      </c>
      <c r="C19" s="270" t="s">
        <v>253</v>
      </c>
      <c r="D19" s="270" t="s">
        <v>253</v>
      </c>
      <c r="E19" s="270" t="s">
        <v>253</v>
      </c>
      <c r="F19" s="270" t="s">
        <v>253</v>
      </c>
      <c r="G19" s="270" t="s">
        <v>253</v>
      </c>
      <c r="H19" s="270" t="s">
        <v>253</v>
      </c>
      <c r="I19" s="270" t="s">
        <v>253</v>
      </c>
      <c r="J19" s="270" t="s">
        <v>253</v>
      </c>
      <c r="K19" s="270" t="s">
        <v>253</v>
      </c>
      <c r="L19" s="270" t="s">
        <v>253</v>
      </c>
      <c r="M19" s="270" t="s">
        <v>253</v>
      </c>
      <c r="N19" s="270" t="s">
        <v>253</v>
      </c>
      <c r="O19" s="270" t="s">
        <v>253</v>
      </c>
    </row>
    <row r="20" spans="1:15" ht="48" customHeight="1">
      <c r="A20" s="499" t="s">
        <v>718</v>
      </c>
      <c r="B20" s="500" t="s">
        <v>719</v>
      </c>
      <c r="C20" s="270" t="s">
        <v>720</v>
      </c>
      <c r="D20" s="270"/>
      <c r="E20" s="270"/>
      <c r="F20" s="270"/>
      <c r="G20" s="270"/>
      <c r="H20" s="270"/>
      <c r="I20" s="270"/>
      <c r="J20" s="270"/>
      <c r="K20" s="270"/>
      <c r="L20" s="270"/>
      <c r="M20" s="270"/>
      <c r="N20" s="270"/>
      <c r="O20" s="270"/>
    </row>
    <row r="21" spans="1:15" ht="40.5" customHeight="1">
      <c r="A21" s="499"/>
      <c r="B21" s="500"/>
      <c r="C21" s="270" t="s">
        <v>721</v>
      </c>
      <c r="D21" s="270"/>
      <c r="E21" s="270"/>
      <c r="F21" s="270"/>
      <c r="G21" s="270"/>
      <c r="H21" s="270"/>
      <c r="I21" s="270"/>
      <c r="J21" s="270"/>
      <c r="K21" s="270"/>
      <c r="L21" s="270"/>
      <c r="M21" s="270"/>
      <c r="N21" s="270"/>
      <c r="O21" s="270"/>
    </row>
    <row r="22" spans="1:15" ht="28.5" customHeight="1">
      <c r="A22" s="499" t="s">
        <v>217</v>
      </c>
      <c r="B22" s="500" t="s">
        <v>722</v>
      </c>
      <c r="C22" s="270" t="s">
        <v>720</v>
      </c>
      <c r="D22" s="270"/>
      <c r="E22" s="270"/>
      <c r="F22" s="270"/>
      <c r="G22" s="270"/>
      <c r="H22" s="270"/>
      <c r="I22" s="270"/>
      <c r="J22" s="270"/>
      <c r="K22" s="270"/>
      <c r="L22" s="270"/>
      <c r="M22" s="270"/>
      <c r="N22" s="270"/>
      <c r="O22" s="270"/>
    </row>
    <row r="23" spans="1:15" ht="26.25" customHeight="1">
      <c r="A23" s="499"/>
      <c r="B23" s="500"/>
      <c r="C23" s="270" t="s">
        <v>721</v>
      </c>
      <c r="D23" s="270"/>
      <c r="E23" s="270"/>
      <c r="F23" s="270"/>
      <c r="G23" s="270"/>
      <c r="H23" s="270"/>
      <c r="I23" s="270"/>
      <c r="J23" s="270"/>
      <c r="K23" s="270"/>
      <c r="L23" s="270"/>
      <c r="M23" s="270"/>
      <c r="N23" s="270"/>
      <c r="O23" s="270"/>
    </row>
    <row r="24" spans="1:15" ht="25.5" customHeight="1">
      <c r="A24" s="499" t="s">
        <v>219</v>
      </c>
      <c r="B24" s="500" t="s">
        <v>723</v>
      </c>
      <c r="C24" s="270" t="s">
        <v>720</v>
      </c>
      <c r="D24" s="270"/>
      <c r="E24" s="270"/>
      <c r="F24" s="270"/>
      <c r="G24" s="270"/>
      <c r="H24" s="270"/>
      <c r="I24" s="270"/>
      <c r="J24" s="270"/>
      <c r="K24" s="270"/>
      <c r="L24" s="270"/>
      <c r="M24" s="270"/>
      <c r="N24" s="270"/>
      <c r="O24" s="270"/>
    </row>
    <row r="25" spans="1:15" ht="23.25" customHeight="1">
      <c r="A25" s="499"/>
      <c r="B25" s="500"/>
      <c r="C25" s="270" t="s">
        <v>721</v>
      </c>
      <c r="D25" s="270"/>
      <c r="E25" s="270"/>
      <c r="F25" s="270"/>
      <c r="G25" s="270"/>
      <c r="H25" s="270"/>
      <c r="I25" s="270"/>
      <c r="J25" s="270"/>
      <c r="K25" s="270"/>
      <c r="L25" s="270"/>
      <c r="M25" s="270"/>
      <c r="N25" s="270"/>
      <c r="O25" s="270"/>
    </row>
    <row r="26" spans="1:15" ht="29.25" customHeight="1">
      <c r="A26" s="499" t="s">
        <v>221</v>
      </c>
      <c r="B26" s="500" t="s">
        <v>724</v>
      </c>
      <c r="C26" s="270" t="s">
        <v>720</v>
      </c>
      <c r="D26" s="270"/>
      <c r="E26" s="270"/>
      <c r="F26" s="270"/>
      <c r="G26" s="270"/>
      <c r="H26" s="270"/>
      <c r="I26" s="270"/>
      <c r="J26" s="270"/>
      <c r="K26" s="270"/>
      <c r="L26" s="270"/>
      <c r="M26" s="270"/>
      <c r="N26" s="270"/>
      <c r="O26" s="270"/>
    </row>
    <row r="27" spans="1:15" ht="32.25" customHeight="1">
      <c r="A27" s="499"/>
      <c r="B27" s="500"/>
      <c r="C27" s="270" t="s">
        <v>721</v>
      </c>
      <c r="D27" s="270"/>
      <c r="E27" s="270"/>
      <c r="F27" s="270"/>
      <c r="G27" s="270"/>
      <c r="H27" s="270"/>
      <c r="I27" s="270"/>
      <c r="J27" s="270"/>
      <c r="K27" s="270"/>
      <c r="L27" s="270"/>
      <c r="M27" s="270"/>
      <c r="N27" s="270"/>
      <c r="O27" s="270"/>
    </row>
    <row r="28" spans="1:15" ht="24.75" customHeight="1">
      <c r="A28" s="499" t="s">
        <v>725</v>
      </c>
      <c r="B28" s="500" t="s">
        <v>726</v>
      </c>
      <c r="C28" s="270" t="s">
        <v>720</v>
      </c>
      <c r="D28" s="270"/>
      <c r="E28" s="270"/>
      <c r="F28" s="270"/>
      <c r="G28" s="270"/>
      <c r="H28" s="270"/>
      <c r="I28" s="270"/>
      <c r="J28" s="270"/>
      <c r="K28" s="270"/>
      <c r="L28" s="270"/>
      <c r="M28" s="270"/>
      <c r="N28" s="270"/>
      <c r="O28" s="270"/>
    </row>
    <row r="29" spans="1:15" ht="24.75" customHeight="1">
      <c r="A29" s="499"/>
      <c r="B29" s="500"/>
      <c r="C29" s="270" t="s">
        <v>721</v>
      </c>
      <c r="D29" s="270"/>
      <c r="E29" s="270"/>
      <c r="F29" s="270"/>
      <c r="G29" s="270"/>
      <c r="H29" s="270"/>
      <c r="I29" s="270"/>
      <c r="J29" s="270"/>
      <c r="K29" s="270"/>
      <c r="L29" s="270"/>
      <c r="M29" s="270"/>
      <c r="N29" s="270"/>
      <c r="O29" s="270"/>
    </row>
    <row r="30" spans="1:15" ht="39.75" customHeight="1">
      <c r="A30" s="499" t="s">
        <v>727</v>
      </c>
      <c r="B30" s="500" t="s">
        <v>728</v>
      </c>
      <c r="C30" s="270" t="s">
        <v>720</v>
      </c>
      <c r="D30" s="270"/>
      <c r="E30" s="270"/>
      <c r="F30" s="270"/>
      <c r="G30" s="270"/>
      <c r="H30" s="270"/>
      <c r="I30" s="270"/>
      <c r="J30" s="270"/>
      <c r="K30" s="270"/>
      <c r="L30" s="270"/>
      <c r="M30" s="270"/>
      <c r="N30" s="270"/>
      <c r="O30" s="270"/>
    </row>
    <row r="31" spans="1:15" ht="45" customHeight="1">
      <c r="A31" s="499"/>
      <c r="B31" s="500"/>
      <c r="C31" s="270" t="s">
        <v>721</v>
      </c>
      <c r="D31" s="270"/>
      <c r="E31" s="270"/>
      <c r="F31" s="270"/>
      <c r="G31" s="270"/>
      <c r="H31" s="270"/>
      <c r="I31" s="270"/>
      <c r="J31" s="270"/>
      <c r="K31" s="270"/>
      <c r="L31" s="270"/>
      <c r="M31" s="270"/>
      <c r="N31" s="270"/>
      <c r="O31" s="270"/>
    </row>
    <row r="32" spans="1:15" ht="28.5" customHeight="1">
      <c r="A32" s="499" t="s">
        <v>729</v>
      </c>
      <c r="B32" s="500" t="s">
        <v>722</v>
      </c>
      <c r="C32" s="270" t="s">
        <v>720</v>
      </c>
      <c r="D32" s="270"/>
      <c r="E32" s="270"/>
      <c r="F32" s="270"/>
      <c r="G32" s="270"/>
      <c r="H32" s="270"/>
      <c r="I32" s="270"/>
      <c r="J32" s="270"/>
      <c r="K32" s="270"/>
      <c r="L32" s="270"/>
      <c r="M32" s="270"/>
      <c r="N32" s="270"/>
      <c r="O32" s="270"/>
    </row>
    <row r="33" spans="1:15" ht="26.25" customHeight="1">
      <c r="A33" s="499"/>
      <c r="B33" s="500"/>
      <c r="C33" s="270" t="s">
        <v>721</v>
      </c>
      <c r="D33" s="270"/>
      <c r="E33" s="270"/>
      <c r="F33" s="270"/>
      <c r="G33" s="270"/>
      <c r="H33" s="270"/>
      <c r="I33" s="270"/>
      <c r="J33" s="270"/>
      <c r="K33" s="270"/>
      <c r="L33" s="270"/>
      <c r="M33" s="270"/>
      <c r="N33" s="270"/>
      <c r="O33" s="270"/>
    </row>
    <row r="34" spans="1:15" ht="30.75" customHeight="1">
      <c r="A34" s="499" t="s">
        <v>730</v>
      </c>
      <c r="B34" s="500" t="s">
        <v>723</v>
      </c>
      <c r="C34" s="270" t="s">
        <v>720</v>
      </c>
      <c r="D34" s="270"/>
      <c r="E34" s="270"/>
      <c r="F34" s="270"/>
      <c r="G34" s="270"/>
      <c r="H34" s="270"/>
      <c r="I34" s="270"/>
      <c r="J34" s="270"/>
      <c r="K34" s="270"/>
      <c r="L34" s="270"/>
      <c r="M34" s="270"/>
      <c r="N34" s="270"/>
      <c r="O34" s="270"/>
    </row>
    <row r="35" spans="1:15" ht="30.75" customHeight="1">
      <c r="A35" s="499"/>
      <c r="B35" s="500"/>
      <c r="C35" s="270" t="s">
        <v>721</v>
      </c>
      <c r="D35" s="270"/>
      <c r="E35" s="270"/>
      <c r="F35" s="270"/>
      <c r="G35" s="270"/>
      <c r="H35" s="270"/>
      <c r="I35" s="270"/>
      <c r="J35" s="270"/>
      <c r="K35" s="270"/>
      <c r="L35" s="270"/>
      <c r="M35" s="270"/>
      <c r="N35" s="270"/>
      <c r="O35" s="270"/>
    </row>
    <row r="36" spans="1:15" ht="30.75" customHeight="1">
      <c r="A36" s="499" t="s">
        <v>731</v>
      </c>
      <c r="B36" s="500" t="s">
        <v>724</v>
      </c>
      <c r="C36" s="270" t="s">
        <v>720</v>
      </c>
      <c r="D36" s="270"/>
      <c r="E36" s="270"/>
      <c r="F36" s="270"/>
      <c r="G36" s="270"/>
      <c r="H36" s="270"/>
      <c r="I36" s="270"/>
      <c r="J36" s="270"/>
      <c r="K36" s="270"/>
      <c r="L36" s="270"/>
      <c r="M36" s="270"/>
      <c r="N36" s="270"/>
      <c r="O36" s="270"/>
    </row>
    <row r="37" spans="1:15" ht="27.75" customHeight="1">
      <c r="A37" s="499"/>
      <c r="B37" s="500"/>
      <c r="C37" s="270" t="s">
        <v>721</v>
      </c>
      <c r="D37" s="270"/>
      <c r="E37" s="270"/>
      <c r="F37" s="270"/>
      <c r="G37" s="270"/>
      <c r="H37" s="270"/>
      <c r="I37" s="270"/>
      <c r="J37" s="270"/>
      <c r="K37" s="270"/>
      <c r="L37" s="270"/>
      <c r="M37" s="270"/>
      <c r="N37" s="270"/>
      <c r="O37" s="270"/>
    </row>
    <row r="38" spans="1:15" ht="30.75" customHeight="1">
      <c r="A38" s="499" t="s">
        <v>732</v>
      </c>
      <c r="B38" s="500" t="s">
        <v>726</v>
      </c>
      <c r="C38" s="270" t="s">
        <v>720</v>
      </c>
      <c r="D38" s="270"/>
      <c r="E38" s="270"/>
      <c r="F38" s="270"/>
      <c r="G38" s="270"/>
      <c r="H38" s="270"/>
      <c r="I38" s="270"/>
      <c r="J38" s="270"/>
      <c r="K38" s="270"/>
      <c r="L38" s="270"/>
      <c r="M38" s="270"/>
      <c r="N38" s="270"/>
      <c r="O38" s="270"/>
    </row>
    <row r="39" spans="1:15" ht="32.25" customHeight="1">
      <c r="A39" s="499"/>
      <c r="B39" s="500"/>
      <c r="C39" s="270" t="s">
        <v>721</v>
      </c>
      <c r="D39" s="270"/>
      <c r="E39" s="270"/>
      <c r="F39" s="270"/>
      <c r="G39" s="270"/>
      <c r="H39" s="270"/>
      <c r="I39" s="270"/>
      <c r="J39" s="270"/>
      <c r="K39" s="270"/>
      <c r="L39" s="270"/>
      <c r="M39" s="270"/>
      <c r="N39" s="270"/>
      <c r="O39" s="270"/>
    </row>
    <row r="40" spans="1:15" ht="40.5" customHeight="1">
      <c r="A40" s="499" t="s">
        <v>733</v>
      </c>
      <c r="B40" s="500" t="s">
        <v>734</v>
      </c>
      <c r="C40" s="270" t="s">
        <v>720</v>
      </c>
      <c r="D40" s="270"/>
      <c r="E40" s="270"/>
      <c r="F40" s="270"/>
      <c r="G40" s="270"/>
      <c r="H40" s="270"/>
      <c r="I40" s="270"/>
      <c r="J40" s="270"/>
      <c r="K40" s="270"/>
      <c r="L40" s="270"/>
      <c r="M40" s="270"/>
      <c r="N40" s="270"/>
      <c r="O40" s="270"/>
    </row>
    <row r="41" spans="1:15" ht="33" customHeight="1">
      <c r="A41" s="499"/>
      <c r="B41" s="500"/>
      <c r="C41" s="270" t="s">
        <v>721</v>
      </c>
      <c r="D41" s="270"/>
      <c r="E41" s="270"/>
      <c r="F41" s="270"/>
      <c r="G41" s="270"/>
      <c r="H41" s="270"/>
      <c r="I41" s="270"/>
      <c r="J41" s="270"/>
      <c r="K41" s="270"/>
      <c r="L41" s="270"/>
      <c r="M41" s="270"/>
      <c r="N41" s="270"/>
      <c r="O41" s="270"/>
    </row>
    <row r="42" spans="1:15" ht="27" customHeight="1">
      <c r="A42" s="499" t="s">
        <v>735</v>
      </c>
      <c r="B42" s="500" t="s">
        <v>722</v>
      </c>
      <c r="C42" s="270" t="s">
        <v>720</v>
      </c>
      <c r="D42" s="270"/>
      <c r="E42" s="270"/>
      <c r="F42" s="270"/>
      <c r="G42" s="270"/>
      <c r="H42" s="270"/>
      <c r="I42" s="270"/>
      <c r="J42" s="270"/>
      <c r="K42" s="270"/>
      <c r="L42" s="270"/>
      <c r="M42" s="270"/>
      <c r="N42" s="270"/>
      <c r="O42" s="270"/>
    </row>
    <row r="43" spans="1:15" ht="30.75" customHeight="1">
      <c r="A43" s="499"/>
      <c r="B43" s="500"/>
      <c r="C43" s="270" t="s">
        <v>721</v>
      </c>
      <c r="D43" s="270"/>
      <c r="E43" s="270"/>
      <c r="F43" s="270"/>
      <c r="G43" s="270"/>
      <c r="H43" s="270"/>
      <c r="I43" s="270"/>
      <c r="J43" s="270"/>
      <c r="K43" s="270"/>
      <c r="L43" s="270"/>
      <c r="M43" s="270"/>
      <c r="N43" s="270"/>
      <c r="O43" s="270"/>
    </row>
    <row r="44" spans="1:15" ht="30.75" customHeight="1">
      <c r="A44" s="499" t="s">
        <v>736</v>
      </c>
      <c r="B44" s="500" t="s">
        <v>723</v>
      </c>
      <c r="C44" s="270" t="s">
        <v>720</v>
      </c>
      <c r="D44" s="270"/>
      <c r="E44" s="270"/>
      <c r="F44" s="270"/>
      <c r="G44" s="270"/>
      <c r="H44" s="270"/>
      <c r="I44" s="270"/>
      <c r="J44" s="270"/>
      <c r="K44" s="270"/>
      <c r="L44" s="270"/>
      <c r="M44" s="270"/>
      <c r="N44" s="270"/>
      <c r="O44" s="270"/>
    </row>
    <row r="45" spans="1:15" ht="29.25" customHeight="1">
      <c r="A45" s="499"/>
      <c r="B45" s="500"/>
      <c r="C45" s="270" t="s">
        <v>721</v>
      </c>
      <c r="D45" s="270"/>
      <c r="E45" s="270"/>
      <c r="F45" s="270"/>
      <c r="G45" s="270"/>
      <c r="H45" s="270"/>
      <c r="I45" s="270"/>
      <c r="J45" s="270"/>
      <c r="K45" s="270"/>
      <c r="L45" s="270"/>
      <c r="M45" s="270"/>
      <c r="N45" s="270"/>
      <c r="O45" s="270"/>
    </row>
    <row r="46" spans="1:15" ht="31.5" customHeight="1">
      <c r="A46" s="499" t="s">
        <v>737</v>
      </c>
      <c r="B46" s="500" t="s">
        <v>724</v>
      </c>
      <c r="C46" s="270" t="s">
        <v>720</v>
      </c>
      <c r="D46" s="270"/>
      <c r="E46" s="270"/>
      <c r="F46" s="270"/>
      <c r="G46" s="270"/>
      <c r="H46" s="270"/>
      <c r="I46" s="270"/>
      <c r="J46" s="270"/>
      <c r="K46" s="270"/>
      <c r="L46" s="270"/>
      <c r="M46" s="270"/>
      <c r="N46" s="270"/>
      <c r="O46" s="270"/>
    </row>
    <row r="47" spans="1:15" ht="30.75" customHeight="1">
      <c r="A47" s="499"/>
      <c r="B47" s="500"/>
      <c r="C47" s="270" t="s">
        <v>721</v>
      </c>
      <c r="D47" s="270"/>
      <c r="E47" s="270"/>
      <c r="F47" s="270"/>
      <c r="G47" s="270"/>
      <c r="H47" s="270"/>
      <c r="I47" s="270"/>
      <c r="J47" s="270"/>
      <c r="K47" s="270"/>
      <c r="L47" s="270"/>
      <c r="M47" s="270"/>
      <c r="N47" s="270"/>
      <c r="O47" s="270"/>
    </row>
    <row r="48" spans="1:15" ht="27.75" customHeight="1">
      <c r="A48" s="499" t="s">
        <v>738</v>
      </c>
      <c r="B48" s="500" t="s">
        <v>726</v>
      </c>
      <c r="C48" s="270" t="s">
        <v>720</v>
      </c>
      <c r="D48" s="270"/>
      <c r="E48" s="270"/>
      <c r="F48" s="270"/>
      <c r="G48" s="270"/>
      <c r="H48" s="270"/>
      <c r="I48" s="270"/>
      <c r="J48" s="270"/>
      <c r="K48" s="270"/>
      <c r="L48" s="270"/>
      <c r="M48" s="270"/>
      <c r="N48" s="270"/>
      <c r="O48" s="270"/>
    </row>
    <row r="49" spans="1:15" ht="27.75" customHeight="1">
      <c r="A49" s="499"/>
      <c r="B49" s="500"/>
      <c r="C49" s="270" t="s">
        <v>721</v>
      </c>
      <c r="D49" s="270"/>
      <c r="E49" s="270"/>
      <c r="F49" s="270"/>
      <c r="G49" s="270"/>
      <c r="H49" s="270"/>
      <c r="I49" s="270"/>
      <c r="J49" s="273"/>
      <c r="K49" s="273"/>
      <c r="L49" s="273"/>
      <c r="M49" s="273"/>
      <c r="N49" s="273"/>
      <c r="O49" s="273"/>
    </row>
    <row r="50" spans="1:15" ht="102.75" customHeight="1">
      <c r="A50" s="271" t="s">
        <v>739</v>
      </c>
      <c r="B50" s="273" t="s">
        <v>740</v>
      </c>
      <c r="C50" s="270" t="s">
        <v>741</v>
      </c>
      <c r="D50" s="270"/>
      <c r="E50" s="270"/>
      <c r="F50" s="270"/>
      <c r="G50" s="270"/>
      <c r="H50" s="270"/>
      <c r="I50" s="270"/>
      <c r="J50" s="273"/>
      <c r="K50" s="273"/>
      <c r="L50" s="273"/>
      <c r="M50" s="273"/>
      <c r="N50" s="273"/>
      <c r="O50" s="273"/>
    </row>
    <row r="51" spans="1:15" ht="39.75" customHeight="1">
      <c r="A51" s="271" t="s">
        <v>742</v>
      </c>
      <c r="B51" s="273" t="s">
        <v>743</v>
      </c>
      <c r="C51" s="270" t="s">
        <v>741</v>
      </c>
      <c r="D51" s="270"/>
      <c r="E51" s="270"/>
      <c r="F51" s="270"/>
      <c r="G51" s="270"/>
      <c r="H51" s="270"/>
      <c r="I51" s="270"/>
      <c r="J51" s="273"/>
      <c r="K51" s="273"/>
      <c r="L51" s="273"/>
      <c r="M51" s="273"/>
      <c r="N51" s="273"/>
      <c r="O51" s="273"/>
    </row>
    <row r="52" spans="1:15" ht="47.25">
      <c r="A52" s="271" t="s">
        <v>744</v>
      </c>
      <c r="B52" s="273" t="s">
        <v>745</v>
      </c>
      <c r="C52" s="270" t="s">
        <v>741</v>
      </c>
      <c r="D52" s="270"/>
      <c r="E52" s="270"/>
      <c r="F52" s="270"/>
      <c r="G52" s="270"/>
      <c r="H52" s="270"/>
      <c r="I52" s="270"/>
      <c r="J52" s="273"/>
      <c r="K52" s="273"/>
      <c r="L52" s="273"/>
      <c r="M52" s="273"/>
      <c r="N52" s="273"/>
      <c r="O52" s="273"/>
    </row>
    <row r="53" spans="1:15" ht="54.75" customHeight="1">
      <c r="A53" s="271" t="s">
        <v>746</v>
      </c>
      <c r="B53" s="273" t="s">
        <v>747</v>
      </c>
      <c r="C53" s="270" t="s">
        <v>741</v>
      </c>
      <c r="D53" s="270"/>
      <c r="E53" s="270"/>
      <c r="F53" s="270"/>
      <c r="G53" s="270"/>
      <c r="H53" s="270"/>
      <c r="I53" s="270"/>
      <c r="J53" s="273"/>
      <c r="K53" s="273"/>
      <c r="L53" s="273"/>
      <c r="M53" s="273"/>
      <c r="N53" s="273"/>
      <c r="O53" s="273"/>
    </row>
    <row r="54" spans="1:15" ht="48.75" customHeight="1">
      <c r="A54" s="271" t="s">
        <v>748</v>
      </c>
      <c r="B54" s="273" t="s">
        <v>749</v>
      </c>
      <c r="C54" s="270" t="s">
        <v>741</v>
      </c>
      <c r="D54" s="270"/>
      <c r="E54" s="270"/>
      <c r="F54" s="270"/>
      <c r="G54" s="270"/>
      <c r="H54" s="270"/>
      <c r="I54" s="270"/>
      <c r="J54" s="273"/>
      <c r="K54" s="273"/>
      <c r="L54" s="273"/>
      <c r="M54" s="273"/>
      <c r="N54" s="273"/>
      <c r="O54" s="273"/>
    </row>
    <row r="55" spans="1:15" ht="29.25" customHeight="1">
      <c r="A55" s="499" t="s">
        <v>750</v>
      </c>
      <c r="B55" s="500" t="s">
        <v>751</v>
      </c>
      <c r="C55" s="270" t="s">
        <v>370</v>
      </c>
      <c r="D55" s="270"/>
      <c r="E55" s="270"/>
      <c r="F55" s="270"/>
      <c r="G55" s="270"/>
      <c r="H55" s="270"/>
      <c r="I55" s="270"/>
      <c r="J55" s="273"/>
      <c r="K55" s="273"/>
      <c r="L55" s="273"/>
      <c r="M55" s="273"/>
      <c r="N55" s="273"/>
      <c r="O55" s="273"/>
    </row>
    <row r="56" spans="1:15" ht="27.75" customHeight="1">
      <c r="A56" s="499"/>
      <c r="B56" s="500"/>
      <c r="C56" s="270" t="s">
        <v>752</v>
      </c>
      <c r="D56" s="270"/>
      <c r="E56" s="270"/>
      <c r="F56" s="270"/>
      <c r="G56" s="270"/>
      <c r="H56" s="270"/>
      <c r="I56" s="270"/>
      <c r="J56" s="273"/>
      <c r="K56" s="273"/>
      <c r="L56" s="273"/>
      <c r="M56" s="273"/>
      <c r="N56" s="273"/>
      <c r="O56" s="273"/>
    </row>
    <row r="57" spans="1:15" ht="27.75" customHeight="1">
      <c r="A57" s="499"/>
      <c r="B57" s="500"/>
      <c r="C57" s="270" t="s">
        <v>753</v>
      </c>
      <c r="D57" s="270"/>
      <c r="E57" s="270"/>
      <c r="F57" s="270"/>
      <c r="G57" s="270"/>
      <c r="H57" s="270"/>
      <c r="I57" s="270"/>
      <c r="J57" s="273"/>
      <c r="K57" s="273"/>
      <c r="L57" s="273"/>
      <c r="M57" s="273"/>
      <c r="N57" s="273"/>
      <c r="O57" s="273"/>
    </row>
    <row r="58" spans="1:15" ht="24" customHeight="1">
      <c r="A58" s="499"/>
      <c r="B58" s="500"/>
      <c r="C58" s="270" t="s">
        <v>754</v>
      </c>
      <c r="D58" s="270"/>
      <c r="E58" s="270"/>
      <c r="F58" s="270"/>
      <c r="G58" s="270"/>
      <c r="H58" s="270"/>
      <c r="I58" s="270"/>
      <c r="J58" s="273"/>
      <c r="K58" s="273"/>
      <c r="L58" s="273"/>
      <c r="M58" s="273"/>
      <c r="N58" s="273"/>
      <c r="O58" s="273"/>
    </row>
    <row r="59" spans="1:15" ht="15.75">
      <c r="A59" s="499" t="s">
        <v>755</v>
      </c>
      <c r="B59" s="500" t="s">
        <v>723</v>
      </c>
      <c r="C59" s="270" t="s">
        <v>370</v>
      </c>
      <c r="D59" s="270"/>
      <c r="E59" s="270"/>
      <c r="F59" s="270"/>
      <c r="G59" s="270"/>
      <c r="H59" s="270"/>
      <c r="I59" s="270"/>
      <c r="J59" s="273"/>
      <c r="K59" s="273"/>
      <c r="L59" s="273"/>
      <c r="M59" s="273"/>
      <c r="N59" s="273"/>
      <c r="O59" s="273"/>
    </row>
    <row r="60" spans="1:15" ht="15.75">
      <c r="A60" s="499"/>
      <c r="B60" s="500"/>
      <c r="C60" s="270" t="s">
        <v>752</v>
      </c>
      <c r="D60" s="270"/>
      <c r="E60" s="270"/>
      <c r="F60" s="270"/>
      <c r="G60" s="270"/>
      <c r="H60" s="270"/>
      <c r="I60" s="270"/>
      <c r="J60" s="273"/>
      <c r="K60" s="273"/>
      <c r="L60" s="273"/>
      <c r="M60" s="273"/>
      <c r="N60" s="273"/>
      <c r="O60" s="273"/>
    </row>
    <row r="61" spans="1:15" ht="15.75">
      <c r="A61" s="499"/>
      <c r="B61" s="500"/>
      <c r="C61" s="270" t="s">
        <v>753</v>
      </c>
      <c r="D61" s="270"/>
      <c r="E61" s="270"/>
      <c r="F61" s="270"/>
      <c r="G61" s="270"/>
      <c r="H61" s="270"/>
      <c r="I61" s="270"/>
      <c r="J61" s="273"/>
      <c r="K61" s="273"/>
      <c r="L61" s="273"/>
      <c r="M61" s="273"/>
      <c r="N61" s="273"/>
      <c r="O61" s="273"/>
    </row>
    <row r="62" spans="1:15" ht="18.75">
      <c r="A62" s="499"/>
      <c r="B62" s="500"/>
      <c r="C62" s="270" t="s">
        <v>754</v>
      </c>
      <c r="D62" s="270"/>
      <c r="E62" s="270"/>
      <c r="F62" s="270"/>
      <c r="G62" s="270"/>
      <c r="H62" s="270"/>
      <c r="I62" s="270"/>
      <c r="J62" s="273"/>
      <c r="K62" s="273"/>
      <c r="L62" s="273"/>
      <c r="M62" s="273"/>
      <c r="N62" s="273"/>
      <c r="O62" s="273"/>
    </row>
    <row r="63" spans="1:15" ht="15.75">
      <c r="A63" s="499" t="s">
        <v>756</v>
      </c>
      <c r="B63" s="500" t="s">
        <v>724</v>
      </c>
      <c r="C63" s="270" t="s">
        <v>370</v>
      </c>
      <c r="D63" s="270"/>
      <c r="E63" s="270"/>
      <c r="F63" s="270"/>
      <c r="G63" s="270"/>
      <c r="H63" s="270"/>
      <c r="I63" s="270"/>
      <c r="J63" s="273"/>
      <c r="K63" s="273"/>
      <c r="L63" s="273"/>
      <c r="M63" s="273"/>
      <c r="N63" s="273"/>
      <c r="O63" s="273"/>
    </row>
    <row r="64" spans="1:15" ht="15.75">
      <c r="A64" s="499"/>
      <c r="B64" s="500"/>
      <c r="C64" s="270" t="s">
        <v>752</v>
      </c>
      <c r="D64" s="270"/>
      <c r="E64" s="270"/>
      <c r="F64" s="270"/>
      <c r="G64" s="270"/>
      <c r="H64" s="270"/>
      <c r="I64" s="270"/>
      <c r="J64" s="273"/>
      <c r="K64" s="273"/>
      <c r="L64" s="273"/>
      <c r="M64" s="273"/>
      <c r="N64" s="273"/>
      <c r="O64" s="273"/>
    </row>
    <row r="65" spans="1:15" ht="15.75">
      <c r="A65" s="499"/>
      <c r="B65" s="500"/>
      <c r="C65" s="270" t="s">
        <v>753</v>
      </c>
      <c r="D65" s="270"/>
      <c r="E65" s="270"/>
      <c r="F65" s="270"/>
      <c r="G65" s="270"/>
      <c r="H65" s="270"/>
      <c r="I65" s="270"/>
      <c r="J65" s="273"/>
      <c r="K65" s="273"/>
      <c r="L65" s="273"/>
      <c r="M65" s="273"/>
      <c r="N65" s="273"/>
      <c r="O65" s="273"/>
    </row>
    <row r="66" spans="1:15" ht="18.75">
      <c r="A66" s="499"/>
      <c r="B66" s="500"/>
      <c r="C66" s="270" t="s">
        <v>754</v>
      </c>
      <c r="D66" s="270"/>
      <c r="E66" s="270"/>
      <c r="F66" s="270"/>
      <c r="G66" s="270"/>
      <c r="H66" s="270"/>
      <c r="I66" s="270"/>
      <c r="J66" s="273"/>
      <c r="K66" s="273"/>
      <c r="L66" s="273"/>
      <c r="M66" s="273"/>
      <c r="N66" s="273"/>
      <c r="O66" s="273"/>
    </row>
    <row r="67" spans="1:15" ht="15.75">
      <c r="A67" s="499" t="s">
        <v>757</v>
      </c>
      <c r="B67" s="500" t="s">
        <v>726</v>
      </c>
      <c r="C67" s="270" t="s">
        <v>370</v>
      </c>
      <c r="D67" s="270"/>
      <c r="E67" s="270"/>
      <c r="F67" s="270"/>
      <c r="G67" s="270"/>
      <c r="H67" s="270"/>
      <c r="I67" s="270"/>
      <c r="J67" s="273"/>
      <c r="K67" s="273"/>
      <c r="L67" s="273"/>
      <c r="M67" s="273"/>
      <c r="N67" s="273"/>
      <c r="O67" s="273"/>
    </row>
    <row r="68" spans="1:15" ht="15.75">
      <c r="A68" s="499"/>
      <c r="B68" s="500"/>
      <c r="C68" s="270" t="s">
        <v>752</v>
      </c>
      <c r="D68" s="270"/>
      <c r="E68" s="270"/>
      <c r="F68" s="270"/>
      <c r="G68" s="270"/>
      <c r="H68" s="270"/>
      <c r="I68" s="270"/>
      <c r="J68" s="273"/>
      <c r="K68" s="273"/>
      <c r="L68" s="273"/>
      <c r="M68" s="273"/>
      <c r="N68" s="273"/>
      <c r="O68" s="273"/>
    </row>
    <row r="69" spans="1:15" ht="29.25" customHeight="1">
      <c r="A69" s="499"/>
      <c r="B69" s="500"/>
      <c r="C69" s="270" t="s">
        <v>753</v>
      </c>
      <c r="D69" s="270"/>
      <c r="E69" s="270"/>
      <c r="F69" s="270"/>
      <c r="G69" s="270"/>
      <c r="H69" s="270"/>
      <c r="I69" s="270"/>
      <c r="J69" s="273"/>
      <c r="K69" s="273"/>
      <c r="L69" s="273"/>
      <c r="M69" s="273"/>
      <c r="N69" s="273"/>
      <c r="O69" s="273"/>
    </row>
    <row r="70" spans="1:15" ht="25.5" customHeight="1">
      <c r="A70" s="499"/>
      <c r="B70" s="500"/>
      <c r="C70" s="270" t="s">
        <v>754</v>
      </c>
      <c r="D70" s="270"/>
      <c r="E70" s="270"/>
      <c r="F70" s="270"/>
      <c r="G70" s="270"/>
      <c r="H70" s="270"/>
      <c r="I70" s="270"/>
      <c r="J70" s="273"/>
      <c r="K70" s="273"/>
      <c r="L70" s="273"/>
      <c r="M70" s="273"/>
      <c r="N70" s="273"/>
      <c r="O70" s="273"/>
    </row>
    <row r="71" spans="1:15" ht="27.75" customHeight="1">
      <c r="A71" s="499" t="s">
        <v>758</v>
      </c>
      <c r="B71" s="500" t="s">
        <v>759</v>
      </c>
      <c r="C71" s="270" t="s">
        <v>370</v>
      </c>
      <c r="D71" s="273"/>
      <c r="E71" s="273"/>
      <c r="F71" s="273"/>
      <c r="G71" s="273"/>
      <c r="H71" s="273"/>
      <c r="I71" s="273"/>
      <c r="J71" s="273"/>
      <c r="K71" s="273"/>
      <c r="L71" s="273"/>
      <c r="M71" s="273"/>
      <c r="N71" s="273"/>
      <c r="O71" s="273"/>
    </row>
    <row r="72" spans="1:15" ht="28.5" customHeight="1">
      <c r="A72" s="499"/>
      <c r="B72" s="500"/>
      <c r="C72" s="270" t="s">
        <v>752</v>
      </c>
      <c r="D72" s="273"/>
      <c r="E72" s="273"/>
      <c r="F72" s="273"/>
      <c r="G72" s="273"/>
      <c r="H72" s="273"/>
      <c r="I72" s="273"/>
      <c r="J72" s="273"/>
      <c r="K72" s="273"/>
      <c r="L72" s="273"/>
      <c r="M72" s="273"/>
      <c r="N72" s="273"/>
      <c r="O72" s="273"/>
    </row>
    <row r="73" spans="1:15" ht="24" customHeight="1">
      <c r="A73" s="499"/>
      <c r="B73" s="500"/>
      <c r="C73" s="270" t="s">
        <v>753</v>
      </c>
      <c r="D73" s="273"/>
      <c r="E73" s="273"/>
      <c r="F73" s="273"/>
      <c r="G73" s="273"/>
      <c r="H73" s="273"/>
      <c r="I73" s="273"/>
      <c r="J73" s="273"/>
      <c r="K73" s="273"/>
      <c r="L73" s="273"/>
      <c r="M73" s="273"/>
      <c r="N73" s="273"/>
      <c r="O73" s="273"/>
    </row>
    <row r="74" spans="1:15" ht="21.75" customHeight="1">
      <c r="A74" s="499"/>
      <c r="B74" s="500"/>
      <c r="C74" s="270" t="s">
        <v>754</v>
      </c>
      <c r="D74" s="273"/>
      <c r="E74" s="273"/>
      <c r="F74" s="273"/>
      <c r="G74" s="273"/>
      <c r="H74" s="273"/>
      <c r="I74" s="273"/>
      <c r="J74" s="273"/>
      <c r="K74" s="273"/>
      <c r="L74" s="273"/>
      <c r="M74" s="273"/>
      <c r="N74" s="273"/>
      <c r="O74" s="273"/>
    </row>
    <row r="75" spans="1:15" ht="15.75">
      <c r="A75" s="499" t="s">
        <v>760</v>
      </c>
      <c r="B75" s="500" t="s">
        <v>723</v>
      </c>
      <c r="C75" s="270" t="s">
        <v>370</v>
      </c>
      <c r="D75" s="270"/>
      <c r="E75" s="270"/>
      <c r="F75" s="270"/>
      <c r="G75" s="270"/>
      <c r="H75" s="270"/>
      <c r="I75" s="270"/>
      <c r="J75" s="273"/>
      <c r="K75" s="273"/>
      <c r="L75" s="273"/>
      <c r="M75" s="273"/>
      <c r="N75" s="273"/>
      <c r="O75" s="273"/>
    </row>
    <row r="76" spans="1:15" ht="15.75">
      <c r="A76" s="499"/>
      <c r="B76" s="500"/>
      <c r="C76" s="270" t="s">
        <v>752</v>
      </c>
      <c r="D76" s="270"/>
      <c r="E76" s="270"/>
      <c r="F76" s="270"/>
      <c r="G76" s="270"/>
      <c r="H76" s="270"/>
      <c r="I76" s="270"/>
      <c r="J76" s="273"/>
      <c r="K76" s="273"/>
      <c r="L76" s="273"/>
      <c r="M76" s="273"/>
      <c r="N76" s="273"/>
      <c r="O76" s="273"/>
    </row>
    <row r="77" spans="1:15" ht="15.75">
      <c r="A77" s="499"/>
      <c r="B77" s="500"/>
      <c r="C77" s="270" t="s">
        <v>753</v>
      </c>
      <c r="D77" s="270"/>
      <c r="E77" s="270"/>
      <c r="F77" s="270"/>
      <c r="G77" s="270"/>
      <c r="H77" s="270"/>
      <c r="I77" s="270"/>
      <c r="J77" s="273"/>
      <c r="K77" s="273"/>
      <c r="L77" s="273"/>
      <c r="M77" s="273"/>
      <c r="N77" s="273"/>
      <c r="O77" s="273"/>
    </row>
    <row r="78" spans="1:15" ht="15.75">
      <c r="A78" s="499"/>
      <c r="B78" s="500"/>
      <c r="C78" s="270" t="s">
        <v>371</v>
      </c>
      <c r="D78" s="270"/>
      <c r="E78" s="270"/>
      <c r="F78" s="270"/>
      <c r="G78" s="270"/>
      <c r="H78" s="270"/>
      <c r="I78" s="270"/>
      <c r="J78" s="273"/>
      <c r="K78" s="273"/>
      <c r="L78" s="273"/>
      <c r="M78" s="273"/>
      <c r="N78" s="273"/>
      <c r="O78" s="273"/>
    </row>
    <row r="79" spans="1:15" ht="15.75">
      <c r="A79" s="499" t="s">
        <v>761</v>
      </c>
      <c r="B79" s="500" t="s">
        <v>724</v>
      </c>
      <c r="C79" s="270" t="s">
        <v>370</v>
      </c>
      <c r="D79" s="270"/>
      <c r="E79" s="270"/>
      <c r="F79" s="270"/>
      <c r="G79" s="270"/>
      <c r="H79" s="270"/>
      <c r="I79" s="270"/>
      <c r="J79" s="273"/>
      <c r="K79" s="273"/>
      <c r="L79" s="273"/>
      <c r="M79" s="273"/>
      <c r="N79" s="273"/>
      <c r="O79" s="273"/>
    </row>
    <row r="80" spans="1:15" ht="15.75">
      <c r="A80" s="499"/>
      <c r="B80" s="500"/>
      <c r="C80" s="270" t="s">
        <v>752</v>
      </c>
      <c r="D80" s="270"/>
      <c r="E80" s="270"/>
      <c r="F80" s="270"/>
      <c r="G80" s="270"/>
      <c r="H80" s="270"/>
      <c r="I80" s="270"/>
      <c r="J80" s="273"/>
      <c r="K80" s="273"/>
      <c r="L80" s="273"/>
      <c r="M80" s="273"/>
      <c r="N80" s="273"/>
      <c r="O80" s="273"/>
    </row>
    <row r="81" spans="1:15" ht="15.75">
      <c r="A81" s="499"/>
      <c r="B81" s="500"/>
      <c r="C81" s="270" t="s">
        <v>753</v>
      </c>
      <c r="D81" s="270"/>
      <c r="E81" s="270"/>
      <c r="F81" s="270"/>
      <c r="G81" s="270"/>
      <c r="H81" s="270"/>
      <c r="I81" s="270"/>
      <c r="J81" s="273"/>
      <c r="K81" s="273"/>
      <c r="L81" s="273"/>
      <c r="M81" s="273"/>
      <c r="N81" s="273"/>
      <c r="O81" s="273"/>
    </row>
    <row r="82" spans="1:15" ht="18.75">
      <c r="A82" s="499"/>
      <c r="B82" s="500"/>
      <c r="C82" s="270" t="s">
        <v>754</v>
      </c>
      <c r="D82" s="270"/>
      <c r="E82" s="270"/>
      <c r="F82" s="270"/>
      <c r="G82" s="270"/>
      <c r="H82" s="270"/>
      <c r="I82" s="270"/>
      <c r="J82" s="273"/>
      <c r="K82" s="273"/>
      <c r="L82" s="273"/>
      <c r="M82" s="273"/>
      <c r="N82" s="273"/>
      <c r="O82" s="273"/>
    </row>
    <row r="83" spans="1:15" ht="15.75">
      <c r="A83" s="499" t="s">
        <v>762</v>
      </c>
      <c r="B83" s="500" t="s">
        <v>726</v>
      </c>
      <c r="C83" s="270" t="s">
        <v>370</v>
      </c>
      <c r="D83" s="270"/>
      <c r="E83" s="270"/>
      <c r="F83" s="270"/>
      <c r="G83" s="270"/>
      <c r="H83" s="270"/>
      <c r="I83" s="270"/>
      <c r="J83" s="273"/>
      <c r="K83" s="273"/>
      <c r="L83" s="273"/>
      <c r="M83" s="273"/>
      <c r="N83" s="273"/>
      <c r="O83" s="273"/>
    </row>
    <row r="84" spans="1:15" ht="15.75">
      <c r="A84" s="499"/>
      <c r="B84" s="500"/>
      <c r="C84" s="270" t="s">
        <v>752</v>
      </c>
      <c r="D84" s="270"/>
      <c r="E84" s="270"/>
      <c r="F84" s="270"/>
      <c r="G84" s="270"/>
      <c r="H84" s="270"/>
      <c r="I84" s="270"/>
      <c r="J84" s="273"/>
      <c r="K84" s="273"/>
      <c r="L84" s="273"/>
      <c r="M84" s="273"/>
      <c r="N84" s="273"/>
      <c r="O84" s="273"/>
    </row>
    <row r="85" spans="1:15" ht="15.75">
      <c r="A85" s="499"/>
      <c r="B85" s="500"/>
      <c r="C85" s="270" t="s">
        <v>753</v>
      </c>
      <c r="D85" s="270"/>
      <c r="E85" s="270"/>
      <c r="F85" s="270"/>
      <c r="G85" s="270"/>
      <c r="H85" s="270"/>
      <c r="I85" s="270"/>
      <c r="J85" s="273"/>
      <c r="K85" s="273"/>
      <c r="L85" s="273"/>
      <c r="M85" s="273"/>
      <c r="N85" s="273"/>
      <c r="O85" s="273"/>
    </row>
    <row r="86" spans="1:15" ht="20.25" customHeight="1">
      <c r="A86" s="499"/>
      <c r="B86" s="500"/>
      <c r="C86" s="270" t="s">
        <v>754</v>
      </c>
      <c r="D86" s="270"/>
      <c r="E86" s="270"/>
      <c r="F86" s="270"/>
      <c r="G86" s="270"/>
      <c r="H86" s="270"/>
      <c r="I86" s="270"/>
      <c r="J86" s="273"/>
      <c r="K86" s="273"/>
      <c r="L86" s="273"/>
      <c r="M86" s="273"/>
      <c r="N86" s="273"/>
      <c r="O86" s="273"/>
    </row>
    <row r="87" spans="1:15" ht="89.25" customHeight="1">
      <c r="A87" s="271" t="s">
        <v>763</v>
      </c>
      <c r="B87" s="272" t="s">
        <v>764</v>
      </c>
      <c r="C87" s="270" t="s">
        <v>253</v>
      </c>
      <c r="D87" s="270" t="s">
        <v>253</v>
      </c>
      <c r="E87" s="270" t="s">
        <v>253</v>
      </c>
      <c r="F87" s="270" t="s">
        <v>253</v>
      </c>
      <c r="G87" s="270" t="s">
        <v>253</v>
      </c>
      <c r="H87" s="270" t="s">
        <v>253</v>
      </c>
      <c r="I87" s="270" t="s">
        <v>253</v>
      </c>
      <c r="J87" s="270" t="s">
        <v>253</v>
      </c>
      <c r="K87" s="270" t="s">
        <v>253</v>
      </c>
      <c r="L87" s="270" t="s">
        <v>253</v>
      </c>
      <c r="M87" s="270" t="s">
        <v>253</v>
      </c>
      <c r="N87" s="270" t="s">
        <v>253</v>
      </c>
      <c r="O87" s="270" t="s">
        <v>253</v>
      </c>
    </row>
    <row r="88" spans="1:15" ht="50.25" customHeight="1">
      <c r="A88" s="499" t="s">
        <v>765</v>
      </c>
      <c r="B88" s="500" t="s">
        <v>719</v>
      </c>
      <c r="C88" s="270" t="s">
        <v>720</v>
      </c>
      <c r="D88" s="270"/>
      <c r="E88" s="270"/>
      <c r="F88" s="270"/>
      <c r="G88" s="270"/>
      <c r="H88" s="270"/>
      <c r="I88" s="270"/>
      <c r="J88" s="270"/>
      <c r="K88" s="270"/>
      <c r="L88" s="270"/>
      <c r="M88" s="270"/>
      <c r="N88" s="270"/>
      <c r="O88" s="270"/>
    </row>
    <row r="89" spans="1:15" ht="40.5" customHeight="1">
      <c r="A89" s="499"/>
      <c r="B89" s="500"/>
      <c r="C89" s="270" t="s">
        <v>721</v>
      </c>
      <c r="D89" s="270"/>
      <c r="E89" s="270"/>
      <c r="F89" s="270"/>
      <c r="G89" s="270"/>
      <c r="H89" s="270"/>
      <c r="I89" s="270"/>
      <c r="J89" s="270"/>
      <c r="K89" s="270"/>
      <c r="L89" s="270"/>
      <c r="M89" s="270"/>
      <c r="N89" s="270"/>
      <c r="O89" s="270"/>
    </row>
    <row r="90" spans="1:15" ht="33.75" customHeight="1">
      <c r="A90" s="499" t="s">
        <v>766</v>
      </c>
      <c r="B90" s="500" t="s">
        <v>722</v>
      </c>
      <c r="C90" s="270" t="s">
        <v>720</v>
      </c>
      <c r="D90" s="270"/>
      <c r="E90" s="270"/>
      <c r="F90" s="270"/>
      <c r="G90" s="270"/>
      <c r="H90" s="270"/>
      <c r="I90" s="270"/>
      <c r="J90" s="270"/>
      <c r="K90" s="270"/>
      <c r="L90" s="270"/>
      <c r="M90" s="270"/>
      <c r="N90" s="270"/>
      <c r="O90" s="270"/>
    </row>
    <row r="91" spans="1:15" ht="25.5" customHeight="1">
      <c r="A91" s="499"/>
      <c r="B91" s="500"/>
      <c r="C91" s="270" t="s">
        <v>721</v>
      </c>
      <c r="D91" s="270"/>
      <c r="E91" s="270"/>
      <c r="F91" s="270"/>
      <c r="G91" s="270"/>
      <c r="H91" s="270"/>
      <c r="I91" s="270"/>
      <c r="J91" s="270"/>
      <c r="K91" s="270"/>
      <c r="L91" s="270"/>
      <c r="M91" s="270"/>
      <c r="N91" s="270"/>
      <c r="O91" s="270"/>
    </row>
    <row r="92" spans="1:15" ht="25.5" customHeight="1">
      <c r="A92" s="499" t="s">
        <v>767</v>
      </c>
      <c r="B92" s="500" t="s">
        <v>723</v>
      </c>
      <c r="C92" s="270" t="s">
        <v>720</v>
      </c>
      <c r="D92" s="270"/>
      <c r="E92" s="270"/>
      <c r="F92" s="270"/>
      <c r="G92" s="270"/>
      <c r="H92" s="270"/>
      <c r="I92" s="270"/>
      <c r="J92" s="270"/>
      <c r="K92" s="270"/>
      <c r="L92" s="270"/>
      <c r="M92" s="270"/>
      <c r="N92" s="270"/>
      <c r="O92" s="270"/>
    </row>
    <row r="93" spans="1:15" ht="24" customHeight="1">
      <c r="A93" s="499"/>
      <c r="B93" s="500"/>
      <c r="C93" s="270" t="s">
        <v>721</v>
      </c>
      <c r="D93" s="270"/>
      <c r="E93" s="270"/>
      <c r="F93" s="270"/>
      <c r="G93" s="270"/>
      <c r="H93" s="270"/>
      <c r="I93" s="270"/>
      <c r="J93" s="270"/>
      <c r="K93" s="270"/>
      <c r="L93" s="270"/>
      <c r="M93" s="270"/>
      <c r="N93" s="270"/>
      <c r="O93" s="270"/>
    </row>
    <row r="94" spans="1:15" ht="25.5" customHeight="1">
      <c r="A94" s="499" t="s">
        <v>768</v>
      </c>
      <c r="B94" s="500" t="s">
        <v>724</v>
      </c>
      <c r="C94" s="270" t="s">
        <v>720</v>
      </c>
      <c r="D94" s="270"/>
      <c r="E94" s="270"/>
      <c r="F94" s="270"/>
      <c r="G94" s="270"/>
      <c r="H94" s="270"/>
      <c r="I94" s="270"/>
      <c r="J94" s="270"/>
      <c r="K94" s="270"/>
      <c r="L94" s="270"/>
      <c r="M94" s="270"/>
      <c r="N94" s="270"/>
      <c r="O94" s="270"/>
    </row>
    <row r="95" spans="1:15" ht="27.75" customHeight="1">
      <c r="A95" s="499"/>
      <c r="B95" s="500"/>
      <c r="C95" s="270" t="s">
        <v>721</v>
      </c>
      <c r="D95" s="270"/>
      <c r="E95" s="270"/>
      <c r="F95" s="270"/>
      <c r="G95" s="270"/>
      <c r="H95" s="270"/>
      <c r="I95" s="270"/>
      <c r="J95" s="270"/>
      <c r="K95" s="270"/>
      <c r="L95" s="270"/>
      <c r="M95" s="270"/>
      <c r="N95" s="270"/>
      <c r="O95" s="270"/>
    </row>
    <row r="96" spans="1:15" ht="28.5" customHeight="1">
      <c r="A96" s="499" t="s">
        <v>769</v>
      </c>
      <c r="B96" s="500" t="s">
        <v>726</v>
      </c>
      <c r="C96" s="270" t="s">
        <v>720</v>
      </c>
      <c r="D96" s="270"/>
      <c r="E96" s="270"/>
      <c r="F96" s="270"/>
      <c r="G96" s="270"/>
      <c r="H96" s="270"/>
      <c r="I96" s="270"/>
      <c r="J96" s="270"/>
      <c r="K96" s="270"/>
      <c r="L96" s="270"/>
      <c r="M96" s="270"/>
      <c r="N96" s="270"/>
      <c r="O96" s="270"/>
    </row>
    <row r="97" spans="1:15" ht="28.5" customHeight="1">
      <c r="A97" s="499"/>
      <c r="B97" s="500"/>
      <c r="C97" s="270" t="s">
        <v>721</v>
      </c>
      <c r="D97" s="270"/>
      <c r="E97" s="270"/>
      <c r="F97" s="270"/>
      <c r="G97" s="270"/>
      <c r="H97" s="270"/>
      <c r="I97" s="270"/>
      <c r="J97" s="270"/>
      <c r="K97" s="270"/>
      <c r="L97" s="270"/>
      <c r="M97" s="270"/>
      <c r="N97" s="270"/>
      <c r="O97" s="270"/>
    </row>
    <row r="98" spans="1:15" ht="47.25" customHeight="1">
      <c r="A98" s="499" t="s">
        <v>12</v>
      </c>
      <c r="B98" s="500" t="s">
        <v>728</v>
      </c>
      <c r="C98" s="270" t="s">
        <v>720</v>
      </c>
      <c r="D98" s="270"/>
      <c r="E98" s="270"/>
      <c r="F98" s="270"/>
      <c r="G98" s="270"/>
      <c r="H98" s="270"/>
      <c r="I98" s="270"/>
      <c r="J98" s="270"/>
      <c r="K98" s="270"/>
      <c r="L98" s="270"/>
      <c r="M98" s="270"/>
      <c r="N98" s="270"/>
      <c r="O98" s="270"/>
    </row>
    <row r="99" spans="1:15" ht="44.25" customHeight="1">
      <c r="A99" s="499"/>
      <c r="B99" s="500"/>
      <c r="C99" s="270" t="s">
        <v>721</v>
      </c>
      <c r="D99" s="270"/>
      <c r="E99" s="270"/>
      <c r="F99" s="270"/>
      <c r="G99" s="270"/>
      <c r="H99" s="270"/>
      <c r="I99" s="270"/>
      <c r="J99" s="270"/>
      <c r="K99" s="270"/>
      <c r="L99" s="270"/>
      <c r="M99" s="270"/>
      <c r="N99" s="270"/>
      <c r="O99" s="270"/>
    </row>
    <row r="100" spans="1:15" ht="25.5" customHeight="1">
      <c r="A100" s="499" t="s">
        <v>10</v>
      </c>
      <c r="B100" s="500" t="s">
        <v>722</v>
      </c>
      <c r="C100" s="270" t="s">
        <v>720</v>
      </c>
      <c r="D100" s="270"/>
      <c r="E100" s="270"/>
      <c r="F100" s="270"/>
      <c r="G100" s="270"/>
      <c r="H100" s="270"/>
      <c r="I100" s="270"/>
      <c r="J100" s="270"/>
      <c r="K100" s="270"/>
      <c r="L100" s="270"/>
      <c r="M100" s="270"/>
      <c r="N100" s="270"/>
      <c r="O100" s="270"/>
    </row>
    <row r="101" spans="1:15" ht="24.75" customHeight="1">
      <c r="A101" s="499"/>
      <c r="B101" s="500"/>
      <c r="C101" s="270" t="s">
        <v>721</v>
      </c>
      <c r="D101" s="270"/>
      <c r="E101" s="270"/>
      <c r="F101" s="270"/>
      <c r="G101" s="270"/>
      <c r="H101" s="270"/>
      <c r="I101" s="270"/>
      <c r="J101" s="270"/>
      <c r="K101" s="270"/>
      <c r="L101" s="270"/>
      <c r="M101" s="270"/>
      <c r="N101" s="270"/>
      <c r="O101" s="270"/>
    </row>
    <row r="102" spans="1:15" ht="24" customHeight="1">
      <c r="A102" s="499" t="s">
        <v>770</v>
      </c>
      <c r="B102" s="500" t="s">
        <v>723</v>
      </c>
      <c r="C102" s="270" t="s">
        <v>720</v>
      </c>
      <c r="D102" s="270"/>
      <c r="E102" s="270"/>
      <c r="F102" s="270"/>
      <c r="G102" s="270"/>
      <c r="H102" s="270"/>
      <c r="I102" s="270"/>
      <c r="J102" s="270"/>
      <c r="K102" s="270"/>
      <c r="L102" s="270"/>
      <c r="M102" s="270"/>
      <c r="N102" s="270"/>
      <c r="O102" s="270"/>
    </row>
    <row r="103" spans="1:15" ht="24" customHeight="1">
      <c r="A103" s="499"/>
      <c r="B103" s="500"/>
      <c r="C103" s="270" t="s">
        <v>721</v>
      </c>
      <c r="D103" s="270"/>
      <c r="E103" s="270"/>
      <c r="F103" s="270"/>
      <c r="G103" s="270"/>
      <c r="H103" s="270"/>
      <c r="I103" s="270"/>
      <c r="J103" s="270"/>
      <c r="K103" s="270"/>
      <c r="L103" s="270"/>
      <c r="M103" s="270"/>
      <c r="N103" s="270"/>
      <c r="O103" s="270"/>
    </row>
    <row r="104" spans="1:15" ht="30" customHeight="1">
      <c r="A104" s="499" t="s">
        <v>771</v>
      </c>
      <c r="B104" s="500" t="s">
        <v>724</v>
      </c>
      <c r="C104" s="270" t="s">
        <v>720</v>
      </c>
      <c r="D104" s="270"/>
      <c r="E104" s="270"/>
      <c r="F104" s="270"/>
      <c r="G104" s="270"/>
      <c r="H104" s="270"/>
      <c r="I104" s="270"/>
      <c r="J104" s="270"/>
      <c r="K104" s="270"/>
      <c r="L104" s="270"/>
      <c r="M104" s="270"/>
      <c r="N104" s="270"/>
      <c r="O104" s="270"/>
    </row>
    <row r="105" spans="1:15" ht="30" customHeight="1">
      <c r="A105" s="499"/>
      <c r="B105" s="500"/>
      <c r="C105" s="270" t="s">
        <v>721</v>
      </c>
      <c r="D105" s="270"/>
      <c r="E105" s="270"/>
      <c r="F105" s="270"/>
      <c r="G105" s="270"/>
      <c r="H105" s="270"/>
      <c r="I105" s="270"/>
      <c r="J105" s="270"/>
      <c r="K105" s="270"/>
      <c r="L105" s="270"/>
      <c r="M105" s="270"/>
      <c r="N105" s="270"/>
      <c r="O105" s="270"/>
    </row>
    <row r="106" spans="1:15" ht="42.75" customHeight="1">
      <c r="A106" s="499" t="s">
        <v>772</v>
      </c>
      <c r="B106" s="500" t="s">
        <v>726</v>
      </c>
      <c r="C106" s="270" t="s">
        <v>720</v>
      </c>
      <c r="D106" s="270"/>
      <c r="E106" s="270"/>
      <c r="F106" s="270"/>
      <c r="G106" s="270"/>
      <c r="H106" s="270"/>
      <c r="I106" s="270"/>
      <c r="J106" s="270"/>
      <c r="K106" s="270"/>
      <c r="L106" s="270"/>
      <c r="M106" s="270"/>
      <c r="N106" s="270"/>
      <c r="O106" s="270"/>
    </row>
    <row r="107" spans="1:15" ht="31.5" customHeight="1">
      <c r="A107" s="499"/>
      <c r="B107" s="500"/>
      <c r="C107" s="270" t="s">
        <v>721</v>
      </c>
      <c r="D107" s="270"/>
      <c r="E107" s="270"/>
      <c r="F107" s="270"/>
      <c r="G107" s="270"/>
      <c r="H107" s="270"/>
      <c r="I107" s="270"/>
      <c r="J107" s="270"/>
      <c r="K107" s="270"/>
      <c r="L107" s="270"/>
      <c r="M107" s="270"/>
      <c r="N107" s="270"/>
      <c r="O107" s="270"/>
    </row>
    <row r="108" spans="1:15" ht="36" customHeight="1">
      <c r="A108" s="499" t="s">
        <v>773</v>
      </c>
      <c r="B108" s="500" t="s">
        <v>734</v>
      </c>
      <c r="C108" s="270" t="s">
        <v>720</v>
      </c>
      <c r="D108" s="270"/>
      <c r="E108" s="270"/>
      <c r="F108" s="270"/>
      <c r="G108" s="270"/>
      <c r="H108" s="270"/>
      <c r="I108" s="270"/>
      <c r="J108" s="270"/>
      <c r="K108" s="270"/>
      <c r="L108" s="270"/>
      <c r="M108" s="270"/>
      <c r="N108" s="270"/>
      <c r="O108" s="270"/>
    </row>
    <row r="109" spans="1:15" ht="35.25" customHeight="1">
      <c r="A109" s="499"/>
      <c r="B109" s="500"/>
      <c r="C109" s="270" t="s">
        <v>721</v>
      </c>
      <c r="D109" s="270"/>
      <c r="E109" s="270"/>
      <c r="F109" s="270"/>
      <c r="G109" s="270"/>
      <c r="H109" s="270"/>
      <c r="I109" s="270"/>
      <c r="J109" s="270"/>
      <c r="K109" s="270"/>
      <c r="L109" s="270"/>
      <c r="M109" s="270"/>
      <c r="N109" s="270"/>
      <c r="O109" s="270"/>
    </row>
    <row r="110" spans="1:15" ht="24" customHeight="1">
      <c r="A110" s="499" t="s">
        <v>774</v>
      </c>
      <c r="B110" s="500" t="s">
        <v>722</v>
      </c>
      <c r="C110" s="270" t="s">
        <v>720</v>
      </c>
      <c r="D110" s="270"/>
      <c r="E110" s="270"/>
      <c r="F110" s="270"/>
      <c r="G110" s="270"/>
      <c r="H110" s="270"/>
      <c r="I110" s="270"/>
      <c r="J110" s="270"/>
      <c r="K110" s="270"/>
      <c r="L110" s="270"/>
      <c r="M110" s="270"/>
      <c r="N110" s="270"/>
      <c r="O110" s="270"/>
    </row>
    <row r="111" spans="1:15" ht="24.75" customHeight="1">
      <c r="A111" s="499"/>
      <c r="B111" s="500"/>
      <c r="C111" s="270" t="s">
        <v>721</v>
      </c>
      <c r="D111" s="270"/>
      <c r="E111" s="270"/>
      <c r="F111" s="270"/>
      <c r="G111" s="270"/>
      <c r="H111" s="270"/>
      <c r="I111" s="270"/>
      <c r="J111" s="270"/>
      <c r="K111" s="270"/>
      <c r="L111" s="270"/>
      <c r="M111" s="270"/>
      <c r="N111" s="270"/>
      <c r="O111" s="270"/>
    </row>
    <row r="112" spans="1:15" ht="25.5" customHeight="1">
      <c r="A112" s="499" t="s">
        <v>775</v>
      </c>
      <c r="B112" s="500" t="s">
        <v>723</v>
      </c>
      <c r="C112" s="270" t="s">
        <v>720</v>
      </c>
      <c r="D112" s="270"/>
      <c r="E112" s="270"/>
      <c r="F112" s="270"/>
      <c r="G112" s="270"/>
      <c r="H112" s="270"/>
      <c r="I112" s="270"/>
      <c r="J112" s="270"/>
      <c r="K112" s="270"/>
      <c r="L112" s="270"/>
      <c r="M112" s="270"/>
      <c r="N112" s="270"/>
      <c r="O112" s="270"/>
    </row>
    <row r="113" spans="1:15" ht="24.75" customHeight="1">
      <c r="A113" s="499"/>
      <c r="B113" s="500"/>
      <c r="C113" s="270" t="s">
        <v>721</v>
      </c>
      <c r="D113" s="270"/>
      <c r="E113" s="270"/>
      <c r="F113" s="270"/>
      <c r="G113" s="270"/>
      <c r="H113" s="270"/>
      <c r="I113" s="270"/>
      <c r="J113" s="270"/>
      <c r="K113" s="270"/>
      <c r="L113" s="270"/>
      <c r="M113" s="270"/>
      <c r="N113" s="270"/>
      <c r="O113" s="270"/>
    </row>
    <row r="114" spans="1:15" ht="28.5" customHeight="1">
      <c r="A114" s="499" t="s">
        <v>776</v>
      </c>
      <c r="B114" s="500" t="s">
        <v>724</v>
      </c>
      <c r="C114" s="270" t="s">
        <v>720</v>
      </c>
      <c r="D114" s="270"/>
      <c r="E114" s="270"/>
      <c r="F114" s="270"/>
      <c r="G114" s="270"/>
      <c r="H114" s="270"/>
      <c r="I114" s="270"/>
      <c r="J114" s="270"/>
      <c r="K114" s="270"/>
      <c r="L114" s="270"/>
      <c r="M114" s="270"/>
      <c r="N114" s="270"/>
      <c r="O114" s="270"/>
    </row>
    <row r="115" spans="1:15" ht="31.5" customHeight="1">
      <c r="A115" s="499"/>
      <c r="B115" s="500"/>
      <c r="C115" s="270" t="s">
        <v>721</v>
      </c>
      <c r="D115" s="270"/>
      <c r="E115" s="270"/>
      <c r="F115" s="270"/>
      <c r="G115" s="270"/>
      <c r="H115" s="270"/>
      <c r="I115" s="270"/>
      <c r="J115" s="270"/>
      <c r="K115" s="270"/>
      <c r="L115" s="270"/>
      <c r="M115" s="270"/>
      <c r="N115" s="270"/>
      <c r="O115" s="270"/>
    </row>
    <row r="116" spans="1:15" ht="18.75">
      <c r="A116" s="499" t="s">
        <v>777</v>
      </c>
      <c r="B116" s="500" t="s">
        <v>726</v>
      </c>
      <c r="C116" s="270" t="s">
        <v>720</v>
      </c>
      <c r="D116" s="270"/>
      <c r="E116" s="270"/>
      <c r="F116" s="270"/>
      <c r="G116" s="270"/>
      <c r="H116" s="270"/>
      <c r="I116" s="270"/>
      <c r="J116" s="270"/>
      <c r="K116" s="270"/>
      <c r="L116" s="270"/>
      <c r="M116" s="270"/>
      <c r="N116" s="270"/>
      <c r="O116" s="270"/>
    </row>
    <row r="117" spans="1:15" ht="38.25" customHeight="1">
      <c r="A117" s="499"/>
      <c r="B117" s="500"/>
      <c r="C117" s="270" t="s">
        <v>721</v>
      </c>
      <c r="D117" s="270"/>
      <c r="E117" s="270"/>
      <c r="F117" s="270"/>
      <c r="G117" s="270"/>
      <c r="H117" s="270"/>
      <c r="I117" s="270"/>
      <c r="J117" s="273"/>
      <c r="K117" s="273"/>
      <c r="L117" s="273"/>
      <c r="M117" s="273"/>
      <c r="N117" s="273"/>
      <c r="O117" s="273"/>
    </row>
    <row r="118" spans="1:15" ht="90" customHeight="1">
      <c r="A118" s="271" t="s">
        <v>778</v>
      </c>
      <c r="B118" s="273" t="s">
        <v>740</v>
      </c>
      <c r="C118" s="270" t="s">
        <v>741</v>
      </c>
      <c r="D118" s="270"/>
      <c r="E118" s="270"/>
      <c r="F118" s="270"/>
      <c r="G118" s="270"/>
      <c r="H118" s="270"/>
      <c r="I118" s="270"/>
      <c r="J118" s="273"/>
      <c r="K118" s="273"/>
      <c r="L118" s="273"/>
      <c r="M118" s="273"/>
      <c r="N118" s="273"/>
      <c r="O118" s="273"/>
    </row>
    <row r="119" spans="1:15" ht="38.25" customHeight="1">
      <c r="A119" s="271" t="s">
        <v>779</v>
      </c>
      <c r="B119" s="273" t="s">
        <v>743</v>
      </c>
      <c r="C119" s="270" t="s">
        <v>741</v>
      </c>
      <c r="D119" s="270"/>
      <c r="E119" s="270"/>
      <c r="F119" s="270"/>
      <c r="G119" s="270"/>
      <c r="H119" s="270"/>
      <c r="I119" s="270"/>
      <c r="J119" s="273"/>
      <c r="K119" s="273"/>
      <c r="L119" s="273"/>
      <c r="M119" s="273"/>
      <c r="N119" s="273"/>
      <c r="O119" s="273"/>
    </row>
    <row r="120" spans="1:15" ht="60.75" customHeight="1">
      <c r="A120" s="271" t="s">
        <v>780</v>
      </c>
      <c r="B120" s="273" t="s">
        <v>745</v>
      </c>
      <c r="C120" s="270" t="s">
        <v>741</v>
      </c>
      <c r="D120" s="270"/>
      <c r="E120" s="270"/>
      <c r="F120" s="270"/>
      <c r="G120" s="270"/>
      <c r="H120" s="270"/>
      <c r="I120" s="270"/>
      <c r="J120" s="273"/>
      <c r="K120" s="273"/>
      <c r="L120" s="273"/>
      <c r="M120" s="273"/>
      <c r="N120" s="273"/>
      <c r="O120" s="273"/>
    </row>
    <row r="121" spans="1:15" ht="55.5" customHeight="1">
      <c r="A121" s="271" t="s">
        <v>781</v>
      </c>
      <c r="B121" s="273" t="s">
        <v>747</v>
      </c>
      <c r="C121" s="270" t="s">
        <v>741</v>
      </c>
      <c r="D121" s="270"/>
      <c r="E121" s="270"/>
      <c r="F121" s="270"/>
      <c r="G121" s="270"/>
      <c r="H121" s="270"/>
      <c r="I121" s="270"/>
      <c r="J121" s="273"/>
      <c r="K121" s="273"/>
      <c r="L121" s="273"/>
      <c r="M121" s="273"/>
      <c r="N121" s="273"/>
      <c r="O121" s="273"/>
    </row>
    <row r="122" spans="1:15" ht="42" customHeight="1">
      <c r="A122" s="271" t="s">
        <v>782</v>
      </c>
      <c r="B122" s="273" t="s">
        <v>749</v>
      </c>
      <c r="C122" s="270" t="s">
        <v>741</v>
      </c>
      <c r="D122" s="270"/>
      <c r="E122" s="270"/>
      <c r="F122" s="270"/>
      <c r="G122" s="270"/>
      <c r="H122" s="270"/>
      <c r="I122" s="270"/>
      <c r="J122" s="273"/>
      <c r="K122" s="273"/>
      <c r="L122" s="273"/>
      <c r="M122" s="273"/>
      <c r="N122" s="273"/>
      <c r="O122" s="273"/>
    </row>
    <row r="123" spans="1:15" ht="24" customHeight="1">
      <c r="A123" s="499" t="s">
        <v>783</v>
      </c>
      <c r="B123" s="500" t="s">
        <v>751</v>
      </c>
      <c r="C123" s="270" t="s">
        <v>370</v>
      </c>
      <c r="D123" s="270"/>
      <c r="E123" s="270"/>
      <c r="F123" s="270"/>
      <c r="G123" s="270"/>
      <c r="H123" s="270"/>
      <c r="I123" s="270"/>
      <c r="J123" s="273"/>
      <c r="K123" s="273"/>
      <c r="L123" s="273"/>
      <c r="M123" s="273"/>
      <c r="N123" s="273"/>
      <c r="O123" s="273"/>
    </row>
    <row r="124" spans="1:15" ht="28.5" customHeight="1">
      <c r="A124" s="499"/>
      <c r="B124" s="500"/>
      <c r="C124" s="270" t="s">
        <v>752</v>
      </c>
      <c r="D124" s="270"/>
      <c r="E124" s="270"/>
      <c r="F124" s="270"/>
      <c r="G124" s="270"/>
      <c r="H124" s="270"/>
      <c r="I124" s="270"/>
      <c r="J124" s="273"/>
      <c r="K124" s="273"/>
      <c r="L124" s="273"/>
      <c r="M124" s="273"/>
      <c r="N124" s="273"/>
      <c r="O124" s="273"/>
    </row>
    <row r="125" spans="1:15" ht="26.25" customHeight="1">
      <c r="A125" s="499"/>
      <c r="B125" s="500"/>
      <c r="C125" s="270" t="s">
        <v>753</v>
      </c>
      <c r="D125" s="270"/>
      <c r="E125" s="270"/>
      <c r="F125" s="270"/>
      <c r="G125" s="270"/>
      <c r="H125" s="270"/>
      <c r="I125" s="270"/>
      <c r="J125" s="273"/>
      <c r="K125" s="273"/>
      <c r="L125" s="273"/>
      <c r="M125" s="273"/>
      <c r="N125" s="273"/>
      <c r="O125" s="273"/>
    </row>
    <row r="126" spans="1:15" ht="28.5" customHeight="1">
      <c r="A126" s="499"/>
      <c r="B126" s="500"/>
      <c r="C126" s="270" t="s">
        <v>754</v>
      </c>
      <c r="D126" s="270"/>
      <c r="E126" s="270"/>
      <c r="F126" s="270"/>
      <c r="G126" s="270"/>
      <c r="H126" s="270"/>
      <c r="I126" s="270"/>
      <c r="J126" s="273"/>
      <c r="K126" s="273"/>
      <c r="L126" s="273"/>
      <c r="M126" s="273"/>
      <c r="N126" s="273"/>
      <c r="O126" s="273"/>
    </row>
    <row r="127" spans="1:15" ht="15.75">
      <c r="A127" s="499" t="s">
        <v>784</v>
      </c>
      <c r="B127" s="500" t="s">
        <v>723</v>
      </c>
      <c r="C127" s="270" t="s">
        <v>370</v>
      </c>
      <c r="D127" s="270"/>
      <c r="E127" s="270"/>
      <c r="F127" s="270"/>
      <c r="G127" s="270"/>
      <c r="H127" s="270"/>
      <c r="I127" s="270"/>
      <c r="J127" s="273"/>
      <c r="K127" s="273"/>
      <c r="L127" s="273"/>
      <c r="M127" s="273"/>
      <c r="N127" s="273"/>
      <c r="O127" s="273"/>
    </row>
    <row r="128" spans="1:15" ht="15.75">
      <c r="A128" s="499"/>
      <c r="B128" s="500"/>
      <c r="C128" s="270" t="s">
        <v>752</v>
      </c>
      <c r="D128" s="270"/>
      <c r="E128" s="270"/>
      <c r="F128" s="270"/>
      <c r="G128" s="270"/>
      <c r="H128" s="270"/>
      <c r="I128" s="270"/>
      <c r="J128" s="273"/>
      <c r="K128" s="273"/>
      <c r="L128" s="273"/>
      <c r="M128" s="273"/>
      <c r="N128" s="273"/>
      <c r="O128" s="273"/>
    </row>
    <row r="129" spans="1:15" ht="15.75">
      <c r="A129" s="499"/>
      <c r="B129" s="500"/>
      <c r="C129" s="270" t="s">
        <v>753</v>
      </c>
      <c r="D129" s="270"/>
      <c r="E129" s="270"/>
      <c r="F129" s="270"/>
      <c r="G129" s="270"/>
      <c r="H129" s="270"/>
      <c r="I129" s="270"/>
      <c r="J129" s="273"/>
      <c r="K129" s="273"/>
      <c r="L129" s="273"/>
      <c r="M129" s="273"/>
      <c r="N129" s="273"/>
      <c r="O129" s="273"/>
    </row>
    <row r="130" spans="1:15" ht="18.75">
      <c r="A130" s="499"/>
      <c r="B130" s="500"/>
      <c r="C130" s="270" t="s">
        <v>754</v>
      </c>
      <c r="D130" s="270"/>
      <c r="E130" s="270"/>
      <c r="F130" s="270"/>
      <c r="G130" s="270"/>
      <c r="H130" s="270"/>
      <c r="I130" s="270"/>
      <c r="J130" s="273"/>
      <c r="K130" s="273"/>
      <c r="L130" s="273"/>
      <c r="M130" s="273"/>
      <c r="N130" s="273"/>
      <c r="O130" s="273"/>
    </row>
    <row r="131" spans="1:15" ht="15.75">
      <c r="A131" s="499" t="s">
        <v>785</v>
      </c>
      <c r="B131" s="500" t="s">
        <v>724</v>
      </c>
      <c r="C131" s="270" t="s">
        <v>370</v>
      </c>
      <c r="D131" s="270"/>
      <c r="E131" s="270"/>
      <c r="F131" s="270"/>
      <c r="G131" s="270"/>
      <c r="H131" s="270"/>
      <c r="I131" s="270"/>
      <c r="J131" s="273"/>
      <c r="K131" s="273"/>
      <c r="L131" s="273"/>
      <c r="M131" s="273"/>
      <c r="N131" s="273"/>
      <c r="O131" s="273"/>
    </row>
    <row r="132" spans="1:15" ht="15.75">
      <c r="A132" s="499"/>
      <c r="B132" s="500"/>
      <c r="C132" s="270" t="s">
        <v>752</v>
      </c>
      <c r="D132" s="270"/>
      <c r="E132" s="270"/>
      <c r="F132" s="270"/>
      <c r="G132" s="270"/>
      <c r="H132" s="270"/>
      <c r="I132" s="270"/>
      <c r="J132" s="273"/>
      <c r="K132" s="273"/>
      <c r="L132" s="273"/>
      <c r="M132" s="273"/>
      <c r="N132" s="273"/>
      <c r="O132" s="273"/>
    </row>
    <row r="133" spans="1:15" ht="15.75" customHeight="1">
      <c r="A133" s="499"/>
      <c r="B133" s="500"/>
      <c r="C133" s="270" t="s">
        <v>753</v>
      </c>
      <c r="D133" s="270"/>
      <c r="E133" s="270"/>
      <c r="F133" s="270"/>
      <c r="G133" s="270"/>
      <c r="H133" s="270"/>
      <c r="I133" s="270"/>
      <c r="J133" s="273"/>
      <c r="K133" s="273"/>
      <c r="L133" s="273"/>
      <c r="M133" s="273"/>
      <c r="N133" s="273"/>
      <c r="O133" s="273"/>
    </row>
    <row r="134" spans="1:15" ht="18.75">
      <c r="A134" s="499"/>
      <c r="B134" s="500"/>
      <c r="C134" s="270" t="s">
        <v>754</v>
      </c>
      <c r="D134" s="270"/>
      <c r="E134" s="270"/>
      <c r="F134" s="270"/>
      <c r="G134" s="270"/>
      <c r="H134" s="270"/>
      <c r="I134" s="270"/>
      <c r="J134" s="273"/>
      <c r="K134" s="273"/>
      <c r="L134" s="273"/>
      <c r="M134" s="273"/>
      <c r="N134" s="273"/>
      <c r="O134" s="273"/>
    </row>
    <row r="135" spans="1:15" ht="15.75">
      <c r="A135" s="499" t="s">
        <v>786</v>
      </c>
      <c r="B135" s="500" t="s">
        <v>726</v>
      </c>
      <c r="C135" s="270" t="s">
        <v>370</v>
      </c>
      <c r="D135" s="273"/>
      <c r="E135" s="273"/>
      <c r="F135" s="273"/>
      <c r="G135" s="273"/>
      <c r="H135" s="273"/>
      <c r="I135" s="273"/>
      <c r="J135" s="273"/>
      <c r="K135" s="273"/>
      <c r="L135" s="273"/>
      <c r="M135" s="273"/>
      <c r="N135" s="273"/>
      <c r="O135" s="273"/>
    </row>
    <row r="136" spans="1:15" ht="15.75">
      <c r="A136" s="499"/>
      <c r="B136" s="500"/>
      <c r="C136" s="270" t="s">
        <v>752</v>
      </c>
      <c r="D136" s="273"/>
      <c r="E136" s="273"/>
      <c r="F136" s="273"/>
      <c r="G136" s="273"/>
      <c r="H136" s="273"/>
      <c r="I136" s="273"/>
      <c r="J136" s="273"/>
      <c r="K136" s="273"/>
      <c r="L136" s="273"/>
      <c r="M136" s="273"/>
      <c r="N136" s="273"/>
      <c r="O136" s="273"/>
    </row>
    <row r="137" spans="1:15" ht="28.5" customHeight="1">
      <c r="A137" s="499"/>
      <c r="B137" s="500"/>
      <c r="C137" s="270" t="s">
        <v>753</v>
      </c>
      <c r="D137" s="273"/>
      <c r="E137" s="273"/>
      <c r="F137" s="273"/>
      <c r="G137" s="273"/>
      <c r="H137" s="273"/>
      <c r="I137" s="273"/>
      <c r="J137" s="273"/>
      <c r="K137" s="273"/>
      <c r="L137" s="273"/>
      <c r="M137" s="273"/>
      <c r="N137" s="273"/>
      <c r="O137" s="273"/>
    </row>
    <row r="138" spans="1:15" ht="25.5" customHeight="1">
      <c r="A138" s="499"/>
      <c r="B138" s="500"/>
      <c r="C138" s="270" t="s">
        <v>754</v>
      </c>
      <c r="D138" s="273"/>
      <c r="E138" s="273"/>
      <c r="F138" s="273"/>
      <c r="G138" s="273"/>
      <c r="H138" s="273"/>
      <c r="I138" s="273"/>
      <c r="J138" s="273"/>
      <c r="K138" s="273"/>
      <c r="L138" s="273"/>
      <c r="M138" s="273"/>
      <c r="N138" s="273"/>
      <c r="O138" s="273"/>
    </row>
    <row r="139" spans="1:15" ht="29.25" customHeight="1">
      <c r="A139" s="499" t="s">
        <v>787</v>
      </c>
      <c r="B139" s="500" t="s">
        <v>759</v>
      </c>
      <c r="C139" s="270" t="s">
        <v>370</v>
      </c>
      <c r="D139" s="270"/>
      <c r="E139" s="270"/>
      <c r="F139" s="270"/>
      <c r="G139" s="270"/>
      <c r="H139" s="270"/>
      <c r="I139" s="270"/>
      <c r="J139" s="273"/>
      <c r="K139" s="273"/>
      <c r="L139" s="273"/>
      <c r="M139" s="273"/>
      <c r="N139" s="273"/>
      <c r="O139" s="273"/>
    </row>
    <row r="140" spans="1:15" ht="28.5" customHeight="1">
      <c r="A140" s="499"/>
      <c r="B140" s="500"/>
      <c r="C140" s="270" t="s">
        <v>752</v>
      </c>
      <c r="D140" s="270"/>
      <c r="E140" s="270"/>
      <c r="F140" s="270"/>
      <c r="G140" s="270"/>
      <c r="H140" s="270"/>
      <c r="I140" s="270"/>
      <c r="J140" s="273"/>
      <c r="K140" s="273"/>
      <c r="L140" s="273"/>
      <c r="M140" s="273"/>
      <c r="N140" s="273"/>
      <c r="O140" s="273"/>
    </row>
    <row r="141" spans="1:15" ht="24" customHeight="1">
      <c r="A141" s="499"/>
      <c r="B141" s="500"/>
      <c r="C141" s="270" t="s">
        <v>753</v>
      </c>
      <c r="D141" s="270"/>
      <c r="E141" s="270"/>
      <c r="F141" s="270"/>
      <c r="G141" s="270"/>
      <c r="H141" s="270"/>
      <c r="I141" s="270"/>
      <c r="J141" s="273"/>
      <c r="K141" s="273"/>
      <c r="L141" s="273"/>
      <c r="M141" s="273"/>
      <c r="N141" s="273"/>
      <c r="O141" s="273"/>
    </row>
    <row r="142" spans="1:15" ht="24" customHeight="1">
      <c r="A142" s="499"/>
      <c r="B142" s="500"/>
      <c r="C142" s="270" t="s">
        <v>754</v>
      </c>
      <c r="D142" s="270"/>
      <c r="E142" s="270"/>
      <c r="F142" s="270"/>
      <c r="G142" s="270"/>
      <c r="H142" s="270"/>
      <c r="I142" s="270"/>
      <c r="J142" s="273"/>
      <c r="K142" s="273"/>
      <c r="L142" s="273"/>
      <c r="M142" s="273"/>
      <c r="N142" s="273"/>
      <c r="O142" s="273"/>
    </row>
    <row r="143" spans="1:15" ht="15.75">
      <c r="A143" s="499" t="s">
        <v>788</v>
      </c>
      <c r="B143" s="500" t="s">
        <v>723</v>
      </c>
      <c r="C143" s="270" t="s">
        <v>370</v>
      </c>
      <c r="D143" s="270"/>
      <c r="E143" s="270"/>
      <c r="F143" s="270"/>
      <c r="G143" s="270"/>
      <c r="H143" s="270"/>
      <c r="I143" s="270"/>
      <c r="J143" s="273"/>
      <c r="K143" s="273"/>
      <c r="L143" s="273"/>
      <c r="M143" s="273"/>
      <c r="N143" s="273"/>
      <c r="O143" s="273"/>
    </row>
    <row r="144" spans="1:15" ht="15.75">
      <c r="A144" s="499"/>
      <c r="B144" s="500"/>
      <c r="C144" s="270" t="s">
        <v>752</v>
      </c>
      <c r="D144" s="270"/>
      <c r="E144" s="270"/>
      <c r="F144" s="270"/>
      <c r="G144" s="270"/>
      <c r="H144" s="270"/>
      <c r="I144" s="270"/>
      <c r="J144" s="273"/>
      <c r="K144" s="273"/>
      <c r="L144" s="273"/>
      <c r="M144" s="273"/>
      <c r="N144" s="273"/>
      <c r="O144" s="273"/>
    </row>
    <row r="145" spans="1:15" ht="15.75">
      <c r="A145" s="499"/>
      <c r="B145" s="500"/>
      <c r="C145" s="270" t="s">
        <v>753</v>
      </c>
      <c r="D145" s="270"/>
      <c r="E145" s="270"/>
      <c r="F145" s="270"/>
      <c r="G145" s="270"/>
      <c r="H145" s="270"/>
      <c r="I145" s="270"/>
      <c r="J145" s="273"/>
      <c r="K145" s="273"/>
      <c r="L145" s="273"/>
      <c r="M145" s="273"/>
      <c r="N145" s="273"/>
      <c r="O145" s="273"/>
    </row>
    <row r="146" spans="1:15" ht="18.75">
      <c r="A146" s="499"/>
      <c r="B146" s="500"/>
      <c r="C146" s="270" t="s">
        <v>754</v>
      </c>
      <c r="D146" s="270"/>
      <c r="E146" s="270"/>
      <c r="F146" s="270"/>
      <c r="G146" s="270"/>
      <c r="H146" s="270"/>
      <c r="I146" s="270"/>
      <c r="J146" s="273"/>
      <c r="K146" s="273"/>
      <c r="L146" s="273"/>
      <c r="M146" s="273"/>
      <c r="N146" s="273"/>
      <c r="O146" s="273"/>
    </row>
    <row r="147" spans="1:15" ht="15.75">
      <c r="A147" s="499" t="s">
        <v>789</v>
      </c>
      <c r="B147" s="500" t="s">
        <v>724</v>
      </c>
      <c r="C147" s="270" t="s">
        <v>370</v>
      </c>
      <c r="D147" s="270"/>
      <c r="E147" s="270"/>
      <c r="F147" s="270"/>
      <c r="G147" s="270"/>
      <c r="H147" s="270"/>
      <c r="I147" s="270"/>
      <c r="J147" s="273"/>
      <c r="K147" s="273"/>
      <c r="L147" s="273"/>
      <c r="M147" s="273"/>
      <c r="N147" s="273"/>
      <c r="O147" s="273"/>
    </row>
    <row r="148" spans="1:15" ht="15.75">
      <c r="A148" s="499"/>
      <c r="B148" s="500"/>
      <c r="C148" s="270" t="s">
        <v>752</v>
      </c>
      <c r="D148" s="270"/>
      <c r="E148" s="270"/>
      <c r="F148" s="270"/>
      <c r="G148" s="270"/>
      <c r="H148" s="270"/>
      <c r="I148" s="270"/>
      <c r="J148" s="273"/>
      <c r="K148" s="273"/>
      <c r="L148" s="273"/>
      <c r="M148" s="273"/>
      <c r="N148" s="273"/>
      <c r="O148" s="273"/>
    </row>
    <row r="149" spans="1:15" ht="15.75">
      <c r="A149" s="499"/>
      <c r="B149" s="500"/>
      <c r="C149" s="270" t="s">
        <v>753</v>
      </c>
      <c r="D149" s="270"/>
      <c r="E149" s="270"/>
      <c r="F149" s="270"/>
      <c r="G149" s="270"/>
      <c r="H149" s="270"/>
      <c r="I149" s="270"/>
      <c r="J149" s="273"/>
      <c r="K149" s="273"/>
      <c r="L149" s="273"/>
      <c r="M149" s="273"/>
      <c r="N149" s="273"/>
      <c r="O149" s="273"/>
    </row>
    <row r="150" spans="1:15" ht="18.75">
      <c r="A150" s="499"/>
      <c r="B150" s="500"/>
      <c r="C150" s="270" t="s">
        <v>754</v>
      </c>
      <c r="D150" s="270"/>
      <c r="E150" s="270"/>
      <c r="F150" s="270"/>
      <c r="G150" s="270"/>
      <c r="H150" s="270"/>
      <c r="I150" s="270"/>
      <c r="J150" s="273"/>
      <c r="K150" s="273"/>
      <c r="L150" s="273"/>
      <c r="M150" s="273"/>
      <c r="N150" s="273"/>
      <c r="O150" s="273"/>
    </row>
    <row r="151" spans="1:15" ht="15.75">
      <c r="A151" s="499" t="s">
        <v>790</v>
      </c>
      <c r="B151" s="500" t="s">
        <v>726</v>
      </c>
      <c r="C151" s="270" t="s">
        <v>370</v>
      </c>
      <c r="D151" s="270"/>
      <c r="E151" s="270"/>
      <c r="F151" s="270"/>
      <c r="G151" s="270"/>
      <c r="H151" s="270"/>
      <c r="I151" s="270"/>
      <c r="J151" s="273"/>
      <c r="K151" s="273"/>
      <c r="L151" s="273"/>
      <c r="M151" s="273"/>
      <c r="N151" s="273"/>
      <c r="O151" s="273"/>
    </row>
    <row r="152" spans="1:15" ht="16.5" customHeight="1">
      <c r="A152" s="499"/>
      <c r="B152" s="500"/>
      <c r="C152" s="270" t="s">
        <v>752</v>
      </c>
      <c r="D152" s="270"/>
      <c r="E152" s="270"/>
      <c r="F152" s="270"/>
      <c r="G152" s="270"/>
      <c r="H152" s="270"/>
      <c r="I152" s="270"/>
      <c r="J152" s="273"/>
      <c r="K152" s="273"/>
      <c r="L152" s="273"/>
      <c r="M152" s="273"/>
      <c r="N152" s="273"/>
      <c r="O152" s="273"/>
    </row>
    <row r="153" spans="1:15" ht="16.5" customHeight="1">
      <c r="A153" s="499"/>
      <c r="B153" s="500"/>
      <c r="C153" s="270" t="s">
        <v>753</v>
      </c>
      <c r="D153" s="270"/>
      <c r="E153" s="270"/>
      <c r="F153" s="270"/>
      <c r="G153" s="270"/>
      <c r="H153" s="270"/>
      <c r="I153" s="270"/>
      <c r="J153" s="273"/>
      <c r="K153" s="273"/>
      <c r="L153" s="273"/>
      <c r="M153" s="273"/>
      <c r="N153" s="273"/>
      <c r="O153" s="273"/>
    </row>
    <row r="154" spans="1:15" ht="21.75" customHeight="1">
      <c r="A154" s="499"/>
      <c r="B154" s="500"/>
      <c r="C154" s="270" t="s">
        <v>754</v>
      </c>
      <c r="D154" s="270"/>
      <c r="E154" s="270"/>
      <c r="F154" s="270"/>
      <c r="G154" s="270"/>
      <c r="H154" s="270"/>
      <c r="I154" s="270"/>
      <c r="J154" s="273"/>
      <c r="K154" s="273"/>
      <c r="L154" s="273"/>
      <c r="M154" s="273"/>
      <c r="N154" s="273"/>
      <c r="O154" s="273"/>
    </row>
    <row r="155" spans="1:15" ht="34.5" customHeight="1">
      <c r="A155" s="271" t="s">
        <v>791</v>
      </c>
      <c r="B155" s="270" t="s">
        <v>715</v>
      </c>
      <c r="C155" s="270" t="s">
        <v>253</v>
      </c>
      <c r="D155" s="270" t="s">
        <v>253</v>
      </c>
      <c r="E155" s="270" t="s">
        <v>253</v>
      </c>
      <c r="F155" s="270" t="s">
        <v>253</v>
      </c>
      <c r="G155" s="270" t="s">
        <v>253</v>
      </c>
      <c r="H155" s="270" t="s">
        <v>253</v>
      </c>
      <c r="I155" s="270" t="s">
        <v>253</v>
      </c>
      <c r="J155" s="270" t="s">
        <v>253</v>
      </c>
      <c r="K155" s="270" t="s">
        <v>253</v>
      </c>
      <c r="L155" s="270" t="s">
        <v>253</v>
      </c>
      <c r="M155" s="270" t="s">
        <v>253</v>
      </c>
      <c r="N155" s="270" t="s">
        <v>253</v>
      </c>
      <c r="O155" s="270" t="s">
        <v>253</v>
      </c>
    </row>
    <row r="156" spans="1:15" ht="18.75">
      <c r="A156" s="271" t="s">
        <v>792</v>
      </c>
      <c r="B156" s="270" t="s">
        <v>792</v>
      </c>
      <c r="C156" s="270"/>
      <c r="D156" s="270"/>
      <c r="E156" s="270"/>
      <c r="F156" s="270"/>
      <c r="G156" s="270"/>
      <c r="H156" s="270"/>
      <c r="I156" s="270"/>
      <c r="J156" s="273"/>
      <c r="K156" s="273"/>
      <c r="L156" s="273"/>
      <c r="M156" s="273"/>
      <c r="N156" s="273"/>
      <c r="O156" s="273"/>
    </row>
    <row r="158" spans="1:15" ht="18">
      <c r="B158" s="267" t="s">
        <v>793</v>
      </c>
    </row>
    <row r="159" spans="1:15" ht="18">
      <c r="B159" s="267" t="s">
        <v>794</v>
      </c>
    </row>
    <row r="160" spans="1:15" ht="18">
      <c r="B160" s="267" t="s">
        <v>795</v>
      </c>
    </row>
    <row r="161" spans="2:2" ht="18">
      <c r="B161" s="267" t="s">
        <v>796</v>
      </c>
    </row>
    <row r="162" spans="2:2" ht="18">
      <c r="B162" s="267" t="s">
        <v>797</v>
      </c>
    </row>
  </sheetData>
  <mergeCells count="110">
    <mergeCell ref="A4:P4"/>
    <mergeCell ref="A5:P5"/>
    <mergeCell ref="A7:P7"/>
    <mergeCell ref="A8:P8"/>
    <mergeCell ref="A9:P9"/>
    <mergeCell ref="A10:P10"/>
    <mergeCell ref="A12:O12"/>
    <mergeCell ref="A13:O13"/>
    <mergeCell ref="A14:AG14"/>
    <mergeCell ref="A15:A16"/>
    <mergeCell ref="B15:B16"/>
    <mergeCell ref="C15:C16"/>
    <mergeCell ref="D15:F15"/>
    <mergeCell ref="G15:G16"/>
    <mergeCell ref="H15:I15"/>
    <mergeCell ref="J15:K15"/>
    <mergeCell ref="A24:A25"/>
    <mergeCell ref="B24:B25"/>
    <mergeCell ref="A26:A27"/>
    <mergeCell ref="B26:B27"/>
    <mergeCell ref="A28:A29"/>
    <mergeCell ref="B28:B29"/>
    <mergeCell ref="L15:M15"/>
    <mergeCell ref="N15:O15"/>
    <mergeCell ref="A20:A21"/>
    <mergeCell ref="B20:B21"/>
    <mergeCell ref="A22:A23"/>
    <mergeCell ref="B22:B23"/>
    <mergeCell ref="A36:A37"/>
    <mergeCell ref="B36:B37"/>
    <mergeCell ref="A38:A39"/>
    <mergeCell ref="B38:B39"/>
    <mergeCell ref="A40:A41"/>
    <mergeCell ref="B40:B41"/>
    <mergeCell ref="A30:A31"/>
    <mergeCell ref="B30:B31"/>
    <mergeCell ref="A32:A33"/>
    <mergeCell ref="B32:B33"/>
    <mergeCell ref="A34:A35"/>
    <mergeCell ref="B34:B35"/>
    <mergeCell ref="A48:A49"/>
    <mergeCell ref="B48:B49"/>
    <mergeCell ref="A55:A58"/>
    <mergeCell ref="B55:B58"/>
    <mergeCell ref="A59:A62"/>
    <mergeCell ref="B59:B62"/>
    <mergeCell ref="A42:A43"/>
    <mergeCell ref="B42:B43"/>
    <mergeCell ref="A44:A45"/>
    <mergeCell ref="B44:B45"/>
    <mergeCell ref="A46:A47"/>
    <mergeCell ref="B46:B47"/>
    <mergeCell ref="A75:A78"/>
    <mergeCell ref="B75:B78"/>
    <mergeCell ref="A79:A82"/>
    <mergeCell ref="B79:B82"/>
    <mergeCell ref="A83:A86"/>
    <mergeCell ref="B83:B86"/>
    <mergeCell ref="A63:A66"/>
    <mergeCell ref="B63:B66"/>
    <mergeCell ref="A67:A70"/>
    <mergeCell ref="B67:B70"/>
    <mergeCell ref="A71:A74"/>
    <mergeCell ref="B71:B74"/>
    <mergeCell ref="A94:A95"/>
    <mergeCell ref="B94:B95"/>
    <mergeCell ref="A96:A97"/>
    <mergeCell ref="B96:B97"/>
    <mergeCell ref="A98:A99"/>
    <mergeCell ref="B98:B99"/>
    <mergeCell ref="A88:A89"/>
    <mergeCell ref="B88:B89"/>
    <mergeCell ref="A90:A91"/>
    <mergeCell ref="B90:B91"/>
    <mergeCell ref="A92:A93"/>
    <mergeCell ref="B92:B93"/>
    <mergeCell ref="A106:A107"/>
    <mergeCell ref="B106:B107"/>
    <mergeCell ref="A108:A109"/>
    <mergeCell ref="B108:B109"/>
    <mergeCell ref="A110:A111"/>
    <mergeCell ref="B110:B111"/>
    <mergeCell ref="A100:A101"/>
    <mergeCell ref="B100:B101"/>
    <mergeCell ref="A102:A103"/>
    <mergeCell ref="B102:B103"/>
    <mergeCell ref="A104:A105"/>
    <mergeCell ref="B104:B105"/>
    <mergeCell ref="A123:A126"/>
    <mergeCell ref="B123:B126"/>
    <mergeCell ref="A127:A130"/>
    <mergeCell ref="B127:B130"/>
    <mergeCell ref="A131:A134"/>
    <mergeCell ref="B131:B134"/>
    <mergeCell ref="A112:A113"/>
    <mergeCell ref="B112:B113"/>
    <mergeCell ref="A114:A115"/>
    <mergeCell ref="B114:B115"/>
    <mergeCell ref="A116:A117"/>
    <mergeCell ref="B116:B117"/>
    <mergeCell ref="A147:A150"/>
    <mergeCell ref="B147:B150"/>
    <mergeCell ref="A151:A154"/>
    <mergeCell ref="B151:B154"/>
    <mergeCell ref="A135:A138"/>
    <mergeCell ref="B135:B138"/>
    <mergeCell ref="A139:A142"/>
    <mergeCell ref="B139:B142"/>
    <mergeCell ref="A143:A146"/>
    <mergeCell ref="B143:B146"/>
  </mergeCells>
  <printOptions horizontalCentered="1"/>
  <pageMargins left="0.70866141732283472" right="0.70866141732283472" top="0.74803149606299213" bottom="0.74803149606299213" header="0.31496062992125984" footer="0.31496062992125984"/>
  <pageSetup paperSize="8" scale="61" firstPageNumber="3" fitToWidth="2" orientation="landscape" useFirstPageNumber="1" r:id="rId1"/>
  <headerFooter>
    <oddHeader>&amp;C&amp;P</oddHeader>
  </headerFooter>
  <rowBreaks count="2" manualBreakCount="2">
    <brk id="39" max="14" man="1"/>
    <brk id="86" max="14" man="1"/>
  </rowBreaks>
  <colBreaks count="1" manualBreakCount="1">
    <brk id="15" max="15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39"/>
  <sheetViews>
    <sheetView view="pageBreakPreview" topLeftCell="A4" zoomScale="70" zoomScaleNormal="50" zoomScaleSheetLayoutView="70" workbookViewId="0">
      <selection activeCell="F16" sqref="F16"/>
    </sheetView>
  </sheetViews>
  <sheetFormatPr defaultColWidth="16.625" defaultRowHeight="15"/>
  <cols>
    <col min="1" max="1" width="12.5" style="274" customWidth="1"/>
    <col min="2" max="2" width="25.5" style="3" customWidth="1"/>
    <col min="3" max="3" width="20.625" style="3" customWidth="1"/>
    <col min="4" max="4" width="20.375" style="3" customWidth="1"/>
    <col min="5" max="5" width="19.75" style="3" customWidth="1"/>
    <col min="6" max="6" width="22.875" style="3" customWidth="1"/>
    <col min="7" max="7" width="19.625" style="3" customWidth="1"/>
    <col min="8" max="8" width="17.375" style="3" customWidth="1"/>
    <col min="9" max="9" width="23.375" style="3" customWidth="1"/>
    <col min="10" max="10" width="12.75" style="3" customWidth="1"/>
    <col min="11" max="12" width="17.375" style="3" customWidth="1"/>
    <col min="13" max="13" width="18.5" style="3" customWidth="1"/>
    <col min="14" max="14" width="21.5" style="3" customWidth="1"/>
    <col min="15" max="15" width="7.75" style="3" customWidth="1"/>
    <col min="16" max="16" width="9" style="3" customWidth="1"/>
    <col min="17" max="17" width="17.75" style="3" customWidth="1"/>
    <col min="18" max="18" width="18.375" style="3" customWidth="1"/>
    <col min="19" max="19" width="9.125" style="3" customWidth="1"/>
    <col min="20" max="20" width="9" style="3" customWidth="1"/>
    <col min="21" max="21" width="22" style="3" customWidth="1"/>
    <col min="22" max="22" width="22.625" style="3" customWidth="1"/>
    <col min="23" max="23" width="14.875" style="3" customWidth="1"/>
    <col min="24" max="24" width="10.625" style="2" customWidth="1"/>
    <col min="25" max="25" width="9.25" style="2" customWidth="1"/>
    <col min="26" max="26" width="11.125" style="2" customWidth="1"/>
    <col min="27" max="27" width="11.875" style="2" customWidth="1"/>
    <col min="28" max="28" width="15.625" style="2" customWidth="1"/>
    <col min="29" max="30" width="15.875" style="2" customWidth="1"/>
    <col min="31" max="31" width="20.75" style="2" customWidth="1"/>
    <col min="32" max="32" width="18.375" style="2" customWidth="1"/>
    <col min="33" max="33" width="29" style="2" customWidth="1"/>
    <col min="34" max="253" width="9" style="2" customWidth="1"/>
    <col min="254" max="254" width="3.875" style="2" bestFit="1" customWidth="1"/>
    <col min="255" max="255" width="16" style="2" bestFit="1" customWidth="1"/>
    <col min="256" max="16384" width="16.625" style="2"/>
  </cols>
  <sheetData>
    <row r="1" spans="1:33" ht="18.75">
      <c r="P1" s="135"/>
      <c r="AD1" s="135"/>
    </row>
    <row r="2" spans="1:33" ht="18.75">
      <c r="P2" s="68"/>
      <c r="AD2" s="68"/>
    </row>
    <row r="3" spans="1:33" ht="18.75">
      <c r="P3" s="68"/>
      <c r="AD3" s="68"/>
    </row>
    <row r="4" spans="1:33" ht="18.75">
      <c r="A4" s="497"/>
      <c r="B4" s="497"/>
      <c r="C4" s="497"/>
      <c r="D4" s="497"/>
      <c r="E4" s="497"/>
      <c r="F4" s="497"/>
      <c r="G4" s="497"/>
      <c r="H4" s="497"/>
      <c r="I4" s="497"/>
      <c r="J4" s="259"/>
      <c r="K4" s="259"/>
      <c r="L4" s="259"/>
      <c r="M4" s="259"/>
      <c r="N4" s="259"/>
      <c r="O4" s="259"/>
      <c r="P4" s="259"/>
      <c r="AD4" s="68"/>
    </row>
    <row r="5" spans="1:33" ht="39" customHeight="1">
      <c r="A5" s="513" t="s">
        <v>798</v>
      </c>
      <c r="B5" s="513"/>
      <c r="C5" s="513"/>
      <c r="D5" s="513"/>
      <c r="E5" s="513"/>
      <c r="F5" s="513"/>
      <c r="G5" s="513"/>
      <c r="H5" s="513"/>
      <c r="I5" s="513"/>
      <c r="J5" s="258"/>
      <c r="K5" s="258"/>
      <c r="L5" s="258"/>
      <c r="M5" s="258"/>
      <c r="N5" s="258"/>
      <c r="O5" s="258"/>
      <c r="P5" s="258"/>
      <c r="Q5" s="163"/>
      <c r="R5" s="163"/>
      <c r="S5" s="163"/>
      <c r="T5" s="163"/>
      <c r="U5" s="163"/>
      <c r="V5" s="163"/>
      <c r="W5" s="163"/>
      <c r="X5" s="163"/>
      <c r="Y5" s="163"/>
      <c r="Z5" s="163"/>
      <c r="AA5" s="163"/>
      <c r="AB5" s="163"/>
      <c r="AC5" s="163"/>
      <c r="AD5" s="163"/>
      <c r="AE5" s="163"/>
      <c r="AF5" s="163"/>
      <c r="AG5" s="163"/>
    </row>
    <row r="6" spans="1:33" ht="22.5" customHeight="1">
      <c r="A6" s="275"/>
      <c r="B6" s="275"/>
      <c r="C6" s="275"/>
      <c r="D6" s="275"/>
      <c r="E6" s="275"/>
      <c r="F6" s="275"/>
      <c r="G6" s="275"/>
      <c r="H6" s="275"/>
      <c r="I6" s="275"/>
      <c r="J6" s="258"/>
      <c r="K6" s="258"/>
      <c r="L6" s="258"/>
      <c r="M6" s="258"/>
      <c r="N6" s="258"/>
      <c r="O6" s="258"/>
      <c r="P6" s="258"/>
      <c r="Q6" s="163"/>
      <c r="R6" s="163"/>
      <c r="S6" s="163"/>
      <c r="T6" s="163"/>
      <c r="U6" s="163"/>
      <c r="V6" s="163"/>
      <c r="W6" s="163"/>
      <c r="X6" s="163"/>
      <c r="Y6" s="163"/>
      <c r="Z6" s="163"/>
      <c r="AA6" s="163"/>
      <c r="AB6" s="163"/>
      <c r="AC6" s="163"/>
      <c r="AD6" s="163"/>
      <c r="AE6" s="163"/>
      <c r="AF6" s="163"/>
      <c r="AG6" s="163"/>
    </row>
    <row r="7" spans="1:33" ht="15.75">
      <c r="A7" s="468" t="s">
        <v>106</v>
      </c>
      <c r="B7" s="468"/>
      <c r="C7" s="468"/>
      <c r="D7" s="468"/>
      <c r="E7" s="468"/>
      <c r="F7" s="468"/>
      <c r="G7" s="468"/>
      <c r="H7" s="468"/>
      <c r="I7" s="468"/>
      <c r="J7" s="276"/>
      <c r="K7" s="276"/>
      <c r="L7" s="276"/>
      <c r="M7" s="276"/>
      <c r="N7" s="276"/>
      <c r="O7" s="276"/>
      <c r="P7" s="276"/>
      <c r="Q7" s="132"/>
      <c r="R7" s="132"/>
      <c r="S7" s="132"/>
      <c r="T7" s="132"/>
      <c r="U7" s="132"/>
      <c r="V7" s="132"/>
      <c r="W7" s="132"/>
      <c r="X7" s="132"/>
      <c r="Y7" s="132"/>
      <c r="Z7" s="132"/>
      <c r="AA7" s="132"/>
      <c r="AB7" s="132"/>
      <c r="AC7" s="132"/>
      <c r="AD7" s="132"/>
      <c r="AE7" s="132"/>
      <c r="AF7" s="132"/>
      <c r="AG7" s="132"/>
    </row>
    <row r="8" spans="1:33" ht="15.75">
      <c r="A8" s="514" t="s">
        <v>57</v>
      </c>
      <c r="B8" s="514"/>
      <c r="C8" s="514"/>
      <c r="D8" s="514"/>
      <c r="E8" s="514"/>
      <c r="F8" s="514"/>
      <c r="G8" s="514"/>
      <c r="H8" s="514"/>
      <c r="I8" s="514"/>
      <c r="J8" s="67"/>
      <c r="K8" s="67"/>
      <c r="L8" s="67"/>
      <c r="M8" s="67"/>
      <c r="N8" s="67"/>
      <c r="O8" s="67"/>
      <c r="P8" s="67"/>
      <c r="Q8" s="67"/>
      <c r="R8" s="67"/>
      <c r="S8" s="67"/>
      <c r="T8" s="67"/>
      <c r="U8" s="67"/>
      <c r="V8" s="67"/>
      <c r="W8" s="67"/>
      <c r="X8" s="67"/>
      <c r="Y8" s="67"/>
      <c r="Z8" s="67"/>
      <c r="AA8" s="67"/>
      <c r="AB8" s="67"/>
      <c r="AC8" s="67"/>
      <c r="AD8" s="67"/>
      <c r="AE8" s="67"/>
      <c r="AF8" s="67"/>
      <c r="AG8" s="67"/>
    </row>
    <row r="9" spans="1:33">
      <c r="A9" s="498"/>
      <c r="B9" s="498"/>
      <c r="C9" s="498"/>
      <c r="D9" s="498"/>
      <c r="E9" s="498"/>
      <c r="F9" s="498"/>
      <c r="G9" s="498"/>
      <c r="H9" s="498"/>
      <c r="I9" s="498"/>
      <c r="J9" s="258"/>
      <c r="K9" s="258"/>
      <c r="L9" s="258"/>
      <c r="M9" s="258"/>
      <c r="N9" s="258"/>
      <c r="O9" s="258"/>
      <c r="P9" s="258"/>
      <c r="Q9" s="258"/>
      <c r="R9" s="258"/>
      <c r="S9" s="258"/>
      <c r="T9" s="258"/>
      <c r="U9" s="258"/>
      <c r="V9" s="258"/>
      <c r="W9" s="258"/>
      <c r="X9" s="258"/>
      <c r="Y9" s="258"/>
      <c r="Z9" s="258"/>
      <c r="AA9" s="258"/>
      <c r="AB9" s="258"/>
      <c r="AC9" s="258"/>
      <c r="AD9" s="258"/>
      <c r="AE9" s="258"/>
      <c r="AF9" s="258"/>
      <c r="AG9" s="258"/>
    </row>
    <row r="10" spans="1:33" ht="18" customHeight="1">
      <c r="A10" s="377" t="s">
        <v>61</v>
      </c>
      <c r="B10" s="377"/>
      <c r="C10" s="377"/>
      <c r="D10" s="377"/>
      <c r="E10" s="377"/>
      <c r="F10" s="377"/>
      <c r="G10" s="377"/>
      <c r="H10" s="377"/>
      <c r="I10" s="377"/>
      <c r="J10" s="35"/>
      <c r="K10" s="35"/>
      <c r="L10" s="35"/>
      <c r="M10" s="35"/>
      <c r="N10" s="35"/>
      <c r="O10" s="35"/>
      <c r="P10" s="35"/>
      <c r="Q10" s="259"/>
      <c r="R10" s="259"/>
      <c r="S10" s="259"/>
      <c r="T10" s="259"/>
      <c r="U10" s="259"/>
      <c r="V10" s="259"/>
      <c r="W10" s="259"/>
      <c r="X10" s="259"/>
      <c r="Y10" s="259"/>
      <c r="Z10" s="259"/>
      <c r="AA10" s="259"/>
      <c r="AB10" s="259"/>
      <c r="AC10" s="259"/>
      <c r="AD10" s="259"/>
      <c r="AE10" s="259"/>
      <c r="AF10" s="259"/>
      <c r="AG10" s="259"/>
    </row>
    <row r="11" spans="1:33">
      <c r="A11" s="277"/>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row>
    <row r="12" spans="1:33" ht="33" customHeight="1">
      <c r="A12" s="499" t="s">
        <v>703</v>
      </c>
      <c r="B12" s="508" t="s">
        <v>704</v>
      </c>
      <c r="C12" s="508" t="s">
        <v>799</v>
      </c>
      <c r="D12" s="508"/>
      <c r="E12" s="508"/>
      <c r="F12" s="508" t="s">
        <v>800</v>
      </c>
      <c r="G12" s="508" t="s">
        <v>801</v>
      </c>
      <c r="H12" s="506" t="s">
        <v>802</v>
      </c>
      <c r="I12" s="506" t="s">
        <v>803</v>
      </c>
    </row>
    <row r="13" spans="1:33" ht="47.25" customHeight="1">
      <c r="A13" s="499"/>
      <c r="B13" s="508"/>
      <c r="C13" s="270" t="s">
        <v>804</v>
      </c>
      <c r="D13" s="270" t="s">
        <v>805</v>
      </c>
      <c r="E13" s="270" t="s">
        <v>806</v>
      </c>
      <c r="F13" s="508"/>
      <c r="G13" s="508"/>
      <c r="H13" s="507"/>
      <c r="I13" s="507"/>
      <c r="R13" s="267"/>
    </row>
    <row r="14" spans="1:33" ht="15.75">
      <c r="A14" s="271">
        <v>1</v>
      </c>
      <c r="B14" s="270">
        <v>2</v>
      </c>
      <c r="C14" s="270">
        <v>3</v>
      </c>
      <c r="D14" s="270">
        <v>4</v>
      </c>
      <c r="E14" s="270">
        <v>5</v>
      </c>
      <c r="F14" s="270">
        <v>6</v>
      </c>
      <c r="G14" s="270">
        <v>7</v>
      </c>
      <c r="H14" s="270">
        <v>8</v>
      </c>
      <c r="I14" s="270">
        <v>9</v>
      </c>
    </row>
    <row r="15" spans="1:33" ht="31.5">
      <c r="A15" s="271" t="s">
        <v>212</v>
      </c>
      <c r="B15" s="270" t="s">
        <v>715</v>
      </c>
      <c r="C15" s="270" t="s">
        <v>716</v>
      </c>
      <c r="D15" s="270" t="s">
        <v>253</v>
      </c>
      <c r="E15" s="270" t="s">
        <v>253</v>
      </c>
      <c r="F15" s="270" t="s">
        <v>253</v>
      </c>
      <c r="G15" s="270" t="s">
        <v>253</v>
      </c>
      <c r="H15" s="270" t="s">
        <v>253</v>
      </c>
      <c r="I15" s="270" t="s">
        <v>253</v>
      </c>
    </row>
    <row r="16" spans="1:33" ht="158.25" customHeight="1">
      <c r="A16" s="271" t="s">
        <v>213</v>
      </c>
      <c r="B16" s="270" t="s">
        <v>807</v>
      </c>
      <c r="C16" s="270"/>
      <c r="D16" s="270"/>
      <c r="E16" s="270"/>
      <c r="F16" s="270" t="s">
        <v>808</v>
      </c>
      <c r="G16" s="270" t="s">
        <v>253</v>
      </c>
      <c r="H16" s="270" t="s">
        <v>253</v>
      </c>
      <c r="I16" s="270"/>
    </row>
    <row r="17" spans="1:9" ht="47.25">
      <c r="A17" s="271" t="s">
        <v>718</v>
      </c>
      <c r="B17" s="270" t="s">
        <v>809</v>
      </c>
      <c r="C17" s="270"/>
      <c r="D17" s="270"/>
      <c r="E17" s="270"/>
      <c r="F17" s="270" t="s">
        <v>810</v>
      </c>
      <c r="G17" s="270" t="s">
        <v>811</v>
      </c>
      <c r="H17" s="270"/>
      <c r="I17" s="270" t="s">
        <v>812</v>
      </c>
    </row>
    <row r="18" spans="1:9" ht="47.25">
      <c r="A18" s="271" t="s">
        <v>727</v>
      </c>
      <c r="B18" s="270" t="s">
        <v>813</v>
      </c>
      <c r="C18" s="270"/>
      <c r="D18" s="270"/>
      <c r="E18" s="270"/>
      <c r="F18" s="270" t="s">
        <v>810</v>
      </c>
      <c r="G18" s="270" t="s">
        <v>814</v>
      </c>
      <c r="H18" s="270"/>
      <c r="I18" s="270" t="s">
        <v>812</v>
      </c>
    </row>
    <row r="19" spans="1:9" ht="63">
      <c r="A19" s="271" t="s">
        <v>733</v>
      </c>
      <c r="B19" s="270" t="s">
        <v>815</v>
      </c>
      <c r="C19" s="270"/>
      <c r="D19" s="270"/>
      <c r="E19" s="270"/>
      <c r="F19" s="270" t="s">
        <v>810</v>
      </c>
      <c r="G19" s="270" t="s">
        <v>816</v>
      </c>
      <c r="H19" s="270"/>
      <c r="I19" s="270" t="s">
        <v>812</v>
      </c>
    </row>
    <row r="20" spans="1:9" ht="157.5">
      <c r="A20" s="271" t="s">
        <v>739</v>
      </c>
      <c r="B20" s="270" t="s">
        <v>817</v>
      </c>
      <c r="C20" s="270"/>
      <c r="D20" s="270"/>
      <c r="E20" s="270"/>
      <c r="F20" s="270" t="s">
        <v>810</v>
      </c>
      <c r="G20" s="270" t="s">
        <v>816</v>
      </c>
      <c r="H20" s="270"/>
      <c r="I20" s="270" t="s">
        <v>812</v>
      </c>
    </row>
    <row r="21" spans="1:9" ht="94.5">
      <c r="A21" s="271" t="s">
        <v>750</v>
      </c>
      <c r="B21" s="270" t="s">
        <v>818</v>
      </c>
      <c r="C21" s="270"/>
      <c r="D21" s="270"/>
      <c r="E21" s="270"/>
      <c r="F21" s="270" t="s">
        <v>810</v>
      </c>
      <c r="G21" s="270" t="s">
        <v>816</v>
      </c>
      <c r="H21" s="270"/>
      <c r="I21" s="270" t="s">
        <v>812</v>
      </c>
    </row>
    <row r="22" spans="1:9" ht="160.5">
      <c r="A22" s="271" t="s">
        <v>763</v>
      </c>
      <c r="B22" s="270" t="s">
        <v>819</v>
      </c>
      <c r="C22" s="270"/>
      <c r="D22" s="270"/>
      <c r="E22" s="270"/>
      <c r="F22" s="270" t="s">
        <v>810</v>
      </c>
      <c r="G22" s="270" t="s">
        <v>253</v>
      </c>
      <c r="H22" s="270" t="s">
        <v>253</v>
      </c>
      <c r="I22" s="270"/>
    </row>
    <row r="23" spans="1:9" ht="47.25">
      <c r="A23" s="271" t="s">
        <v>765</v>
      </c>
      <c r="B23" s="270" t="s">
        <v>809</v>
      </c>
      <c r="C23" s="270"/>
      <c r="D23" s="270"/>
      <c r="E23" s="270"/>
      <c r="F23" s="270" t="s">
        <v>810</v>
      </c>
      <c r="G23" s="270" t="s">
        <v>811</v>
      </c>
      <c r="H23" s="270"/>
      <c r="I23" s="270" t="s">
        <v>812</v>
      </c>
    </row>
    <row r="24" spans="1:9" ht="47.25">
      <c r="A24" s="271" t="s">
        <v>12</v>
      </c>
      <c r="B24" s="270" t="s">
        <v>813</v>
      </c>
      <c r="C24" s="270"/>
      <c r="D24" s="270"/>
      <c r="E24" s="270"/>
      <c r="F24" s="270" t="s">
        <v>810</v>
      </c>
      <c r="G24" s="270" t="s">
        <v>814</v>
      </c>
      <c r="H24" s="270"/>
      <c r="I24" s="270" t="s">
        <v>812</v>
      </c>
    </row>
    <row r="25" spans="1:9" ht="63">
      <c r="A25" s="271" t="s">
        <v>773</v>
      </c>
      <c r="B25" s="270" t="s">
        <v>815</v>
      </c>
      <c r="C25" s="270"/>
      <c r="D25" s="270"/>
      <c r="E25" s="270"/>
      <c r="F25" s="270" t="s">
        <v>810</v>
      </c>
      <c r="G25" s="270" t="s">
        <v>816</v>
      </c>
      <c r="H25" s="270"/>
      <c r="I25" s="270" t="s">
        <v>812</v>
      </c>
    </row>
    <row r="26" spans="1:9" ht="157.5">
      <c r="A26" s="271" t="s">
        <v>778</v>
      </c>
      <c r="B26" s="270" t="s">
        <v>817</v>
      </c>
      <c r="C26" s="270"/>
      <c r="D26" s="270"/>
      <c r="E26" s="270"/>
      <c r="F26" s="270" t="s">
        <v>810</v>
      </c>
      <c r="G26" s="270" t="s">
        <v>816</v>
      </c>
      <c r="H26" s="270"/>
      <c r="I26" s="270" t="s">
        <v>812</v>
      </c>
    </row>
    <row r="27" spans="1:9" ht="94.5">
      <c r="A27" s="271" t="s">
        <v>783</v>
      </c>
      <c r="B27" s="270" t="s">
        <v>818</v>
      </c>
      <c r="C27" s="270"/>
      <c r="D27" s="270"/>
      <c r="E27" s="270"/>
      <c r="F27" s="270" t="s">
        <v>810</v>
      </c>
      <c r="G27" s="270" t="s">
        <v>816</v>
      </c>
      <c r="H27" s="270"/>
      <c r="I27" s="270" t="s">
        <v>812</v>
      </c>
    </row>
    <row r="28" spans="1:9" ht="31.5">
      <c r="A28" s="271" t="s">
        <v>791</v>
      </c>
      <c r="B28" s="270" t="s">
        <v>715</v>
      </c>
      <c r="C28" s="278" t="s">
        <v>253</v>
      </c>
      <c r="D28" s="278" t="s">
        <v>253</v>
      </c>
      <c r="E28" s="278" t="s">
        <v>253</v>
      </c>
      <c r="F28" s="278" t="s">
        <v>253</v>
      </c>
      <c r="G28" s="278" t="s">
        <v>253</v>
      </c>
      <c r="H28" s="278" t="s">
        <v>253</v>
      </c>
      <c r="I28" s="278" t="s">
        <v>253</v>
      </c>
    </row>
    <row r="29" spans="1:9" ht="18">
      <c r="A29" s="279" t="s">
        <v>820</v>
      </c>
      <c r="B29" s="278" t="s">
        <v>820</v>
      </c>
      <c r="C29" s="264"/>
      <c r="D29" s="264"/>
      <c r="E29" s="264"/>
      <c r="F29" s="264"/>
      <c r="G29" s="264"/>
      <c r="H29" s="264"/>
      <c r="I29" s="264"/>
    </row>
    <row r="31" spans="1:9" ht="18">
      <c r="A31" s="268"/>
      <c r="B31" s="267" t="s">
        <v>821</v>
      </c>
    </row>
    <row r="32" spans="1:9" ht="51.75" customHeight="1">
      <c r="A32" s="268"/>
      <c r="B32" s="512" t="s">
        <v>822</v>
      </c>
      <c r="C32" s="512"/>
      <c r="D32" s="512"/>
      <c r="E32" s="512"/>
      <c r="F32" s="512"/>
      <c r="G32" s="512"/>
      <c r="H32" s="512"/>
      <c r="I32" s="512"/>
    </row>
    <row r="33" spans="1:9" ht="18">
      <c r="A33" s="268"/>
      <c r="B33" s="267" t="s">
        <v>795</v>
      </c>
    </row>
    <row r="34" spans="1:9" ht="18">
      <c r="B34" s="267" t="s">
        <v>823</v>
      </c>
    </row>
    <row r="35" spans="1:9" ht="18">
      <c r="B35" s="267" t="s">
        <v>824</v>
      </c>
    </row>
    <row r="36" spans="1:9" ht="52.5" customHeight="1">
      <c r="B36" s="512" t="s">
        <v>825</v>
      </c>
      <c r="C36" s="512"/>
      <c r="D36" s="512"/>
      <c r="E36" s="512"/>
      <c r="F36" s="512"/>
      <c r="G36" s="512"/>
      <c r="H36" s="512"/>
      <c r="I36" s="512"/>
    </row>
    <row r="37" spans="1:9" ht="18">
      <c r="B37" s="267" t="s">
        <v>826</v>
      </c>
    </row>
    <row r="39" spans="1:9">
      <c r="B39" s="267"/>
    </row>
  </sheetData>
  <mergeCells count="15">
    <mergeCell ref="A10:I10"/>
    <mergeCell ref="A4:I4"/>
    <mergeCell ref="A5:I5"/>
    <mergeCell ref="A7:I7"/>
    <mergeCell ref="A8:I8"/>
    <mergeCell ref="A9:I9"/>
    <mergeCell ref="I12:I13"/>
    <mergeCell ref="B32:I32"/>
    <mergeCell ref="B36:I36"/>
    <mergeCell ref="A12:A13"/>
    <mergeCell ref="B12:B13"/>
    <mergeCell ref="C12:E12"/>
    <mergeCell ref="F12:F13"/>
    <mergeCell ref="G12:G13"/>
    <mergeCell ref="H12:H13"/>
  </mergeCells>
  <printOptions horizontalCentered="1"/>
  <pageMargins left="0.70866141732283472" right="0.70866141732283472" top="0.74803149606299213" bottom="0.74803149606299213" header="0.31496062992125984" footer="0.31496062992125984"/>
  <pageSetup paperSize="8" scale="65" firstPageNumber="7" fitToWidth="2" orientation="landscape" useFirstPageNumber="1" r:id="rId1"/>
  <headerFooter>
    <oddHeader>&amp;C&amp;P</oddHeader>
  </headerFooter>
  <colBreaks count="1" manualBreakCount="1">
    <brk id="16" max="2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42"/>
  <sheetViews>
    <sheetView view="pageBreakPreview" zoomScale="60" zoomScaleNormal="100" workbookViewId="0">
      <selection activeCell="X46" sqref="X46"/>
    </sheetView>
  </sheetViews>
  <sheetFormatPr defaultRowHeight="15"/>
  <cols>
    <col min="1" max="1" width="13.5" style="294" customWidth="1"/>
    <col min="2" max="2" width="48.5" style="294" customWidth="1"/>
    <col min="3" max="3" width="21.75" style="294" customWidth="1"/>
    <col min="4" max="4" width="20.5" style="294" customWidth="1"/>
    <col min="5" max="5" width="15.875" style="294" customWidth="1"/>
    <col min="6" max="7" width="16.125" style="294" customWidth="1"/>
    <col min="8" max="8" width="28.875" style="294" customWidth="1"/>
    <col min="9" max="9" width="24" style="294" customWidth="1"/>
    <col min="10" max="13" width="19.875" style="294" customWidth="1"/>
    <col min="14" max="14" width="24.5" style="294" customWidth="1"/>
    <col min="15" max="16" width="19.875" style="294" customWidth="1"/>
    <col min="17" max="19" width="20.5" style="3" customWidth="1"/>
    <col min="20" max="20" width="19.75" style="2" customWidth="1"/>
    <col min="21" max="21" width="10" style="2" customWidth="1"/>
    <col min="22" max="22" width="9" style="2"/>
    <col min="23" max="23" width="17" style="2" customWidth="1"/>
    <col min="24" max="24" width="17.75" style="2" customWidth="1"/>
    <col min="25" max="25" width="8.75" style="294" customWidth="1"/>
    <col min="26" max="26" width="8.375" style="294" customWidth="1"/>
    <col min="27" max="27" width="9" style="294"/>
    <col min="28" max="28" width="14.625" style="294" customWidth="1"/>
    <col min="29" max="29" width="47.125" style="294" customWidth="1"/>
    <col min="30" max="30" width="15.5" style="294" customWidth="1"/>
    <col min="31" max="31" width="14.25" style="294" customWidth="1"/>
    <col min="32" max="16384" width="9" style="294"/>
  </cols>
  <sheetData>
    <row r="1" spans="1:34" s="281" customFormat="1" ht="18.75" customHeight="1">
      <c r="A1" s="280"/>
      <c r="N1" s="135" t="s">
        <v>827</v>
      </c>
      <c r="Q1" s="3"/>
      <c r="R1" s="3"/>
      <c r="S1" s="3"/>
      <c r="T1" s="2"/>
      <c r="U1" s="2"/>
      <c r="V1" s="2"/>
      <c r="W1" s="2"/>
    </row>
    <row r="2" spans="1:34" s="281" customFormat="1" ht="18.75" customHeight="1">
      <c r="A2" s="280"/>
      <c r="N2" s="68" t="s">
        <v>103</v>
      </c>
      <c r="Q2" s="3"/>
      <c r="R2" s="3"/>
      <c r="S2" s="3"/>
      <c r="T2" s="2"/>
      <c r="U2" s="2"/>
      <c r="V2" s="2"/>
      <c r="W2" s="2"/>
    </row>
    <row r="3" spans="1:34" s="281" customFormat="1" ht="18.75">
      <c r="A3" s="282"/>
      <c r="N3" s="68" t="s">
        <v>104</v>
      </c>
      <c r="Q3" s="3"/>
      <c r="R3" s="3"/>
      <c r="S3" s="3"/>
      <c r="T3" s="2"/>
      <c r="U3" s="2"/>
      <c r="V3" s="2"/>
      <c r="W3" s="2"/>
    </row>
    <row r="4" spans="1:34" s="281" customFormat="1" ht="16.5">
      <c r="A4" s="497" t="s">
        <v>828</v>
      </c>
      <c r="B4" s="497"/>
      <c r="C4" s="497"/>
      <c r="D4" s="497"/>
      <c r="E4" s="497"/>
      <c r="F4" s="497"/>
      <c r="G4" s="497"/>
      <c r="H4" s="497"/>
      <c r="I4" s="497"/>
      <c r="J4" s="497"/>
      <c r="K4" s="497"/>
      <c r="L4" s="497"/>
      <c r="M4" s="497"/>
      <c r="N4" s="497"/>
      <c r="Q4" s="3"/>
      <c r="R4" s="3"/>
      <c r="S4" s="3"/>
      <c r="T4" s="2"/>
      <c r="U4" s="2"/>
      <c r="V4" s="2"/>
      <c r="W4" s="2"/>
    </row>
    <row r="5" spans="1:34" s="281" customFormat="1" ht="15.75">
      <c r="A5" s="523"/>
      <c r="B5" s="523"/>
      <c r="C5" s="523"/>
      <c r="D5" s="523"/>
      <c r="E5" s="523"/>
      <c r="F5" s="523"/>
      <c r="G5" s="523"/>
      <c r="H5" s="523"/>
      <c r="I5" s="523"/>
      <c r="J5" s="523"/>
      <c r="K5" s="523"/>
      <c r="L5" s="523"/>
      <c r="M5" s="523"/>
      <c r="N5" s="523"/>
      <c r="O5" s="283"/>
      <c r="P5" s="283"/>
      <c r="Q5" s="283"/>
      <c r="R5" s="283"/>
      <c r="S5" s="283"/>
      <c r="T5" s="283"/>
      <c r="U5" s="283"/>
      <c r="V5" s="283"/>
      <c r="W5" s="283"/>
      <c r="X5" s="283"/>
      <c r="Y5" s="283"/>
      <c r="Z5" s="283"/>
      <c r="AA5" s="283"/>
      <c r="AB5" s="283"/>
      <c r="AC5" s="283"/>
    </row>
    <row r="6" spans="1:34" s="281" customFormat="1" ht="15.75">
      <c r="A6" s="468" t="str">
        <f>'[10]13'!A6:K6</f>
        <v>Инвестиционная программа филиал "Волго-Вятский" АО "Оборонэнерго" в границах Республики Марий Эл</v>
      </c>
      <c r="B6" s="468"/>
      <c r="C6" s="468"/>
      <c r="D6" s="468"/>
      <c r="E6" s="468"/>
      <c r="F6" s="468"/>
      <c r="G6" s="468"/>
      <c r="H6" s="468"/>
      <c r="I6" s="468"/>
      <c r="J6" s="468"/>
      <c r="K6" s="468"/>
      <c r="L6" s="468"/>
      <c r="M6" s="468"/>
      <c r="N6" s="468"/>
      <c r="O6" s="132"/>
      <c r="P6" s="132"/>
      <c r="Q6" s="132"/>
      <c r="R6" s="132"/>
      <c r="S6" s="132"/>
      <c r="T6" s="132"/>
      <c r="U6" s="132"/>
      <c r="V6" s="132"/>
      <c r="W6" s="132"/>
      <c r="X6" s="132"/>
      <c r="Y6" s="132"/>
      <c r="Z6" s="132"/>
      <c r="AA6" s="132"/>
      <c r="AB6" s="132"/>
      <c r="AC6" s="132"/>
      <c r="AD6" s="132"/>
      <c r="AE6" s="132"/>
      <c r="AF6" s="132"/>
      <c r="AG6" s="132"/>
      <c r="AH6" s="132"/>
    </row>
    <row r="7" spans="1:34" s="281" customFormat="1" ht="15.75">
      <c r="A7" s="376" t="s">
        <v>57</v>
      </c>
      <c r="B7" s="376"/>
      <c r="C7" s="376"/>
      <c r="D7" s="376"/>
      <c r="E7" s="376"/>
      <c r="F7" s="376"/>
      <c r="G7" s="376"/>
      <c r="H7" s="376"/>
      <c r="I7" s="376"/>
      <c r="J7" s="376"/>
      <c r="K7" s="376"/>
      <c r="L7" s="376"/>
      <c r="M7" s="376"/>
      <c r="N7" s="376"/>
      <c r="O7" s="67"/>
      <c r="P7" s="67"/>
      <c r="Q7" s="67"/>
      <c r="R7" s="67"/>
      <c r="S7" s="67"/>
      <c r="T7" s="67"/>
      <c r="U7" s="67"/>
      <c r="V7" s="67"/>
      <c r="W7" s="67"/>
      <c r="X7" s="67"/>
      <c r="Y7" s="67"/>
      <c r="Z7" s="67"/>
      <c r="AA7" s="67"/>
      <c r="AB7" s="67"/>
      <c r="AC7" s="67"/>
      <c r="AD7" s="67"/>
      <c r="AE7" s="67"/>
      <c r="AF7" s="67"/>
      <c r="AG7" s="67"/>
      <c r="AH7" s="67"/>
    </row>
    <row r="8" spans="1:34" s="281" customFormat="1" ht="15.75">
      <c r="A8" s="524"/>
      <c r="B8" s="524"/>
      <c r="C8" s="524"/>
      <c r="D8" s="524"/>
      <c r="E8" s="524"/>
      <c r="F8" s="524"/>
      <c r="G8" s="524"/>
      <c r="H8" s="524"/>
      <c r="I8" s="524"/>
      <c r="J8" s="524"/>
      <c r="K8" s="524"/>
      <c r="L8" s="524"/>
      <c r="M8" s="524"/>
      <c r="N8" s="524"/>
      <c r="O8" s="282"/>
      <c r="P8" s="282"/>
      <c r="Q8" s="282"/>
      <c r="R8" s="282"/>
      <c r="S8" s="282"/>
      <c r="T8" s="282"/>
      <c r="U8" s="282"/>
      <c r="V8" s="282"/>
      <c r="W8" s="282"/>
      <c r="X8" s="282"/>
      <c r="Y8" s="282"/>
      <c r="Z8" s="282"/>
      <c r="AA8" s="282"/>
      <c r="AB8" s="282"/>
      <c r="AC8" s="282"/>
    </row>
    <row r="9" spans="1:34" s="284" customFormat="1" ht="15.75" customHeight="1">
      <c r="A9" s="368" t="s">
        <v>61</v>
      </c>
      <c r="B9" s="368"/>
      <c r="C9" s="368"/>
      <c r="D9" s="368"/>
      <c r="E9" s="368"/>
      <c r="F9" s="368"/>
      <c r="G9" s="368"/>
      <c r="H9" s="368"/>
      <c r="I9" s="368"/>
      <c r="J9" s="368"/>
      <c r="K9" s="368"/>
      <c r="L9" s="368"/>
      <c r="M9" s="368"/>
      <c r="N9" s="368"/>
      <c r="O9" s="259"/>
      <c r="P9" s="259"/>
      <c r="Q9" s="259"/>
      <c r="R9" s="259"/>
      <c r="S9" s="259"/>
      <c r="T9" s="259"/>
      <c r="U9" s="259"/>
      <c r="V9" s="259"/>
      <c r="W9" s="259"/>
      <c r="X9" s="259"/>
      <c r="Y9" s="259"/>
      <c r="Z9" s="259"/>
      <c r="AA9" s="259"/>
      <c r="AB9" s="259"/>
      <c r="AC9" s="259"/>
      <c r="AD9" s="259"/>
      <c r="AE9" s="259"/>
      <c r="AF9" s="259"/>
      <c r="AG9" s="259"/>
      <c r="AH9" s="259"/>
    </row>
    <row r="10" spans="1:34" s="281" customFormat="1" ht="18.75">
      <c r="A10" s="521"/>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row>
    <row r="11" spans="1:34" s="281" customFormat="1" ht="69.75" customHeight="1">
      <c r="A11" s="413" t="s">
        <v>55</v>
      </c>
      <c r="B11" s="413" t="s">
        <v>54</v>
      </c>
      <c r="C11" s="413" t="s">
        <v>829</v>
      </c>
      <c r="D11" s="474" t="s">
        <v>830</v>
      </c>
      <c r="E11" s="519" t="s">
        <v>831</v>
      </c>
      <c r="F11" s="519" t="s">
        <v>832</v>
      </c>
      <c r="G11" s="519" t="s">
        <v>833</v>
      </c>
      <c r="H11" s="413" t="s">
        <v>834</v>
      </c>
      <c r="I11" s="413"/>
      <c r="J11" s="413"/>
      <c r="K11" s="413"/>
      <c r="L11" s="413" t="s">
        <v>835</v>
      </c>
      <c r="M11" s="413"/>
      <c r="N11" s="478" t="s">
        <v>836</v>
      </c>
      <c r="O11" s="478" t="s">
        <v>837</v>
      </c>
      <c r="P11" s="479" t="s">
        <v>838</v>
      </c>
      <c r="Q11" s="474" t="s">
        <v>839</v>
      </c>
      <c r="R11" s="474"/>
      <c r="S11" s="472" t="s">
        <v>667</v>
      </c>
      <c r="T11" s="472" t="s">
        <v>840</v>
      </c>
      <c r="U11" s="477" t="s">
        <v>841</v>
      </c>
      <c r="V11" s="477"/>
      <c r="W11" s="477"/>
      <c r="X11" s="477"/>
      <c r="Y11" s="477"/>
      <c r="Z11" s="477"/>
      <c r="AA11" s="515" t="s">
        <v>842</v>
      </c>
      <c r="AB11" s="516"/>
      <c r="AC11" s="413" t="s">
        <v>843</v>
      </c>
      <c r="AD11" s="413" t="s">
        <v>844</v>
      </c>
      <c r="AE11" s="413"/>
    </row>
    <row r="12" spans="1:34" s="16" customFormat="1" ht="56.25" customHeight="1">
      <c r="A12" s="413"/>
      <c r="B12" s="413"/>
      <c r="C12" s="413"/>
      <c r="D12" s="474"/>
      <c r="E12" s="522"/>
      <c r="F12" s="522"/>
      <c r="G12" s="522"/>
      <c r="H12" s="413" t="s">
        <v>845</v>
      </c>
      <c r="I12" s="413" t="s">
        <v>846</v>
      </c>
      <c r="J12" s="413" t="s">
        <v>847</v>
      </c>
      <c r="K12" s="519" t="s">
        <v>848</v>
      </c>
      <c r="L12" s="413"/>
      <c r="M12" s="413"/>
      <c r="N12" s="478"/>
      <c r="O12" s="478"/>
      <c r="P12" s="490"/>
      <c r="Q12" s="474"/>
      <c r="R12" s="474"/>
      <c r="S12" s="485"/>
      <c r="T12" s="485"/>
      <c r="U12" s="475" t="s">
        <v>849</v>
      </c>
      <c r="V12" s="475"/>
      <c r="W12" s="476" t="s">
        <v>850</v>
      </c>
      <c r="X12" s="476"/>
      <c r="Y12" s="491" t="s">
        <v>851</v>
      </c>
      <c r="Z12" s="493"/>
      <c r="AA12" s="517"/>
      <c r="AB12" s="518"/>
      <c r="AC12" s="413"/>
      <c r="AD12" s="413"/>
      <c r="AE12" s="413"/>
    </row>
    <row r="13" spans="1:34" s="16" customFormat="1" ht="201.75" customHeight="1">
      <c r="A13" s="413"/>
      <c r="B13" s="413"/>
      <c r="C13" s="413"/>
      <c r="D13" s="474"/>
      <c r="E13" s="520"/>
      <c r="F13" s="520"/>
      <c r="G13" s="520"/>
      <c r="H13" s="413"/>
      <c r="I13" s="413"/>
      <c r="J13" s="413"/>
      <c r="K13" s="520"/>
      <c r="L13" s="244" t="s">
        <v>852</v>
      </c>
      <c r="M13" s="41" t="s">
        <v>853</v>
      </c>
      <c r="N13" s="478"/>
      <c r="O13" s="478"/>
      <c r="P13" s="480"/>
      <c r="Q13" s="262" t="s">
        <v>370</v>
      </c>
      <c r="R13" s="262" t="s">
        <v>696</v>
      </c>
      <c r="S13" s="473"/>
      <c r="T13" s="473"/>
      <c r="U13" s="263" t="s">
        <v>697</v>
      </c>
      <c r="V13" s="263" t="s">
        <v>698</v>
      </c>
      <c r="W13" s="263" t="s">
        <v>697</v>
      </c>
      <c r="X13" s="263" t="s">
        <v>698</v>
      </c>
      <c r="Y13" s="244" t="s">
        <v>697</v>
      </c>
      <c r="Z13" s="250" t="s">
        <v>698</v>
      </c>
      <c r="AA13" s="244" t="s">
        <v>697</v>
      </c>
      <c r="AB13" s="250" t="s">
        <v>698</v>
      </c>
      <c r="AC13" s="413"/>
      <c r="AD13" s="285" t="s">
        <v>854</v>
      </c>
      <c r="AE13" s="41" t="s">
        <v>855</v>
      </c>
    </row>
    <row r="14" spans="1:34" s="287" customFormat="1" ht="15.75">
      <c r="A14" s="286">
        <v>1</v>
      </c>
      <c r="B14" s="286">
        <v>2</v>
      </c>
      <c r="C14" s="286">
        <v>3</v>
      </c>
      <c r="D14" s="286">
        <v>4</v>
      </c>
      <c r="E14" s="286">
        <v>5</v>
      </c>
      <c r="F14" s="286">
        <v>6</v>
      </c>
      <c r="G14" s="286">
        <v>7</v>
      </c>
      <c r="H14" s="286">
        <v>8</v>
      </c>
      <c r="I14" s="286">
        <v>9</v>
      </c>
      <c r="J14" s="286">
        <v>10</v>
      </c>
      <c r="K14" s="286">
        <v>11</v>
      </c>
      <c r="L14" s="286">
        <v>12</v>
      </c>
      <c r="M14" s="286">
        <v>13</v>
      </c>
      <c r="N14" s="286">
        <v>14</v>
      </c>
      <c r="O14" s="286">
        <v>15</v>
      </c>
      <c r="P14" s="286">
        <v>16</v>
      </c>
      <c r="Q14" s="286">
        <v>17</v>
      </c>
      <c r="R14" s="286">
        <v>18</v>
      </c>
      <c r="S14" s="286">
        <v>19</v>
      </c>
      <c r="T14" s="286">
        <v>20</v>
      </c>
      <c r="U14" s="286">
        <v>21</v>
      </c>
      <c r="V14" s="286">
        <v>22</v>
      </c>
      <c r="W14" s="286">
        <v>23</v>
      </c>
      <c r="X14" s="286">
        <v>24</v>
      </c>
      <c r="Y14" s="286">
        <v>25</v>
      </c>
      <c r="Z14" s="286">
        <v>26</v>
      </c>
      <c r="AA14" s="286">
        <v>27</v>
      </c>
      <c r="AB14" s="286">
        <v>28</v>
      </c>
      <c r="AC14" s="286">
        <v>29</v>
      </c>
      <c r="AD14" s="286">
        <v>30</v>
      </c>
      <c r="AE14" s="286">
        <v>31</v>
      </c>
    </row>
    <row r="15" spans="1:34" s="287" customFormat="1" ht="15.75">
      <c r="A15" s="174" t="str">
        <f>'[10]10'!A13</f>
        <v>0</v>
      </c>
      <c r="B15" s="174" t="str">
        <f>'[10]10'!B13</f>
        <v>ВСЕГО по инвестиционной программе, в том числе:</v>
      </c>
      <c r="C15" s="174" t="s">
        <v>22</v>
      </c>
      <c r="D15" s="251" t="s">
        <v>22</v>
      </c>
      <c r="E15" s="251" t="s">
        <v>22</v>
      </c>
      <c r="F15" s="251" t="s">
        <v>22</v>
      </c>
      <c r="G15" s="251" t="s">
        <v>22</v>
      </c>
      <c r="H15" s="251" t="s">
        <v>22</v>
      </c>
      <c r="I15" s="251" t="s">
        <v>22</v>
      </c>
      <c r="J15" s="251" t="s">
        <v>22</v>
      </c>
      <c r="K15" s="251" t="s">
        <v>22</v>
      </c>
      <c r="L15" s="251" t="s">
        <v>22</v>
      </c>
      <c r="M15" s="251" t="s">
        <v>22</v>
      </c>
      <c r="N15" s="251" t="s">
        <v>22</v>
      </c>
      <c r="O15" s="251" t="s">
        <v>22</v>
      </c>
      <c r="P15" s="251" t="s">
        <v>22</v>
      </c>
      <c r="Q15" s="251" t="s">
        <v>22</v>
      </c>
      <c r="R15" s="251" t="s">
        <v>22</v>
      </c>
      <c r="S15" s="251" t="s">
        <v>22</v>
      </c>
      <c r="T15" s="251" t="s">
        <v>22</v>
      </c>
      <c r="U15" s="251" t="s">
        <v>22</v>
      </c>
      <c r="V15" s="251" t="s">
        <v>22</v>
      </c>
      <c r="W15" s="251" t="s">
        <v>22</v>
      </c>
      <c r="X15" s="251" t="s">
        <v>22</v>
      </c>
      <c r="Y15" s="251" t="s">
        <v>22</v>
      </c>
      <c r="Z15" s="251" t="s">
        <v>22</v>
      </c>
      <c r="AA15" s="251" t="s">
        <v>22</v>
      </c>
      <c r="AB15" s="251" t="s">
        <v>22</v>
      </c>
      <c r="AC15" s="251" t="s">
        <v>22</v>
      </c>
      <c r="AD15" s="251" t="s">
        <v>22</v>
      </c>
      <c r="AE15" s="251" t="s">
        <v>22</v>
      </c>
    </row>
    <row r="16" spans="1:34" s="287" customFormat="1" ht="15.75">
      <c r="A16" s="174" t="str">
        <f>'[10]10'!A14</f>
        <v>0.1</v>
      </c>
      <c r="B16" s="174" t="str">
        <f>'[10]10'!B14</f>
        <v>Технологическое присоединение, всего</v>
      </c>
      <c r="C16" s="174" t="s">
        <v>22</v>
      </c>
      <c r="D16" s="251" t="s">
        <v>22</v>
      </c>
      <c r="E16" s="251" t="s">
        <v>22</v>
      </c>
      <c r="F16" s="251" t="s">
        <v>22</v>
      </c>
      <c r="G16" s="251" t="s">
        <v>22</v>
      </c>
      <c r="H16" s="251" t="s">
        <v>22</v>
      </c>
      <c r="I16" s="251" t="s">
        <v>22</v>
      </c>
      <c r="J16" s="251" t="s">
        <v>22</v>
      </c>
      <c r="K16" s="251" t="s">
        <v>22</v>
      </c>
      <c r="L16" s="251" t="s">
        <v>22</v>
      </c>
      <c r="M16" s="251" t="s">
        <v>22</v>
      </c>
      <c r="N16" s="251" t="s">
        <v>22</v>
      </c>
      <c r="O16" s="251" t="s">
        <v>22</v>
      </c>
      <c r="P16" s="251" t="s">
        <v>22</v>
      </c>
      <c r="Q16" s="251" t="s">
        <v>22</v>
      </c>
      <c r="R16" s="251" t="s">
        <v>22</v>
      </c>
      <c r="S16" s="251" t="s">
        <v>22</v>
      </c>
      <c r="T16" s="251" t="s">
        <v>22</v>
      </c>
      <c r="U16" s="251" t="s">
        <v>22</v>
      </c>
      <c r="V16" s="251" t="s">
        <v>22</v>
      </c>
      <c r="W16" s="251" t="s">
        <v>22</v>
      </c>
      <c r="X16" s="251" t="s">
        <v>22</v>
      </c>
      <c r="Y16" s="251" t="s">
        <v>22</v>
      </c>
      <c r="Z16" s="251" t="s">
        <v>22</v>
      </c>
      <c r="AA16" s="251" t="s">
        <v>22</v>
      </c>
      <c r="AB16" s="251" t="s">
        <v>22</v>
      </c>
      <c r="AC16" s="251" t="s">
        <v>22</v>
      </c>
      <c r="AD16" s="251" t="s">
        <v>22</v>
      </c>
      <c r="AE16" s="251" t="s">
        <v>22</v>
      </c>
    </row>
    <row r="17" spans="1:31" s="287" customFormat="1" ht="31.5">
      <c r="A17" s="174" t="str">
        <f>'[10]10'!A15</f>
        <v>0.2</v>
      </c>
      <c r="B17" s="174" t="str">
        <f>'[10]10'!B15</f>
        <v>Реконструкция, модернизация, техническое перевооружение, всего</v>
      </c>
      <c r="C17" s="174" t="s">
        <v>22</v>
      </c>
      <c r="D17" s="251" t="s">
        <v>22</v>
      </c>
      <c r="E17" s="251" t="s">
        <v>22</v>
      </c>
      <c r="F17" s="251" t="s">
        <v>22</v>
      </c>
      <c r="G17" s="251" t="s">
        <v>22</v>
      </c>
      <c r="H17" s="251" t="s">
        <v>22</v>
      </c>
      <c r="I17" s="251" t="s">
        <v>22</v>
      </c>
      <c r="J17" s="251" t="s">
        <v>22</v>
      </c>
      <c r="K17" s="251" t="s">
        <v>22</v>
      </c>
      <c r="L17" s="251" t="s">
        <v>22</v>
      </c>
      <c r="M17" s="251" t="s">
        <v>22</v>
      </c>
      <c r="N17" s="251" t="s">
        <v>22</v>
      </c>
      <c r="O17" s="251" t="s">
        <v>22</v>
      </c>
      <c r="P17" s="251" t="s">
        <v>22</v>
      </c>
      <c r="Q17" s="251" t="s">
        <v>22</v>
      </c>
      <c r="R17" s="251" t="s">
        <v>22</v>
      </c>
      <c r="S17" s="251" t="s">
        <v>22</v>
      </c>
      <c r="T17" s="251" t="s">
        <v>22</v>
      </c>
      <c r="U17" s="251" t="s">
        <v>22</v>
      </c>
      <c r="V17" s="251" t="s">
        <v>22</v>
      </c>
      <c r="W17" s="251" t="s">
        <v>22</v>
      </c>
      <c r="X17" s="251" t="s">
        <v>22</v>
      </c>
      <c r="Y17" s="251" t="s">
        <v>22</v>
      </c>
      <c r="Z17" s="251" t="s">
        <v>22</v>
      </c>
      <c r="AA17" s="251" t="s">
        <v>22</v>
      </c>
      <c r="AB17" s="251" t="s">
        <v>22</v>
      </c>
      <c r="AC17" s="251" t="s">
        <v>22</v>
      </c>
      <c r="AD17" s="251" t="s">
        <v>22</v>
      </c>
      <c r="AE17" s="251" t="s">
        <v>22</v>
      </c>
    </row>
    <row r="18" spans="1:31" s="287" customFormat="1" ht="15.75">
      <c r="A18" s="174" t="str">
        <f>'[10]10'!A16</f>
        <v>0.6</v>
      </c>
      <c r="B18" s="174" t="str">
        <f>'[10]10'!B16</f>
        <v>Прочие инвестиционные проекты, всего</v>
      </c>
      <c r="C18" s="174" t="s">
        <v>22</v>
      </c>
      <c r="D18" s="251" t="s">
        <v>22</v>
      </c>
      <c r="E18" s="251" t="s">
        <v>22</v>
      </c>
      <c r="F18" s="251" t="s">
        <v>22</v>
      </c>
      <c r="G18" s="251" t="s">
        <v>22</v>
      </c>
      <c r="H18" s="251" t="s">
        <v>22</v>
      </c>
      <c r="I18" s="251" t="s">
        <v>22</v>
      </c>
      <c r="J18" s="251" t="s">
        <v>22</v>
      </c>
      <c r="K18" s="251" t="s">
        <v>22</v>
      </c>
      <c r="L18" s="251" t="s">
        <v>22</v>
      </c>
      <c r="M18" s="251" t="s">
        <v>22</v>
      </c>
      <c r="N18" s="251" t="s">
        <v>22</v>
      </c>
      <c r="O18" s="251" t="s">
        <v>22</v>
      </c>
      <c r="P18" s="251" t="s">
        <v>22</v>
      </c>
      <c r="Q18" s="251" t="s">
        <v>22</v>
      </c>
      <c r="R18" s="251" t="s">
        <v>22</v>
      </c>
      <c r="S18" s="251" t="s">
        <v>22</v>
      </c>
      <c r="T18" s="251" t="s">
        <v>22</v>
      </c>
      <c r="U18" s="251" t="s">
        <v>22</v>
      </c>
      <c r="V18" s="251" t="s">
        <v>22</v>
      </c>
      <c r="W18" s="251" t="s">
        <v>22</v>
      </c>
      <c r="X18" s="251" t="s">
        <v>22</v>
      </c>
      <c r="Y18" s="251" t="s">
        <v>22</v>
      </c>
      <c r="Z18" s="251" t="s">
        <v>22</v>
      </c>
      <c r="AA18" s="251" t="s">
        <v>22</v>
      </c>
      <c r="AB18" s="251" t="s">
        <v>22</v>
      </c>
      <c r="AC18" s="251" t="s">
        <v>22</v>
      </c>
      <c r="AD18" s="251" t="s">
        <v>22</v>
      </c>
      <c r="AE18" s="251" t="s">
        <v>22</v>
      </c>
    </row>
    <row r="19" spans="1:31" s="287" customFormat="1" ht="15.75">
      <c r="A19" s="174">
        <f>'[10]10'!A17</f>
        <v>0</v>
      </c>
      <c r="B19" s="174" t="str">
        <f>'[10]10'!B17</f>
        <v>Технологическое присоединение, всего, в том числе:</v>
      </c>
      <c r="C19" s="174" t="s">
        <v>22</v>
      </c>
      <c r="D19" s="251" t="s">
        <v>22</v>
      </c>
      <c r="E19" s="251" t="s">
        <v>22</v>
      </c>
      <c r="F19" s="251" t="s">
        <v>22</v>
      </c>
      <c r="G19" s="251" t="s">
        <v>22</v>
      </c>
      <c r="H19" s="251" t="s">
        <v>22</v>
      </c>
      <c r="I19" s="251" t="s">
        <v>22</v>
      </c>
      <c r="J19" s="251" t="s">
        <v>22</v>
      </c>
      <c r="K19" s="251" t="s">
        <v>22</v>
      </c>
      <c r="L19" s="251" t="s">
        <v>22</v>
      </c>
      <c r="M19" s="251" t="s">
        <v>22</v>
      </c>
      <c r="N19" s="251" t="s">
        <v>22</v>
      </c>
      <c r="O19" s="251" t="s">
        <v>22</v>
      </c>
      <c r="P19" s="251" t="s">
        <v>22</v>
      </c>
      <c r="Q19" s="251" t="s">
        <v>22</v>
      </c>
      <c r="R19" s="251" t="s">
        <v>22</v>
      </c>
      <c r="S19" s="251" t="s">
        <v>22</v>
      </c>
      <c r="T19" s="251" t="s">
        <v>22</v>
      </c>
      <c r="U19" s="251" t="s">
        <v>22</v>
      </c>
      <c r="V19" s="251" t="s">
        <v>22</v>
      </c>
      <c r="W19" s="251" t="s">
        <v>22</v>
      </c>
      <c r="X19" s="251" t="s">
        <v>22</v>
      </c>
      <c r="Y19" s="251" t="s">
        <v>22</v>
      </c>
      <c r="Z19" s="251" t="s">
        <v>22</v>
      </c>
      <c r="AA19" s="251" t="s">
        <v>22</v>
      </c>
      <c r="AB19" s="251" t="s">
        <v>22</v>
      </c>
      <c r="AC19" s="251" t="s">
        <v>22</v>
      </c>
      <c r="AD19" s="251" t="s">
        <v>22</v>
      </c>
      <c r="AE19" s="251" t="s">
        <v>22</v>
      </c>
    </row>
    <row r="20" spans="1:31" s="287" customFormat="1" ht="15.75">
      <c r="A20" s="174">
        <f>'[10]10'!A18</f>
        <v>0</v>
      </c>
      <c r="B20" s="174" t="str">
        <f>'[10]10'!B18</f>
        <v>Республика Марий Эл</v>
      </c>
      <c r="C20" s="174" t="s">
        <v>22</v>
      </c>
      <c r="D20" s="251" t="s">
        <v>22</v>
      </c>
      <c r="E20" s="251" t="s">
        <v>22</v>
      </c>
      <c r="F20" s="251" t="s">
        <v>22</v>
      </c>
      <c r="G20" s="251" t="s">
        <v>22</v>
      </c>
      <c r="H20" s="251" t="s">
        <v>22</v>
      </c>
      <c r="I20" s="251" t="s">
        <v>22</v>
      </c>
      <c r="J20" s="251" t="s">
        <v>22</v>
      </c>
      <c r="K20" s="251" t="s">
        <v>22</v>
      </c>
      <c r="L20" s="251" t="s">
        <v>22</v>
      </c>
      <c r="M20" s="251" t="s">
        <v>22</v>
      </c>
      <c r="N20" s="251" t="s">
        <v>22</v>
      </c>
      <c r="O20" s="251" t="s">
        <v>22</v>
      </c>
      <c r="P20" s="251" t="s">
        <v>22</v>
      </c>
      <c r="Q20" s="251" t="s">
        <v>22</v>
      </c>
      <c r="R20" s="251" t="s">
        <v>22</v>
      </c>
      <c r="S20" s="251" t="s">
        <v>22</v>
      </c>
      <c r="T20" s="251" t="s">
        <v>22</v>
      </c>
      <c r="U20" s="251" t="s">
        <v>22</v>
      </c>
      <c r="V20" s="251" t="s">
        <v>22</v>
      </c>
      <c r="W20" s="251" t="s">
        <v>22</v>
      </c>
      <c r="X20" s="251" t="s">
        <v>22</v>
      </c>
      <c r="Y20" s="251" t="s">
        <v>22</v>
      </c>
      <c r="Z20" s="251" t="s">
        <v>22</v>
      </c>
      <c r="AA20" s="251" t="s">
        <v>22</v>
      </c>
      <c r="AB20" s="251" t="s">
        <v>22</v>
      </c>
      <c r="AC20" s="251" t="s">
        <v>22</v>
      </c>
      <c r="AD20" s="251" t="s">
        <v>22</v>
      </c>
      <c r="AE20" s="251" t="s">
        <v>22</v>
      </c>
    </row>
    <row r="21" spans="1:31" s="287" customFormat="1" ht="63.75" customHeight="1">
      <c r="A21" s="174" t="str">
        <f>'[10]10'!A19</f>
        <v>1.2.2</v>
      </c>
      <c r="B21" s="174" t="str">
        <f>'[10]10'!B19</f>
        <v>Реконструкция, модернизация, техническое перевооружение линий электропередачи, всего, в том числе:</v>
      </c>
      <c r="C21" s="174" t="s">
        <v>22</v>
      </c>
      <c r="D21" s="251" t="s">
        <v>22</v>
      </c>
      <c r="E21" s="251" t="s">
        <v>22</v>
      </c>
      <c r="F21" s="251" t="s">
        <v>22</v>
      </c>
      <c r="G21" s="251" t="s">
        <v>22</v>
      </c>
      <c r="H21" s="251" t="s">
        <v>22</v>
      </c>
      <c r="I21" s="251" t="s">
        <v>22</v>
      </c>
      <c r="J21" s="251" t="s">
        <v>22</v>
      </c>
      <c r="K21" s="251" t="s">
        <v>22</v>
      </c>
      <c r="L21" s="251" t="s">
        <v>22</v>
      </c>
      <c r="M21" s="251" t="s">
        <v>22</v>
      </c>
      <c r="N21" s="251" t="s">
        <v>22</v>
      </c>
      <c r="O21" s="251" t="s">
        <v>22</v>
      </c>
      <c r="P21" s="251" t="s">
        <v>22</v>
      </c>
      <c r="Q21" s="251" t="s">
        <v>22</v>
      </c>
      <c r="R21" s="251" t="s">
        <v>22</v>
      </c>
      <c r="S21" s="251" t="s">
        <v>22</v>
      </c>
      <c r="T21" s="251" t="s">
        <v>22</v>
      </c>
      <c r="U21" s="251" t="s">
        <v>22</v>
      </c>
      <c r="V21" s="251" t="s">
        <v>22</v>
      </c>
      <c r="W21" s="251" t="s">
        <v>22</v>
      </c>
      <c r="X21" s="251" t="s">
        <v>22</v>
      </c>
      <c r="Y21" s="251" t="s">
        <v>22</v>
      </c>
      <c r="Z21" s="251" t="s">
        <v>22</v>
      </c>
      <c r="AA21" s="251" t="s">
        <v>22</v>
      </c>
      <c r="AB21" s="251" t="s">
        <v>22</v>
      </c>
      <c r="AC21" s="251" t="s">
        <v>22</v>
      </c>
      <c r="AD21" s="251" t="s">
        <v>22</v>
      </c>
      <c r="AE21" s="251" t="s">
        <v>22</v>
      </c>
    </row>
    <row r="22" spans="1:31" s="287" customFormat="1" ht="36.75" customHeight="1">
      <c r="A22" s="174" t="str">
        <f>'[10]10'!A20</f>
        <v>1.2.2.1</v>
      </c>
      <c r="B22" s="174" t="str">
        <f>'[10]10'!B20</f>
        <v>Реконструкция линий электропередачи, всего, в том числе:</v>
      </c>
      <c r="C22" s="174" t="s">
        <v>22</v>
      </c>
      <c r="D22" s="251" t="s">
        <v>22</v>
      </c>
      <c r="E22" s="251" t="s">
        <v>22</v>
      </c>
      <c r="F22" s="251" t="s">
        <v>22</v>
      </c>
      <c r="G22" s="251" t="s">
        <v>22</v>
      </c>
      <c r="H22" s="251" t="s">
        <v>22</v>
      </c>
      <c r="I22" s="251" t="s">
        <v>22</v>
      </c>
      <c r="J22" s="251" t="s">
        <v>22</v>
      </c>
      <c r="K22" s="251" t="s">
        <v>22</v>
      </c>
      <c r="L22" s="251" t="s">
        <v>22</v>
      </c>
      <c r="M22" s="251" t="s">
        <v>22</v>
      </c>
      <c r="N22" s="251" t="s">
        <v>22</v>
      </c>
      <c r="O22" s="251" t="s">
        <v>22</v>
      </c>
      <c r="P22" s="251" t="s">
        <v>22</v>
      </c>
      <c r="Q22" s="251" t="s">
        <v>22</v>
      </c>
      <c r="R22" s="251" t="s">
        <v>22</v>
      </c>
      <c r="S22" s="251" t="s">
        <v>22</v>
      </c>
      <c r="T22" s="251" t="s">
        <v>22</v>
      </c>
      <c r="U22" s="251" t="s">
        <v>22</v>
      </c>
      <c r="V22" s="251" t="s">
        <v>22</v>
      </c>
      <c r="W22" s="251" t="s">
        <v>22</v>
      </c>
      <c r="X22" s="251" t="s">
        <v>22</v>
      </c>
      <c r="Y22" s="251" t="s">
        <v>22</v>
      </c>
      <c r="Z22" s="251" t="s">
        <v>22</v>
      </c>
      <c r="AA22" s="251" t="s">
        <v>22</v>
      </c>
      <c r="AB22" s="251" t="s">
        <v>22</v>
      </c>
      <c r="AC22" s="251" t="s">
        <v>22</v>
      </c>
      <c r="AD22" s="251" t="s">
        <v>22</v>
      </c>
      <c r="AE22" s="251" t="s">
        <v>22</v>
      </c>
    </row>
    <row r="23" spans="1:31" s="287" customFormat="1" ht="129" customHeight="1">
      <c r="A23" s="192" t="s">
        <v>251</v>
      </c>
      <c r="B23" s="208" t="s">
        <v>7</v>
      </c>
      <c r="C23" s="194" t="s">
        <v>72</v>
      </c>
      <c r="D23" s="288">
        <v>1961</v>
      </c>
      <c r="E23" s="251" t="s">
        <v>22</v>
      </c>
      <c r="F23" s="251" t="s">
        <v>22</v>
      </c>
      <c r="G23" s="251" t="s">
        <v>22</v>
      </c>
      <c r="H23" s="251" t="s">
        <v>22</v>
      </c>
      <c r="I23" s="251" t="s">
        <v>22</v>
      </c>
      <c r="J23" s="251" t="s">
        <v>22</v>
      </c>
      <c r="K23" s="251" t="s">
        <v>22</v>
      </c>
      <c r="L23" s="288" t="s">
        <v>856</v>
      </c>
      <c r="M23" s="288" t="s">
        <v>857</v>
      </c>
      <c r="N23" s="251" t="s">
        <v>22</v>
      </c>
      <c r="O23" s="251" t="s">
        <v>22</v>
      </c>
      <c r="P23" s="289" t="s">
        <v>858</v>
      </c>
      <c r="Q23" s="251" t="s">
        <v>22</v>
      </c>
      <c r="R23" s="251" t="s">
        <v>22</v>
      </c>
      <c r="S23" s="251" t="s">
        <v>22</v>
      </c>
      <c r="T23" s="251" t="s">
        <v>22</v>
      </c>
      <c r="U23" s="251" t="s">
        <v>22</v>
      </c>
      <c r="V23" s="251" t="s">
        <v>22</v>
      </c>
      <c r="W23" s="251" t="s">
        <v>22</v>
      </c>
      <c r="X23" s="251" t="s">
        <v>22</v>
      </c>
      <c r="Y23" s="251" t="s">
        <v>22</v>
      </c>
      <c r="Z23" s="251" t="s">
        <v>22</v>
      </c>
      <c r="AA23" s="288">
        <v>35</v>
      </c>
      <c r="AB23" s="288">
        <v>35</v>
      </c>
      <c r="AC23" s="289" t="s">
        <v>859</v>
      </c>
      <c r="AD23" s="288">
        <v>0</v>
      </c>
      <c r="AE23" s="288">
        <v>0</v>
      </c>
    </row>
    <row r="24" spans="1:31" s="287" customFormat="1" ht="129" customHeight="1">
      <c r="A24" s="192" t="s">
        <v>73</v>
      </c>
      <c r="B24" s="208" t="s">
        <v>74</v>
      </c>
      <c r="C24" s="194" t="s">
        <v>72</v>
      </c>
      <c r="D24" s="288" t="s">
        <v>253</v>
      </c>
      <c r="E24" s="251" t="s">
        <v>22</v>
      </c>
      <c r="F24" s="251" t="s">
        <v>22</v>
      </c>
      <c r="G24" s="251" t="s">
        <v>22</v>
      </c>
      <c r="H24" s="251" t="s">
        <v>22</v>
      </c>
      <c r="I24" s="251" t="s">
        <v>22</v>
      </c>
      <c r="J24" s="251" t="s">
        <v>22</v>
      </c>
      <c r="K24" s="251" t="s">
        <v>22</v>
      </c>
      <c r="L24" s="288" t="s">
        <v>856</v>
      </c>
      <c r="M24" s="288" t="s">
        <v>857</v>
      </c>
      <c r="N24" s="251" t="s">
        <v>22</v>
      </c>
      <c r="O24" s="251" t="s">
        <v>22</v>
      </c>
      <c r="P24" s="289" t="s">
        <v>858</v>
      </c>
      <c r="Q24" s="251" t="s">
        <v>22</v>
      </c>
      <c r="R24" s="251" t="s">
        <v>22</v>
      </c>
      <c r="S24" s="251" t="s">
        <v>22</v>
      </c>
      <c r="T24" s="251" t="s">
        <v>22</v>
      </c>
      <c r="U24" s="251" t="s">
        <v>22</v>
      </c>
      <c r="V24" s="251" t="s">
        <v>22</v>
      </c>
      <c r="W24" s="251" t="s">
        <v>22</v>
      </c>
      <c r="X24" s="251" t="s">
        <v>22</v>
      </c>
      <c r="Y24" s="251" t="s">
        <v>22</v>
      </c>
      <c r="Z24" s="251" t="s">
        <v>22</v>
      </c>
      <c r="AA24" s="251" t="s">
        <v>860</v>
      </c>
      <c r="AB24" s="251" t="s">
        <v>860</v>
      </c>
      <c r="AC24" s="289" t="s">
        <v>859</v>
      </c>
      <c r="AD24" s="251" t="s">
        <v>22</v>
      </c>
      <c r="AE24" s="251" t="s">
        <v>22</v>
      </c>
    </row>
    <row r="25" spans="1:31" s="287" customFormat="1" ht="129" customHeight="1">
      <c r="A25" s="192" t="s">
        <v>257</v>
      </c>
      <c r="B25" s="193" t="s">
        <v>80</v>
      </c>
      <c r="C25" s="194" t="s">
        <v>72</v>
      </c>
      <c r="D25" s="288" t="s">
        <v>253</v>
      </c>
      <c r="E25" s="251" t="s">
        <v>22</v>
      </c>
      <c r="F25" s="251" t="s">
        <v>22</v>
      </c>
      <c r="G25" s="251" t="s">
        <v>22</v>
      </c>
      <c r="H25" s="251" t="s">
        <v>22</v>
      </c>
      <c r="I25" s="251" t="s">
        <v>22</v>
      </c>
      <c r="J25" s="251" t="s">
        <v>22</v>
      </c>
      <c r="K25" s="251" t="s">
        <v>22</v>
      </c>
      <c r="L25" s="288" t="s">
        <v>856</v>
      </c>
      <c r="M25" s="288" t="s">
        <v>857</v>
      </c>
      <c r="N25" s="251" t="s">
        <v>22</v>
      </c>
      <c r="O25" s="251" t="s">
        <v>22</v>
      </c>
      <c r="P25" s="289" t="s">
        <v>858</v>
      </c>
      <c r="Q25" s="251" t="s">
        <v>22</v>
      </c>
      <c r="R25" s="251" t="s">
        <v>22</v>
      </c>
      <c r="S25" s="251" t="s">
        <v>22</v>
      </c>
      <c r="T25" s="251" t="s">
        <v>22</v>
      </c>
      <c r="U25" s="251" t="s">
        <v>22</v>
      </c>
      <c r="V25" s="251" t="s">
        <v>22</v>
      </c>
      <c r="W25" s="251" t="s">
        <v>22</v>
      </c>
      <c r="X25" s="251" t="s">
        <v>22</v>
      </c>
      <c r="Y25" s="251" t="s">
        <v>22</v>
      </c>
      <c r="Z25" s="251" t="s">
        <v>22</v>
      </c>
      <c r="AA25" s="251" t="s">
        <v>860</v>
      </c>
      <c r="AB25" s="251" t="s">
        <v>860</v>
      </c>
      <c r="AC25" s="289" t="s">
        <v>859</v>
      </c>
      <c r="AD25" s="251" t="s">
        <v>22</v>
      </c>
      <c r="AE25" s="251" t="s">
        <v>22</v>
      </c>
    </row>
    <row r="26" spans="1:31" s="287" customFormat="1" ht="129" customHeight="1">
      <c r="A26" s="192" t="s">
        <v>258</v>
      </c>
      <c r="B26" s="193" t="s">
        <v>82</v>
      </c>
      <c r="C26" s="194" t="s">
        <v>75</v>
      </c>
      <c r="D26" s="288" t="s">
        <v>253</v>
      </c>
      <c r="E26" s="251" t="s">
        <v>22</v>
      </c>
      <c r="F26" s="251" t="s">
        <v>22</v>
      </c>
      <c r="G26" s="251" t="s">
        <v>22</v>
      </c>
      <c r="H26" s="251" t="s">
        <v>22</v>
      </c>
      <c r="I26" s="251" t="s">
        <v>22</v>
      </c>
      <c r="J26" s="251" t="s">
        <v>22</v>
      </c>
      <c r="K26" s="251" t="s">
        <v>22</v>
      </c>
      <c r="L26" s="288" t="s">
        <v>856</v>
      </c>
      <c r="M26" s="288" t="s">
        <v>857</v>
      </c>
      <c r="N26" s="251" t="s">
        <v>22</v>
      </c>
      <c r="O26" s="251" t="s">
        <v>22</v>
      </c>
      <c r="P26" s="289" t="s">
        <v>861</v>
      </c>
      <c r="Q26" s="251" t="s">
        <v>22</v>
      </c>
      <c r="R26" s="251" t="s">
        <v>22</v>
      </c>
      <c r="S26" s="251" t="s">
        <v>22</v>
      </c>
      <c r="T26" s="251" t="s">
        <v>22</v>
      </c>
      <c r="U26" s="251" t="s">
        <v>22</v>
      </c>
      <c r="V26" s="251" t="s">
        <v>22</v>
      </c>
      <c r="W26" s="251" t="s">
        <v>22</v>
      </c>
      <c r="X26" s="251" t="s">
        <v>22</v>
      </c>
      <c r="Y26" s="251" t="s">
        <v>22</v>
      </c>
      <c r="Z26" s="251" t="s">
        <v>22</v>
      </c>
      <c r="AA26" s="251" t="s">
        <v>480</v>
      </c>
      <c r="AB26" s="251" t="s">
        <v>480</v>
      </c>
      <c r="AC26" s="289" t="s">
        <v>859</v>
      </c>
      <c r="AD26" s="251" t="s">
        <v>22</v>
      </c>
      <c r="AE26" s="251" t="s">
        <v>22</v>
      </c>
    </row>
    <row r="27" spans="1:31" s="287" customFormat="1" ht="129" customHeight="1">
      <c r="A27" s="192" t="s">
        <v>259</v>
      </c>
      <c r="B27" s="193" t="s">
        <v>82</v>
      </c>
      <c r="C27" s="194" t="s">
        <v>75</v>
      </c>
      <c r="D27" s="288" t="s">
        <v>253</v>
      </c>
      <c r="E27" s="251" t="s">
        <v>22</v>
      </c>
      <c r="F27" s="251" t="s">
        <v>22</v>
      </c>
      <c r="G27" s="251" t="s">
        <v>22</v>
      </c>
      <c r="H27" s="251" t="s">
        <v>22</v>
      </c>
      <c r="I27" s="251" t="s">
        <v>22</v>
      </c>
      <c r="J27" s="251" t="s">
        <v>22</v>
      </c>
      <c r="K27" s="251" t="s">
        <v>22</v>
      </c>
      <c r="L27" s="288" t="s">
        <v>856</v>
      </c>
      <c r="M27" s="288" t="s">
        <v>857</v>
      </c>
      <c r="N27" s="251" t="s">
        <v>22</v>
      </c>
      <c r="O27" s="251" t="s">
        <v>22</v>
      </c>
      <c r="P27" s="289"/>
      <c r="Q27" s="251" t="s">
        <v>22</v>
      </c>
      <c r="R27" s="251" t="s">
        <v>22</v>
      </c>
      <c r="S27" s="251" t="s">
        <v>22</v>
      </c>
      <c r="T27" s="251" t="s">
        <v>22</v>
      </c>
      <c r="U27" s="251" t="s">
        <v>22</v>
      </c>
      <c r="V27" s="251" t="s">
        <v>22</v>
      </c>
      <c r="W27" s="251" t="s">
        <v>22</v>
      </c>
      <c r="X27" s="251" t="s">
        <v>22</v>
      </c>
      <c r="Y27" s="251" t="s">
        <v>22</v>
      </c>
      <c r="Z27" s="251" t="s">
        <v>22</v>
      </c>
      <c r="AA27" s="251" t="s">
        <v>22</v>
      </c>
      <c r="AB27" s="251" t="s">
        <v>22</v>
      </c>
      <c r="AC27" s="289" t="s">
        <v>859</v>
      </c>
      <c r="AD27" s="251" t="s">
        <v>22</v>
      </c>
      <c r="AE27" s="251" t="s">
        <v>22</v>
      </c>
    </row>
    <row r="28" spans="1:31" s="287" customFormat="1" ht="129" customHeight="1">
      <c r="A28" s="192" t="s">
        <v>260</v>
      </c>
      <c r="B28" s="193" t="s">
        <v>84</v>
      </c>
      <c r="C28" s="194" t="s">
        <v>85</v>
      </c>
      <c r="D28" s="288" t="s">
        <v>253</v>
      </c>
      <c r="E28" s="251" t="s">
        <v>22</v>
      </c>
      <c r="F28" s="251" t="s">
        <v>22</v>
      </c>
      <c r="G28" s="251" t="s">
        <v>22</v>
      </c>
      <c r="H28" s="251" t="s">
        <v>22</v>
      </c>
      <c r="I28" s="251" t="s">
        <v>22</v>
      </c>
      <c r="J28" s="251" t="s">
        <v>22</v>
      </c>
      <c r="K28" s="251" t="s">
        <v>22</v>
      </c>
      <c r="L28" s="288" t="s">
        <v>856</v>
      </c>
      <c r="M28" s="288" t="s">
        <v>857</v>
      </c>
      <c r="N28" s="251" t="s">
        <v>22</v>
      </c>
      <c r="O28" s="251" t="s">
        <v>22</v>
      </c>
      <c r="P28" s="289"/>
      <c r="Q28" s="251" t="s">
        <v>22</v>
      </c>
      <c r="R28" s="251" t="s">
        <v>22</v>
      </c>
      <c r="S28" s="251" t="s">
        <v>22</v>
      </c>
      <c r="T28" s="251" t="s">
        <v>22</v>
      </c>
      <c r="U28" s="251" t="s">
        <v>22</v>
      </c>
      <c r="V28" s="251" t="s">
        <v>22</v>
      </c>
      <c r="W28" s="251" t="s">
        <v>22</v>
      </c>
      <c r="X28" s="251" t="s">
        <v>22</v>
      </c>
      <c r="Y28" s="251" t="s">
        <v>22</v>
      </c>
      <c r="Z28" s="251" t="s">
        <v>22</v>
      </c>
      <c r="AA28" s="251" t="s">
        <v>22</v>
      </c>
      <c r="AB28" s="251" t="s">
        <v>22</v>
      </c>
      <c r="AC28" s="289" t="s">
        <v>859</v>
      </c>
      <c r="AD28" s="251" t="s">
        <v>22</v>
      </c>
      <c r="AE28" s="251" t="s">
        <v>22</v>
      </c>
    </row>
    <row r="29" spans="1:31" s="287" customFormat="1" ht="129" customHeight="1">
      <c r="A29" s="192" t="s">
        <v>261</v>
      </c>
      <c r="B29" s="193" t="s">
        <v>89</v>
      </c>
      <c r="C29" s="194" t="s">
        <v>85</v>
      </c>
      <c r="D29" s="288" t="s">
        <v>253</v>
      </c>
      <c r="E29" s="251" t="s">
        <v>22</v>
      </c>
      <c r="F29" s="251" t="s">
        <v>22</v>
      </c>
      <c r="G29" s="251" t="s">
        <v>22</v>
      </c>
      <c r="H29" s="251" t="s">
        <v>22</v>
      </c>
      <c r="I29" s="251" t="s">
        <v>22</v>
      </c>
      <c r="J29" s="251" t="s">
        <v>22</v>
      </c>
      <c r="K29" s="251" t="s">
        <v>22</v>
      </c>
      <c r="L29" s="288" t="s">
        <v>856</v>
      </c>
      <c r="M29" s="288" t="s">
        <v>857</v>
      </c>
      <c r="N29" s="251" t="s">
        <v>22</v>
      </c>
      <c r="O29" s="251" t="s">
        <v>22</v>
      </c>
      <c r="P29" s="289" t="s">
        <v>862</v>
      </c>
      <c r="Q29" s="251" t="s">
        <v>22</v>
      </c>
      <c r="R29" s="251" t="s">
        <v>22</v>
      </c>
      <c r="S29" s="251" t="s">
        <v>22</v>
      </c>
      <c r="T29" s="251" t="s">
        <v>22</v>
      </c>
      <c r="U29" s="251" t="s">
        <v>22</v>
      </c>
      <c r="V29" s="251" t="s">
        <v>22</v>
      </c>
      <c r="W29" s="251" t="s">
        <v>22</v>
      </c>
      <c r="X29" s="251" t="s">
        <v>22</v>
      </c>
      <c r="Y29" s="251" t="s">
        <v>22</v>
      </c>
      <c r="Z29" s="251" t="s">
        <v>22</v>
      </c>
      <c r="AA29" s="251" t="s">
        <v>480</v>
      </c>
      <c r="AB29" s="251" t="s">
        <v>480</v>
      </c>
      <c r="AC29" s="289" t="s">
        <v>859</v>
      </c>
      <c r="AD29" s="251" t="s">
        <v>22</v>
      </c>
      <c r="AE29" s="251" t="s">
        <v>22</v>
      </c>
    </row>
    <row r="30" spans="1:31" s="287" customFormat="1" ht="129" customHeight="1">
      <c r="A30" s="192" t="s">
        <v>262</v>
      </c>
      <c r="B30" s="193" t="s">
        <v>90</v>
      </c>
      <c r="C30" s="194" t="s">
        <v>91</v>
      </c>
      <c r="D30" s="288" t="s">
        <v>253</v>
      </c>
      <c r="E30" s="251" t="s">
        <v>22</v>
      </c>
      <c r="F30" s="251" t="s">
        <v>22</v>
      </c>
      <c r="G30" s="251" t="s">
        <v>22</v>
      </c>
      <c r="H30" s="251" t="s">
        <v>22</v>
      </c>
      <c r="I30" s="251" t="s">
        <v>22</v>
      </c>
      <c r="J30" s="251" t="s">
        <v>22</v>
      </c>
      <c r="K30" s="251" t="s">
        <v>22</v>
      </c>
      <c r="L30" s="288" t="s">
        <v>856</v>
      </c>
      <c r="M30" s="288" t="s">
        <v>857</v>
      </c>
      <c r="N30" s="251" t="s">
        <v>22</v>
      </c>
      <c r="O30" s="251" t="s">
        <v>22</v>
      </c>
      <c r="P30" s="289" t="s">
        <v>863</v>
      </c>
      <c r="Q30" s="251" t="s">
        <v>22</v>
      </c>
      <c r="R30" s="251" t="s">
        <v>22</v>
      </c>
      <c r="S30" s="251" t="s">
        <v>22</v>
      </c>
      <c r="T30" s="251" t="s">
        <v>22</v>
      </c>
      <c r="U30" s="251" t="s">
        <v>22</v>
      </c>
      <c r="V30" s="251" t="s">
        <v>22</v>
      </c>
      <c r="W30" s="251" t="s">
        <v>22</v>
      </c>
      <c r="X30" s="251" t="s">
        <v>22</v>
      </c>
      <c r="Y30" s="251" t="s">
        <v>22</v>
      </c>
      <c r="Z30" s="251" t="s">
        <v>22</v>
      </c>
      <c r="AA30" s="251" t="s">
        <v>480</v>
      </c>
      <c r="AB30" s="251" t="s">
        <v>480</v>
      </c>
      <c r="AC30" s="289" t="s">
        <v>859</v>
      </c>
      <c r="AD30" s="251" t="s">
        <v>22</v>
      </c>
      <c r="AE30" s="251" t="s">
        <v>22</v>
      </c>
    </row>
    <row r="31" spans="1:31" s="287" customFormat="1" ht="129" customHeight="1">
      <c r="A31" s="192" t="s">
        <v>263</v>
      </c>
      <c r="B31" s="193" t="s">
        <v>92</v>
      </c>
      <c r="C31" s="194" t="s">
        <v>93</v>
      </c>
      <c r="D31" s="288" t="s">
        <v>253</v>
      </c>
      <c r="E31" s="251" t="s">
        <v>22</v>
      </c>
      <c r="F31" s="251" t="s">
        <v>22</v>
      </c>
      <c r="G31" s="251" t="s">
        <v>22</v>
      </c>
      <c r="H31" s="251" t="s">
        <v>22</v>
      </c>
      <c r="I31" s="251" t="s">
        <v>22</v>
      </c>
      <c r="J31" s="251" t="s">
        <v>22</v>
      </c>
      <c r="K31" s="251" t="s">
        <v>22</v>
      </c>
      <c r="L31" s="288" t="s">
        <v>856</v>
      </c>
      <c r="M31" s="288" t="s">
        <v>857</v>
      </c>
      <c r="N31" s="251" t="s">
        <v>22</v>
      </c>
      <c r="O31" s="251" t="s">
        <v>22</v>
      </c>
      <c r="P31" s="289" t="s">
        <v>864</v>
      </c>
      <c r="Q31" s="251" t="s">
        <v>22</v>
      </c>
      <c r="R31" s="251" t="s">
        <v>22</v>
      </c>
      <c r="S31" s="251" t="s">
        <v>22</v>
      </c>
      <c r="T31" s="251" t="s">
        <v>22</v>
      </c>
      <c r="U31" s="251" t="s">
        <v>22</v>
      </c>
      <c r="V31" s="251" t="s">
        <v>22</v>
      </c>
      <c r="W31" s="251" t="s">
        <v>22</v>
      </c>
      <c r="X31" s="251" t="s">
        <v>22</v>
      </c>
      <c r="Y31" s="251" t="s">
        <v>22</v>
      </c>
      <c r="Z31" s="251" t="s">
        <v>22</v>
      </c>
      <c r="AA31" s="251" t="s">
        <v>480</v>
      </c>
      <c r="AB31" s="251" t="s">
        <v>480</v>
      </c>
      <c r="AC31" s="289" t="s">
        <v>859</v>
      </c>
      <c r="AD31" s="251" t="s">
        <v>22</v>
      </c>
      <c r="AE31" s="251" t="s">
        <v>22</v>
      </c>
    </row>
    <row r="32" spans="1:31" s="287" customFormat="1" ht="48.75" customHeight="1">
      <c r="A32" s="174" t="str">
        <f>'[10]10'!A22</f>
        <v>1.6</v>
      </c>
      <c r="B32" s="174" t="str">
        <f>'[10]10'!B22</f>
        <v>Прочие инвестиционные проекты, всего, в том числе:</v>
      </c>
      <c r="C32" s="174"/>
      <c r="D32" s="290"/>
      <c r="E32" s="174" t="s">
        <v>22</v>
      </c>
      <c r="F32" s="174" t="s">
        <v>22</v>
      </c>
      <c r="G32" s="174" t="s">
        <v>22</v>
      </c>
      <c r="H32" s="174" t="s">
        <v>22</v>
      </c>
      <c r="I32" s="174" t="s">
        <v>22</v>
      </c>
      <c r="J32" s="174" t="s">
        <v>22</v>
      </c>
      <c r="K32" s="174" t="s">
        <v>22</v>
      </c>
      <c r="L32" s="290">
        <v>0</v>
      </c>
      <c r="M32" s="290">
        <v>0</v>
      </c>
      <c r="N32" s="174" t="s">
        <v>22</v>
      </c>
      <c r="O32" s="226">
        <v>0</v>
      </c>
      <c r="P32" s="226">
        <v>0</v>
      </c>
      <c r="Q32" s="226">
        <v>0</v>
      </c>
      <c r="R32" s="226">
        <v>0</v>
      </c>
      <c r="S32" s="226">
        <v>0</v>
      </c>
      <c r="T32" s="226">
        <v>0</v>
      </c>
      <c r="U32" s="226">
        <v>0</v>
      </c>
      <c r="V32" s="226">
        <v>0</v>
      </c>
      <c r="W32" s="226">
        <v>0</v>
      </c>
      <c r="X32" s="226">
        <v>0</v>
      </c>
      <c r="Y32" s="226">
        <v>0</v>
      </c>
      <c r="Z32" s="226">
        <v>0</v>
      </c>
      <c r="AA32" s="226">
        <v>0</v>
      </c>
      <c r="AB32" s="226">
        <v>0</v>
      </c>
      <c r="AC32" s="226">
        <v>0</v>
      </c>
      <c r="AD32" s="226">
        <v>0</v>
      </c>
      <c r="AE32" s="226">
        <v>0</v>
      </c>
    </row>
    <row r="33" spans="1:31" s="287" customFormat="1" ht="93.75" customHeight="1">
      <c r="A33" s="192" t="s">
        <v>3</v>
      </c>
      <c r="B33" s="158" t="s">
        <v>63</v>
      </c>
      <c r="C33" s="197" t="s">
        <v>64</v>
      </c>
      <c r="D33" s="288" t="s">
        <v>253</v>
      </c>
      <c r="E33" s="251" t="s">
        <v>22</v>
      </c>
      <c r="F33" s="251" t="s">
        <v>22</v>
      </c>
      <c r="G33" s="251" t="s">
        <v>22</v>
      </c>
      <c r="H33" s="251" t="s">
        <v>22</v>
      </c>
      <c r="I33" s="251" t="s">
        <v>22</v>
      </c>
      <c r="J33" s="251" t="s">
        <v>22</v>
      </c>
      <c r="K33" s="251" t="s">
        <v>22</v>
      </c>
      <c r="L33" s="288" t="s">
        <v>856</v>
      </c>
      <c r="M33" s="288" t="s">
        <v>857</v>
      </c>
      <c r="N33" s="288" t="s">
        <v>856</v>
      </c>
      <c r="O33" s="288" t="s">
        <v>856</v>
      </c>
      <c r="P33" s="288" t="s">
        <v>865</v>
      </c>
      <c r="Q33" s="291">
        <v>0</v>
      </c>
      <c r="R33" s="291">
        <v>0</v>
      </c>
      <c r="S33" s="291">
        <v>0</v>
      </c>
      <c r="T33" s="291">
        <v>0</v>
      </c>
      <c r="U33" s="292">
        <v>0.5</v>
      </c>
      <c r="V33" s="292">
        <v>0.5</v>
      </c>
      <c r="W33" s="291">
        <v>0</v>
      </c>
      <c r="X33" s="291">
        <v>0</v>
      </c>
      <c r="Y33" s="291">
        <v>0</v>
      </c>
      <c r="Z33" s="291">
        <v>0</v>
      </c>
      <c r="AA33" s="288">
        <v>6</v>
      </c>
      <c r="AB33" s="288">
        <v>6</v>
      </c>
      <c r="AC33" s="289" t="s">
        <v>866</v>
      </c>
      <c r="AD33" s="291">
        <v>0</v>
      </c>
      <c r="AE33" s="291">
        <v>0</v>
      </c>
    </row>
    <row r="34" spans="1:31" s="287" customFormat="1" ht="102.75" customHeight="1">
      <c r="A34" s="192" t="s">
        <v>96</v>
      </c>
      <c r="B34" s="158" t="s">
        <v>68</v>
      </c>
      <c r="C34" s="197" t="s">
        <v>69</v>
      </c>
      <c r="D34" s="288" t="s">
        <v>253</v>
      </c>
      <c r="E34" s="251" t="s">
        <v>22</v>
      </c>
      <c r="F34" s="251" t="s">
        <v>22</v>
      </c>
      <c r="G34" s="251" t="s">
        <v>22</v>
      </c>
      <c r="H34" s="251" t="s">
        <v>22</v>
      </c>
      <c r="I34" s="251" t="s">
        <v>22</v>
      </c>
      <c r="J34" s="251" t="s">
        <v>22</v>
      </c>
      <c r="K34" s="251" t="s">
        <v>22</v>
      </c>
      <c r="L34" s="288" t="s">
        <v>856</v>
      </c>
      <c r="M34" s="288" t="s">
        <v>857</v>
      </c>
      <c r="N34" s="288" t="s">
        <v>856</v>
      </c>
      <c r="O34" s="288" t="s">
        <v>856</v>
      </c>
      <c r="P34" s="288" t="s">
        <v>867</v>
      </c>
      <c r="Q34" s="291">
        <v>0</v>
      </c>
      <c r="R34" s="291">
        <v>0</v>
      </c>
      <c r="S34" s="291">
        <v>0</v>
      </c>
      <c r="T34" s="291">
        <v>0</v>
      </c>
      <c r="U34" s="292">
        <v>0.25</v>
      </c>
      <c r="V34" s="292">
        <v>0.25</v>
      </c>
      <c r="W34" s="291">
        <v>0</v>
      </c>
      <c r="X34" s="291">
        <v>0</v>
      </c>
      <c r="Y34" s="291">
        <v>0</v>
      </c>
      <c r="Z34" s="291">
        <v>0</v>
      </c>
      <c r="AA34" s="288">
        <v>6</v>
      </c>
      <c r="AB34" s="288">
        <v>6</v>
      </c>
      <c r="AC34" s="293" t="s">
        <v>866</v>
      </c>
      <c r="AD34" s="291">
        <v>0</v>
      </c>
      <c r="AE34" s="291">
        <v>0</v>
      </c>
    </row>
    <row r="35" spans="1:31" ht="87" customHeight="1">
      <c r="A35" s="192" t="s">
        <v>99</v>
      </c>
      <c r="B35" s="158" t="s">
        <v>76</v>
      </c>
      <c r="C35" s="197" t="s">
        <v>77</v>
      </c>
      <c r="D35" s="288" t="s">
        <v>253</v>
      </c>
      <c r="E35" s="251" t="s">
        <v>22</v>
      </c>
      <c r="F35" s="251" t="s">
        <v>22</v>
      </c>
      <c r="G35" s="251" t="s">
        <v>22</v>
      </c>
      <c r="H35" s="251" t="s">
        <v>22</v>
      </c>
      <c r="I35" s="251" t="s">
        <v>22</v>
      </c>
      <c r="J35" s="251" t="s">
        <v>22</v>
      </c>
      <c r="K35" s="251" t="s">
        <v>22</v>
      </c>
      <c r="L35" s="288" t="s">
        <v>856</v>
      </c>
      <c r="M35" s="288" t="s">
        <v>857</v>
      </c>
      <c r="N35" s="288" t="s">
        <v>856</v>
      </c>
      <c r="O35" s="288" t="s">
        <v>856</v>
      </c>
      <c r="P35" s="288" t="s">
        <v>868</v>
      </c>
      <c r="Q35" s="291">
        <v>0</v>
      </c>
      <c r="R35" s="291">
        <v>0</v>
      </c>
      <c r="S35" s="291">
        <v>0</v>
      </c>
      <c r="T35" s="291">
        <v>0</v>
      </c>
      <c r="U35" s="292">
        <v>0.1</v>
      </c>
      <c r="V35" s="292">
        <v>0.16</v>
      </c>
      <c r="W35" s="291">
        <v>0</v>
      </c>
      <c r="X35" s="291">
        <v>0</v>
      </c>
      <c r="Y35" s="291">
        <v>0</v>
      </c>
      <c r="Z35" s="291">
        <v>0</v>
      </c>
      <c r="AA35" s="288">
        <v>6</v>
      </c>
      <c r="AB35" s="288">
        <v>6</v>
      </c>
      <c r="AC35" s="293" t="s">
        <v>866</v>
      </c>
      <c r="AD35" s="291">
        <v>0</v>
      </c>
      <c r="AE35" s="291">
        <v>0</v>
      </c>
    </row>
    <row r="36" spans="1:31" ht="50.25" customHeight="1">
      <c r="A36" s="192" t="s">
        <v>297</v>
      </c>
      <c r="B36" s="158" t="s">
        <v>86</v>
      </c>
      <c r="C36" s="197" t="s">
        <v>87</v>
      </c>
      <c r="D36" s="288" t="s">
        <v>253</v>
      </c>
      <c r="E36" s="288">
        <v>0</v>
      </c>
      <c r="F36" s="288">
        <v>0</v>
      </c>
      <c r="G36" s="288">
        <v>0</v>
      </c>
      <c r="H36" s="288">
        <v>0</v>
      </c>
      <c r="I36" s="288">
        <v>0</v>
      </c>
      <c r="J36" s="288">
        <v>0</v>
      </c>
      <c r="K36" s="288">
        <v>0</v>
      </c>
      <c r="L36" s="288">
        <v>0</v>
      </c>
      <c r="M36" s="288">
        <v>0</v>
      </c>
      <c r="N36" s="288">
        <v>0</v>
      </c>
      <c r="O36" s="288">
        <v>0</v>
      </c>
      <c r="P36" s="288" t="s">
        <v>869</v>
      </c>
      <c r="Q36" s="288">
        <v>0</v>
      </c>
      <c r="R36" s="288">
        <v>0</v>
      </c>
      <c r="S36" s="288">
        <v>0</v>
      </c>
      <c r="T36" s="288">
        <v>0</v>
      </c>
      <c r="U36" s="292">
        <v>0.25</v>
      </c>
      <c r="V36" s="292">
        <v>0.25</v>
      </c>
      <c r="W36" s="288">
        <v>0</v>
      </c>
      <c r="X36" s="288">
        <v>0</v>
      </c>
      <c r="Y36" s="288">
        <v>0</v>
      </c>
      <c r="Z36" s="288">
        <v>0</v>
      </c>
      <c r="AA36" s="288">
        <v>0</v>
      </c>
      <c r="AB36" s="288">
        <v>0</v>
      </c>
      <c r="AC36" s="293" t="s">
        <v>866</v>
      </c>
      <c r="AD36" s="291">
        <v>0</v>
      </c>
      <c r="AE36" s="291">
        <v>0</v>
      </c>
    </row>
    <row r="37" spans="1:31" ht="48" customHeight="1">
      <c r="A37" s="192" t="s">
        <v>298</v>
      </c>
      <c r="B37" s="158" t="s">
        <v>94</v>
      </c>
      <c r="C37" s="197" t="s">
        <v>95</v>
      </c>
      <c r="D37" s="288" t="s">
        <v>253</v>
      </c>
      <c r="E37" s="288">
        <v>0</v>
      </c>
      <c r="F37" s="288">
        <v>0</v>
      </c>
      <c r="G37" s="288">
        <v>0</v>
      </c>
      <c r="H37" s="288">
        <v>0</v>
      </c>
      <c r="I37" s="288">
        <v>0</v>
      </c>
      <c r="J37" s="288">
        <v>0</v>
      </c>
      <c r="K37" s="288">
        <v>0</v>
      </c>
      <c r="L37" s="288">
        <v>0</v>
      </c>
      <c r="M37" s="288">
        <v>0</v>
      </c>
      <c r="N37" s="288">
        <v>0</v>
      </c>
      <c r="O37" s="288">
        <v>0</v>
      </c>
      <c r="P37" s="288" t="s">
        <v>870</v>
      </c>
      <c r="Q37" s="288">
        <v>0</v>
      </c>
      <c r="R37" s="288">
        <v>0</v>
      </c>
      <c r="S37" s="288">
        <v>0</v>
      </c>
      <c r="T37" s="288">
        <v>0</v>
      </c>
      <c r="U37" s="292">
        <v>0.4</v>
      </c>
      <c r="V37" s="292">
        <v>0.4</v>
      </c>
      <c r="W37" s="288">
        <v>0</v>
      </c>
      <c r="X37" s="288">
        <v>0</v>
      </c>
      <c r="Y37" s="288">
        <v>0</v>
      </c>
      <c r="Z37" s="288">
        <v>0</v>
      </c>
      <c r="AA37" s="288">
        <v>0</v>
      </c>
      <c r="AB37" s="288">
        <v>0</v>
      </c>
      <c r="AC37" s="293" t="s">
        <v>866</v>
      </c>
      <c r="AD37" s="291">
        <v>0</v>
      </c>
      <c r="AE37" s="291">
        <v>0</v>
      </c>
    </row>
    <row r="38" spans="1:31" ht="90">
      <c r="A38" s="192" t="s">
        <v>299</v>
      </c>
      <c r="B38" s="158" t="s">
        <v>97</v>
      </c>
      <c r="C38" s="197" t="s">
        <v>98</v>
      </c>
      <c r="D38" s="288" t="s">
        <v>253</v>
      </c>
      <c r="E38" s="288">
        <v>0</v>
      </c>
      <c r="F38" s="288">
        <v>0</v>
      </c>
      <c r="G38" s="288">
        <v>0</v>
      </c>
      <c r="H38" s="288">
        <v>0</v>
      </c>
      <c r="I38" s="288">
        <v>0</v>
      </c>
      <c r="J38" s="288">
        <v>0</v>
      </c>
      <c r="K38" s="288">
        <v>0</v>
      </c>
      <c r="L38" s="288">
        <v>0</v>
      </c>
      <c r="M38" s="288">
        <v>0</v>
      </c>
      <c r="N38" s="288">
        <v>0</v>
      </c>
      <c r="O38" s="288">
        <v>0</v>
      </c>
      <c r="P38" s="288" t="s">
        <v>871</v>
      </c>
      <c r="Q38" s="288">
        <v>0</v>
      </c>
      <c r="R38" s="288">
        <v>0</v>
      </c>
      <c r="S38" s="288">
        <v>0</v>
      </c>
      <c r="T38" s="288">
        <v>0</v>
      </c>
      <c r="U38" s="292">
        <v>0.25</v>
      </c>
      <c r="V38" s="292">
        <v>0.25</v>
      </c>
      <c r="W38" s="288">
        <v>0</v>
      </c>
      <c r="X38" s="288">
        <v>0</v>
      </c>
      <c r="Y38" s="288">
        <v>0</v>
      </c>
      <c r="Z38" s="288">
        <v>0</v>
      </c>
      <c r="AA38" s="288">
        <v>0</v>
      </c>
      <c r="AB38" s="288">
        <v>0</v>
      </c>
      <c r="AC38" s="293" t="s">
        <v>866</v>
      </c>
      <c r="AD38" s="291">
        <v>0</v>
      </c>
      <c r="AE38" s="291">
        <v>0</v>
      </c>
    </row>
    <row r="39" spans="1:31" ht="87" customHeight="1">
      <c r="A39" s="192" t="s">
        <v>300</v>
      </c>
      <c r="B39" s="158" t="s">
        <v>100</v>
      </c>
      <c r="C39" s="197" t="s">
        <v>101</v>
      </c>
      <c r="D39" s="288" t="s">
        <v>253</v>
      </c>
      <c r="E39" s="288">
        <v>0</v>
      </c>
      <c r="F39" s="288">
        <v>0</v>
      </c>
      <c r="G39" s="288">
        <v>0</v>
      </c>
      <c r="H39" s="288">
        <v>0</v>
      </c>
      <c r="I39" s="288">
        <v>0</v>
      </c>
      <c r="J39" s="288">
        <v>0</v>
      </c>
      <c r="K39" s="288">
        <v>0</v>
      </c>
      <c r="L39" s="288">
        <v>0</v>
      </c>
      <c r="M39" s="288">
        <v>0</v>
      </c>
      <c r="N39" s="288">
        <v>0</v>
      </c>
      <c r="O39" s="288">
        <v>0</v>
      </c>
      <c r="P39" s="288">
        <v>0</v>
      </c>
      <c r="Q39" s="288">
        <v>0</v>
      </c>
      <c r="R39" s="288">
        <v>0</v>
      </c>
      <c r="S39" s="288">
        <v>0</v>
      </c>
      <c r="T39" s="288">
        <v>0</v>
      </c>
      <c r="U39" s="292">
        <v>0</v>
      </c>
      <c r="V39" s="292">
        <v>0</v>
      </c>
      <c r="W39" s="288">
        <v>0</v>
      </c>
      <c r="X39" s="288">
        <v>0</v>
      </c>
      <c r="Y39" s="288">
        <v>0</v>
      </c>
      <c r="Z39" s="288">
        <v>0</v>
      </c>
      <c r="AA39" s="288">
        <v>0</v>
      </c>
      <c r="AB39" s="288">
        <v>0</v>
      </c>
      <c r="AC39" s="289" t="s">
        <v>859</v>
      </c>
      <c r="AD39" s="291">
        <v>0</v>
      </c>
      <c r="AE39" s="291">
        <v>0</v>
      </c>
    </row>
    <row r="42" spans="1:31" s="2" customFormat="1" ht="15.75">
      <c r="B42" s="256" t="s">
        <v>485</v>
      </c>
      <c r="C42" s="58"/>
      <c r="D42" s="4"/>
      <c r="E42" s="4"/>
      <c r="F42" s="6" t="s">
        <v>486</v>
      </c>
      <c r="G42" s="4"/>
      <c r="H42" s="4"/>
      <c r="I42" s="4"/>
      <c r="J42" s="4"/>
      <c r="K42" s="4"/>
      <c r="L42" s="3"/>
      <c r="M42" s="3"/>
      <c r="N42" s="3"/>
      <c r="O42" s="3"/>
      <c r="P42" s="3"/>
      <c r="Q42" s="3"/>
      <c r="R42" s="3"/>
      <c r="S42" s="133"/>
      <c r="T42" s="3"/>
      <c r="U42" s="3"/>
    </row>
  </sheetData>
  <mergeCells count="33">
    <mergeCell ref="A9:N9"/>
    <mergeCell ref="A4:N4"/>
    <mergeCell ref="A5:N5"/>
    <mergeCell ref="A6:N6"/>
    <mergeCell ref="A7:N7"/>
    <mergeCell ref="A8:N8"/>
    <mergeCell ref="A10:AC10"/>
    <mergeCell ref="A11:A13"/>
    <mergeCell ref="B11:B13"/>
    <mergeCell ref="C11:C13"/>
    <mergeCell ref="D11:D13"/>
    <mergeCell ref="E11:E13"/>
    <mergeCell ref="F11:F13"/>
    <mergeCell ref="G11:G13"/>
    <mergeCell ref="H11:K11"/>
    <mergeCell ref="L11:M12"/>
    <mergeCell ref="H12:H13"/>
    <mergeCell ref="I12:I13"/>
    <mergeCell ref="J12:J13"/>
    <mergeCell ref="K12:K13"/>
    <mergeCell ref="U12:V12"/>
    <mergeCell ref="N11:N13"/>
    <mergeCell ref="O11:O13"/>
    <mergeCell ref="P11:P13"/>
    <mergeCell ref="Q11:R12"/>
    <mergeCell ref="S11:S13"/>
    <mergeCell ref="T11:T13"/>
    <mergeCell ref="Y12:Z12"/>
    <mergeCell ref="U11:Z11"/>
    <mergeCell ref="AA11:AB12"/>
    <mergeCell ref="AC11:AC13"/>
    <mergeCell ref="AD11:AE12"/>
    <mergeCell ref="W12:X12"/>
  </mergeCells>
  <pageMargins left="0.70866141732283472" right="0.70866141732283472" top="0.74803149606299213" bottom="0.74803149606299213" header="0.31496062992125984" footer="0.31496062992125984"/>
  <pageSetup paperSize="8" scale="29" fitToWidth="2" orientation="landscape" r:id="rId1"/>
  <headerFooter differentFirst="1">
    <oddHeader>&amp;C&amp;P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50"/>
  <sheetViews>
    <sheetView view="pageBreakPreview" zoomScale="60" zoomScaleNormal="100" workbookViewId="0">
      <selection activeCell="O47" sqref="O47"/>
    </sheetView>
  </sheetViews>
  <sheetFormatPr defaultColWidth="16.875" defaultRowHeight="15"/>
  <cols>
    <col min="1" max="1" width="9.875" style="2" customWidth="1"/>
    <col min="2" max="2" width="44.625" style="3" customWidth="1"/>
    <col min="3" max="3" width="16.25" style="3" customWidth="1"/>
    <col min="4" max="4" width="20.125" style="3" customWidth="1"/>
    <col min="5" max="5" width="17.875" style="3" customWidth="1"/>
    <col min="6" max="6" width="31.125" style="3" customWidth="1"/>
    <col min="7" max="7" width="29.125" style="3" customWidth="1"/>
    <col min="8" max="8" width="32" style="3" customWidth="1"/>
    <col min="9" max="9" width="32.375" style="3" customWidth="1"/>
    <col min="10" max="10" width="21.125" style="133" customWidth="1"/>
    <col min="11" max="11" width="23.875" style="133" customWidth="1"/>
    <col min="12" max="12" width="6.625" style="3" customWidth="1"/>
    <col min="13" max="13" width="8.125" style="3" customWidth="1"/>
    <col min="14" max="14" width="12.125" style="3" customWidth="1"/>
    <col min="15" max="243" width="9" style="2" customWidth="1"/>
    <col min="244" max="244" width="3.875" style="2" bestFit="1" customWidth="1"/>
    <col min="245" max="245" width="16" style="2" bestFit="1" customWidth="1"/>
    <col min="246" max="246" width="16.625" style="2" bestFit="1" customWidth="1"/>
    <col min="247" max="247" width="13.5" style="2" bestFit="1" customWidth="1"/>
    <col min="248" max="249" width="10.875" style="2" bestFit="1" customWidth="1"/>
    <col min="250" max="250" width="6.25" style="2" bestFit="1" customWidth="1"/>
    <col min="251" max="251" width="8.875" style="2" bestFit="1" customWidth="1"/>
    <col min="252" max="252" width="13.875" style="2" bestFit="1" customWidth="1"/>
    <col min="253" max="253" width="13.25" style="2" bestFit="1" customWidth="1"/>
    <col min="254" max="254" width="16" style="2" bestFit="1" customWidth="1"/>
    <col min="255" max="255" width="11.625" style="2" bestFit="1" customWidth="1"/>
    <col min="256" max="16384" width="16.875" style="2"/>
  </cols>
  <sheetData>
    <row r="1" spans="1:31" ht="18.75">
      <c r="K1" s="135" t="s">
        <v>872</v>
      </c>
    </row>
    <row r="2" spans="1:31" ht="18.75">
      <c r="K2" s="68" t="s">
        <v>103</v>
      </c>
    </row>
    <row r="3" spans="1:31" ht="18.75">
      <c r="K3" s="68" t="s">
        <v>104</v>
      </c>
    </row>
    <row r="4" spans="1:31" ht="16.5">
      <c r="A4" s="497" t="s">
        <v>873</v>
      </c>
      <c r="B4" s="497"/>
      <c r="C4" s="497"/>
      <c r="D4" s="497"/>
      <c r="E4" s="497"/>
      <c r="F4" s="497"/>
      <c r="G4" s="497"/>
      <c r="H4" s="497"/>
      <c r="I4" s="497"/>
      <c r="J4" s="497"/>
      <c r="K4" s="497"/>
    </row>
    <row r="5" spans="1:31">
      <c r="B5" s="2"/>
      <c r="C5" s="2"/>
      <c r="D5" s="2"/>
      <c r="E5" s="2"/>
      <c r="F5" s="2"/>
      <c r="G5" s="2"/>
      <c r="H5" s="2"/>
      <c r="I5" s="2"/>
      <c r="J5" s="2"/>
      <c r="K5" s="2"/>
      <c r="L5" s="295"/>
      <c r="M5" s="295"/>
    </row>
    <row r="6" spans="1:31" ht="15.75">
      <c r="A6" s="468">
        <f>'[10]14'!A6:S6</f>
        <v>0</v>
      </c>
      <c r="B6" s="468"/>
      <c r="C6" s="468"/>
      <c r="D6" s="468"/>
      <c r="E6" s="468"/>
      <c r="F6" s="468"/>
      <c r="G6" s="468"/>
      <c r="H6" s="468"/>
      <c r="I6" s="468"/>
      <c r="J6" s="468"/>
      <c r="K6" s="468"/>
      <c r="L6" s="132"/>
      <c r="M6" s="132"/>
      <c r="N6" s="132"/>
      <c r="O6" s="132"/>
      <c r="P6" s="132"/>
      <c r="Q6" s="132"/>
      <c r="R6" s="132"/>
      <c r="S6" s="132"/>
      <c r="T6" s="132"/>
      <c r="U6" s="132"/>
      <c r="V6" s="132"/>
      <c r="W6" s="132"/>
      <c r="X6" s="132"/>
      <c r="Y6" s="132"/>
      <c r="Z6" s="132"/>
      <c r="AA6" s="132"/>
      <c r="AB6" s="132"/>
      <c r="AC6" s="132"/>
      <c r="AD6" s="132"/>
      <c r="AE6" s="132"/>
    </row>
    <row r="7" spans="1:31" ht="15.75">
      <c r="A7" s="376" t="s">
        <v>874</v>
      </c>
      <c r="B7" s="376"/>
      <c r="C7" s="376"/>
      <c r="D7" s="376"/>
      <c r="E7" s="376"/>
      <c r="F7" s="376"/>
      <c r="G7" s="376"/>
      <c r="H7" s="376"/>
      <c r="I7" s="376"/>
      <c r="J7" s="376"/>
      <c r="K7" s="376"/>
      <c r="L7" s="67"/>
      <c r="M7" s="67"/>
      <c r="N7" s="67"/>
      <c r="O7" s="67"/>
      <c r="P7" s="67"/>
      <c r="Q7" s="67"/>
      <c r="R7" s="67"/>
      <c r="S7" s="67"/>
      <c r="T7" s="67"/>
      <c r="U7" s="67"/>
      <c r="V7" s="67"/>
      <c r="W7" s="67"/>
      <c r="X7" s="67"/>
      <c r="Y7" s="67"/>
      <c r="Z7" s="67"/>
      <c r="AA7" s="67"/>
      <c r="AB7" s="67"/>
      <c r="AC7" s="67"/>
      <c r="AD7" s="67"/>
      <c r="AE7" s="67"/>
    </row>
    <row r="8" spans="1:31" ht="16.5">
      <c r="B8" s="2"/>
      <c r="C8" s="2"/>
      <c r="D8" s="2"/>
      <c r="E8" s="2"/>
      <c r="F8" s="2"/>
      <c r="G8" s="2"/>
      <c r="H8" s="2"/>
      <c r="I8" s="2"/>
      <c r="J8" s="2"/>
      <c r="K8" s="2"/>
      <c r="L8" s="259"/>
      <c r="M8" s="259"/>
      <c r="N8" s="259"/>
      <c r="O8" s="259"/>
      <c r="P8" s="259"/>
      <c r="Q8" s="259"/>
      <c r="R8" s="259"/>
      <c r="S8" s="259"/>
      <c r="T8" s="259"/>
      <c r="U8" s="259"/>
      <c r="V8" s="259"/>
      <c r="W8" s="259"/>
      <c r="X8" s="259"/>
      <c r="Y8" s="259"/>
      <c r="Z8" s="259"/>
      <c r="AA8" s="259"/>
      <c r="AB8" s="259"/>
      <c r="AC8" s="259"/>
      <c r="AD8" s="259"/>
      <c r="AE8" s="259"/>
    </row>
    <row r="9" spans="1:31" ht="15.75">
      <c r="A9" s="377" t="s">
        <v>61</v>
      </c>
      <c r="B9" s="377"/>
      <c r="C9" s="377"/>
      <c r="D9" s="377"/>
      <c r="E9" s="377"/>
      <c r="F9" s="377"/>
      <c r="G9" s="377"/>
      <c r="H9" s="377"/>
      <c r="I9" s="377"/>
      <c r="J9" s="377"/>
      <c r="K9" s="377"/>
      <c r="L9" s="295"/>
      <c r="M9" s="295"/>
    </row>
    <row r="10" spans="1:31">
      <c r="A10" s="134"/>
      <c r="B10" s="267"/>
      <c r="C10" s="267"/>
      <c r="D10" s="267"/>
      <c r="E10" s="267"/>
      <c r="F10" s="267"/>
      <c r="G10" s="267"/>
      <c r="H10" s="267"/>
      <c r="I10" s="267"/>
      <c r="L10" s="295"/>
      <c r="M10" s="295"/>
    </row>
    <row r="11" spans="1:31" s="133" customFormat="1" ht="81.75" customHeight="1">
      <c r="A11" s="479" t="s">
        <v>55</v>
      </c>
      <c r="B11" s="479" t="s">
        <v>54</v>
      </c>
      <c r="C11" s="479" t="s">
        <v>53</v>
      </c>
      <c r="D11" s="479" t="s">
        <v>875</v>
      </c>
      <c r="E11" s="478" t="s">
        <v>876</v>
      </c>
      <c r="F11" s="526" t="s">
        <v>877</v>
      </c>
      <c r="G11" s="477" t="s">
        <v>878</v>
      </c>
      <c r="H11" s="477"/>
      <c r="I11" s="479" t="s">
        <v>879</v>
      </c>
      <c r="J11" s="413" t="s">
        <v>834</v>
      </c>
      <c r="K11" s="413"/>
      <c r="L11" s="3"/>
      <c r="M11" s="3"/>
      <c r="N11" s="3"/>
      <c r="O11" s="2"/>
      <c r="P11" s="2"/>
      <c r="Q11" s="2"/>
      <c r="R11" s="2"/>
      <c r="S11" s="2"/>
      <c r="T11" s="2"/>
      <c r="U11" s="2"/>
      <c r="V11" s="2"/>
      <c r="W11" s="2"/>
      <c r="X11" s="2"/>
    </row>
    <row r="12" spans="1:31" s="133" customFormat="1" ht="296.25" customHeight="1">
      <c r="A12" s="480"/>
      <c r="B12" s="480"/>
      <c r="C12" s="480"/>
      <c r="D12" s="480"/>
      <c r="E12" s="478"/>
      <c r="F12" s="527"/>
      <c r="G12" s="296" t="s">
        <v>880</v>
      </c>
      <c r="H12" s="296" t="s">
        <v>881</v>
      </c>
      <c r="I12" s="480"/>
      <c r="J12" s="248" t="s">
        <v>845</v>
      </c>
      <c r="K12" s="248" t="s">
        <v>846</v>
      </c>
      <c r="L12" s="3"/>
      <c r="M12" s="3"/>
      <c r="N12" s="3"/>
      <c r="O12" s="2"/>
      <c r="Q12" s="2"/>
      <c r="R12" s="2"/>
      <c r="S12" s="2"/>
      <c r="T12" s="2"/>
      <c r="U12" s="2"/>
      <c r="V12" s="2"/>
      <c r="W12" s="2"/>
      <c r="X12" s="2"/>
    </row>
    <row r="13" spans="1:31" s="133" customFormat="1" ht="15" customHeight="1">
      <c r="A13" s="250">
        <v>1</v>
      </c>
      <c r="B13" s="250">
        <v>2</v>
      </c>
      <c r="C13" s="250">
        <v>3</v>
      </c>
      <c r="D13" s="250">
        <v>4</v>
      </c>
      <c r="E13" s="250">
        <v>5</v>
      </c>
      <c r="F13" s="250">
        <v>6</v>
      </c>
      <c r="G13" s="250">
        <v>7</v>
      </c>
      <c r="H13" s="250">
        <v>8</v>
      </c>
      <c r="I13" s="250">
        <v>9</v>
      </c>
      <c r="J13" s="250">
        <v>10</v>
      </c>
      <c r="K13" s="250">
        <v>11</v>
      </c>
      <c r="L13" s="3"/>
      <c r="M13" s="3"/>
      <c r="N13" s="3"/>
      <c r="O13" s="2"/>
      <c r="P13" s="2"/>
      <c r="Q13" s="2"/>
      <c r="R13" s="2"/>
      <c r="S13" s="2"/>
      <c r="T13" s="2"/>
      <c r="U13" s="2"/>
      <c r="V13" s="2"/>
      <c r="W13" s="2"/>
      <c r="X13" s="2"/>
    </row>
    <row r="14" spans="1:31" s="133" customFormat="1">
      <c r="A14" s="297" t="str">
        <f>'[10]1(2017)'!A20</f>
        <v>0</v>
      </c>
      <c r="B14" s="298" t="str">
        <f>'[10]1(2017)'!B20</f>
        <v>ВСЕГО по инвестиционной программе, в том числе:</v>
      </c>
      <c r="C14" s="252">
        <v>0</v>
      </c>
      <c r="D14" s="250">
        <v>0</v>
      </c>
      <c r="E14" s="250">
        <v>0</v>
      </c>
      <c r="F14" s="250">
        <v>0</v>
      </c>
      <c r="G14" s="250">
        <v>0</v>
      </c>
      <c r="H14" s="250">
        <v>0</v>
      </c>
      <c r="I14" s="250">
        <v>0</v>
      </c>
      <c r="J14" s="250">
        <v>0</v>
      </c>
      <c r="K14" s="250">
        <v>0</v>
      </c>
      <c r="L14" s="3"/>
      <c r="M14" s="3"/>
      <c r="N14" s="3"/>
      <c r="O14" s="2"/>
      <c r="P14" s="2"/>
      <c r="Q14" s="2"/>
      <c r="R14" s="2"/>
      <c r="S14" s="2"/>
      <c r="T14" s="2"/>
      <c r="U14" s="2"/>
      <c r="V14" s="2"/>
      <c r="W14" s="2"/>
      <c r="X14" s="2"/>
    </row>
    <row r="15" spans="1:31" s="133" customFormat="1">
      <c r="A15" s="297" t="str">
        <f>'[10]1(2017)'!A21</f>
        <v>0.1</v>
      </c>
      <c r="B15" s="298" t="str">
        <f>'[10]1(2017)'!B21</f>
        <v>Технологическое присоединение, всего</v>
      </c>
      <c r="C15" s="252">
        <v>0</v>
      </c>
      <c r="D15" s="250">
        <v>0</v>
      </c>
      <c r="E15" s="250">
        <v>0</v>
      </c>
      <c r="F15" s="250">
        <v>0</v>
      </c>
      <c r="G15" s="250">
        <v>0</v>
      </c>
      <c r="H15" s="250">
        <v>0</v>
      </c>
      <c r="I15" s="250">
        <v>0</v>
      </c>
      <c r="J15" s="250">
        <v>0</v>
      </c>
      <c r="K15" s="250">
        <v>0</v>
      </c>
      <c r="L15" s="3"/>
      <c r="M15" s="3"/>
      <c r="N15" s="3"/>
      <c r="O15" s="2"/>
      <c r="P15" s="2"/>
      <c r="Q15" s="2"/>
      <c r="R15" s="2"/>
      <c r="S15" s="2"/>
      <c r="T15" s="2"/>
      <c r="U15" s="2"/>
      <c r="V15" s="2"/>
      <c r="W15" s="2"/>
      <c r="X15" s="2"/>
    </row>
    <row r="16" spans="1:31" s="133" customFormat="1" ht="30">
      <c r="A16" s="297" t="str">
        <f>'[10]1(2017)'!A22</f>
        <v>0.2</v>
      </c>
      <c r="B16" s="298" t="str">
        <f>'[10]1(2017)'!B22</f>
        <v>Реконструкция, модернизация, техническое перевооружение, всего</v>
      </c>
      <c r="C16" s="252">
        <v>0</v>
      </c>
      <c r="D16" s="250">
        <v>0</v>
      </c>
      <c r="E16" s="250">
        <v>0</v>
      </c>
      <c r="F16" s="250">
        <v>0</v>
      </c>
      <c r="G16" s="250">
        <v>0</v>
      </c>
      <c r="H16" s="250">
        <v>0</v>
      </c>
      <c r="I16" s="250">
        <v>0</v>
      </c>
      <c r="J16" s="250">
        <v>0</v>
      </c>
      <c r="K16" s="250">
        <v>0</v>
      </c>
      <c r="L16" s="3"/>
      <c r="M16" s="3"/>
      <c r="N16" s="3"/>
      <c r="O16" s="2"/>
      <c r="P16" s="2"/>
      <c r="Q16" s="2"/>
      <c r="R16" s="2"/>
      <c r="S16" s="2"/>
      <c r="T16" s="2"/>
      <c r="U16" s="2"/>
      <c r="V16" s="2"/>
      <c r="W16" s="2"/>
      <c r="X16" s="2"/>
    </row>
    <row r="17" spans="1:24" s="133" customFormat="1">
      <c r="A17" s="297" t="str">
        <f>'[10]1(2017)'!A23</f>
        <v>0.6</v>
      </c>
      <c r="B17" s="298" t="str">
        <f>'[10]1(2017)'!B23</f>
        <v>Прочие инвестиционные проекты, всего</v>
      </c>
      <c r="C17" s="252">
        <v>0</v>
      </c>
      <c r="D17" s="250">
        <v>0</v>
      </c>
      <c r="E17" s="250">
        <v>0</v>
      </c>
      <c r="F17" s="250">
        <v>0</v>
      </c>
      <c r="G17" s="250">
        <v>0</v>
      </c>
      <c r="H17" s="250">
        <v>0</v>
      </c>
      <c r="I17" s="250">
        <v>0</v>
      </c>
      <c r="J17" s="250">
        <v>0</v>
      </c>
      <c r="K17" s="250">
        <v>0</v>
      </c>
      <c r="L17" s="3"/>
      <c r="M17" s="3"/>
      <c r="N17" s="3"/>
      <c r="O17" s="2"/>
      <c r="P17" s="2"/>
      <c r="Q17" s="2"/>
      <c r="R17" s="2"/>
      <c r="S17" s="2"/>
      <c r="T17" s="2"/>
      <c r="U17" s="2"/>
      <c r="V17" s="2"/>
      <c r="W17" s="2"/>
      <c r="X17" s="2"/>
    </row>
    <row r="18" spans="1:24" s="133" customFormat="1">
      <c r="A18" s="297">
        <f>'[10]1(2017)'!A24</f>
        <v>0</v>
      </c>
      <c r="B18" s="298" t="str">
        <f>'[10]1(2017)'!B24</f>
        <v>Технологическое присоединение, всего, в том числе:</v>
      </c>
      <c r="C18" s="252">
        <v>0</v>
      </c>
      <c r="D18" s="250">
        <v>0</v>
      </c>
      <c r="E18" s="250">
        <v>0</v>
      </c>
      <c r="F18" s="250">
        <v>0</v>
      </c>
      <c r="G18" s="250">
        <v>0</v>
      </c>
      <c r="H18" s="250">
        <v>0</v>
      </c>
      <c r="I18" s="250">
        <v>0</v>
      </c>
      <c r="J18" s="250">
        <v>0</v>
      </c>
      <c r="K18" s="250">
        <v>0</v>
      </c>
      <c r="L18" s="3"/>
      <c r="M18" s="3"/>
      <c r="N18" s="3"/>
      <c r="O18" s="2"/>
      <c r="P18" s="2"/>
      <c r="Q18" s="2"/>
      <c r="R18" s="2"/>
      <c r="S18" s="2"/>
      <c r="T18" s="2"/>
      <c r="U18" s="2"/>
      <c r="V18" s="2"/>
      <c r="W18" s="2"/>
      <c r="X18" s="2"/>
    </row>
    <row r="19" spans="1:24" s="133" customFormat="1">
      <c r="A19" s="297">
        <f>'[10]1(2017)'!A25</f>
        <v>0</v>
      </c>
      <c r="B19" s="298" t="str">
        <f>'[10]1(2017)'!B25</f>
        <v>Республика Марий Эл</v>
      </c>
      <c r="C19" s="252">
        <v>0</v>
      </c>
      <c r="D19" s="250">
        <v>0</v>
      </c>
      <c r="E19" s="250">
        <v>0</v>
      </c>
      <c r="F19" s="250">
        <v>0</v>
      </c>
      <c r="G19" s="250">
        <v>0</v>
      </c>
      <c r="H19" s="250">
        <v>0</v>
      </c>
      <c r="I19" s="250">
        <v>0</v>
      </c>
      <c r="J19" s="250">
        <v>0</v>
      </c>
      <c r="K19" s="250">
        <v>0</v>
      </c>
      <c r="L19" s="3"/>
      <c r="M19" s="3"/>
      <c r="N19" s="3"/>
      <c r="O19" s="2"/>
      <c r="P19" s="2"/>
      <c r="Q19" s="2"/>
      <c r="R19" s="2"/>
      <c r="S19" s="2"/>
      <c r="T19" s="2"/>
      <c r="U19" s="2"/>
      <c r="V19" s="2"/>
      <c r="W19" s="2"/>
      <c r="X19" s="2"/>
    </row>
    <row r="20" spans="1:24" s="133" customFormat="1" ht="45">
      <c r="A20" s="297" t="str">
        <f>'[10]1(2017)'!A26</f>
        <v>1.2.2</v>
      </c>
      <c r="B20" s="299" t="str">
        <f>'[10]1(2017)'!B26</f>
        <v>Реконструкция, модернизация, техническое перевооружение линий электропередачи, всего, в том числе:</v>
      </c>
      <c r="C20" s="252">
        <v>0</v>
      </c>
      <c r="D20" s="250">
        <v>0</v>
      </c>
      <c r="E20" s="250">
        <v>0</v>
      </c>
      <c r="F20" s="250">
        <v>0</v>
      </c>
      <c r="G20" s="250">
        <v>0</v>
      </c>
      <c r="H20" s="250">
        <v>0</v>
      </c>
      <c r="I20" s="250">
        <v>0</v>
      </c>
      <c r="J20" s="250">
        <v>0</v>
      </c>
      <c r="K20" s="250">
        <v>0</v>
      </c>
      <c r="L20" s="3"/>
      <c r="M20" s="3"/>
      <c r="N20" s="3"/>
      <c r="O20" s="2"/>
      <c r="P20" s="2"/>
      <c r="Q20" s="2"/>
      <c r="R20" s="2"/>
      <c r="S20" s="2"/>
      <c r="T20" s="2"/>
      <c r="U20" s="2"/>
      <c r="V20" s="2"/>
      <c r="W20" s="2"/>
      <c r="X20" s="2"/>
    </row>
    <row r="21" spans="1:24" s="133" customFormat="1" ht="39.75" customHeight="1">
      <c r="A21" s="297" t="str">
        <f>'[10]1(2017)'!A27</f>
        <v>1.2.2.1</v>
      </c>
      <c r="B21" s="298" t="str">
        <f>'[10]1(2017)'!B27</f>
        <v>Реконструкция линий электропередачи, всего, в том числе:</v>
      </c>
      <c r="C21" s="252">
        <v>0</v>
      </c>
      <c r="D21" s="250">
        <v>0</v>
      </c>
      <c r="E21" s="250">
        <v>0</v>
      </c>
      <c r="F21" s="250">
        <v>0</v>
      </c>
      <c r="G21" s="250">
        <v>0</v>
      </c>
      <c r="H21" s="250">
        <v>0</v>
      </c>
      <c r="I21" s="250">
        <v>0</v>
      </c>
      <c r="J21" s="250">
        <v>0</v>
      </c>
      <c r="K21" s="250">
        <v>0</v>
      </c>
      <c r="L21" s="3"/>
      <c r="M21" s="3"/>
      <c r="N21" s="3"/>
      <c r="O21" s="2"/>
      <c r="P21" s="2"/>
      <c r="Q21" s="2"/>
      <c r="R21" s="2"/>
      <c r="S21" s="2"/>
      <c r="T21" s="2"/>
      <c r="U21" s="2"/>
      <c r="V21" s="2"/>
      <c r="W21" s="2"/>
      <c r="X21" s="2"/>
    </row>
    <row r="22" spans="1:24" s="133" customFormat="1" ht="111.75" customHeight="1">
      <c r="A22" s="192" t="s">
        <v>251</v>
      </c>
      <c r="B22" s="208" t="s">
        <v>7</v>
      </c>
      <c r="C22" s="194" t="s">
        <v>72</v>
      </c>
      <c r="D22" s="110">
        <v>2022</v>
      </c>
      <c r="E22" s="250" t="s">
        <v>857</v>
      </c>
      <c r="F22" s="250" t="s">
        <v>857</v>
      </c>
      <c r="G22" s="250" t="s">
        <v>857</v>
      </c>
      <c r="H22" s="250" t="s">
        <v>857</v>
      </c>
      <c r="I22" s="250" t="s">
        <v>857</v>
      </c>
      <c r="J22" s="250" t="s">
        <v>857</v>
      </c>
      <c r="K22" s="250" t="s">
        <v>857</v>
      </c>
      <c r="L22" s="3"/>
      <c r="M22" s="3"/>
      <c r="N22" s="3"/>
      <c r="O22" s="2"/>
      <c r="P22" s="2"/>
      <c r="Q22" s="2"/>
      <c r="R22" s="2"/>
      <c r="S22" s="2"/>
      <c r="T22" s="2"/>
      <c r="U22" s="2"/>
      <c r="V22" s="2"/>
      <c r="W22" s="2"/>
      <c r="X22" s="2"/>
    </row>
    <row r="23" spans="1:24" s="133" customFormat="1" ht="111.75" customHeight="1">
      <c r="A23" s="192" t="s">
        <v>73</v>
      </c>
      <c r="B23" s="208" t="s">
        <v>74</v>
      </c>
      <c r="C23" s="194" t="s">
        <v>72</v>
      </c>
      <c r="D23" s="110">
        <v>2022</v>
      </c>
      <c r="E23" s="250" t="s">
        <v>857</v>
      </c>
      <c r="F23" s="250" t="s">
        <v>857</v>
      </c>
      <c r="G23" s="250" t="s">
        <v>857</v>
      </c>
      <c r="H23" s="250" t="s">
        <v>857</v>
      </c>
      <c r="I23" s="250" t="s">
        <v>857</v>
      </c>
      <c r="J23" s="250" t="s">
        <v>857</v>
      </c>
      <c r="K23" s="250" t="s">
        <v>857</v>
      </c>
      <c r="L23" s="3"/>
      <c r="M23" s="3"/>
      <c r="N23" s="3"/>
      <c r="O23" s="2"/>
      <c r="P23" s="2"/>
      <c r="Q23" s="2"/>
      <c r="R23" s="2"/>
      <c r="S23" s="2"/>
      <c r="T23" s="2"/>
      <c r="U23" s="2"/>
      <c r="V23" s="2"/>
      <c r="W23" s="2"/>
      <c r="X23" s="2"/>
    </row>
    <row r="24" spans="1:24" s="133" customFormat="1" ht="111.75" customHeight="1">
      <c r="A24" s="192" t="s">
        <v>257</v>
      </c>
      <c r="B24" s="193" t="s">
        <v>80</v>
      </c>
      <c r="C24" s="194" t="s">
        <v>72</v>
      </c>
      <c r="D24" s="113">
        <v>2023</v>
      </c>
      <c r="E24" s="250" t="s">
        <v>857</v>
      </c>
      <c r="F24" s="250" t="s">
        <v>857</v>
      </c>
      <c r="G24" s="250" t="s">
        <v>857</v>
      </c>
      <c r="H24" s="250" t="s">
        <v>857</v>
      </c>
      <c r="I24" s="250" t="s">
        <v>857</v>
      </c>
      <c r="J24" s="250" t="s">
        <v>857</v>
      </c>
      <c r="K24" s="250" t="s">
        <v>857</v>
      </c>
      <c r="L24" s="3"/>
      <c r="M24" s="3"/>
      <c r="N24" s="3"/>
      <c r="O24" s="2"/>
      <c r="P24" s="2"/>
      <c r="Q24" s="2"/>
      <c r="R24" s="2"/>
      <c r="S24" s="2"/>
      <c r="T24" s="2"/>
      <c r="U24" s="2"/>
      <c r="V24" s="2"/>
      <c r="W24" s="2"/>
      <c r="X24" s="2"/>
    </row>
    <row r="25" spans="1:24" s="133" customFormat="1" ht="111.75" customHeight="1">
      <c r="A25" s="192" t="s">
        <v>258</v>
      </c>
      <c r="B25" s="193" t="s">
        <v>82</v>
      </c>
      <c r="C25" s="194" t="s">
        <v>75</v>
      </c>
      <c r="D25" s="113">
        <v>2023</v>
      </c>
      <c r="E25" s="250" t="s">
        <v>857</v>
      </c>
      <c r="F25" s="250" t="s">
        <v>857</v>
      </c>
      <c r="G25" s="250" t="s">
        <v>857</v>
      </c>
      <c r="H25" s="250" t="s">
        <v>857</v>
      </c>
      <c r="I25" s="250" t="s">
        <v>857</v>
      </c>
      <c r="J25" s="250" t="s">
        <v>857</v>
      </c>
      <c r="K25" s="250" t="s">
        <v>857</v>
      </c>
      <c r="L25" s="3"/>
      <c r="M25" s="3"/>
      <c r="N25" s="3"/>
      <c r="O25" s="2"/>
      <c r="P25" s="2"/>
      <c r="Q25" s="2"/>
      <c r="R25" s="2"/>
      <c r="S25" s="2"/>
      <c r="T25" s="2"/>
      <c r="U25" s="2"/>
      <c r="V25" s="2"/>
      <c r="W25" s="2"/>
      <c r="X25" s="2"/>
    </row>
    <row r="26" spans="1:24" s="133" customFormat="1" ht="111.75" customHeight="1">
      <c r="A26" s="192" t="s">
        <v>259</v>
      </c>
      <c r="B26" s="193" t="s">
        <v>82</v>
      </c>
      <c r="C26" s="194" t="s">
        <v>75</v>
      </c>
      <c r="D26" s="113">
        <v>2023</v>
      </c>
      <c r="E26" s="250" t="s">
        <v>857</v>
      </c>
      <c r="F26" s="250" t="s">
        <v>857</v>
      </c>
      <c r="G26" s="250" t="s">
        <v>857</v>
      </c>
      <c r="H26" s="250" t="s">
        <v>857</v>
      </c>
      <c r="I26" s="250" t="s">
        <v>857</v>
      </c>
      <c r="J26" s="250" t="s">
        <v>857</v>
      </c>
      <c r="K26" s="250" t="s">
        <v>857</v>
      </c>
      <c r="L26" s="3"/>
      <c r="M26" s="3"/>
      <c r="N26" s="3"/>
      <c r="O26" s="2"/>
      <c r="P26" s="2"/>
      <c r="Q26" s="2"/>
      <c r="R26" s="2"/>
      <c r="S26" s="2"/>
      <c r="T26" s="2"/>
      <c r="U26" s="2"/>
      <c r="V26" s="2"/>
      <c r="W26" s="2"/>
      <c r="X26" s="2"/>
    </row>
    <row r="27" spans="1:24" s="133" customFormat="1" ht="111.75" customHeight="1">
      <c r="A27" s="192" t="s">
        <v>260</v>
      </c>
      <c r="B27" s="193" t="s">
        <v>84</v>
      </c>
      <c r="C27" s="194" t="s">
        <v>85</v>
      </c>
      <c r="D27" s="113">
        <v>2023</v>
      </c>
      <c r="E27" s="250" t="s">
        <v>857</v>
      </c>
      <c r="F27" s="250" t="s">
        <v>857</v>
      </c>
      <c r="G27" s="250" t="s">
        <v>857</v>
      </c>
      <c r="H27" s="250" t="s">
        <v>857</v>
      </c>
      <c r="I27" s="250" t="s">
        <v>857</v>
      </c>
      <c r="J27" s="250" t="s">
        <v>857</v>
      </c>
      <c r="K27" s="250" t="s">
        <v>857</v>
      </c>
      <c r="L27" s="3"/>
      <c r="M27" s="3"/>
      <c r="N27" s="3"/>
      <c r="O27" s="2"/>
      <c r="P27" s="2"/>
      <c r="Q27" s="2"/>
      <c r="R27" s="2"/>
      <c r="S27" s="2"/>
      <c r="T27" s="2"/>
      <c r="U27" s="2"/>
      <c r="V27" s="2"/>
      <c r="W27" s="2"/>
      <c r="X27" s="2"/>
    </row>
    <row r="28" spans="1:24" s="133" customFormat="1" ht="111.75" customHeight="1">
      <c r="A28" s="192" t="s">
        <v>261</v>
      </c>
      <c r="B28" s="193" t="s">
        <v>89</v>
      </c>
      <c r="C28" s="194" t="s">
        <v>85</v>
      </c>
      <c r="D28" s="113">
        <v>2024</v>
      </c>
      <c r="E28" s="250" t="s">
        <v>857</v>
      </c>
      <c r="F28" s="250" t="s">
        <v>857</v>
      </c>
      <c r="G28" s="250" t="s">
        <v>857</v>
      </c>
      <c r="H28" s="250" t="s">
        <v>857</v>
      </c>
      <c r="I28" s="250" t="s">
        <v>857</v>
      </c>
      <c r="J28" s="250" t="s">
        <v>857</v>
      </c>
      <c r="K28" s="250" t="s">
        <v>857</v>
      </c>
      <c r="L28" s="3"/>
      <c r="M28" s="3"/>
      <c r="N28" s="3"/>
      <c r="O28" s="2"/>
      <c r="P28" s="2"/>
      <c r="Q28" s="2"/>
      <c r="R28" s="2"/>
      <c r="S28" s="2"/>
      <c r="T28" s="2"/>
      <c r="U28" s="2"/>
      <c r="V28" s="2"/>
      <c r="W28" s="2"/>
      <c r="X28" s="2"/>
    </row>
    <row r="29" spans="1:24" s="133" customFormat="1" ht="111.75" customHeight="1">
      <c r="A29" s="192" t="s">
        <v>262</v>
      </c>
      <c r="B29" s="193" t="s">
        <v>90</v>
      </c>
      <c r="C29" s="194" t="s">
        <v>91</v>
      </c>
      <c r="D29" s="113">
        <v>2024</v>
      </c>
      <c r="E29" s="250" t="s">
        <v>857</v>
      </c>
      <c r="F29" s="250" t="s">
        <v>857</v>
      </c>
      <c r="G29" s="250" t="s">
        <v>857</v>
      </c>
      <c r="H29" s="250" t="s">
        <v>857</v>
      </c>
      <c r="I29" s="250" t="s">
        <v>857</v>
      </c>
      <c r="J29" s="250" t="s">
        <v>857</v>
      </c>
      <c r="K29" s="250" t="s">
        <v>857</v>
      </c>
      <c r="L29" s="3"/>
      <c r="M29" s="3"/>
      <c r="N29" s="3"/>
      <c r="O29" s="2"/>
      <c r="P29" s="2"/>
      <c r="Q29" s="2"/>
      <c r="R29" s="2"/>
      <c r="S29" s="2"/>
      <c r="T29" s="2"/>
      <c r="U29" s="2"/>
      <c r="V29" s="2"/>
      <c r="W29" s="2"/>
      <c r="X29" s="2"/>
    </row>
    <row r="30" spans="1:24" s="133" customFormat="1" ht="111.75" customHeight="1">
      <c r="A30" s="192" t="s">
        <v>263</v>
      </c>
      <c r="B30" s="193" t="s">
        <v>92</v>
      </c>
      <c r="C30" s="194" t="s">
        <v>93</v>
      </c>
      <c r="D30" s="113">
        <v>2024</v>
      </c>
      <c r="E30" s="250" t="s">
        <v>857</v>
      </c>
      <c r="F30" s="250" t="s">
        <v>857</v>
      </c>
      <c r="G30" s="250" t="s">
        <v>857</v>
      </c>
      <c r="H30" s="250" t="s">
        <v>857</v>
      </c>
      <c r="I30" s="250" t="s">
        <v>857</v>
      </c>
      <c r="J30" s="250" t="s">
        <v>857</v>
      </c>
      <c r="K30" s="250" t="s">
        <v>857</v>
      </c>
      <c r="L30" s="3"/>
      <c r="M30" s="3"/>
      <c r="N30" s="3"/>
      <c r="O30" s="2"/>
      <c r="P30" s="2"/>
      <c r="Q30" s="2"/>
      <c r="R30" s="2"/>
      <c r="S30" s="2"/>
      <c r="T30" s="2"/>
      <c r="U30" s="2"/>
      <c r="V30" s="2"/>
      <c r="W30" s="2"/>
      <c r="X30" s="2"/>
    </row>
    <row r="31" spans="1:24" s="133" customFormat="1" ht="51" customHeight="1">
      <c r="A31" s="297" t="str">
        <f>'[10]1(2017)'!A29</f>
        <v>1.6</v>
      </c>
      <c r="B31" s="298" t="str">
        <f>'[10]1(2017)'!B29</f>
        <v>Прочие инвестиционные проекты, всего, в том числе:</v>
      </c>
      <c r="C31" s="252">
        <v>0</v>
      </c>
      <c r="D31" s="106">
        <v>0</v>
      </c>
      <c r="E31" s="252" t="s">
        <v>857</v>
      </c>
      <c r="F31" s="252" t="s">
        <v>857</v>
      </c>
      <c r="G31" s="252" t="s">
        <v>857</v>
      </c>
      <c r="H31" s="252" t="s">
        <v>857</v>
      </c>
      <c r="I31" s="252" t="s">
        <v>857</v>
      </c>
      <c r="J31" s="252" t="s">
        <v>857</v>
      </c>
      <c r="K31" s="252" t="s">
        <v>857</v>
      </c>
      <c r="L31" s="3"/>
      <c r="M31" s="3"/>
      <c r="N31" s="3"/>
      <c r="O31" s="2"/>
      <c r="P31" s="2"/>
      <c r="Q31" s="2"/>
      <c r="R31" s="2"/>
      <c r="S31" s="2"/>
      <c r="T31" s="2"/>
      <c r="U31" s="2"/>
      <c r="V31" s="2"/>
      <c r="W31" s="2"/>
      <c r="X31" s="2"/>
    </row>
    <row r="32" spans="1:24" s="133" customFormat="1" ht="63.75" customHeight="1">
      <c r="A32" s="192" t="s">
        <v>3</v>
      </c>
      <c r="B32" s="158" t="s">
        <v>63</v>
      </c>
      <c r="C32" s="197" t="s">
        <v>64</v>
      </c>
      <c r="D32" s="126">
        <v>2020</v>
      </c>
      <c r="E32" s="250" t="s">
        <v>857</v>
      </c>
      <c r="F32" s="250" t="s">
        <v>857</v>
      </c>
      <c r="G32" s="250" t="s">
        <v>857</v>
      </c>
      <c r="H32" s="250" t="s">
        <v>857</v>
      </c>
      <c r="I32" s="250" t="s">
        <v>857</v>
      </c>
      <c r="J32" s="250" t="s">
        <v>857</v>
      </c>
      <c r="K32" s="250" t="s">
        <v>857</v>
      </c>
      <c r="L32" s="3"/>
      <c r="M32" s="3"/>
      <c r="N32" s="3"/>
      <c r="O32" s="2"/>
      <c r="P32" s="2"/>
      <c r="Q32" s="2"/>
      <c r="R32" s="2"/>
      <c r="S32" s="2"/>
      <c r="T32" s="2"/>
      <c r="U32" s="2"/>
      <c r="V32" s="2"/>
      <c r="W32" s="2"/>
      <c r="X32" s="2"/>
    </row>
    <row r="33" spans="1:24" s="133" customFormat="1" ht="76.5" customHeight="1">
      <c r="A33" s="192" t="s">
        <v>96</v>
      </c>
      <c r="B33" s="158" t="s">
        <v>68</v>
      </c>
      <c r="C33" s="197" t="s">
        <v>69</v>
      </c>
      <c r="D33" s="126">
        <v>2021</v>
      </c>
      <c r="E33" s="250" t="s">
        <v>857</v>
      </c>
      <c r="F33" s="250" t="s">
        <v>857</v>
      </c>
      <c r="G33" s="250" t="s">
        <v>857</v>
      </c>
      <c r="H33" s="250" t="s">
        <v>857</v>
      </c>
      <c r="I33" s="250" t="s">
        <v>857</v>
      </c>
      <c r="J33" s="250" t="s">
        <v>857</v>
      </c>
      <c r="K33" s="250" t="s">
        <v>857</v>
      </c>
      <c r="L33" s="3"/>
      <c r="M33" s="3"/>
      <c r="N33" s="3"/>
      <c r="O33" s="2"/>
      <c r="P33" s="2"/>
      <c r="Q33" s="2"/>
      <c r="R33" s="2"/>
      <c r="S33" s="2"/>
      <c r="T33" s="2"/>
      <c r="U33" s="2"/>
      <c r="V33" s="2"/>
      <c r="W33" s="2"/>
      <c r="X33" s="2"/>
    </row>
    <row r="34" spans="1:24" s="133" customFormat="1" ht="75" customHeight="1">
      <c r="A34" s="192" t="s">
        <v>99</v>
      </c>
      <c r="B34" s="158" t="s">
        <v>76</v>
      </c>
      <c r="C34" s="197" t="s">
        <v>77</v>
      </c>
      <c r="D34" s="126">
        <v>2022</v>
      </c>
      <c r="E34" s="250" t="s">
        <v>857</v>
      </c>
      <c r="F34" s="250" t="s">
        <v>857</v>
      </c>
      <c r="G34" s="250" t="s">
        <v>857</v>
      </c>
      <c r="H34" s="250" t="s">
        <v>857</v>
      </c>
      <c r="I34" s="250" t="s">
        <v>857</v>
      </c>
      <c r="J34" s="250" t="s">
        <v>857</v>
      </c>
      <c r="K34" s="250" t="s">
        <v>857</v>
      </c>
      <c r="L34" s="3"/>
      <c r="M34" s="3"/>
      <c r="N34" s="3"/>
      <c r="O34" s="2"/>
      <c r="P34" s="2"/>
      <c r="Q34" s="2"/>
      <c r="R34" s="2"/>
      <c r="S34" s="2"/>
      <c r="T34" s="2"/>
      <c r="U34" s="2"/>
      <c r="V34" s="2"/>
      <c r="W34" s="2"/>
      <c r="X34" s="2"/>
    </row>
    <row r="35" spans="1:24" s="133" customFormat="1" ht="70.5" customHeight="1">
      <c r="A35" s="192" t="s">
        <v>297</v>
      </c>
      <c r="B35" s="158" t="s">
        <v>86</v>
      </c>
      <c r="C35" s="197" t="s">
        <v>87</v>
      </c>
      <c r="D35" s="126">
        <v>2023</v>
      </c>
      <c r="E35" s="250" t="s">
        <v>857</v>
      </c>
      <c r="F35" s="250" t="s">
        <v>857</v>
      </c>
      <c r="G35" s="250" t="s">
        <v>857</v>
      </c>
      <c r="H35" s="250" t="s">
        <v>857</v>
      </c>
      <c r="I35" s="250" t="s">
        <v>857</v>
      </c>
      <c r="J35" s="250" t="s">
        <v>857</v>
      </c>
      <c r="K35" s="250" t="s">
        <v>857</v>
      </c>
      <c r="L35" s="3"/>
      <c r="M35" s="3"/>
      <c r="N35" s="3"/>
      <c r="O35" s="2"/>
      <c r="P35" s="2"/>
      <c r="Q35" s="2"/>
      <c r="R35" s="2"/>
      <c r="S35" s="2"/>
      <c r="T35" s="2"/>
      <c r="U35" s="2"/>
      <c r="V35" s="2"/>
      <c r="W35" s="2"/>
      <c r="X35" s="2"/>
    </row>
    <row r="36" spans="1:24" s="133" customFormat="1" ht="61.5" customHeight="1">
      <c r="A36" s="192" t="s">
        <v>298</v>
      </c>
      <c r="B36" s="158" t="s">
        <v>94</v>
      </c>
      <c r="C36" s="197" t="s">
        <v>95</v>
      </c>
      <c r="D36" s="126">
        <v>2024</v>
      </c>
      <c r="E36" s="250" t="s">
        <v>857</v>
      </c>
      <c r="F36" s="250" t="s">
        <v>857</v>
      </c>
      <c r="G36" s="250" t="s">
        <v>857</v>
      </c>
      <c r="H36" s="250" t="s">
        <v>857</v>
      </c>
      <c r="I36" s="250" t="s">
        <v>857</v>
      </c>
      <c r="J36" s="250" t="s">
        <v>857</v>
      </c>
      <c r="K36" s="250" t="s">
        <v>857</v>
      </c>
      <c r="L36" s="3"/>
      <c r="M36" s="3"/>
      <c r="N36" s="3"/>
      <c r="O36" s="2"/>
      <c r="P36" s="2"/>
      <c r="Q36" s="2"/>
      <c r="R36" s="2"/>
      <c r="S36" s="2"/>
      <c r="T36" s="2"/>
      <c r="U36" s="2"/>
      <c r="V36" s="2"/>
      <c r="W36" s="2"/>
      <c r="X36" s="2"/>
    </row>
    <row r="37" spans="1:24" ht="69" customHeight="1">
      <c r="A37" s="192" t="s">
        <v>299</v>
      </c>
      <c r="B37" s="158" t="s">
        <v>97</v>
      </c>
      <c r="C37" s="197" t="s">
        <v>98</v>
      </c>
      <c r="D37" s="126">
        <v>2024</v>
      </c>
      <c r="E37" s="250" t="s">
        <v>857</v>
      </c>
      <c r="F37" s="250" t="s">
        <v>857</v>
      </c>
      <c r="G37" s="250" t="s">
        <v>857</v>
      </c>
      <c r="H37" s="250" t="s">
        <v>857</v>
      </c>
      <c r="I37" s="250" t="s">
        <v>857</v>
      </c>
      <c r="J37" s="250" t="s">
        <v>857</v>
      </c>
      <c r="K37" s="250" t="s">
        <v>857</v>
      </c>
    </row>
    <row r="38" spans="1:24" ht="69.75" customHeight="1">
      <c r="A38" s="192" t="s">
        <v>300</v>
      </c>
      <c r="B38" s="158" t="s">
        <v>100</v>
      </c>
      <c r="C38" s="197" t="s">
        <v>101</v>
      </c>
      <c r="D38" s="126">
        <v>2024</v>
      </c>
      <c r="E38" s="250" t="s">
        <v>857</v>
      </c>
      <c r="F38" s="250" t="s">
        <v>857</v>
      </c>
      <c r="G38" s="250" t="s">
        <v>857</v>
      </c>
      <c r="H38" s="250" t="s">
        <v>857</v>
      </c>
      <c r="I38" s="250" t="s">
        <v>857</v>
      </c>
      <c r="J38" s="250" t="s">
        <v>857</v>
      </c>
      <c r="K38" s="250" t="s">
        <v>857</v>
      </c>
    </row>
    <row r="39" spans="1:24" ht="35.25" customHeight="1">
      <c r="A39" s="525" t="s">
        <v>882</v>
      </c>
      <c r="B39" s="525"/>
      <c r="C39" s="525"/>
      <c r="D39" s="525"/>
      <c r="E39" s="525"/>
      <c r="F39" s="525"/>
      <c r="G39" s="525"/>
      <c r="H39" s="525"/>
      <c r="I39" s="525"/>
      <c r="J39" s="525"/>
      <c r="K39" s="525"/>
      <c r="L39" s="35"/>
      <c r="M39" s="35"/>
      <c r="N39" s="35"/>
      <c r="O39" s="35"/>
      <c r="P39" s="35"/>
      <c r="Q39" s="35"/>
      <c r="R39" s="35"/>
    </row>
    <row r="47" spans="1:24">
      <c r="J47" s="3"/>
      <c r="K47" s="3"/>
      <c r="O47" s="3"/>
      <c r="P47" s="3"/>
      <c r="Q47" s="3"/>
      <c r="R47" s="3"/>
      <c r="S47" s="133"/>
      <c r="T47" s="3"/>
      <c r="U47" s="3"/>
    </row>
    <row r="48" spans="1:24">
      <c r="J48" s="3"/>
      <c r="K48" s="3"/>
      <c r="O48" s="3"/>
      <c r="P48" s="3"/>
      <c r="Q48" s="3"/>
      <c r="R48" s="3"/>
      <c r="S48" s="133"/>
      <c r="T48" s="3"/>
      <c r="U48" s="3"/>
    </row>
    <row r="49" spans="2:21">
      <c r="J49" s="3"/>
      <c r="K49" s="3"/>
      <c r="O49" s="3"/>
      <c r="P49" s="3"/>
      <c r="Q49" s="3"/>
      <c r="R49" s="3"/>
      <c r="S49" s="133"/>
      <c r="T49" s="3"/>
      <c r="U49" s="3"/>
    </row>
    <row r="50" spans="2:21" ht="15.75">
      <c r="B50" s="256" t="s">
        <v>485</v>
      </c>
      <c r="C50" s="58"/>
      <c r="D50" s="4"/>
      <c r="E50" s="4"/>
      <c r="F50" s="6" t="s">
        <v>486</v>
      </c>
      <c r="G50" s="4"/>
      <c r="H50" s="4"/>
      <c r="I50" s="4"/>
      <c r="J50" s="4"/>
      <c r="K50" s="4"/>
      <c r="O50" s="3"/>
      <c r="P50" s="3"/>
      <c r="Q50" s="3"/>
      <c r="R50" s="3"/>
      <c r="S50" s="133"/>
      <c r="T50" s="3"/>
      <c r="U50" s="3"/>
    </row>
  </sheetData>
  <mergeCells count="14">
    <mergeCell ref="G11:H11"/>
    <mergeCell ref="I11:I12"/>
    <mergeCell ref="J11:K11"/>
    <mergeCell ref="A39:K39"/>
    <mergeCell ref="A4:K4"/>
    <mergeCell ref="A6:K6"/>
    <mergeCell ref="A7:K7"/>
    <mergeCell ref="A9:K9"/>
    <mergeCell ref="A11:A12"/>
    <mergeCell ref="B11:B12"/>
    <mergeCell ref="C11:C12"/>
    <mergeCell ref="D11:D12"/>
    <mergeCell ref="E11:E12"/>
    <mergeCell ref="F11:F12"/>
  </mergeCells>
  <pageMargins left="0.70866141732283472" right="0.70866141732283472" top="0.74803149606299213" bottom="0.74803149606299213" header="0.31496062992125984" footer="0.31496062992125984"/>
  <pageSetup paperSize="8" scale="2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44"/>
  <sheetViews>
    <sheetView view="pageBreakPreview" zoomScale="60" zoomScaleNormal="100" workbookViewId="0">
      <selection activeCell="Y37" sqref="Y37"/>
    </sheetView>
  </sheetViews>
  <sheetFormatPr defaultColWidth="10.875" defaultRowHeight="15"/>
  <cols>
    <col min="1" max="1" width="10.375" style="2" customWidth="1"/>
    <col min="2" max="2" width="33" style="3" customWidth="1"/>
    <col min="3" max="3" width="14" style="3" customWidth="1"/>
    <col min="4" max="4" width="20.125" style="3" customWidth="1"/>
    <col min="5" max="5" width="18.625" style="3" customWidth="1"/>
    <col min="6" max="6" width="11.75" style="3" customWidth="1"/>
    <col min="7" max="7" width="13.125" style="3" customWidth="1"/>
    <col min="8" max="8" width="15.375" style="3" customWidth="1"/>
    <col min="9" max="9" width="19.625" style="3" customWidth="1"/>
    <col min="10" max="10" width="13.875" style="3" customWidth="1"/>
    <col min="11" max="11" width="18.875" style="3" customWidth="1"/>
    <col min="12" max="12" width="14.75" style="3" customWidth="1"/>
    <col min="13" max="13" width="16" style="3" customWidth="1"/>
    <col min="14" max="14" width="55.25" style="3" customWidth="1"/>
    <col min="15" max="15" width="17.875" style="3" customWidth="1"/>
    <col min="16" max="16" width="12.25" style="3" customWidth="1"/>
    <col min="17" max="17" width="9.375" style="3" customWidth="1"/>
    <col min="18" max="18" width="11" style="3" customWidth="1"/>
    <col min="19" max="19" width="11.375" style="133" customWidth="1"/>
    <col min="20" max="20" width="8.125" style="3" customWidth="1"/>
    <col min="21" max="21" width="12.125" style="3" customWidth="1"/>
    <col min="22" max="250" width="9" style="2" customWidth="1"/>
    <col min="251" max="251" width="3.875" style="2" bestFit="1" customWidth="1"/>
    <col min="252" max="252" width="16" style="2" bestFit="1" customWidth="1"/>
    <col min="253" max="253" width="16.625" style="2" bestFit="1" customWidth="1"/>
    <col min="254" max="254" width="13.5" style="2" bestFit="1" customWidth="1"/>
    <col min="255" max="16384" width="10.875" style="2"/>
  </cols>
  <sheetData>
    <row r="1" spans="1:31" ht="18.75">
      <c r="S1" s="135" t="s">
        <v>883</v>
      </c>
    </row>
    <row r="2" spans="1:31" ht="18.75">
      <c r="S2" s="68" t="s">
        <v>103</v>
      </c>
    </row>
    <row r="3" spans="1:31" ht="18.75">
      <c r="S3" s="68" t="s">
        <v>104</v>
      </c>
    </row>
    <row r="4" spans="1:31" ht="16.5">
      <c r="A4" s="497" t="s">
        <v>884</v>
      </c>
      <c r="B4" s="497"/>
      <c r="C4" s="497"/>
      <c r="D4" s="497"/>
      <c r="E4" s="497"/>
      <c r="F4" s="497"/>
      <c r="G4" s="497"/>
      <c r="H4" s="497"/>
      <c r="I4" s="497"/>
      <c r="J4" s="497"/>
      <c r="K4" s="497"/>
      <c r="L4" s="497"/>
      <c r="M4" s="497"/>
      <c r="N4" s="497"/>
      <c r="O4" s="497"/>
      <c r="P4" s="497"/>
      <c r="Q4" s="497"/>
      <c r="R4" s="497"/>
      <c r="S4" s="497"/>
    </row>
    <row r="5" spans="1:31">
      <c r="B5" s="2"/>
      <c r="C5" s="2"/>
      <c r="D5" s="2"/>
      <c r="E5" s="2"/>
      <c r="F5" s="2"/>
      <c r="G5" s="2"/>
      <c r="H5" s="2"/>
      <c r="I5" s="2"/>
      <c r="J5" s="2"/>
      <c r="K5" s="2"/>
      <c r="L5" s="2"/>
      <c r="M5" s="2"/>
      <c r="N5" s="2"/>
      <c r="O5" s="2"/>
      <c r="P5" s="2"/>
      <c r="Q5" s="2"/>
      <c r="R5" s="2"/>
      <c r="S5" s="2"/>
      <c r="T5" s="295"/>
    </row>
    <row r="6" spans="1:31" ht="15.75">
      <c r="A6" s="468">
        <f>'[10]17'!A7:H7</f>
        <v>0</v>
      </c>
      <c r="B6" s="468"/>
      <c r="C6" s="468"/>
      <c r="D6" s="468"/>
      <c r="E6" s="468"/>
      <c r="F6" s="468"/>
      <c r="G6" s="468"/>
      <c r="H6" s="468"/>
      <c r="I6" s="468"/>
      <c r="J6" s="468"/>
      <c r="K6" s="468"/>
      <c r="L6" s="468"/>
      <c r="M6" s="468"/>
      <c r="N6" s="468"/>
      <c r="O6" s="468"/>
      <c r="P6" s="468"/>
      <c r="Q6" s="468"/>
      <c r="R6" s="468"/>
      <c r="S6" s="468"/>
      <c r="T6" s="295"/>
    </row>
    <row r="7" spans="1:31" ht="15.75">
      <c r="A7" s="376" t="s">
        <v>874</v>
      </c>
      <c r="B7" s="376"/>
      <c r="C7" s="376"/>
      <c r="D7" s="376"/>
      <c r="E7" s="376"/>
      <c r="F7" s="376"/>
      <c r="G7" s="376"/>
      <c r="H7" s="376"/>
      <c r="I7" s="376"/>
      <c r="J7" s="376"/>
      <c r="K7" s="376"/>
      <c r="L7" s="376"/>
      <c r="M7" s="376"/>
      <c r="N7" s="376"/>
      <c r="O7" s="376"/>
      <c r="P7" s="376"/>
      <c r="Q7" s="376"/>
      <c r="R7" s="376"/>
      <c r="S7" s="376"/>
      <c r="T7" s="295"/>
    </row>
    <row r="8" spans="1:31" ht="15.75">
      <c r="A8" s="44"/>
      <c r="B8" s="44"/>
      <c r="C8" s="44"/>
      <c r="D8" s="44"/>
      <c r="E8" s="44"/>
      <c r="F8" s="44"/>
      <c r="G8" s="44"/>
      <c r="H8" s="44"/>
      <c r="I8" s="44"/>
      <c r="J8" s="44"/>
      <c r="K8" s="44"/>
      <c r="L8" s="44"/>
      <c r="M8" s="44"/>
      <c r="N8" s="44"/>
      <c r="O8" s="44"/>
      <c r="P8" s="44"/>
      <c r="Q8" s="44"/>
      <c r="R8" s="44"/>
      <c r="S8" s="44"/>
      <c r="T8" s="295"/>
    </row>
    <row r="9" spans="1:31" ht="15.75">
      <c r="A9" s="377" t="s">
        <v>61</v>
      </c>
      <c r="B9" s="377"/>
      <c r="C9" s="377"/>
      <c r="D9" s="377"/>
      <c r="E9" s="377"/>
      <c r="F9" s="377"/>
      <c r="G9" s="377"/>
      <c r="H9" s="377"/>
      <c r="I9" s="377"/>
      <c r="J9" s="377"/>
      <c r="K9" s="377"/>
      <c r="L9" s="377"/>
      <c r="M9" s="377"/>
      <c r="N9" s="377"/>
      <c r="O9" s="377"/>
      <c r="P9" s="377"/>
      <c r="Q9" s="377"/>
      <c r="R9" s="377"/>
      <c r="S9" s="377"/>
      <c r="T9" s="295"/>
    </row>
    <row r="10" spans="1:31" s="133" customFormat="1" ht="16.5" customHeight="1">
      <c r="A10" s="537"/>
      <c r="B10" s="537"/>
      <c r="C10" s="537"/>
      <c r="D10" s="537"/>
      <c r="E10" s="537"/>
      <c r="F10" s="537"/>
      <c r="G10" s="537"/>
      <c r="H10" s="537"/>
      <c r="I10" s="537"/>
      <c r="J10" s="537"/>
      <c r="K10" s="537"/>
      <c r="L10" s="537"/>
      <c r="M10" s="537"/>
      <c r="N10" s="537"/>
      <c r="O10" s="537"/>
      <c r="P10" s="537"/>
      <c r="Q10" s="537"/>
      <c r="R10" s="537"/>
      <c r="T10" s="3"/>
      <c r="U10" s="3"/>
      <c r="V10" s="2"/>
      <c r="W10" s="2"/>
      <c r="X10" s="2"/>
      <c r="Y10" s="2"/>
      <c r="Z10" s="2"/>
      <c r="AA10" s="2"/>
      <c r="AB10" s="2"/>
      <c r="AC10" s="2"/>
      <c r="AD10" s="2"/>
      <c r="AE10" s="2"/>
    </row>
    <row r="11" spans="1:31" s="133" customFormat="1" ht="38.25" customHeight="1">
      <c r="A11" s="478" t="s">
        <v>55</v>
      </c>
      <c r="B11" s="478" t="s">
        <v>54</v>
      </c>
      <c r="C11" s="478" t="s">
        <v>53</v>
      </c>
      <c r="D11" s="538" t="s">
        <v>117</v>
      </c>
      <c r="E11" s="538" t="s">
        <v>885</v>
      </c>
      <c r="F11" s="528" t="s">
        <v>886</v>
      </c>
      <c r="G11" s="529"/>
      <c r="H11" s="529"/>
      <c r="I11" s="529"/>
      <c r="J11" s="530"/>
      <c r="K11" s="534" t="s">
        <v>887</v>
      </c>
      <c r="L11" s="528" t="s">
        <v>888</v>
      </c>
      <c r="M11" s="530"/>
      <c r="N11" s="478" t="s">
        <v>889</v>
      </c>
      <c r="O11" s="479" t="s">
        <v>890</v>
      </c>
      <c r="P11" s="477" t="s">
        <v>891</v>
      </c>
      <c r="Q11" s="477"/>
      <c r="R11" s="477"/>
      <c r="S11" s="477"/>
      <c r="T11" s="3"/>
      <c r="U11" s="3"/>
      <c r="V11" s="2"/>
      <c r="W11" s="2"/>
      <c r="X11" s="2"/>
      <c r="Y11" s="2"/>
      <c r="Z11" s="2"/>
      <c r="AA11" s="2"/>
      <c r="AB11" s="2"/>
      <c r="AC11" s="2"/>
      <c r="AD11" s="2"/>
      <c r="AE11" s="2"/>
    </row>
    <row r="12" spans="1:31" s="133" customFormat="1" ht="109.5" customHeight="1">
      <c r="A12" s="478"/>
      <c r="B12" s="478"/>
      <c r="C12" s="478"/>
      <c r="D12" s="538"/>
      <c r="E12" s="538"/>
      <c r="F12" s="531"/>
      <c r="G12" s="532"/>
      <c r="H12" s="532"/>
      <c r="I12" s="532"/>
      <c r="J12" s="533"/>
      <c r="K12" s="535"/>
      <c r="L12" s="531"/>
      <c r="M12" s="533"/>
      <c r="N12" s="478"/>
      <c r="O12" s="490"/>
      <c r="P12" s="477" t="s">
        <v>892</v>
      </c>
      <c r="Q12" s="477"/>
      <c r="R12" s="477" t="s">
        <v>893</v>
      </c>
      <c r="S12" s="477"/>
      <c r="T12" s="3"/>
      <c r="U12" s="3"/>
      <c r="V12" s="2"/>
      <c r="W12" s="2"/>
      <c r="X12" s="2"/>
      <c r="Y12" s="2"/>
      <c r="Z12" s="2"/>
      <c r="AA12" s="2"/>
      <c r="AB12" s="2"/>
      <c r="AC12" s="2"/>
      <c r="AD12" s="2"/>
      <c r="AE12" s="2"/>
    </row>
    <row r="13" spans="1:31" s="133" customFormat="1" ht="137.25" customHeight="1">
      <c r="A13" s="478"/>
      <c r="B13" s="478"/>
      <c r="C13" s="478"/>
      <c r="D13" s="538"/>
      <c r="E13" s="538"/>
      <c r="F13" s="300" t="s">
        <v>147</v>
      </c>
      <c r="G13" s="300" t="s">
        <v>148</v>
      </c>
      <c r="H13" s="300" t="s">
        <v>894</v>
      </c>
      <c r="I13" s="78" t="s">
        <v>150</v>
      </c>
      <c r="J13" s="300" t="s">
        <v>151</v>
      </c>
      <c r="K13" s="536"/>
      <c r="L13" s="245" t="s">
        <v>895</v>
      </c>
      <c r="M13" s="245" t="s">
        <v>896</v>
      </c>
      <c r="N13" s="478"/>
      <c r="O13" s="480"/>
      <c r="P13" s="301" t="s">
        <v>897</v>
      </c>
      <c r="Q13" s="301" t="s">
        <v>898</v>
      </c>
      <c r="R13" s="301" t="s">
        <v>897</v>
      </c>
      <c r="S13" s="301" t="s">
        <v>898</v>
      </c>
      <c r="T13" s="3"/>
      <c r="U13" s="3"/>
      <c r="V13" s="2"/>
      <c r="W13" s="2"/>
      <c r="X13" s="2"/>
      <c r="Y13" s="2"/>
      <c r="Z13" s="2"/>
      <c r="AA13" s="2"/>
      <c r="AB13" s="2"/>
      <c r="AC13" s="2"/>
      <c r="AD13" s="2"/>
      <c r="AE13" s="2"/>
    </row>
    <row r="14" spans="1:31" s="133" customFormat="1" ht="15" customHeight="1">
      <c r="A14" s="250">
        <v>1</v>
      </c>
      <c r="B14" s="250">
        <v>2</v>
      </c>
      <c r="C14" s="250">
        <v>3</v>
      </c>
      <c r="D14" s="250">
        <v>4</v>
      </c>
      <c r="E14" s="250">
        <v>5</v>
      </c>
      <c r="F14" s="250">
        <v>6</v>
      </c>
      <c r="G14" s="250">
        <v>7</v>
      </c>
      <c r="H14" s="250">
        <v>8</v>
      </c>
      <c r="I14" s="250">
        <v>9</v>
      </c>
      <c r="J14" s="250">
        <v>10</v>
      </c>
      <c r="K14" s="250">
        <v>11</v>
      </c>
      <c r="L14" s="250">
        <v>12</v>
      </c>
      <c r="M14" s="250">
        <v>13</v>
      </c>
      <c r="N14" s="250">
        <v>14</v>
      </c>
      <c r="O14" s="250">
        <v>15</v>
      </c>
      <c r="P14" s="302" t="s">
        <v>899</v>
      </c>
      <c r="Q14" s="302" t="s">
        <v>900</v>
      </c>
      <c r="R14" s="302" t="s">
        <v>901</v>
      </c>
      <c r="S14" s="302" t="s">
        <v>902</v>
      </c>
      <c r="T14" s="3"/>
      <c r="U14" s="3"/>
      <c r="V14" s="2"/>
      <c r="W14" s="2"/>
      <c r="X14" s="2"/>
      <c r="Y14" s="2"/>
      <c r="Z14" s="2"/>
      <c r="AA14" s="2"/>
      <c r="AB14" s="2"/>
      <c r="AC14" s="2"/>
      <c r="AD14" s="2"/>
      <c r="AE14" s="2"/>
    </row>
    <row r="15" spans="1:31" s="133" customFormat="1" ht="15" customHeight="1">
      <c r="A15" s="297" t="str">
        <f>'[10]1(2017)'!A20</f>
        <v>0</v>
      </c>
      <c r="B15" s="298" t="str">
        <f>'[10]1(2017)'!B20</f>
        <v>ВСЕГО по инвестиционной программе, в том числе:</v>
      </c>
      <c r="C15" s="252"/>
      <c r="D15" s="303">
        <f t="shared" ref="D15:K15" si="0">SUM(D16:D18)</f>
        <v>20.380167556010626</v>
      </c>
      <c r="E15" s="303">
        <f t="shared" si="0"/>
        <v>0</v>
      </c>
      <c r="F15" s="303">
        <f t="shared" si="0"/>
        <v>20.380167556010626</v>
      </c>
      <c r="G15" s="303">
        <f t="shared" si="0"/>
        <v>0</v>
      </c>
      <c r="H15" s="303">
        <f t="shared" si="0"/>
        <v>0</v>
      </c>
      <c r="I15" s="303">
        <f t="shared" si="0"/>
        <v>20.380167556010626</v>
      </c>
      <c r="J15" s="303">
        <f t="shared" si="0"/>
        <v>0</v>
      </c>
      <c r="K15" s="303">
        <f t="shared" si="0"/>
        <v>16.983472963342191</v>
      </c>
      <c r="L15" s="303"/>
      <c r="M15" s="303">
        <f>SUM(M16:M18)</f>
        <v>0</v>
      </c>
      <c r="N15" s="303"/>
      <c r="O15" s="303">
        <f>SUM(O16:O18)</f>
        <v>0</v>
      </c>
      <c r="P15" s="303">
        <f>SUM(P16:P18)</f>
        <v>0</v>
      </c>
      <c r="Q15" s="303">
        <f>SUM(Q16:Q18)</f>
        <v>0</v>
      </c>
      <c r="R15" s="303">
        <f>SUM(R16:R18)</f>
        <v>1.5</v>
      </c>
      <c r="S15" s="303">
        <f>SUM(S16:S18)</f>
        <v>1.56</v>
      </c>
      <c r="T15" s="3"/>
      <c r="U15" s="3"/>
      <c r="V15" s="2"/>
      <c r="W15" s="2"/>
      <c r="X15" s="2"/>
      <c r="Y15" s="2"/>
      <c r="Z15" s="2"/>
      <c r="AA15" s="2"/>
      <c r="AB15" s="2"/>
      <c r="AC15" s="2"/>
      <c r="AD15" s="2"/>
      <c r="AE15" s="2"/>
    </row>
    <row r="16" spans="1:31" s="133" customFormat="1">
      <c r="A16" s="297" t="str">
        <f>'[10]1(2017)'!A21</f>
        <v>0.1</v>
      </c>
      <c r="B16" s="298" t="str">
        <f>'[10]1(2017)'!B21</f>
        <v>Технологическое присоединение, всего</v>
      </c>
      <c r="C16" s="252"/>
      <c r="D16" s="304">
        <f t="shared" ref="D16:M16" si="1">D19</f>
        <v>0</v>
      </c>
      <c r="E16" s="304">
        <f t="shared" si="1"/>
        <v>0</v>
      </c>
      <c r="F16" s="304">
        <f t="shared" si="1"/>
        <v>0</v>
      </c>
      <c r="G16" s="304">
        <f t="shared" si="1"/>
        <v>0</v>
      </c>
      <c r="H16" s="304">
        <f t="shared" si="1"/>
        <v>0</v>
      </c>
      <c r="I16" s="304">
        <f t="shared" si="1"/>
        <v>0</v>
      </c>
      <c r="J16" s="304">
        <f t="shared" si="1"/>
        <v>0</v>
      </c>
      <c r="K16" s="304">
        <f t="shared" si="1"/>
        <v>0</v>
      </c>
      <c r="L16" s="305">
        <f t="shared" si="1"/>
        <v>0</v>
      </c>
      <c r="M16" s="304">
        <f t="shared" si="1"/>
        <v>0</v>
      </c>
      <c r="N16" s="304"/>
      <c r="O16" s="304">
        <f>O19</f>
        <v>0</v>
      </c>
      <c r="P16" s="304">
        <f>P19</f>
        <v>0</v>
      </c>
      <c r="Q16" s="304">
        <f>Q19</f>
        <v>0</v>
      </c>
      <c r="R16" s="304">
        <f>R19</f>
        <v>0</v>
      </c>
      <c r="S16" s="304">
        <f>S19</f>
        <v>0</v>
      </c>
      <c r="T16" s="3"/>
      <c r="U16" s="3"/>
      <c r="V16" s="2"/>
      <c r="W16" s="2"/>
      <c r="X16" s="2"/>
      <c r="Y16" s="2"/>
      <c r="Z16" s="2"/>
      <c r="AA16" s="2"/>
      <c r="AB16" s="2"/>
      <c r="AC16" s="2"/>
      <c r="AD16" s="2"/>
      <c r="AE16" s="2"/>
    </row>
    <row r="17" spans="1:31" s="133" customFormat="1" ht="30">
      <c r="A17" s="297" t="str">
        <f>'[10]1(2017)'!A22</f>
        <v>0.2</v>
      </c>
      <c r="B17" s="298" t="str">
        <f>'[10]1(2017)'!B22</f>
        <v>Реконструкция, модернизация, техническое перевооружение, всего</v>
      </c>
      <c r="C17" s="252"/>
      <c r="D17" s="304">
        <f t="shared" ref="D17:K17" si="2">D21</f>
        <v>18.085000000000001</v>
      </c>
      <c r="E17" s="304" t="str">
        <f t="shared" si="2"/>
        <v>Локальная смета</v>
      </c>
      <c r="F17" s="304">
        <f t="shared" si="2"/>
        <v>18.085000000000001</v>
      </c>
      <c r="G17" s="304">
        <f t="shared" si="2"/>
        <v>0</v>
      </c>
      <c r="H17" s="304">
        <f t="shared" si="2"/>
        <v>0</v>
      </c>
      <c r="I17" s="304">
        <f t="shared" si="2"/>
        <v>18.085000000000001</v>
      </c>
      <c r="J17" s="304">
        <f t="shared" si="2"/>
        <v>0</v>
      </c>
      <c r="K17" s="304">
        <f t="shared" si="2"/>
        <v>15.070833333333335</v>
      </c>
      <c r="L17" s="305"/>
      <c r="M17" s="304">
        <f>M21</f>
        <v>0</v>
      </c>
      <c r="N17" s="304"/>
      <c r="O17" s="304">
        <f>O21</f>
        <v>0</v>
      </c>
      <c r="P17" s="304">
        <f>P21</f>
        <v>0</v>
      </c>
      <c r="Q17" s="304">
        <f>Q21</f>
        <v>0</v>
      </c>
      <c r="R17" s="304">
        <f>R21</f>
        <v>0</v>
      </c>
      <c r="S17" s="304">
        <f>S21</f>
        <v>0</v>
      </c>
      <c r="T17" s="3"/>
      <c r="U17" s="3"/>
      <c r="V17" s="2"/>
      <c r="W17" s="2"/>
      <c r="X17" s="2"/>
      <c r="Y17" s="2"/>
      <c r="Z17" s="2"/>
      <c r="AA17" s="2"/>
      <c r="AB17" s="2"/>
      <c r="AC17" s="2"/>
      <c r="AD17" s="2"/>
      <c r="AE17" s="2"/>
    </row>
    <row r="18" spans="1:31" s="133" customFormat="1">
      <c r="A18" s="297" t="str">
        <f>'[10]1(2017)'!A23</f>
        <v>0.6</v>
      </c>
      <c r="B18" s="298" t="str">
        <f>'[10]1(2017)'!B23</f>
        <v>Прочие инвестиционные проекты, всего</v>
      </c>
      <c r="C18" s="252"/>
      <c r="D18" s="304">
        <f t="shared" ref="D18:K18" si="3">D32</f>
        <v>2.2951675560106257</v>
      </c>
      <c r="E18" s="304">
        <f t="shared" si="3"/>
        <v>0</v>
      </c>
      <c r="F18" s="304">
        <f t="shared" si="3"/>
        <v>2.2951675560106257</v>
      </c>
      <c r="G18" s="304">
        <f t="shared" si="3"/>
        <v>0</v>
      </c>
      <c r="H18" s="304">
        <f t="shared" si="3"/>
        <v>0</v>
      </c>
      <c r="I18" s="304">
        <f t="shared" si="3"/>
        <v>2.2951675560106257</v>
      </c>
      <c r="J18" s="304">
        <f t="shared" si="3"/>
        <v>0</v>
      </c>
      <c r="K18" s="304">
        <f t="shared" si="3"/>
        <v>1.9126396300088551</v>
      </c>
      <c r="L18" s="305"/>
      <c r="M18" s="304">
        <f>M32</f>
        <v>0</v>
      </c>
      <c r="N18" s="304"/>
      <c r="O18" s="304">
        <f>O32</f>
        <v>0</v>
      </c>
      <c r="P18" s="304">
        <f>P32</f>
        <v>0</v>
      </c>
      <c r="Q18" s="304">
        <f>Q32</f>
        <v>0</v>
      </c>
      <c r="R18" s="304">
        <f>R32</f>
        <v>1.5</v>
      </c>
      <c r="S18" s="304">
        <f>S32</f>
        <v>1.56</v>
      </c>
      <c r="T18" s="3"/>
      <c r="U18" s="3"/>
      <c r="V18" s="2"/>
      <c r="W18" s="2"/>
      <c r="X18" s="2"/>
      <c r="Y18" s="2"/>
      <c r="Z18" s="2"/>
      <c r="AA18" s="2"/>
      <c r="AB18" s="2"/>
      <c r="AC18" s="2"/>
      <c r="AD18" s="2"/>
      <c r="AE18" s="2"/>
    </row>
    <row r="19" spans="1:31" s="133" customFormat="1" ht="30">
      <c r="A19" s="297">
        <f>'[10]1(2017)'!A24</f>
        <v>0</v>
      </c>
      <c r="B19" s="298" t="str">
        <f>'[10]1(2017)'!B24</f>
        <v>Технологическое присоединение, всего, в том числе:</v>
      </c>
      <c r="C19" s="252"/>
      <c r="D19" s="306">
        <v>0</v>
      </c>
      <c r="E19" s="306">
        <v>0</v>
      </c>
      <c r="F19" s="306">
        <f>SUM(G19:J19)</f>
        <v>0</v>
      </c>
      <c r="G19" s="306">
        <v>0</v>
      </c>
      <c r="H19" s="306">
        <v>0</v>
      </c>
      <c r="I19" s="306">
        <v>0</v>
      </c>
      <c r="J19" s="306">
        <v>0</v>
      </c>
      <c r="K19" s="306">
        <v>0</v>
      </c>
      <c r="L19" s="307">
        <v>0</v>
      </c>
      <c r="M19" s="306">
        <v>0</v>
      </c>
      <c r="N19" s="306">
        <v>0</v>
      </c>
      <c r="O19" s="306">
        <v>0</v>
      </c>
      <c r="P19" s="306">
        <v>0</v>
      </c>
      <c r="Q19" s="306">
        <v>0</v>
      </c>
      <c r="R19" s="306">
        <v>0</v>
      </c>
      <c r="S19" s="306">
        <v>0</v>
      </c>
      <c r="T19" s="3"/>
      <c r="U19" s="3"/>
      <c r="V19" s="2"/>
      <c r="W19" s="2"/>
      <c r="X19" s="2"/>
      <c r="Y19" s="2"/>
      <c r="Z19" s="2"/>
      <c r="AA19" s="2"/>
      <c r="AB19" s="2"/>
      <c r="AC19" s="2"/>
      <c r="AD19" s="2"/>
      <c r="AE19" s="2"/>
    </row>
    <row r="20" spans="1:31" s="133" customFormat="1">
      <c r="A20" s="297">
        <f>'[10]1(2017)'!A25</f>
        <v>0</v>
      </c>
      <c r="B20" s="298" t="str">
        <f>'[10]1(2017)'!B25</f>
        <v>Республика Марий Эл</v>
      </c>
      <c r="C20" s="252"/>
      <c r="D20" s="306">
        <v>0</v>
      </c>
      <c r="E20" s="306">
        <v>0</v>
      </c>
      <c r="F20" s="306">
        <f>SUM(G20:J20)</f>
        <v>0</v>
      </c>
      <c r="G20" s="306">
        <v>0</v>
      </c>
      <c r="H20" s="306">
        <v>0</v>
      </c>
      <c r="I20" s="306">
        <v>0</v>
      </c>
      <c r="J20" s="306">
        <v>0</v>
      </c>
      <c r="K20" s="306">
        <v>0</v>
      </c>
      <c r="L20" s="307">
        <v>0</v>
      </c>
      <c r="M20" s="306">
        <v>0</v>
      </c>
      <c r="N20" s="306">
        <v>0</v>
      </c>
      <c r="O20" s="306">
        <v>0</v>
      </c>
      <c r="P20" s="306">
        <v>0</v>
      </c>
      <c r="Q20" s="306">
        <v>0</v>
      </c>
      <c r="R20" s="306">
        <v>0</v>
      </c>
      <c r="S20" s="306">
        <v>0</v>
      </c>
      <c r="T20" s="3"/>
      <c r="U20" s="3"/>
      <c r="V20" s="2"/>
      <c r="W20" s="2"/>
      <c r="X20" s="2"/>
      <c r="Y20" s="2"/>
      <c r="Z20" s="2"/>
      <c r="AA20" s="2"/>
      <c r="AB20" s="2"/>
      <c r="AC20" s="2"/>
      <c r="AD20" s="2"/>
      <c r="AE20" s="2"/>
    </row>
    <row r="21" spans="1:31" s="133" customFormat="1" ht="45">
      <c r="A21" s="297" t="str">
        <f>'[10]1(2017)'!A26</f>
        <v>1.2.2</v>
      </c>
      <c r="B21" s="298" t="str">
        <f>'[10]1(2017)'!B26</f>
        <v>Реконструкция, модернизация, техническое перевооружение линий электропередачи, всего, в том числе:</v>
      </c>
      <c r="C21" s="252"/>
      <c r="D21" s="304">
        <f t="shared" ref="D21:K22" si="4">D22</f>
        <v>18.085000000000001</v>
      </c>
      <c r="E21" s="304" t="str">
        <f t="shared" si="4"/>
        <v>Локальная смета</v>
      </c>
      <c r="F21" s="304">
        <f t="shared" si="4"/>
        <v>18.085000000000001</v>
      </c>
      <c r="G21" s="304">
        <f t="shared" si="4"/>
        <v>0</v>
      </c>
      <c r="H21" s="304">
        <f t="shared" si="4"/>
        <v>0</v>
      </c>
      <c r="I21" s="304">
        <f t="shared" si="4"/>
        <v>18.085000000000001</v>
      </c>
      <c r="J21" s="304">
        <f t="shared" si="4"/>
        <v>0</v>
      </c>
      <c r="K21" s="304">
        <f t="shared" si="4"/>
        <v>15.070833333333335</v>
      </c>
      <c r="L21" s="305"/>
      <c r="M21" s="304">
        <f>M22</f>
        <v>0</v>
      </c>
      <c r="N21" s="304"/>
      <c r="O21" s="304">
        <f t="shared" ref="O21:S22" si="5">O22</f>
        <v>0</v>
      </c>
      <c r="P21" s="304">
        <f t="shared" si="5"/>
        <v>0</v>
      </c>
      <c r="Q21" s="304">
        <f t="shared" si="5"/>
        <v>0</v>
      </c>
      <c r="R21" s="304">
        <f t="shared" si="5"/>
        <v>0</v>
      </c>
      <c r="S21" s="304">
        <f t="shared" si="5"/>
        <v>0</v>
      </c>
      <c r="T21" s="3"/>
      <c r="U21" s="3"/>
      <c r="V21" s="2"/>
      <c r="W21" s="2"/>
      <c r="X21" s="2"/>
      <c r="Y21" s="2"/>
      <c r="Z21" s="2"/>
      <c r="AA21" s="2"/>
      <c r="AB21" s="2"/>
      <c r="AC21" s="2"/>
      <c r="AD21" s="2"/>
      <c r="AE21" s="2"/>
    </row>
    <row r="22" spans="1:31" s="133" customFormat="1" ht="30">
      <c r="A22" s="297" t="str">
        <f>'[10]1(2017)'!A27</f>
        <v>1.2.2.1</v>
      </c>
      <c r="B22" s="298" t="str">
        <f>'[10]1(2017)'!B27</f>
        <v>Реконструкция линий электропередачи, всего, в том числе:</v>
      </c>
      <c r="C22" s="252"/>
      <c r="D22" s="304">
        <f t="shared" si="4"/>
        <v>18.085000000000001</v>
      </c>
      <c r="E22" s="304" t="str">
        <f t="shared" si="4"/>
        <v>Локальная смета</v>
      </c>
      <c r="F22" s="304">
        <f t="shared" si="4"/>
        <v>18.085000000000001</v>
      </c>
      <c r="G22" s="304">
        <f t="shared" si="4"/>
        <v>0</v>
      </c>
      <c r="H22" s="304">
        <f t="shared" si="4"/>
        <v>0</v>
      </c>
      <c r="I22" s="304">
        <f t="shared" si="4"/>
        <v>18.085000000000001</v>
      </c>
      <c r="J22" s="304">
        <f t="shared" si="4"/>
        <v>0</v>
      </c>
      <c r="K22" s="304">
        <f t="shared" si="4"/>
        <v>15.070833333333335</v>
      </c>
      <c r="L22" s="305"/>
      <c r="M22" s="304">
        <f>M23</f>
        <v>0</v>
      </c>
      <c r="N22" s="304"/>
      <c r="O22" s="304">
        <f t="shared" si="5"/>
        <v>0</v>
      </c>
      <c r="P22" s="304">
        <f t="shared" si="5"/>
        <v>0</v>
      </c>
      <c r="Q22" s="304">
        <f t="shared" si="5"/>
        <v>0</v>
      </c>
      <c r="R22" s="304">
        <f t="shared" si="5"/>
        <v>0</v>
      </c>
      <c r="S22" s="304">
        <f t="shared" si="5"/>
        <v>0</v>
      </c>
      <c r="T22" s="3"/>
      <c r="U22" s="3"/>
      <c r="V22" s="2"/>
      <c r="W22" s="2"/>
      <c r="X22" s="2"/>
      <c r="Y22" s="2"/>
      <c r="Z22" s="2"/>
      <c r="AA22" s="2"/>
      <c r="AB22" s="2"/>
      <c r="AC22" s="2"/>
      <c r="AD22" s="2"/>
      <c r="AE22" s="2"/>
    </row>
    <row r="23" spans="1:31" s="133" customFormat="1" ht="144.75" customHeight="1">
      <c r="A23" s="192" t="s">
        <v>251</v>
      </c>
      <c r="B23" s="208" t="s">
        <v>7</v>
      </c>
      <c r="C23" s="194" t="s">
        <v>72</v>
      </c>
      <c r="D23" s="306">
        <f>18.085</f>
        <v>18.085000000000001</v>
      </c>
      <c r="E23" s="306" t="s">
        <v>903</v>
      </c>
      <c r="F23" s="306">
        <f>SUM(G23:J23)</f>
        <v>18.085000000000001</v>
      </c>
      <c r="G23" s="306">
        <v>0</v>
      </c>
      <c r="H23" s="306">
        <v>0</v>
      </c>
      <c r="I23" s="306">
        <f>D23</f>
        <v>18.085000000000001</v>
      </c>
      <c r="J23" s="306">
        <v>0</v>
      </c>
      <c r="K23" s="306">
        <f t="shared" ref="K23:K31" si="6">D23/1.2</f>
        <v>15.070833333333335</v>
      </c>
      <c r="L23" s="307">
        <v>2022</v>
      </c>
      <c r="M23" s="306">
        <v>0</v>
      </c>
      <c r="N23" s="308" t="s">
        <v>904</v>
      </c>
      <c r="O23" s="306">
        <v>0</v>
      </c>
      <c r="P23" s="306">
        <v>0</v>
      </c>
      <c r="Q23" s="306">
        <v>0</v>
      </c>
      <c r="R23" s="306">
        <v>0</v>
      </c>
      <c r="S23" s="306">
        <v>0</v>
      </c>
      <c r="T23" s="3"/>
      <c r="U23" s="3"/>
      <c r="V23" s="2"/>
      <c r="W23" s="2"/>
      <c r="X23" s="2"/>
      <c r="Y23" s="2"/>
      <c r="Z23" s="2"/>
      <c r="AA23" s="2"/>
      <c r="AB23" s="2"/>
      <c r="AC23" s="2"/>
      <c r="AD23" s="2"/>
      <c r="AE23" s="2"/>
    </row>
    <row r="24" spans="1:31" s="133" customFormat="1" ht="144.75" customHeight="1">
      <c r="A24" s="192" t="s">
        <v>73</v>
      </c>
      <c r="B24" s="208" t="s">
        <v>74</v>
      </c>
      <c r="C24" s="194" t="s">
        <v>72</v>
      </c>
      <c r="D24" s="306">
        <v>1</v>
      </c>
      <c r="E24" s="306" t="s">
        <v>903</v>
      </c>
      <c r="F24" s="306">
        <f t="shared" ref="F24:F31" si="7">SUM(G24:J24)</f>
        <v>1</v>
      </c>
      <c r="G24" s="306">
        <v>0</v>
      </c>
      <c r="H24" s="306">
        <v>0</v>
      </c>
      <c r="I24" s="306">
        <f>D24</f>
        <v>1</v>
      </c>
      <c r="J24" s="306">
        <v>0</v>
      </c>
      <c r="K24" s="306">
        <f t="shared" si="6"/>
        <v>0.83333333333333337</v>
      </c>
      <c r="L24" s="110">
        <v>2022</v>
      </c>
      <c r="M24" s="306">
        <v>0</v>
      </c>
      <c r="N24" s="308" t="s">
        <v>904</v>
      </c>
      <c r="O24" s="306">
        <v>0</v>
      </c>
      <c r="P24" s="306">
        <v>0</v>
      </c>
      <c r="Q24" s="306">
        <v>0</v>
      </c>
      <c r="R24" s="306">
        <v>0</v>
      </c>
      <c r="S24" s="306">
        <v>0</v>
      </c>
      <c r="T24" s="3"/>
      <c r="U24" s="3"/>
      <c r="V24" s="2"/>
      <c r="W24" s="2"/>
      <c r="X24" s="2"/>
      <c r="Y24" s="2"/>
      <c r="Z24" s="2"/>
      <c r="AA24" s="2"/>
      <c r="AB24" s="2"/>
      <c r="AC24" s="2"/>
      <c r="AD24" s="2"/>
      <c r="AE24" s="2"/>
    </row>
    <row r="25" spans="1:31" s="133" customFormat="1" ht="144.75" customHeight="1">
      <c r="A25" s="192" t="s">
        <v>257</v>
      </c>
      <c r="B25" s="193" t="s">
        <v>80</v>
      </c>
      <c r="C25" s="194" t="s">
        <v>72</v>
      </c>
      <c r="D25" s="306">
        <v>6.1779999999999999</v>
      </c>
      <c r="E25" s="306" t="s">
        <v>903</v>
      </c>
      <c r="F25" s="306">
        <f t="shared" si="7"/>
        <v>6.1779999999999999</v>
      </c>
      <c r="G25" s="306">
        <v>0</v>
      </c>
      <c r="H25" s="306">
        <v>0</v>
      </c>
      <c r="I25" s="306">
        <f>D25</f>
        <v>6.1779999999999999</v>
      </c>
      <c r="J25" s="306">
        <v>0</v>
      </c>
      <c r="K25" s="306">
        <f t="shared" si="6"/>
        <v>5.1483333333333334</v>
      </c>
      <c r="L25" s="110">
        <v>2023</v>
      </c>
      <c r="M25" s="306">
        <v>0</v>
      </c>
      <c r="N25" s="308" t="s">
        <v>904</v>
      </c>
      <c r="O25" s="306">
        <v>0</v>
      </c>
      <c r="P25" s="306">
        <v>0</v>
      </c>
      <c r="Q25" s="306">
        <v>0</v>
      </c>
      <c r="R25" s="306">
        <v>0</v>
      </c>
      <c r="S25" s="306">
        <v>0</v>
      </c>
      <c r="T25" s="3"/>
      <c r="U25" s="3"/>
      <c r="V25" s="2"/>
      <c r="W25" s="2"/>
      <c r="X25" s="2"/>
      <c r="Y25" s="2"/>
      <c r="Z25" s="2"/>
      <c r="AA25" s="2"/>
      <c r="AB25" s="2"/>
      <c r="AC25" s="2"/>
      <c r="AD25" s="2"/>
      <c r="AE25" s="2"/>
    </row>
    <row r="26" spans="1:31" s="133" customFormat="1" ht="144.75" customHeight="1">
      <c r="A26" s="192" t="s">
        <v>258</v>
      </c>
      <c r="B26" s="193" t="s">
        <v>82</v>
      </c>
      <c r="C26" s="194" t="s">
        <v>75</v>
      </c>
      <c r="D26" s="306">
        <v>5.7000000000000002E-2</v>
      </c>
      <c r="E26" s="306" t="s">
        <v>903</v>
      </c>
      <c r="F26" s="306">
        <f t="shared" si="7"/>
        <v>5.7000000000000002E-2</v>
      </c>
      <c r="G26" s="306">
        <v>0</v>
      </c>
      <c r="H26" s="306">
        <v>0</v>
      </c>
      <c r="I26" s="306">
        <f>D26</f>
        <v>5.7000000000000002E-2</v>
      </c>
      <c r="J26" s="306">
        <v>0</v>
      </c>
      <c r="K26" s="306">
        <f t="shared" si="6"/>
        <v>4.7500000000000001E-2</v>
      </c>
      <c r="L26" s="113">
        <v>2023</v>
      </c>
      <c r="M26" s="306">
        <v>0</v>
      </c>
      <c r="N26" s="308" t="s">
        <v>904</v>
      </c>
      <c r="O26" s="306">
        <v>0</v>
      </c>
      <c r="P26" s="306">
        <v>0</v>
      </c>
      <c r="Q26" s="306">
        <v>0</v>
      </c>
      <c r="R26" s="306">
        <v>0</v>
      </c>
      <c r="S26" s="306">
        <v>0</v>
      </c>
      <c r="T26" s="3"/>
      <c r="U26" s="3"/>
      <c r="V26" s="2"/>
      <c r="W26" s="2"/>
      <c r="X26" s="2"/>
      <c r="Y26" s="2"/>
      <c r="Z26" s="2"/>
      <c r="AA26" s="2"/>
      <c r="AB26" s="2"/>
      <c r="AC26" s="2"/>
      <c r="AD26" s="2"/>
      <c r="AE26" s="2"/>
    </row>
    <row r="27" spans="1:31" s="133" customFormat="1" ht="144.75" customHeight="1">
      <c r="A27" s="192" t="s">
        <v>259</v>
      </c>
      <c r="B27" s="193" t="s">
        <v>82</v>
      </c>
      <c r="C27" s="194" t="s">
        <v>75</v>
      </c>
      <c r="D27" s="306">
        <v>7.0999999999999994E-2</v>
      </c>
      <c r="E27" s="306" t="s">
        <v>903</v>
      </c>
      <c r="F27" s="306">
        <f t="shared" si="7"/>
        <v>7.0999999999999994E-2</v>
      </c>
      <c r="G27" s="306">
        <v>0</v>
      </c>
      <c r="H27" s="306">
        <v>0</v>
      </c>
      <c r="I27" s="306">
        <f>D27</f>
        <v>7.0999999999999994E-2</v>
      </c>
      <c r="J27" s="306">
        <v>0</v>
      </c>
      <c r="K27" s="306">
        <f t="shared" si="6"/>
        <v>5.9166666666666666E-2</v>
      </c>
      <c r="L27" s="113">
        <v>2023</v>
      </c>
      <c r="M27" s="306">
        <v>0</v>
      </c>
      <c r="N27" s="308" t="s">
        <v>904</v>
      </c>
      <c r="O27" s="306">
        <v>0</v>
      </c>
      <c r="P27" s="306">
        <v>0</v>
      </c>
      <c r="Q27" s="306">
        <v>0</v>
      </c>
      <c r="R27" s="306">
        <v>0</v>
      </c>
      <c r="S27" s="306">
        <v>0</v>
      </c>
      <c r="T27" s="3"/>
      <c r="U27" s="3"/>
      <c r="V27" s="2"/>
      <c r="W27" s="2"/>
      <c r="X27" s="2"/>
      <c r="Y27" s="2"/>
      <c r="Z27" s="2"/>
      <c r="AA27" s="2"/>
      <c r="AB27" s="2"/>
      <c r="AC27" s="2"/>
      <c r="AD27" s="2"/>
      <c r="AE27" s="2"/>
    </row>
    <row r="28" spans="1:31" s="133" customFormat="1" ht="144.75" customHeight="1">
      <c r="A28" s="192" t="s">
        <v>260</v>
      </c>
      <c r="B28" s="193" t="s">
        <v>84</v>
      </c>
      <c r="C28" s="194" t="s">
        <v>85</v>
      </c>
      <c r="D28" s="306">
        <v>4.6945000000000001E-2</v>
      </c>
      <c r="E28" s="306" t="s">
        <v>903</v>
      </c>
      <c r="F28" s="306">
        <f t="shared" si="7"/>
        <v>4.6945000000000001E-2</v>
      </c>
      <c r="G28" s="306">
        <v>0</v>
      </c>
      <c r="H28" s="306">
        <v>0</v>
      </c>
      <c r="I28" s="306">
        <f t="shared" ref="I28:I31" si="8">D28</f>
        <v>4.6945000000000001E-2</v>
      </c>
      <c r="J28" s="306">
        <v>0</v>
      </c>
      <c r="K28" s="306">
        <f t="shared" si="6"/>
        <v>3.9120833333333334E-2</v>
      </c>
      <c r="L28" s="113">
        <v>2023</v>
      </c>
      <c r="M28" s="306">
        <v>0</v>
      </c>
      <c r="N28" s="308" t="s">
        <v>904</v>
      </c>
      <c r="O28" s="306">
        <v>0</v>
      </c>
      <c r="P28" s="306">
        <v>0</v>
      </c>
      <c r="Q28" s="306">
        <v>0</v>
      </c>
      <c r="R28" s="306">
        <v>0</v>
      </c>
      <c r="S28" s="306">
        <v>0</v>
      </c>
      <c r="T28" s="3"/>
      <c r="U28" s="3"/>
      <c r="V28" s="2"/>
      <c r="W28" s="2"/>
      <c r="X28" s="2"/>
      <c r="Y28" s="2"/>
      <c r="Z28" s="2"/>
      <c r="AA28" s="2"/>
      <c r="AB28" s="2"/>
      <c r="AC28" s="2"/>
      <c r="AD28" s="2"/>
      <c r="AE28" s="2"/>
    </row>
    <row r="29" spans="1:31" s="133" customFormat="1" ht="144.75" customHeight="1">
      <c r="A29" s="192" t="s">
        <v>261</v>
      </c>
      <c r="B29" s="193" t="s">
        <v>89</v>
      </c>
      <c r="C29" s="194" t="s">
        <v>85</v>
      </c>
      <c r="D29" s="306">
        <v>0.93899999999999995</v>
      </c>
      <c r="E29" s="306" t="s">
        <v>903</v>
      </c>
      <c r="F29" s="306">
        <f t="shared" si="7"/>
        <v>0.93899999999999995</v>
      </c>
      <c r="G29" s="306">
        <v>0</v>
      </c>
      <c r="H29" s="306">
        <v>0</v>
      </c>
      <c r="I29" s="306">
        <f t="shared" si="8"/>
        <v>0.93899999999999995</v>
      </c>
      <c r="J29" s="306">
        <v>0</v>
      </c>
      <c r="K29" s="306">
        <f t="shared" si="6"/>
        <v>0.78249999999999997</v>
      </c>
      <c r="L29" s="113">
        <v>2024</v>
      </c>
      <c r="M29" s="306">
        <v>0</v>
      </c>
      <c r="N29" s="308" t="s">
        <v>904</v>
      </c>
      <c r="O29" s="306">
        <v>0</v>
      </c>
      <c r="P29" s="306">
        <v>0</v>
      </c>
      <c r="Q29" s="306">
        <v>0</v>
      </c>
      <c r="R29" s="306">
        <v>0</v>
      </c>
      <c r="S29" s="306">
        <v>0</v>
      </c>
      <c r="T29" s="3"/>
      <c r="U29" s="3"/>
      <c r="V29" s="2"/>
      <c r="W29" s="2"/>
      <c r="X29" s="2"/>
      <c r="Y29" s="2"/>
      <c r="Z29" s="2"/>
      <c r="AA29" s="2"/>
      <c r="AB29" s="2"/>
      <c r="AC29" s="2"/>
      <c r="AD29" s="2"/>
      <c r="AE29" s="2"/>
    </row>
    <row r="30" spans="1:31" s="133" customFormat="1" ht="144.75" customHeight="1">
      <c r="A30" s="192" t="s">
        <v>262</v>
      </c>
      <c r="B30" s="193" t="s">
        <v>90</v>
      </c>
      <c r="C30" s="194" t="s">
        <v>91</v>
      </c>
      <c r="D30" s="306">
        <v>1.1719999999999999</v>
      </c>
      <c r="E30" s="306" t="s">
        <v>903</v>
      </c>
      <c r="F30" s="306">
        <f t="shared" si="7"/>
        <v>1.1719999999999999</v>
      </c>
      <c r="G30" s="306">
        <v>0</v>
      </c>
      <c r="H30" s="306">
        <v>0</v>
      </c>
      <c r="I30" s="306">
        <f t="shared" si="8"/>
        <v>1.1719999999999999</v>
      </c>
      <c r="J30" s="306">
        <v>0</v>
      </c>
      <c r="K30" s="306">
        <f t="shared" si="6"/>
        <v>0.97666666666666668</v>
      </c>
      <c r="L30" s="113">
        <v>2024</v>
      </c>
      <c r="M30" s="306">
        <v>0</v>
      </c>
      <c r="N30" s="308" t="s">
        <v>904</v>
      </c>
      <c r="O30" s="306">
        <v>0</v>
      </c>
      <c r="P30" s="306">
        <v>0</v>
      </c>
      <c r="Q30" s="306">
        <v>0</v>
      </c>
      <c r="R30" s="306">
        <v>0</v>
      </c>
      <c r="S30" s="306">
        <v>0</v>
      </c>
      <c r="T30" s="3"/>
      <c r="U30" s="3"/>
      <c r="V30" s="2"/>
      <c r="W30" s="2"/>
      <c r="X30" s="2"/>
      <c r="Y30" s="2"/>
      <c r="Z30" s="2"/>
      <c r="AA30" s="2"/>
      <c r="AB30" s="2"/>
      <c r="AC30" s="2"/>
      <c r="AD30" s="2"/>
      <c r="AE30" s="2"/>
    </row>
    <row r="31" spans="1:31" s="133" customFormat="1" ht="144.75" customHeight="1">
      <c r="A31" s="192" t="s">
        <v>263</v>
      </c>
      <c r="B31" s="193" t="s">
        <v>92</v>
      </c>
      <c r="C31" s="194" t="s">
        <v>93</v>
      </c>
      <c r="D31" s="306">
        <v>0.84499999999999997</v>
      </c>
      <c r="E31" s="306" t="s">
        <v>903</v>
      </c>
      <c r="F31" s="306">
        <f t="shared" si="7"/>
        <v>0.84499999999999997</v>
      </c>
      <c r="G31" s="306">
        <v>0</v>
      </c>
      <c r="H31" s="306">
        <v>0</v>
      </c>
      <c r="I31" s="306">
        <f t="shared" si="8"/>
        <v>0.84499999999999997</v>
      </c>
      <c r="J31" s="306">
        <v>0</v>
      </c>
      <c r="K31" s="306">
        <f t="shared" si="6"/>
        <v>0.70416666666666672</v>
      </c>
      <c r="L31" s="113">
        <v>2024</v>
      </c>
      <c r="M31" s="306">
        <v>0</v>
      </c>
      <c r="N31" s="308" t="s">
        <v>904</v>
      </c>
      <c r="O31" s="306">
        <v>0</v>
      </c>
      <c r="P31" s="306">
        <v>0</v>
      </c>
      <c r="Q31" s="306">
        <v>0</v>
      </c>
      <c r="R31" s="306">
        <v>0</v>
      </c>
      <c r="S31" s="306">
        <v>0</v>
      </c>
      <c r="T31" s="3"/>
      <c r="U31" s="3"/>
      <c r="V31" s="2"/>
      <c r="W31" s="2"/>
      <c r="X31" s="2"/>
      <c r="Y31" s="2"/>
      <c r="Z31" s="2"/>
      <c r="AA31" s="2"/>
      <c r="AB31" s="2"/>
      <c r="AC31" s="2"/>
      <c r="AD31" s="2"/>
      <c r="AE31" s="2"/>
    </row>
    <row r="32" spans="1:31" s="133" customFormat="1" ht="72.75" customHeight="1">
      <c r="A32" s="297" t="str">
        <f>'[10]1(2017)'!A29</f>
        <v>1.6</v>
      </c>
      <c r="B32" s="298" t="str">
        <f>'[10]1(2017)'!B29</f>
        <v>Прочие инвестиционные проекты, всего, в том числе:</v>
      </c>
      <c r="C32" s="252"/>
      <c r="D32" s="304">
        <f>SUM(D33:D38)</f>
        <v>2.2951675560106257</v>
      </c>
      <c r="E32" s="304">
        <f t="shared" ref="E32:J32" si="9">SUM(E33:E37)</f>
        <v>0</v>
      </c>
      <c r="F32" s="304">
        <f>SUM(F33:F38)</f>
        <v>2.2951675560106257</v>
      </c>
      <c r="G32" s="304">
        <f t="shared" si="9"/>
        <v>0</v>
      </c>
      <c r="H32" s="304">
        <f t="shared" si="9"/>
        <v>0</v>
      </c>
      <c r="I32" s="304">
        <f>SUM(I33:I38)</f>
        <v>2.2951675560106257</v>
      </c>
      <c r="J32" s="304">
        <f t="shared" si="9"/>
        <v>0</v>
      </c>
      <c r="K32" s="304">
        <f>SUM(K33:K38)</f>
        <v>1.9126396300088551</v>
      </c>
      <c r="L32" s="305"/>
      <c r="M32" s="304">
        <f>SUM(M33:M37)</f>
        <v>0</v>
      </c>
      <c r="N32" s="309"/>
      <c r="O32" s="304">
        <f>SUM(O33:O38)</f>
        <v>0</v>
      </c>
      <c r="P32" s="304">
        <f>SUM(P33:P38)</f>
        <v>0</v>
      </c>
      <c r="Q32" s="304">
        <f>SUM(Q33:Q38)</f>
        <v>0</v>
      </c>
      <c r="R32" s="304">
        <f>SUM(R33:R38)</f>
        <v>1.5</v>
      </c>
      <c r="S32" s="304">
        <f>SUM(S33:S38)</f>
        <v>1.56</v>
      </c>
      <c r="T32" s="3"/>
      <c r="U32" s="3"/>
      <c r="V32" s="2"/>
      <c r="W32" s="2"/>
      <c r="X32" s="2"/>
      <c r="Y32" s="2"/>
      <c r="Z32" s="2"/>
      <c r="AA32" s="2"/>
      <c r="AB32" s="2"/>
      <c r="AC32" s="2"/>
      <c r="AD32" s="2"/>
      <c r="AE32" s="2"/>
    </row>
    <row r="33" spans="1:31" s="133" customFormat="1" ht="71.25" customHeight="1">
      <c r="A33" s="192" t="s">
        <v>3</v>
      </c>
      <c r="B33" s="158" t="s">
        <v>63</v>
      </c>
      <c r="C33" s="197" t="s">
        <v>64</v>
      </c>
      <c r="D33" s="306">
        <v>0.62476967620799995</v>
      </c>
      <c r="E33" s="308" t="s">
        <v>905</v>
      </c>
      <c r="F33" s="306">
        <f t="shared" ref="F33:F38" si="10">SUM(G33:J33)</f>
        <v>0.62476967620799995</v>
      </c>
      <c r="G33" s="306">
        <v>0</v>
      </c>
      <c r="H33" s="306">
        <v>0</v>
      </c>
      <c r="I33" s="306">
        <f>D33</f>
        <v>0.62476967620799995</v>
      </c>
      <c r="J33" s="306">
        <v>0</v>
      </c>
      <c r="K33" s="306">
        <f>D33/1.2</f>
        <v>0.52064139683999999</v>
      </c>
      <c r="L33" s="307">
        <v>2020</v>
      </c>
      <c r="M33" s="306">
        <v>0</v>
      </c>
      <c r="N33" s="308" t="s">
        <v>866</v>
      </c>
      <c r="O33" s="306">
        <v>0</v>
      </c>
      <c r="P33" s="306">
        <v>0</v>
      </c>
      <c r="Q33" s="306">
        <v>0</v>
      </c>
      <c r="R33" s="306">
        <v>0.25</v>
      </c>
      <c r="S33" s="306">
        <v>0.25</v>
      </c>
      <c r="T33" s="3"/>
      <c r="U33" s="3"/>
      <c r="V33" s="2"/>
      <c r="W33" s="2"/>
      <c r="X33" s="2"/>
      <c r="Y33" s="2"/>
      <c r="Z33" s="2"/>
      <c r="AA33" s="2"/>
      <c r="AB33" s="2"/>
      <c r="AC33" s="2"/>
      <c r="AD33" s="2"/>
      <c r="AE33" s="2"/>
    </row>
    <row r="34" spans="1:31" s="133" customFormat="1" ht="75">
      <c r="A34" s="192" t="s">
        <v>96</v>
      </c>
      <c r="B34" s="158" t="s">
        <v>68</v>
      </c>
      <c r="C34" s="197" t="s">
        <v>69</v>
      </c>
      <c r="D34" s="306">
        <v>0.322068768085224</v>
      </c>
      <c r="E34" s="308" t="s">
        <v>905</v>
      </c>
      <c r="F34" s="306">
        <f t="shared" si="10"/>
        <v>0.322068768085224</v>
      </c>
      <c r="G34" s="306">
        <v>0</v>
      </c>
      <c r="H34" s="306">
        <v>0</v>
      </c>
      <c r="I34" s="306">
        <f>D34</f>
        <v>0.322068768085224</v>
      </c>
      <c r="J34" s="306">
        <v>0</v>
      </c>
      <c r="K34" s="306">
        <f>D34/1.2</f>
        <v>0.26839064007102004</v>
      </c>
      <c r="L34" s="307">
        <v>2021</v>
      </c>
      <c r="M34" s="306">
        <v>0</v>
      </c>
      <c r="N34" s="308" t="s">
        <v>866</v>
      </c>
      <c r="O34" s="306">
        <v>0</v>
      </c>
      <c r="P34" s="306">
        <v>0</v>
      </c>
      <c r="Q34" s="306">
        <v>0</v>
      </c>
      <c r="R34" s="306">
        <v>0.25</v>
      </c>
      <c r="S34" s="306">
        <v>0.25</v>
      </c>
      <c r="T34" s="3"/>
      <c r="U34" s="3"/>
      <c r="V34" s="2"/>
      <c r="W34" s="2"/>
      <c r="X34" s="2"/>
      <c r="Y34" s="2"/>
      <c r="Z34" s="2"/>
      <c r="AA34" s="2"/>
      <c r="AB34" s="2"/>
      <c r="AC34" s="2"/>
      <c r="AD34" s="2"/>
      <c r="AE34" s="2"/>
    </row>
    <row r="35" spans="1:31" s="133" customFormat="1" ht="75">
      <c r="A35" s="192" t="s">
        <v>99</v>
      </c>
      <c r="B35" s="158" t="s">
        <v>76</v>
      </c>
      <c r="C35" s="197" t="s">
        <v>77</v>
      </c>
      <c r="D35" s="306">
        <v>0.21499828050811465</v>
      </c>
      <c r="E35" s="308" t="s">
        <v>905</v>
      </c>
      <c r="F35" s="306">
        <f t="shared" si="10"/>
        <v>0.21499828050811465</v>
      </c>
      <c r="G35" s="306">
        <v>0</v>
      </c>
      <c r="H35" s="306">
        <v>0</v>
      </c>
      <c r="I35" s="306">
        <f>D35</f>
        <v>0.21499828050811465</v>
      </c>
      <c r="J35" s="306">
        <v>0</v>
      </c>
      <c r="K35" s="306">
        <f t="shared" ref="K35:K39" si="11">D35/1.2</f>
        <v>0.17916523375676222</v>
      </c>
      <c r="L35" s="307">
        <v>2022</v>
      </c>
      <c r="M35" s="306">
        <v>0</v>
      </c>
      <c r="N35" s="308" t="s">
        <v>866</v>
      </c>
      <c r="O35" s="306">
        <v>0</v>
      </c>
      <c r="P35" s="306">
        <v>0</v>
      </c>
      <c r="Q35" s="306">
        <v>0</v>
      </c>
      <c r="R35" s="306">
        <v>0.1</v>
      </c>
      <c r="S35" s="306">
        <v>0.16</v>
      </c>
      <c r="T35" s="3"/>
      <c r="U35" s="3"/>
      <c r="V35" s="2"/>
      <c r="W35" s="2"/>
      <c r="X35" s="2"/>
      <c r="Y35" s="2"/>
      <c r="Z35" s="2"/>
      <c r="AA35" s="2"/>
      <c r="AB35" s="2"/>
      <c r="AC35" s="2"/>
      <c r="AD35" s="2"/>
      <c r="AE35" s="2"/>
    </row>
    <row r="36" spans="1:31" s="133" customFormat="1" ht="78" customHeight="1">
      <c r="A36" s="192" t="s">
        <v>297</v>
      </c>
      <c r="B36" s="158" t="s">
        <v>86</v>
      </c>
      <c r="C36" s="197" t="s">
        <v>87</v>
      </c>
      <c r="D36" s="306">
        <v>0.34234653979263802</v>
      </c>
      <c r="E36" s="308" t="s">
        <v>905</v>
      </c>
      <c r="F36" s="306">
        <f t="shared" si="10"/>
        <v>0.34234653979263802</v>
      </c>
      <c r="G36" s="306">
        <v>0</v>
      </c>
      <c r="H36" s="306">
        <v>0</v>
      </c>
      <c r="I36" s="306">
        <f>D36</f>
        <v>0.34234653979263802</v>
      </c>
      <c r="J36" s="306">
        <v>0</v>
      </c>
      <c r="K36" s="306">
        <f t="shared" si="11"/>
        <v>0.28528878316053169</v>
      </c>
      <c r="L36" s="307">
        <v>2023</v>
      </c>
      <c r="M36" s="306">
        <v>0</v>
      </c>
      <c r="N36" s="308" t="s">
        <v>866</v>
      </c>
      <c r="O36" s="306">
        <v>0</v>
      </c>
      <c r="P36" s="306">
        <v>0</v>
      </c>
      <c r="Q36" s="306">
        <v>0</v>
      </c>
      <c r="R36" s="306">
        <v>0.25</v>
      </c>
      <c r="S36" s="306">
        <v>0.25</v>
      </c>
      <c r="T36" s="3"/>
      <c r="U36" s="3"/>
      <c r="V36" s="2"/>
      <c r="W36" s="2"/>
      <c r="X36" s="2"/>
      <c r="Y36" s="2"/>
      <c r="Z36" s="2"/>
      <c r="AA36" s="2"/>
      <c r="AB36" s="2"/>
      <c r="AC36" s="2"/>
      <c r="AD36" s="2"/>
      <c r="AE36" s="2"/>
    </row>
    <row r="37" spans="1:31" s="133" customFormat="1" ht="78" customHeight="1">
      <c r="A37" s="192" t="s">
        <v>298</v>
      </c>
      <c r="B37" s="158" t="s">
        <v>94</v>
      </c>
      <c r="C37" s="197" t="s">
        <v>95</v>
      </c>
      <c r="D37" s="306">
        <v>0.43802500889043938</v>
      </c>
      <c r="E37" s="308" t="s">
        <v>905</v>
      </c>
      <c r="F37" s="306">
        <f t="shared" si="10"/>
        <v>0.43802500889043938</v>
      </c>
      <c r="G37" s="306">
        <v>0</v>
      </c>
      <c r="H37" s="306">
        <v>0</v>
      </c>
      <c r="I37" s="306">
        <f t="shared" ref="I37:I39" si="12">D37</f>
        <v>0.43802500889043938</v>
      </c>
      <c r="J37" s="306">
        <v>0</v>
      </c>
      <c r="K37" s="306">
        <f t="shared" si="11"/>
        <v>0.36502084074203284</v>
      </c>
      <c r="L37" s="307">
        <v>2024</v>
      </c>
      <c r="M37" s="306">
        <v>0</v>
      </c>
      <c r="N37" s="308" t="s">
        <v>866</v>
      </c>
      <c r="O37" s="306">
        <v>0</v>
      </c>
      <c r="P37" s="306">
        <v>0</v>
      </c>
      <c r="Q37" s="306">
        <v>0</v>
      </c>
      <c r="R37" s="306">
        <v>0.4</v>
      </c>
      <c r="S37" s="306">
        <v>0.4</v>
      </c>
      <c r="T37" s="3"/>
      <c r="U37" s="3"/>
      <c r="V37" s="2"/>
      <c r="W37" s="2"/>
      <c r="X37" s="2"/>
      <c r="Y37" s="2"/>
      <c r="Z37" s="2"/>
      <c r="AA37" s="2"/>
      <c r="AB37" s="2"/>
      <c r="AC37" s="2"/>
      <c r="AD37" s="2"/>
      <c r="AE37" s="2"/>
    </row>
    <row r="38" spans="1:31" ht="78.75">
      <c r="A38" s="192" t="s">
        <v>299</v>
      </c>
      <c r="B38" s="158" t="s">
        <v>97</v>
      </c>
      <c r="C38" s="197" t="s">
        <v>98</v>
      </c>
      <c r="D38" s="306">
        <v>0.35295928252620995</v>
      </c>
      <c r="E38" s="308" t="s">
        <v>905</v>
      </c>
      <c r="F38" s="306">
        <f t="shared" si="10"/>
        <v>0.35295928252620995</v>
      </c>
      <c r="G38" s="306">
        <v>0</v>
      </c>
      <c r="H38" s="306">
        <v>0</v>
      </c>
      <c r="I38" s="306">
        <f t="shared" si="12"/>
        <v>0.35295928252620995</v>
      </c>
      <c r="J38" s="306">
        <v>0</v>
      </c>
      <c r="K38" s="306">
        <f t="shared" si="11"/>
        <v>0.29413273543850832</v>
      </c>
      <c r="L38" s="307">
        <v>2024</v>
      </c>
      <c r="M38" s="306">
        <v>0</v>
      </c>
      <c r="N38" s="308" t="s">
        <v>866</v>
      </c>
      <c r="O38" s="306">
        <v>0</v>
      </c>
      <c r="P38" s="306">
        <v>0</v>
      </c>
      <c r="Q38" s="306">
        <v>0</v>
      </c>
      <c r="R38" s="306">
        <v>0.25</v>
      </c>
      <c r="S38" s="306">
        <v>0.25</v>
      </c>
    </row>
    <row r="39" spans="1:31" ht="72" customHeight="1">
      <c r="A39" s="192" t="s">
        <v>300</v>
      </c>
      <c r="B39" s="158" t="s">
        <v>100</v>
      </c>
      <c r="C39" s="197" t="s">
        <v>101</v>
      </c>
      <c r="D39" s="306">
        <v>2.89</v>
      </c>
      <c r="E39" s="308" t="s">
        <v>905</v>
      </c>
      <c r="F39" s="306">
        <f t="shared" ref="F39" si="13">SUM(G39:J39)</f>
        <v>3.89</v>
      </c>
      <c r="G39" s="306">
        <v>0</v>
      </c>
      <c r="H39" s="306">
        <v>0</v>
      </c>
      <c r="I39" s="306">
        <f t="shared" si="12"/>
        <v>2.89</v>
      </c>
      <c r="J39" s="306">
        <v>1</v>
      </c>
      <c r="K39" s="306">
        <f t="shared" si="11"/>
        <v>2.4083333333333337</v>
      </c>
      <c r="L39" s="307">
        <v>2024</v>
      </c>
      <c r="M39" s="306">
        <v>0</v>
      </c>
      <c r="N39" s="308" t="s">
        <v>904</v>
      </c>
      <c r="O39" s="306">
        <v>0</v>
      </c>
      <c r="P39" s="306">
        <v>0</v>
      </c>
      <c r="Q39" s="306">
        <v>0</v>
      </c>
      <c r="R39" s="306">
        <v>0</v>
      </c>
      <c r="S39" s="306">
        <v>0</v>
      </c>
    </row>
    <row r="40" spans="1:31" ht="39.75" customHeight="1">
      <c r="B40" s="365" t="s">
        <v>2</v>
      </c>
      <c r="C40" s="365"/>
      <c r="D40" s="365"/>
      <c r="E40" s="132" t="s">
        <v>305</v>
      </c>
    </row>
    <row r="44" spans="1:31" ht="15.75">
      <c r="B44" s="58" t="s">
        <v>0</v>
      </c>
      <c r="C44" s="58"/>
      <c r="D44" s="4"/>
      <c r="E44" s="4"/>
      <c r="F44" s="4"/>
      <c r="G44" s="4"/>
      <c r="H44" s="4"/>
      <c r="I44" s="4"/>
      <c r="J44" s="4"/>
      <c r="K44" s="4"/>
    </row>
  </sheetData>
  <mergeCells count="19">
    <mergeCell ref="O11:O13"/>
    <mergeCell ref="P11:S11"/>
    <mergeCell ref="P12:Q12"/>
    <mergeCell ref="R12:S12"/>
    <mergeCell ref="A4:S4"/>
    <mergeCell ref="A6:S6"/>
    <mergeCell ref="A7:S7"/>
    <mergeCell ref="A9:S9"/>
    <mergeCell ref="A10:R10"/>
    <mergeCell ref="A11:A13"/>
    <mergeCell ref="B11:B13"/>
    <mergeCell ref="C11:C13"/>
    <mergeCell ref="D11:D13"/>
    <mergeCell ref="E11:E13"/>
    <mergeCell ref="B40:D40"/>
    <mergeCell ref="F11:J12"/>
    <mergeCell ref="K11:K13"/>
    <mergeCell ref="L11:M12"/>
    <mergeCell ref="N11:N13"/>
  </mergeCells>
  <pageMargins left="0.70866141732283472" right="0.70866141732283472" top="0.74803149606299213" bottom="0.74803149606299213" header="0.31496062992125984" footer="0.31496062992125984"/>
  <pageSetup paperSize="8" scale="2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16"/>
  <sheetViews>
    <sheetView view="pageBreakPreview" zoomScale="60" zoomScaleNormal="50" workbookViewId="0">
      <selection activeCell="A9" sqref="A9:L9"/>
    </sheetView>
  </sheetViews>
  <sheetFormatPr defaultColWidth="16" defaultRowHeight="15"/>
  <cols>
    <col min="1" max="1" width="12" style="2" customWidth="1"/>
    <col min="2" max="2" width="33" style="3" customWidth="1"/>
    <col min="3" max="3" width="15.5" style="3" customWidth="1"/>
    <col min="4" max="4" width="22.375" style="3" customWidth="1"/>
    <col min="5" max="5" width="27.125" style="3" customWidth="1"/>
    <col min="6" max="6" width="42.125" style="3" customWidth="1"/>
    <col min="7" max="7" width="17.875" style="3" customWidth="1"/>
    <col min="8" max="8" width="17.375" style="3" customWidth="1"/>
    <col min="9" max="9" width="14" style="3" customWidth="1"/>
    <col min="10" max="10" width="12.75" style="3" customWidth="1"/>
    <col min="11" max="12" width="17.375" style="3" customWidth="1"/>
    <col min="13" max="14" width="18.5" style="3" customWidth="1"/>
    <col min="15" max="15" width="10.5" style="3" customWidth="1"/>
    <col min="16" max="16" width="11.5" style="3" customWidth="1"/>
    <col min="17" max="17" width="22" style="3" customWidth="1"/>
    <col min="18" max="18" width="22.625" style="3" customWidth="1"/>
    <col min="19" max="19" width="12.875" style="2" customWidth="1"/>
    <col min="20" max="20" width="15.625" style="2" customWidth="1"/>
    <col min="21" max="21" width="16.75" style="2" customWidth="1"/>
    <col min="22" max="22" width="19.25" style="2" customWidth="1"/>
    <col min="23" max="23" width="19.875" style="2" customWidth="1"/>
    <col min="24" max="24" width="22.375" style="2" customWidth="1"/>
    <col min="25" max="25" width="46" style="2" customWidth="1"/>
    <col min="26" max="245" width="9" style="2" customWidth="1"/>
    <col min="246" max="246" width="3.875" style="2" bestFit="1" customWidth="1"/>
    <col min="247" max="247" width="16" style="2" bestFit="1" customWidth="1"/>
    <col min="248" max="248" width="16.625" style="2" bestFit="1" customWidth="1"/>
    <col min="249" max="249" width="13.5" style="2" bestFit="1" customWidth="1"/>
    <col min="250" max="251" width="10.875" style="2" bestFit="1" customWidth="1"/>
    <col min="252" max="252" width="6.25" style="2" bestFit="1" customWidth="1"/>
    <col min="253" max="253" width="8.875" style="2" bestFit="1" customWidth="1"/>
    <col min="254" max="254" width="13.875" style="2" bestFit="1" customWidth="1"/>
    <col min="255" max="255" width="13.25" style="2" bestFit="1" customWidth="1"/>
    <col min="256" max="16384" width="16" style="2"/>
  </cols>
  <sheetData>
    <row r="1" spans="1:26" ht="18.75">
      <c r="L1" s="135" t="s">
        <v>906</v>
      </c>
    </row>
    <row r="2" spans="1:26" ht="18.75">
      <c r="L2" s="68" t="s">
        <v>103</v>
      </c>
    </row>
    <row r="3" spans="1:26" ht="18.75">
      <c r="L3" s="68" t="s">
        <v>104</v>
      </c>
    </row>
    <row r="4" spans="1:26" ht="16.5">
      <c r="A4" s="497" t="s">
        <v>907</v>
      </c>
      <c r="B4" s="497"/>
      <c r="C4" s="497"/>
      <c r="D4" s="497"/>
      <c r="E4" s="497"/>
      <c r="F4" s="497"/>
      <c r="G4" s="497"/>
      <c r="H4" s="497"/>
      <c r="I4" s="497"/>
      <c r="J4" s="497"/>
      <c r="K4" s="497"/>
      <c r="L4" s="497"/>
    </row>
    <row r="5" spans="1:26" ht="16.5">
      <c r="A5" s="257"/>
      <c r="B5" s="257"/>
      <c r="C5" s="257"/>
      <c r="D5" s="257"/>
      <c r="E5" s="257"/>
      <c r="F5" s="257"/>
      <c r="G5" s="257"/>
      <c r="H5" s="257"/>
      <c r="I5" s="257"/>
      <c r="J5" s="257"/>
      <c r="K5" s="257"/>
      <c r="L5" s="257"/>
    </row>
    <row r="6" spans="1:26" ht="15.75">
      <c r="A6" s="468" t="s">
        <v>106</v>
      </c>
      <c r="B6" s="468"/>
      <c r="C6" s="468"/>
      <c r="D6" s="468"/>
      <c r="E6" s="468"/>
      <c r="F6" s="468"/>
      <c r="G6" s="468"/>
      <c r="H6" s="468"/>
      <c r="I6" s="468"/>
      <c r="J6" s="468"/>
      <c r="K6" s="468"/>
      <c r="L6" s="468"/>
      <c r="M6" s="132"/>
      <c r="N6" s="132"/>
      <c r="O6" s="132"/>
      <c r="P6" s="132"/>
      <c r="Q6" s="132"/>
      <c r="R6" s="132"/>
      <c r="S6" s="132"/>
      <c r="T6" s="132"/>
      <c r="U6" s="132"/>
      <c r="V6" s="132"/>
      <c r="W6" s="132"/>
      <c r="X6" s="132"/>
      <c r="Y6" s="132"/>
    </row>
    <row r="7" spans="1:26" ht="15.75">
      <c r="A7" s="376" t="s">
        <v>874</v>
      </c>
      <c r="B7" s="376"/>
      <c r="C7" s="376"/>
      <c r="D7" s="376"/>
      <c r="E7" s="376"/>
      <c r="F7" s="376"/>
      <c r="G7" s="376"/>
      <c r="H7" s="376"/>
      <c r="I7" s="376"/>
      <c r="J7" s="376"/>
      <c r="K7" s="376"/>
      <c r="L7" s="376"/>
      <c r="M7" s="67"/>
      <c r="N7" s="67"/>
      <c r="O7" s="67"/>
      <c r="P7" s="67"/>
      <c r="Q7" s="67"/>
      <c r="R7" s="67"/>
      <c r="S7" s="67"/>
      <c r="T7" s="67"/>
      <c r="U7" s="67"/>
      <c r="V7" s="67"/>
      <c r="W7" s="67"/>
      <c r="X7" s="67"/>
      <c r="Y7" s="67"/>
    </row>
    <row r="8" spans="1:26" ht="15.75">
      <c r="A8" s="376"/>
      <c r="B8" s="376"/>
      <c r="C8" s="376"/>
      <c r="D8" s="376"/>
      <c r="E8" s="376"/>
      <c r="F8" s="376"/>
      <c r="G8" s="376"/>
      <c r="H8" s="376"/>
      <c r="I8" s="376"/>
      <c r="J8" s="376"/>
      <c r="K8" s="376"/>
      <c r="L8" s="376"/>
      <c r="M8" s="67"/>
      <c r="N8" s="67"/>
      <c r="O8" s="67"/>
      <c r="P8" s="67"/>
      <c r="Q8" s="67"/>
      <c r="R8" s="67"/>
      <c r="S8" s="67"/>
      <c r="T8" s="67"/>
      <c r="U8" s="67"/>
      <c r="V8" s="67"/>
      <c r="W8" s="67"/>
      <c r="X8" s="67"/>
      <c r="Y8" s="67"/>
    </row>
    <row r="9" spans="1:26" ht="16.5">
      <c r="A9" s="544" t="s">
        <v>908</v>
      </c>
      <c r="B9" s="544"/>
      <c r="C9" s="544"/>
      <c r="D9" s="544"/>
      <c r="E9" s="544"/>
      <c r="F9" s="544"/>
      <c r="G9" s="544"/>
      <c r="H9" s="544"/>
      <c r="I9" s="544"/>
      <c r="J9" s="544"/>
      <c r="K9" s="544"/>
      <c r="L9" s="544"/>
      <c r="M9" s="259"/>
      <c r="N9" s="259"/>
      <c r="O9" s="259"/>
      <c r="P9" s="259"/>
      <c r="Q9" s="259"/>
      <c r="R9" s="259"/>
      <c r="S9" s="259"/>
      <c r="T9" s="259"/>
      <c r="U9" s="259"/>
      <c r="V9" s="259"/>
      <c r="W9" s="259"/>
      <c r="X9" s="259"/>
      <c r="Y9" s="259"/>
    </row>
    <row r="10" spans="1:26" s="133" customFormat="1" ht="16.5" customHeight="1">
      <c r="A10" s="471"/>
      <c r="B10" s="471"/>
      <c r="C10" s="471"/>
      <c r="D10" s="471"/>
      <c r="E10" s="471"/>
      <c r="F10" s="471"/>
      <c r="G10" s="471"/>
      <c r="H10" s="471"/>
      <c r="I10" s="471"/>
      <c r="J10" s="471"/>
      <c r="K10" s="471"/>
      <c r="L10" s="471"/>
      <c r="M10" s="471"/>
      <c r="N10" s="471"/>
      <c r="O10" s="471"/>
      <c r="P10" s="471"/>
      <c r="Q10" s="471"/>
      <c r="R10" s="471"/>
      <c r="S10" s="471"/>
      <c r="T10" s="471"/>
      <c r="U10" s="471"/>
      <c r="V10" s="471"/>
      <c r="W10" s="471"/>
      <c r="X10" s="471"/>
      <c r="Y10" s="2"/>
      <c r="Z10" s="2"/>
    </row>
    <row r="11" spans="1:26" s="133" customFormat="1" ht="63" customHeight="1">
      <c r="A11" s="479" t="s">
        <v>55</v>
      </c>
      <c r="B11" s="479" t="s">
        <v>54</v>
      </c>
      <c r="C11" s="479" t="s">
        <v>53</v>
      </c>
      <c r="D11" s="541" t="s">
        <v>909</v>
      </c>
      <c r="E11" s="542"/>
      <c r="F11" s="543"/>
      <c r="G11" s="479" t="s">
        <v>910</v>
      </c>
      <c r="H11" s="478" t="s">
        <v>911</v>
      </c>
      <c r="I11" s="478"/>
      <c r="J11" s="478"/>
      <c r="K11" s="478"/>
      <c r="L11" s="478"/>
      <c r="M11" s="477" t="s">
        <v>912</v>
      </c>
      <c r="N11" s="477"/>
      <c r="O11" s="477"/>
      <c r="P11" s="477"/>
      <c r="Q11" s="486" t="s">
        <v>913</v>
      </c>
      <c r="R11" s="472" t="s">
        <v>914</v>
      </c>
      <c r="S11" s="477" t="s">
        <v>915</v>
      </c>
      <c r="T11" s="477"/>
      <c r="U11" s="477"/>
      <c r="V11" s="477"/>
      <c r="W11" s="494" t="s">
        <v>916</v>
      </c>
      <c r="X11" s="496"/>
      <c r="Y11" s="478" t="s">
        <v>917</v>
      </c>
      <c r="Z11" s="2"/>
    </row>
    <row r="12" spans="1:26" s="133" customFormat="1" ht="213.75" customHeight="1">
      <c r="A12" s="490"/>
      <c r="B12" s="490"/>
      <c r="C12" s="490"/>
      <c r="D12" s="478" t="s">
        <v>918</v>
      </c>
      <c r="E12" s="478"/>
      <c r="F12" s="478" t="s">
        <v>919</v>
      </c>
      <c r="G12" s="490"/>
      <c r="H12" s="479" t="s">
        <v>920</v>
      </c>
      <c r="I12" s="478" t="s">
        <v>921</v>
      </c>
      <c r="J12" s="478"/>
      <c r="K12" s="479" t="s">
        <v>922</v>
      </c>
      <c r="L12" s="479" t="s">
        <v>923</v>
      </c>
      <c r="M12" s="472" t="s">
        <v>924</v>
      </c>
      <c r="N12" s="472" t="s">
        <v>925</v>
      </c>
      <c r="O12" s="474" t="s">
        <v>926</v>
      </c>
      <c r="P12" s="474"/>
      <c r="Q12" s="487"/>
      <c r="R12" s="485"/>
      <c r="S12" s="475" t="s">
        <v>927</v>
      </c>
      <c r="T12" s="475"/>
      <c r="U12" s="476" t="s">
        <v>928</v>
      </c>
      <c r="V12" s="476"/>
      <c r="W12" s="539" t="s">
        <v>929</v>
      </c>
      <c r="X12" s="477" t="s">
        <v>930</v>
      </c>
      <c r="Y12" s="478"/>
      <c r="Z12" s="2"/>
    </row>
    <row r="13" spans="1:26" s="133" customFormat="1" ht="43.5" customHeight="1">
      <c r="A13" s="480"/>
      <c r="B13" s="480"/>
      <c r="C13" s="480"/>
      <c r="D13" s="244" t="s">
        <v>689</v>
      </c>
      <c r="E13" s="244" t="s">
        <v>690</v>
      </c>
      <c r="F13" s="478"/>
      <c r="G13" s="480"/>
      <c r="H13" s="480"/>
      <c r="I13" s="260" t="s">
        <v>691</v>
      </c>
      <c r="J13" s="260" t="s">
        <v>692</v>
      </c>
      <c r="K13" s="480"/>
      <c r="L13" s="480"/>
      <c r="M13" s="473"/>
      <c r="N13" s="473"/>
      <c r="O13" s="261" t="s">
        <v>693</v>
      </c>
      <c r="P13" s="261" t="s">
        <v>694</v>
      </c>
      <c r="Q13" s="488"/>
      <c r="R13" s="473"/>
      <c r="S13" s="263" t="s">
        <v>697</v>
      </c>
      <c r="T13" s="263" t="s">
        <v>698</v>
      </c>
      <c r="U13" s="263" t="s">
        <v>697</v>
      </c>
      <c r="V13" s="263" t="s">
        <v>698</v>
      </c>
      <c r="W13" s="540"/>
      <c r="X13" s="477"/>
      <c r="Y13" s="478"/>
      <c r="Z13" s="2"/>
    </row>
    <row r="14" spans="1:26" s="133" customFormat="1" ht="15" customHeight="1">
      <c r="A14" s="250">
        <v>1</v>
      </c>
      <c r="B14" s="250">
        <v>2</v>
      </c>
      <c r="C14" s="250">
        <v>3</v>
      </c>
      <c r="D14" s="250">
        <v>4</v>
      </c>
      <c r="E14" s="250">
        <v>5</v>
      </c>
      <c r="F14" s="250">
        <v>6</v>
      </c>
      <c r="G14" s="250">
        <v>7</v>
      </c>
      <c r="H14" s="250">
        <v>8</v>
      </c>
      <c r="I14" s="250">
        <v>9</v>
      </c>
      <c r="J14" s="250">
        <v>10</v>
      </c>
      <c r="K14" s="250">
        <v>11</v>
      </c>
      <c r="L14" s="250">
        <v>12</v>
      </c>
      <c r="M14" s="250">
        <v>13</v>
      </c>
      <c r="N14" s="250">
        <v>14</v>
      </c>
      <c r="O14" s="250">
        <v>15</v>
      </c>
      <c r="P14" s="250">
        <v>16</v>
      </c>
      <c r="Q14" s="250">
        <v>17</v>
      </c>
      <c r="R14" s="250">
        <v>18</v>
      </c>
      <c r="S14" s="250">
        <v>19</v>
      </c>
      <c r="T14" s="250">
        <v>20</v>
      </c>
      <c r="U14" s="250">
        <v>21</v>
      </c>
      <c r="V14" s="250">
        <v>22</v>
      </c>
      <c r="W14" s="250">
        <v>23</v>
      </c>
      <c r="X14" s="250">
        <v>24</v>
      </c>
      <c r="Y14" s="250">
        <v>25</v>
      </c>
      <c r="Z14" s="2"/>
    </row>
    <row r="15" spans="1:26" ht="15.75">
      <c r="A15" s="19"/>
      <c r="B15" s="41"/>
      <c r="C15" s="264"/>
      <c r="D15" s="264"/>
      <c r="E15" s="264"/>
      <c r="F15" s="264"/>
      <c r="G15" s="264"/>
      <c r="H15" s="264"/>
      <c r="I15" s="264"/>
      <c r="J15" s="264"/>
      <c r="K15" s="264"/>
      <c r="L15" s="264"/>
      <c r="M15" s="264"/>
      <c r="N15" s="264"/>
      <c r="O15" s="264"/>
      <c r="P15" s="264"/>
      <c r="Q15" s="264"/>
      <c r="R15" s="264"/>
      <c r="S15" s="264"/>
      <c r="T15" s="264"/>
      <c r="U15" s="264"/>
      <c r="V15" s="264"/>
      <c r="W15" s="265"/>
      <c r="X15" s="265"/>
      <c r="Y15" s="265"/>
    </row>
    <row r="16" spans="1:26" ht="15.75">
      <c r="A16" s="19"/>
      <c r="B16" s="310"/>
    </row>
  </sheetData>
  <mergeCells count="31">
    <mergeCell ref="A10:X10"/>
    <mergeCell ref="A4:L4"/>
    <mergeCell ref="A6:L6"/>
    <mergeCell ref="A7:L7"/>
    <mergeCell ref="A8:L8"/>
    <mergeCell ref="A9:L9"/>
    <mergeCell ref="H11:L11"/>
    <mergeCell ref="D12:E12"/>
    <mergeCell ref="F12:F13"/>
    <mergeCell ref="H12:H13"/>
    <mergeCell ref="I12:J12"/>
    <mergeCell ref="A11:A13"/>
    <mergeCell ref="B11:B13"/>
    <mergeCell ref="C11:C13"/>
    <mergeCell ref="D11:F11"/>
    <mergeCell ref="G11:G13"/>
    <mergeCell ref="W11:X11"/>
    <mergeCell ref="Y11:Y13"/>
    <mergeCell ref="U12:V12"/>
    <mergeCell ref="W12:W13"/>
    <mergeCell ref="X12:X13"/>
    <mergeCell ref="S12:T12"/>
    <mergeCell ref="M11:P11"/>
    <mergeCell ref="Q11:Q13"/>
    <mergeCell ref="R11:R13"/>
    <mergeCell ref="S11:V11"/>
    <mergeCell ref="K12:K13"/>
    <mergeCell ref="L12:L13"/>
    <mergeCell ref="M12:M13"/>
    <mergeCell ref="N12:N13"/>
    <mergeCell ref="O12:P12"/>
  </mergeCells>
  <pageMargins left="0.70866141732283472" right="0.70866141732283472" top="0.74803149606299213" bottom="0.74803149606299213" header="0.31496062992125984" footer="0.31496062992125984"/>
  <pageSetup paperSize="8" scale="70" fitToWidth="2" orientation="landscape" r:id="rId1"/>
  <headerFooter differentFirst="1">
    <oddHeader>&amp;C&amp;P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15"/>
  <sheetViews>
    <sheetView view="pageBreakPreview" zoomScale="85" zoomScaleNormal="100" zoomScaleSheetLayoutView="85" workbookViewId="0">
      <selection activeCell="A10" sqref="A10:V10"/>
    </sheetView>
  </sheetViews>
  <sheetFormatPr defaultRowHeight="15"/>
  <cols>
    <col min="1" max="1" width="10.25" style="294" customWidth="1"/>
    <col min="2" max="2" width="21.75" style="294" customWidth="1"/>
    <col min="3" max="3" width="15.75" style="294" customWidth="1"/>
    <col min="4" max="4" width="20.5" style="294" customWidth="1"/>
    <col min="5" max="5" width="11.75" style="294" customWidth="1"/>
    <col min="6" max="6" width="11.125" style="294" customWidth="1"/>
    <col min="7" max="7" width="16.125" style="294" customWidth="1"/>
    <col min="8" max="8" width="17.25" style="294" customWidth="1"/>
    <col min="9" max="9" width="21.125" style="294" customWidth="1"/>
    <col min="10" max="10" width="19.875" style="294" customWidth="1"/>
    <col min="11" max="11" width="15.5" style="294" customWidth="1"/>
    <col min="12" max="12" width="15" style="294" customWidth="1"/>
    <col min="13" max="13" width="14.375" style="294" customWidth="1"/>
    <col min="14" max="14" width="24.5" style="294" customWidth="1"/>
    <col min="15" max="16" width="19.875" style="294" customWidth="1"/>
    <col min="17" max="17" width="14.25" style="3" customWidth="1"/>
    <col min="18" max="18" width="8.625" style="2" customWidth="1"/>
    <col min="19" max="19" width="6.75" style="2" customWidth="1"/>
    <col min="20" max="21" width="9.5" style="2" customWidth="1"/>
    <col min="22" max="22" width="14.5" style="294" customWidth="1"/>
    <col min="23" max="23" width="13.25" style="294" customWidth="1"/>
    <col min="24" max="24" width="13.125" style="294" customWidth="1"/>
    <col min="25" max="16384" width="9" style="294"/>
  </cols>
  <sheetData>
    <row r="1" spans="1:29" s="281" customFormat="1" ht="18.75" customHeight="1">
      <c r="A1" s="280"/>
      <c r="Q1" s="3"/>
      <c r="R1" s="2"/>
      <c r="S1" s="2"/>
      <c r="T1" s="2"/>
      <c r="X1" s="135" t="s">
        <v>931</v>
      </c>
    </row>
    <row r="2" spans="1:29" s="281" customFormat="1" ht="18.75" customHeight="1">
      <c r="A2" s="280"/>
      <c r="Q2" s="3"/>
      <c r="R2" s="2"/>
      <c r="S2" s="2"/>
      <c r="T2" s="2"/>
      <c r="X2" s="68" t="s">
        <v>103</v>
      </c>
    </row>
    <row r="3" spans="1:29" s="281" customFormat="1" ht="18.75">
      <c r="A3" s="282"/>
      <c r="Q3" s="3"/>
      <c r="R3" s="2"/>
      <c r="S3" s="2"/>
      <c r="T3" s="2"/>
      <c r="X3" s="68" t="s">
        <v>104</v>
      </c>
    </row>
    <row r="4" spans="1:29" s="281" customFormat="1" ht="16.5">
      <c r="A4" s="497" t="s">
        <v>932</v>
      </c>
      <c r="B4" s="497"/>
      <c r="C4" s="497"/>
      <c r="D4" s="497"/>
      <c r="E4" s="497"/>
      <c r="F4" s="497"/>
      <c r="G4" s="497"/>
      <c r="H4" s="497"/>
      <c r="I4" s="497"/>
      <c r="J4" s="497"/>
      <c r="K4" s="497"/>
      <c r="L4" s="497"/>
      <c r="M4" s="497"/>
      <c r="N4" s="497"/>
      <c r="O4" s="497"/>
      <c r="P4" s="497"/>
      <c r="Q4" s="497"/>
      <c r="R4" s="497"/>
      <c r="S4" s="497"/>
      <c r="T4" s="497"/>
      <c r="U4" s="497"/>
      <c r="V4" s="497"/>
      <c r="W4" s="497"/>
      <c r="X4" s="497"/>
    </row>
    <row r="5" spans="1:29" s="281" customFormat="1" ht="15.75">
      <c r="A5" s="557"/>
      <c r="B5" s="557"/>
      <c r="C5" s="557"/>
      <c r="D5" s="557"/>
      <c r="E5" s="557"/>
      <c r="F5" s="557"/>
      <c r="G5" s="557"/>
      <c r="H5" s="557"/>
      <c r="I5" s="557"/>
      <c r="J5" s="557"/>
      <c r="K5" s="557"/>
      <c r="L5" s="557"/>
      <c r="M5" s="557"/>
      <c r="N5" s="557"/>
      <c r="O5" s="557"/>
      <c r="P5" s="557"/>
      <c r="Q5" s="557"/>
      <c r="R5" s="557"/>
      <c r="S5" s="557"/>
      <c r="T5" s="557"/>
      <c r="U5" s="557"/>
      <c r="V5" s="557"/>
      <c r="W5" s="557"/>
      <c r="X5" s="557"/>
    </row>
    <row r="6" spans="1:29" s="281" customFormat="1" ht="15.75">
      <c r="A6" s="468" t="s">
        <v>106</v>
      </c>
      <c r="B6" s="468"/>
      <c r="C6" s="468"/>
      <c r="D6" s="468"/>
      <c r="E6" s="468"/>
      <c r="F6" s="468"/>
      <c r="G6" s="468"/>
      <c r="H6" s="468"/>
      <c r="I6" s="468"/>
      <c r="J6" s="468"/>
      <c r="K6" s="468"/>
      <c r="L6" s="468"/>
      <c r="M6" s="468"/>
      <c r="N6" s="468"/>
      <c r="O6" s="468"/>
      <c r="P6" s="468"/>
      <c r="Q6" s="468"/>
      <c r="R6" s="468"/>
      <c r="S6" s="468"/>
      <c r="T6" s="468"/>
      <c r="U6" s="468"/>
      <c r="V6" s="468"/>
      <c r="W6" s="468"/>
      <c r="X6" s="468"/>
      <c r="Y6" s="132"/>
      <c r="Z6" s="132"/>
      <c r="AA6" s="132"/>
      <c r="AB6" s="132"/>
      <c r="AC6" s="132"/>
    </row>
    <row r="7" spans="1:29" s="281" customFormat="1" ht="15.75">
      <c r="A7" s="468" t="s">
        <v>874</v>
      </c>
      <c r="B7" s="468"/>
      <c r="C7" s="468"/>
      <c r="D7" s="468"/>
      <c r="E7" s="468"/>
      <c r="F7" s="468"/>
      <c r="G7" s="468"/>
      <c r="H7" s="468"/>
      <c r="I7" s="468"/>
      <c r="J7" s="468"/>
      <c r="K7" s="468"/>
      <c r="L7" s="468"/>
      <c r="M7" s="468"/>
      <c r="N7" s="468"/>
      <c r="O7" s="468"/>
      <c r="P7" s="468"/>
      <c r="Q7" s="468"/>
      <c r="R7" s="468"/>
      <c r="S7" s="468"/>
      <c r="T7" s="468"/>
      <c r="U7" s="468"/>
      <c r="V7" s="468"/>
      <c r="W7" s="468"/>
      <c r="X7" s="468"/>
      <c r="Y7" s="67"/>
      <c r="Z7" s="67"/>
      <c r="AA7" s="67"/>
      <c r="AB7" s="67"/>
      <c r="AC7" s="67"/>
    </row>
    <row r="8" spans="1:29" s="281" customFormat="1" ht="15.75">
      <c r="A8" s="376"/>
      <c r="B8" s="376"/>
      <c r="C8" s="376"/>
      <c r="D8" s="376"/>
      <c r="E8" s="376"/>
      <c r="F8" s="376"/>
      <c r="G8" s="376"/>
      <c r="H8" s="376"/>
      <c r="I8" s="376"/>
      <c r="J8" s="376"/>
      <c r="K8" s="376"/>
      <c r="L8" s="376"/>
      <c r="M8" s="376"/>
      <c r="N8" s="376"/>
      <c r="O8" s="376"/>
      <c r="P8" s="376"/>
      <c r="Q8" s="376"/>
      <c r="R8" s="376"/>
      <c r="S8" s="376"/>
      <c r="T8" s="376"/>
      <c r="U8" s="376"/>
      <c r="V8" s="376"/>
      <c r="W8" s="376"/>
      <c r="X8" s="376"/>
      <c r="Y8" s="67"/>
      <c r="Z8" s="67"/>
      <c r="AA8" s="67"/>
      <c r="AB8" s="67"/>
      <c r="AC8" s="67"/>
    </row>
    <row r="9" spans="1:29" s="281" customFormat="1" ht="16.5">
      <c r="A9" s="558" t="s">
        <v>908</v>
      </c>
      <c r="B9" s="558"/>
      <c r="C9" s="558"/>
      <c r="D9" s="558"/>
      <c r="E9" s="558"/>
      <c r="F9" s="558"/>
      <c r="G9" s="558"/>
      <c r="H9" s="558"/>
      <c r="I9" s="558"/>
      <c r="J9" s="558"/>
      <c r="K9" s="558"/>
      <c r="L9" s="558"/>
      <c r="M9" s="558"/>
      <c r="N9" s="558"/>
      <c r="O9" s="558"/>
      <c r="P9" s="558"/>
      <c r="Q9" s="558"/>
      <c r="R9" s="558"/>
      <c r="S9" s="558"/>
      <c r="T9" s="558"/>
      <c r="U9" s="558"/>
      <c r="V9" s="558"/>
      <c r="W9" s="558"/>
      <c r="X9" s="558"/>
      <c r="Y9" s="259"/>
      <c r="Z9" s="259"/>
      <c r="AA9" s="259"/>
      <c r="AB9" s="259"/>
      <c r="AC9" s="259"/>
    </row>
    <row r="10" spans="1:29" s="281" customFormat="1" ht="18.75">
      <c r="A10" s="521"/>
      <c r="B10" s="521"/>
      <c r="C10" s="521"/>
      <c r="D10" s="521"/>
      <c r="E10" s="521"/>
      <c r="F10" s="521"/>
      <c r="G10" s="521"/>
      <c r="H10" s="521"/>
      <c r="I10" s="521"/>
      <c r="J10" s="521"/>
      <c r="K10" s="521"/>
      <c r="L10" s="521"/>
      <c r="M10" s="521"/>
      <c r="N10" s="521"/>
      <c r="O10" s="521"/>
      <c r="P10" s="521"/>
      <c r="Q10" s="521"/>
      <c r="R10" s="521"/>
      <c r="S10" s="521"/>
      <c r="T10" s="521"/>
      <c r="U10" s="521"/>
      <c r="V10" s="521"/>
    </row>
    <row r="11" spans="1:29" s="281" customFormat="1" ht="83.25" customHeight="1">
      <c r="A11" s="545" t="s">
        <v>933</v>
      </c>
      <c r="B11" s="545" t="s">
        <v>54</v>
      </c>
      <c r="C11" s="545" t="s">
        <v>829</v>
      </c>
      <c r="D11" s="551" t="s">
        <v>934</v>
      </c>
      <c r="E11" s="546" t="s">
        <v>831</v>
      </c>
      <c r="F11" s="546" t="s">
        <v>832</v>
      </c>
      <c r="G11" s="546" t="s">
        <v>833</v>
      </c>
      <c r="H11" s="545" t="s">
        <v>834</v>
      </c>
      <c r="I11" s="545"/>
      <c r="J11" s="545"/>
      <c r="K11" s="545"/>
      <c r="L11" s="553" t="s">
        <v>835</v>
      </c>
      <c r="M11" s="554"/>
      <c r="N11" s="478" t="s">
        <v>836</v>
      </c>
      <c r="O11" s="478" t="s">
        <v>837</v>
      </c>
      <c r="P11" s="486" t="s">
        <v>935</v>
      </c>
      <c r="Q11" s="548" t="s">
        <v>936</v>
      </c>
      <c r="R11" s="477" t="s">
        <v>937</v>
      </c>
      <c r="S11" s="477"/>
      <c r="T11" s="477"/>
      <c r="U11" s="477"/>
      <c r="V11" s="545" t="s">
        <v>843</v>
      </c>
      <c r="W11" s="545" t="s">
        <v>938</v>
      </c>
      <c r="X11" s="545"/>
    </row>
    <row r="12" spans="1:29" s="16" customFormat="1" ht="96.75" customHeight="1">
      <c r="A12" s="545"/>
      <c r="B12" s="545"/>
      <c r="C12" s="545"/>
      <c r="D12" s="551"/>
      <c r="E12" s="552"/>
      <c r="F12" s="552"/>
      <c r="G12" s="552"/>
      <c r="H12" s="545" t="s">
        <v>845</v>
      </c>
      <c r="I12" s="545" t="s">
        <v>846</v>
      </c>
      <c r="J12" s="545" t="s">
        <v>847</v>
      </c>
      <c r="K12" s="546" t="s">
        <v>848</v>
      </c>
      <c r="L12" s="555"/>
      <c r="M12" s="556"/>
      <c r="N12" s="478"/>
      <c r="O12" s="478"/>
      <c r="P12" s="487"/>
      <c r="Q12" s="549"/>
      <c r="R12" s="541" t="s">
        <v>927</v>
      </c>
      <c r="S12" s="543"/>
      <c r="T12" s="476" t="s">
        <v>928</v>
      </c>
      <c r="U12" s="476"/>
      <c r="V12" s="545"/>
      <c r="W12" s="545"/>
      <c r="X12" s="545"/>
    </row>
    <row r="13" spans="1:29" s="16" customFormat="1" ht="99" customHeight="1">
      <c r="A13" s="545"/>
      <c r="B13" s="545"/>
      <c r="C13" s="545"/>
      <c r="D13" s="551"/>
      <c r="E13" s="547"/>
      <c r="F13" s="547"/>
      <c r="G13" s="547"/>
      <c r="H13" s="545"/>
      <c r="I13" s="545"/>
      <c r="J13" s="545"/>
      <c r="K13" s="547"/>
      <c r="L13" s="244" t="s">
        <v>852</v>
      </c>
      <c r="M13" s="41" t="s">
        <v>853</v>
      </c>
      <c r="N13" s="478"/>
      <c r="O13" s="478"/>
      <c r="P13" s="488"/>
      <c r="Q13" s="550"/>
      <c r="R13" s="263" t="s">
        <v>697</v>
      </c>
      <c r="S13" s="263" t="s">
        <v>698</v>
      </c>
      <c r="T13" s="263" t="s">
        <v>697</v>
      </c>
      <c r="U13" s="263" t="s">
        <v>698</v>
      </c>
      <c r="V13" s="545"/>
      <c r="W13" s="311" t="s">
        <v>854</v>
      </c>
      <c r="X13" s="312" t="s">
        <v>855</v>
      </c>
    </row>
    <row r="14" spans="1:29" s="287" customFormat="1" ht="15.75">
      <c r="A14" s="286">
        <v>1</v>
      </c>
      <c r="B14" s="286">
        <v>2</v>
      </c>
      <c r="C14" s="286">
        <v>3</v>
      </c>
      <c r="D14" s="286">
        <v>4</v>
      </c>
      <c r="E14" s="286">
        <v>5</v>
      </c>
      <c r="F14" s="286">
        <v>6</v>
      </c>
      <c r="G14" s="286">
        <v>7</v>
      </c>
      <c r="H14" s="286">
        <v>8</v>
      </c>
      <c r="I14" s="286">
        <v>9</v>
      </c>
      <c r="J14" s="286">
        <v>10</v>
      </c>
      <c r="K14" s="286">
        <v>11</v>
      </c>
      <c r="L14" s="286">
        <v>12</v>
      </c>
      <c r="M14" s="286">
        <v>13</v>
      </c>
      <c r="N14" s="286">
        <v>14</v>
      </c>
      <c r="O14" s="286">
        <v>15</v>
      </c>
      <c r="P14" s="286">
        <v>16</v>
      </c>
      <c r="Q14" s="286">
        <v>17</v>
      </c>
      <c r="R14" s="286">
        <v>18</v>
      </c>
      <c r="S14" s="286">
        <v>19</v>
      </c>
      <c r="T14" s="286">
        <v>20</v>
      </c>
      <c r="U14" s="286">
        <v>21</v>
      </c>
      <c r="V14" s="286">
        <v>22</v>
      </c>
      <c r="W14" s="286">
        <v>23</v>
      </c>
      <c r="X14" s="286">
        <v>24</v>
      </c>
    </row>
    <row r="15" spans="1:29" ht="15.75">
      <c r="A15" s="313"/>
      <c r="B15" s="289"/>
      <c r="C15" s="314"/>
      <c r="D15" s="314"/>
      <c r="E15" s="314"/>
      <c r="F15" s="314"/>
      <c r="G15" s="314"/>
      <c r="H15" s="315"/>
      <c r="I15" s="315"/>
      <c r="J15" s="315"/>
      <c r="K15" s="315"/>
      <c r="L15" s="314"/>
      <c r="M15" s="314"/>
      <c r="N15" s="314"/>
      <c r="O15" s="314"/>
      <c r="P15" s="314"/>
      <c r="Q15" s="264"/>
      <c r="R15" s="264"/>
      <c r="S15" s="264"/>
      <c r="T15" s="264"/>
      <c r="U15" s="264"/>
      <c r="V15" s="314"/>
      <c r="W15" s="315"/>
      <c r="X15" s="315"/>
    </row>
  </sheetData>
  <mergeCells count="29">
    <mergeCell ref="A9:X9"/>
    <mergeCell ref="A4:X4"/>
    <mergeCell ref="A5:X5"/>
    <mergeCell ref="A6:X6"/>
    <mergeCell ref="A7:X7"/>
    <mergeCell ref="A8:X8"/>
    <mergeCell ref="A10:V10"/>
    <mergeCell ref="A11:A13"/>
    <mergeCell ref="B11:B13"/>
    <mergeCell ref="C11:C13"/>
    <mergeCell ref="D11:D13"/>
    <mergeCell ref="E11:E13"/>
    <mergeCell ref="F11:F13"/>
    <mergeCell ref="G11:G13"/>
    <mergeCell ref="H11:K11"/>
    <mergeCell ref="L11:M12"/>
    <mergeCell ref="W11:X12"/>
    <mergeCell ref="H12:H13"/>
    <mergeCell ref="I12:I13"/>
    <mergeCell ref="J12:J13"/>
    <mergeCell ref="K12:K13"/>
    <mergeCell ref="R12:S12"/>
    <mergeCell ref="T12:U12"/>
    <mergeCell ref="N11:N13"/>
    <mergeCell ref="O11:O13"/>
    <mergeCell ref="P11:P13"/>
    <mergeCell ref="Q11:Q13"/>
    <mergeCell ref="R11:U11"/>
    <mergeCell ref="V11:V13"/>
  </mergeCells>
  <pageMargins left="0.70866141732283472" right="0.70866141732283472" top="0.74803149606299213" bottom="0.74803149606299213" header="0.31496062992125984" footer="0.31496062992125984"/>
  <pageSetup paperSize="8" scale="49" orientation="landscape" r:id="rId1"/>
  <headerFooter differentFirst="1">
    <oddHeader>&amp;C&amp;P</oddHeader>
  </headerFooter>
  <colBreaks count="1" manualBreakCount="1">
    <brk id="13" max="14"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82"/>
  <sheetViews>
    <sheetView view="pageBreakPreview" zoomScale="90" zoomScaleNormal="85" zoomScaleSheetLayoutView="90" workbookViewId="0">
      <selection activeCell="D15" sqref="D15"/>
    </sheetView>
  </sheetViews>
  <sheetFormatPr defaultRowHeight="15"/>
  <cols>
    <col min="1" max="1" width="10.5" style="316" customWidth="1"/>
    <col min="2" max="2" width="37.375" style="2" customWidth="1"/>
    <col min="3" max="3" width="21.5" style="2" customWidth="1"/>
    <col min="4" max="4" width="23.75" style="2" customWidth="1"/>
    <col min="5" max="5" width="8.5" style="2" customWidth="1"/>
    <col min="6" max="6" width="9.5" style="2" customWidth="1"/>
    <col min="7" max="7" width="9.75" style="2" customWidth="1"/>
    <col min="8" max="8" width="9.375" style="2" customWidth="1"/>
    <col min="9" max="16384" width="9" style="2"/>
  </cols>
  <sheetData>
    <row r="1" spans="1:17" ht="18.75">
      <c r="H1" s="135" t="s">
        <v>939</v>
      </c>
    </row>
    <row r="2" spans="1:17" ht="18.75">
      <c r="H2" s="68" t="s">
        <v>103</v>
      </c>
    </row>
    <row r="3" spans="1:17" ht="18.75">
      <c r="H3" s="68" t="s">
        <v>104</v>
      </c>
    </row>
    <row r="5" spans="1:17" ht="15.75">
      <c r="A5" s="561" t="s">
        <v>940</v>
      </c>
      <c r="B5" s="561"/>
      <c r="C5" s="561"/>
      <c r="D5" s="561"/>
      <c r="E5" s="561"/>
      <c r="F5" s="561"/>
      <c r="G5" s="561"/>
      <c r="H5" s="561"/>
    </row>
    <row r="6" spans="1:17" ht="15.75">
      <c r="A6" s="317"/>
      <c r="B6" s="255"/>
      <c r="C6" s="255"/>
      <c r="D6" s="255"/>
      <c r="E6" s="255"/>
      <c r="F6" s="255"/>
      <c r="G6" s="255"/>
      <c r="H6" s="255"/>
    </row>
    <row r="7" spans="1:17" ht="15.75">
      <c r="A7" s="468" t="s">
        <v>941</v>
      </c>
      <c r="B7" s="468"/>
      <c r="C7" s="468"/>
      <c r="D7" s="468"/>
      <c r="E7" s="468"/>
      <c r="F7" s="468"/>
      <c r="G7" s="468"/>
      <c r="H7" s="468"/>
      <c r="I7" s="132"/>
      <c r="J7" s="132"/>
      <c r="K7" s="132"/>
      <c r="L7" s="132"/>
      <c r="M7" s="132"/>
      <c r="N7" s="132"/>
      <c r="O7" s="132"/>
      <c r="P7" s="295"/>
      <c r="Q7" s="3"/>
    </row>
    <row r="8" spans="1:17" ht="15.75">
      <c r="A8" s="376" t="s">
        <v>874</v>
      </c>
      <c r="B8" s="376"/>
      <c r="C8" s="376"/>
      <c r="D8" s="376"/>
      <c r="E8" s="376"/>
      <c r="F8" s="376"/>
      <c r="G8" s="376"/>
      <c r="H8" s="376"/>
      <c r="I8" s="67"/>
      <c r="J8" s="67"/>
      <c r="K8" s="67"/>
      <c r="L8" s="67"/>
      <c r="M8" s="67"/>
      <c r="N8" s="67"/>
      <c r="O8" s="67"/>
      <c r="P8" s="295"/>
      <c r="Q8" s="3"/>
    </row>
    <row r="9" spans="1:17" ht="15.75">
      <c r="A9" s="376"/>
      <c r="B9" s="376"/>
      <c r="C9" s="376"/>
      <c r="D9" s="376"/>
      <c r="E9" s="376"/>
      <c r="F9" s="376"/>
      <c r="G9" s="376"/>
      <c r="H9" s="376"/>
      <c r="I9" s="44"/>
      <c r="J9" s="44"/>
      <c r="K9" s="44"/>
      <c r="L9" s="44"/>
      <c r="M9" s="44"/>
      <c r="N9" s="44"/>
      <c r="O9" s="44"/>
      <c r="P9" s="295"/>
      <c r="Q9" s="3"/>
    </row>
    <row r="10" spans="1:17" ht="15.75">
      <c r="A10" s="377" t="s">
        <v>61</v>
      </c>
      <c r="B10" s="377"/>
      <c r="C10" s="377"/>
      <c r="D10" s="377"/>
      <c r="E10" s="377"/>
      <c r="F10" s="377"/>
      <c r="G10" s="377"/>
      <c r="H10" s="377"/>
    </row>
    <row r="11" spans="1:17" s="318" customFormat="1">
      <c r="B11" s="2"/>
      <c r="C11" s="2"/>
      <c r="D11" s="2"/>
      <c r="E11" s="2"/>
      <c r="F11" s="2"/>
      <c r="G11" s="319"/>
    </row>
    <row r="12" spans="1:17" s="320" customFormat="1" ht="34.5" customHeight="1">
      <c r="A12" s="562" t="s">
        <v>703</v>
      </c>
      <c r="B12" s="476" t="s">
        <v>942</v>
      </c>
      <c r="C12" s="476" t="s">
        <v>943</v>
      </c>
      <c r="D12" s="476" t="s">
        <v>944</v>
      </c>
      <c r="E12" s="542"/>
      <c r="F12" s="542"/>
      <c r="G12" s="542"/>
      <c r="H12" s="542"/>
    </row>
    <row r="13" spans="1:17" s="318" customFormat="1" ht="34.5" customHeight="1">
      <c r="A13" s="562"/>
      <c r="B13" s="476"/>
      <c r="C13" s="476"/>
      <c r="D13" s="476"/>
      <c r="E13" s="321" t="s">
        <v>945</v>
      </c>
      <c r="F13" s="321" t="s">
        <v>946</v>
      </c>
      <c r="G13" s="321" t="s">
        <v>947</v>
      </c>
      <c r="H13" s="321" t="s">
        <v>948</v>
      </c>
    </row>
    <row r="14" spans="1:17" s="318" customFormat="1" ht="15.75" customHeight="1">
      <c r="A14" s="322">
        <v>1</v>
      </c>
      <c r="B14" s="247">
        <v>2</v>
      </c>
      <c r="C14" s="322">
        <v>3</v>
      </c>
      <c r="D14" s="247">
        <v>4</v>
      </c>
      <c r="E14" s="323" t="s">
        <v>35</v>
      </c>
      <c r="F14" s="324" t="s">
        <v>34</v>
      </c>
      <c r="G14" s="323" t="s">
        <v>33</v>
      </c>
      <c r="H14" s="324" t="s">
        <v>949</v>
      </c>
    </row>
    <row r="15" spans="1:17" s="3" customFormat="1" ht="182.25" customHeight="1">
      <c r="A15" s="278">
        <v>1</v>
      </c>
      <c r="B15" s="325" t="s">
        <v>950</v>
      </c>
      <c r="C15" s="325" t="s">
        <v>951</v>
      </c>
      <c r="D15" s="326" t="s">
        <v>952</v>
      </c>
      <c r="E15" s="327"/>
      <c r="F15" s="327"/>
      <c r="G15" s="327"/>
      <c r="H15" s="327"/>
    </row>
    <row r="16" spans="1:17" s="3" customFormat="1" ht="74.25" customHeight="1">
      <c r="A16" s="278">
        <v>2</v>
      </c>
      <c r="B16" s="325" t="s">
        <v>953</v>
      </c>
      <c r="C16" s="325" t="s">
        <v>954</v>
      </c>
      <c r="D16" s="326" t="s">
        <v>955</v>
      </c>
      <c r="E16" s="327"/>
      <c r="F16" s="327"/>
      <c r="G16" s="328"/>
      <c r="H16" s="328"/>
    </row>
    <row r="17" spans="1:9" s="3" customFormat="1" ht="48.75" customHeight="1">
      <c r="A17" s="133"/>
      <c r="B17" s="329"/>
      <c r="C17" s="329"/>
      <c r="D17" s="329"/>
      <c r="E17" s="329"/>
      <c r="F17" s="329"/>
      <c r="G17" s="330"/>
      <c r="H17" s="331"/>
      <c r="I17" s="2"/>
    </row>
    <row r="18" spans="1:9" s="3" customFormat="1" ht="15.75">
      <c r="A18" s="559" t="s">
        <v>2</v>
      </c>
      <c r="B18" s="559"/>
      <c r="C18" s="559"/>
      <c r="D18" s="559"/>
      <c r="E18" s="560"/>
      <c r="F18" s="560"/>
      <c r="G18" s="6" t="s">
        <v>1</v>
      </c>
    </row>
    <row r="19" spans="1:9" s="3" customFormat="1">
      <c r="A19" s="133"/>
    </row>
    <row r="20" spans="1:9" s="3" customFormat="1" ht="51.75" customHeight="1">
      <c r="A20" s="133"/>
      <c r="G20" s="332"/>
      <c r="H20" s="333"/>
      <c r="I20" s="334"/>
    </row>
    <row r="21" spans="1:9" s="3" customFormat="1" ht="31.5" customHeight="1">
      <c r="A21" s="133"/>
      <c r="G21" s="332"/>
      <c r="H21" s="333"/>
      <c r="I21" s="335"/>
    </row>
    <row r="22" spans="1:9" s="3" customFormat="1" ht="49.5" customHeight="1">
      <c r="A22" s="133"/>
      <c r="G22" s="336"/>
      <c r="H22" s="336"/>
      <c r="I22" s="337"/>
    </row>
    <row r="23" spans="1:9" s="3" customFormat="1" ht="49.5" customHeight="1">
      <c r="A23" s="133"/>
      <c r="B23" s="338"/>
      <c r="C23" s="338"/>
      <c r="D23" s="338"/>
      <c r="E23" s="338"/>
      <c r="F23" s="338"/>
      <c r="G23" s="339"/>
      <c r="H23" s="340"/>
      <c r="I23" s="337"/>
    </row>
    <row r="24" spans="1:9" s="3" customFormat="1" ht="29.25" customHeight="1">
      <c r="A24" s="133"/>
      <c r="B24" s="243"/>
      <c r="C24" s="243"/>
      <c r="D24" s="243"/>
      <c r="E24" s="243"/>
      <c r="F24" s="243"/>
      <c r="G24" s="341"/>
      <c r="H24" s="340"/>
      <c r="I24" s="337"/>
    </row>
    <row r="25" spans="1:9" ht="15.75">
      <c r="G25" s="342"/>
      <c r="H25" s="340"/>
      <c r="I25" s="337"/>
    </row>
    <row r="26" spans="1:9" ht="15.75" customHeight="1">
      <c r="G26" s="342"/>
      <c r="H26" s="338"/>
      <c r="I26" s="337"/>
    </row>
    <row r="27" spans="1:9" ht="43.5" customHeight="1">
      <c r="G27" s="342"/>
      <c r="H27" s="338"/>
      <c r="I27" s="337"/>
    </row>
    <row r="28" spans="1:9" ht="15.75" customHeight="1">
      <c r="G28" s="342"/>
      <c r="H28" s="338"/>
      <c r="I28" s="337"/>
    </row>
    <row r="29" spans="1:9" ht="45" customHeight="1">
      <c r="G29" s="342"/>
      <c r="H29" s="338"/>
      <c r="I29" s="337"/>
    </row>
    <row r="30" spans="1:9" ht="46.5" customHeight="1">
      <c r="G30" s="342"/>
      <c r="H30" s="338"/>
      <c r="I30" s="337"/>
    </row>
    <row r="31" spans="1:9" ht="52.5" customHeight="1">
      <c r="G31" s="342"/>
      <c r="H31" s="338"/>
      <c r="I31" s="337"/>
    </row>
    <row r="32" spans="1:9" ht="30" customHeight="1">
      <c r="G32" s="342"/>
      <c r="H32" s="338"/>
      <c r="I32" s="337"/>
    </row>
    <row r="33" spans="7:9" ht="15.75" customHeight="1">
      <c r="G33" s="342"/>
      <c r="H33" s="338"/>
      <c r="I33" s="337"/>
    </row>
    <row r="34" spans="7:9" ht="15.75" customHeight="1">
      <c r="G34" s="342"/>
      <c r="H34" s="338"/>
      <c r="I34" s="337"/>
    </row>
    <row r="35" spans="7:9" ht="15.75" customHeight="1">
      <c r="G35" s="342"/>
      <c r="H35" s="338"/>
      <c r="I35" s="337"/>
    </row>
    <row r="36" spans="7:9" ht="15.75" customHeight="1">
      <c r="G36" s="342"/>
      <c r="H36" s="338"/>
      <c r="I36" s="337"/>
    </row>
    <row r="37" spans="7:9" ht="42.75" customHeight="1">
      <c r="G37" s="342"/>
      <c r="H37" s="338"/>
      <c r="I37" s="337"/>
    </row>
    <row r="38" spans="7:9" ht="43.5" customHeight="1">
      <c r="G38" s="342"/>
      <c r="H38" s="338"/>
      <c r="I38" s="337"/>
    </row>
    <row r="39" spans="7:9" ht="54" customHeight="1">
      <c r="G39" s="342"/>
      <c r="H39" s="338"/>
      <c r="I39" s="337"/>
    </row>
    <row r="40" spans="7:9" ht="15.75" customHeight="1">
      <c r="G40" s="342"/>
      <c r="H40" s="338"/>
      <c r="I40" s="337"/>
    </row>
    <row r="41" spans="7:9" ht="50.25" customHeight="1">
      <c r="G41" s="342"/>
      <c r="H41" s="338"/>
      <c r="I41" s="337"/>
    </row>
    <row r="42" spans="7:9" ht="34.5" customHeight="1">
      <c r="G42" s="342"/>
      <c r="H42" s="338"/>
      <c r="I42" s="337"/>
    </row>
    <row r="43" spans="7:9" ht="15.75" customHeight="1">
      <c r="G43" s="342"/>
      <c r="H43" s="338"/>
      <c r="I43" s="337"/>
    </row>
    <row r="44" spans="7:9" ht="15.75" customHeight="1">
      <c r="G44" s="342"/>
      <c r="H44" s="340"/>
      <c r="I44" s="337"/>
    </row>
    <row r="45" spans="7:9" ht="35.25" customHeight="1">
      <c r="G45" s="342"/>
      <c r="H45" s="340"/>
      <c r="I45" s="337"/>
    </row>
    <row r="46" spans="7:9" ht="45" customHeight="1">
      <c r="G46" s="342"/>
      <c r="H46" s="340"/>
      <c r="I46" s="337"/>
    </row>
    <row r="47" spans="7:9" ht="78.75" customHeight="1">
      <c r="G47" s="342"/>
      <c r="H47" s="340"/>
      <c r="I47" s="337"/>
    </row>
    <row r="48" spans="7:9" ht="45.75" customHeight="1">
      <c r="G48" s="342"/>
      <c r="H48" s="340"/>
      <c r="I48" s="337"/>
    </row>
    <row r="49" spans="1:9" s="3" customFormat="1" ht="102" customHeight="1">
      <c r="A49" s="133"/>
    </row>
    <row r="50" spans="1:9" s="3" customFormat="1" ht="54.75" customHeight="1">
      <c r="A50" s="133"/>
    </row>
    <row r="51" spans="1:9" s="3" customFormat="1">
      <c r="A51" s="133"/>
    </row>
    <row r="52" spans="1:9" s="3" customFormat="1">
      <c r="A52" s="133"/>
    </row>
    <row r="53" spans="1:9" ht="38.25" customHeight="1">
      <c r="G53" s="342"/>
      <c r="H53" s="340"/>
      <c r="I53" s="337"/>
    </row>
    <row r="54" spans="1:9" ht="15.75" customHeight="1">
      <c r="G54" s="342"/>
      <c r="H54" s="340"/>
      <c r="I54" s="337"/>
    </row>
    <row r="55" spans="1:9" ht="15.75" customHeight="1">
      <c r="G55" s="342"/>
      <c r="H55" s="340"/>
      <c r="I55" s="337"/>
    </row>
    <row r="56" spans="1:9" ht="15.75" customHeight="1">
      <c r="G56" s="342"/>
      <c r="H56" s="340"/>
      <c r="I56" s="337"/>
    </row>
    <row r="57" spans="1:9" ht="102" customHeight="1">
      <c r="G57" s="342"/>
      <c r="H57" s="340"/>
      <c r="I57" s="337"/>
    </row>
    <row r="58" spans="1:9" ht="57.75" customHeight="1">
      <c r="G58" s="342"/>
      <c r="H58" s="340"/>
      <c r="I58" s="337"/>
    </row>
    <row r="59" spans="1:9" ht="48" customHeight="1">
      <c r="G59" s="342"/>
      <c r="H59" s="340"/>
      <c r="I59" s="337"/>
    </row>
    <row r="60" spans="1:9" ht="15.75" customHeight="1">
      <c r="G60" s="342"/>
      <c r="H60" s="340"/>
      <c r="I60" s="337"/>
    </row>
    <row r="61" spans="1:9" ht="30.75" customHeight="1">
      <c r="G61" s="342"/>
      <c r="H61" s="340"/>
      <c r="I61" s="337"/>
    </row>
    <row r="62" spans="1:9" ht="15.75" customHeight="1">
      <c r="G62" s="342"/>
      <c r="H62" s="340"/>
      <c r="I62" s="337"/>
    </row>
    <row r="63" spans="1:9" ht="15.75" customHeight="1">
      <c r="G63" s="342"/>
      <c r="H63" s="340"/>
      <c r="I63" s="337"/>
    </row>
    <row r="64" spans="1:9" ht="15.75" customHeight="1">
      <c r="G64" s="342"/>
      <c r="H64" s="340"/>
      <c r="I64" s="337"/>
    </row>
    <row r="65" spans="1:9" ht="15.75" customHeight="1">
      <c r="G65" s="342"/>
      <c r="H65" s="340"/>
      <c r="I65" s="337"/>
    </row>
    <row r="66" spans="1:9" ht="15.75" customHeight="1">
      <c r="G66" s="342"/>
      <c r="H66" s="340"/>
      <c r="I66" s="337"/>
    </row>
    <row r="67" spans="1:9" ht="15.75" customHeight="1">
      <c r="G67" s="342"/>
      <c r="H67" s="340"/>
      <c r="I67" s="337"/>
    </row>
    <row r="68" spans="1:9" ht="15.75" customHeight="1">
      <c r="G68" s="342"/>
      <c r="H68" s="340"/>
      <c r="I68" s="337"/>
    </row>
    <row r="69" spans="1:9" ht="15.75" customHeight="1">
      <c r="G69" s="342"/>
      <c r="H69" s="340"/>
      <c r="I69" s="337"/>
    </row>
    <row r="70" spans="1:9" ht="15.75" customHeight="1">
      <c r="G70" s="342"/>
      <c r="H70" s="340"/>
      <c r="I70" s="337"/>
    </row>
    <row r="71" spans="1:9" ht="15.75" customHeight="1">
      <c r="G71" s="342"/>
      <c r="H71" s="340"/>
      <c r="I71" s="337"/>
    </row>
    <row r="72" spans="1:9" ht="15.75" customHeight="1">
      <c r="G72" s="342"/>
      <c r="H72" s="340"/>
      <c r="I72" s="337"/>
    </row>
    <row r="73" spans="1:9" s="3" customFormat="1" ht="15.75" customHeight="1">
      <c r="A73" s="133"/>
    </row>
    <row r="74" spans="1:9" ht="15.75">
      <c r="G74" s="342"/>
      <c r="H74" s="340"/>
      <c r="I74" s="337"/>
    </row>
    <row r="75" spans="1:9" ht="45" customHeight="1">
      <c r="G75" s="343"/>
      <c r="H75" s="344"/>
      <c r="I75" s="345"/>
    </row>
    <row r="76" spans="1:9">
      <c r="B76" s="134"/>
      <c r="C76" s="134"/>
      <c r="D76" s="134"/>
      <c r="E76" s="134"/>
      <c r="F76" s="134"/>
      <c r="G76" s="343"/>
      <c r="H76" s="344"/>
      <c r="I76" s="345"/>
    </row>
    <row r="77" spans="1:9" s="316" customFormat="1" ht="19.5" customHeight="1">
      <c r="B77" s="2"/>
      <c r="C77" s="2"/>
      <c r="D77" s="2"/>
      <c r="E77" s="2"/>
      <c r="F77" s="2"/>
      <c r="G77" s="2"/>
      <c r="H77" s="2"/>
      <c r="I77" s="2"/>
    </row>
    <row r="82" s="316" customFormat="1"/>
  </sheetData>
  <mergeCells count="12">
    <mergeCell ref="A18:D18"/>
    <mergeCell ref="E18:F18"/>
    <mergeCell ref="A5:H5"/>
    <mergeCell ref="A7:H7"/>
    <mergeCell ref="A8:H8"/>
    <mergeCell ref="A9:H9"/>
    <mergeCell ref="A10:H10"/>
    <mergeCell ref="A12:A13"/>
    <mergeCell ref="B12:B13"/>
    <mergeCell ref="C12:C13"/>
    <mergeCell ref="D12:D13"/>
    <mergeCell ref="E12:H12"/>
  </mergeCells>
  <hyperlinks>
    <hyperlink ref="D15" r:id="rId1"/>
  </hyperlinks>
  <pageMargins left="0.70866141732283472" right="0.70866141732283472" top="0.74803149606299213" bottom="0.74803149606299213" header="0.31496062992125984" footer="0.31496062992125984"/>
  <pageSetup paperSize="9" scale="6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N51"/>
  <sheetViews>
    <sheetView view="pageBreakPreview" topLeftCell="A8" zoomScale="60" zoomScaleNormal="100" workbookViewId="0">
      <pane ySplit="12" topLeftCell="A38" activePane="bottomLeft" state="frozen"/>
      <selection activeCell="A8" sqref="A8"/>
      <selection pane="bottomLeft" activeCell="BY45" sqref="BY45"/>
    </sheetView>
  </sheetViews>
  <sheetFormatPr defaultRowHeight="15.75"/>
  <cols>
    <col min="1" max="1" width="13.375" style="61" customWidth="1"/>
    <col min="2" max="2" width="39.75" style="61" customWidth="1"/>
    <col min="3" max="3" width="13.875" style="61" customWidth="1"/>
    <col min="4" max="4" width="17.625" style="61" customWidth="1"/>
    <col min="5" max="5" width="22" style="61" customWidth="1"/>
    <col min="6" max="6" width="17.375" style="59" customWidth="1"/>
    <col min="7" max="7" width="9.25" style="59" bestFit="1" customWidth="1"/>
    <col min="8" max="12" width="5.75" style="59" bestFit="1" customWidth="1"/>
    <col min="13" max="13" width="15.375" style="59" customWidth="1"/>
    <col min="14" max="14" width="9.25" style="59" bestFit="1" customWidth="1"/>
    <col min="15" max="19" width="5.75" style="59" bestFit="1" customWidth="1"/>
    <col min="20" max="20" width="15.625" style="61" customWidth="1"/>
    <col min="21" max="21" width="12" style="61" customWidth="1"/>
    <col min="22" max="25" width="6" style="61" customWidth="1"/>
    <col min="26" max="26" width="6.625" style="61" customWidth="1"/>
    <col min="27" max="27" width="17.625" style="61" customWidth="1"/>
    <col min="28" max="28" width="8.75" style="61" customWidth="1"/>
    <col min="29" max="32" width="6" style="61" customWidth="1"/>
    <col min="33" max="33" width="6.375" style="61" customWidth="1"/>
    <col min="34" max="34" width="16.625" style="61" customWidth="1"/>
    <col min="35" max="35" width="9.125" style="61" customWidth="1"/>
    <col min="36" max="39" width="6" style="61" customWidth="1"/>
    <col min="40" max="40" width="6.875" style="61" customWidth="1"/>
    <col min="41" max="41" width="17" style="61" customWidth="1"/>
    <col min="42" max="46" width="6" style="61" customWidth="1"/>
    <col min="47" max="47" width="8.875" style="61" customWidth="1"/>
    <col min="48" max="48" width="15.375" style="61" customWidth="1"/>
    <col min="49" max="49" width="7.5" style="61" customWidth="1"/>
    <col min="50" max="54" width="6" style="61" customWidth="1"/>
    <col min="55" max="55" width="17" style="61" customWidth="1"/>
    <col min="56" max="56" width="7" style="61" customWidth="1"/>
    <col min="57" max="60" width="6" style="61" customWidth="1"/>
    <col min="61" max="62" width="6.25" style="61" customWidth="1"/>
    <col min="63" max="63" width="8.375" style="61" customWidth="1"/>
    <col min="64" max="64" width="7.75" style="61" customWidth="1"/>
    <col min="65" max="89" width="6.25" style="61" customWidth="1"/>
    <col min="90" max="90" width="16.25" style="61" customWidth="1"/>
    <col min="91" max="91" width="10.375" style="61" customWidth="1"/>
    <col min="92" max="95" width="6" style="61" customWidth="1"/>
    <col min="96" max="96" width="7" style="61" customWidth="1"/>
    <col min="97" max="97" width="15.25" style="61" customWidth="1"/>
    <col min="98" max="98" width="15.125" style="61" customWidth="1"/>
    <col min="99" max="101" width="6" style="61" customWidth="1"/>
    <col min="102" max="102" width="6.875" style="61" customWidth="1"/>
    <col min="103" max="103" width="5.75" style="61" customWidth="1"/>
    <col min="104" max="104" width="16.625" style="61" customWidth="1"/>
    <col min="105" max="105" width="4.125" style="61" customWidth="1"/>
    <col min="106" max="106" width="3.75" style="61" customWidth="1"/>
    <col min="107" max="107" width="19.25" style="61" customWidth="1"/>
    <col min="108" max="108" width="4.5" style="61" customWidth="1"/>
    <col min="109" max="109" width="5" style="61" customWidth="1"/>
    <col min="110" max="110" width="5.5" style="61" customWidth="1"/>
    <col min="111" max="111" width="5.75" style="61" customWidth="1"/>
    <col min="112" max="112" width="5.5" style="61" customWidth="1"/>
    <col min="113" max="114" width="5" style="61" customWidth="1"/>
    <col min="115" max="115" width="12.875" style="61" customWidth="1"/>
    <col min="116" max="125" width="5" style="61" customWidth="1"/>
    <col min="126" max="16384" width="9" style="61"/>
  </cols>
  <sheetData>
    <row r="1" spans="1:118" ht="18.75">
      <c r="AB1" s="59"/>
      <c r="AC1" s="59"/>
      <c r="AD1" s="59"/>
      <c r="AE1" s="59"/>
      <c r="AF1" s="59"/>
      <c r="AG1" s="135" t="s">
        <v>350</v>
      </c>
      <c r="AH1" s="59"/>
      <c r="AI1" s="59"/>
      <c r="AJ1" s="59"/>
      <c r="AK1" s="59"/>
      <c r="AL1" s="59"/>
      <c r="AM1" s="59"/>
      <c r="AN1" s="59"/>
      <c r="AO1" s="59"/>
      <c r="AP1" s="59"/>
    </row>
    <row r="2" spans="1:118" ht="18.75">
      <c r="AB2" s="59"/>
      <c r="AC2" s="59"/>
      <c r="AD2" s="59"/>
      <c r="AE2" s="59"/>
      <c r="AF2" s="59"/>
      <c r="AG2" s="68" t="s">
        <v>103</v>
      </c>
      <c r="AH2" s="59"/>
      <c r="AI2" s="59"/>
      <c r="AJ2" s="59"/>
      <c r="AK2" s="59"/>
      <c r="AL2" s="59"/>
      <c r="AM2" s="59"/>
      <c r="AN2" s="59"/>
      <c r="AO2" s="59"/>
      <c r="AP2" s="59"/>
    </row>
    <row r="3" spans="1:118" ht="18.75">
      <c r="AB3" s="59"/>
      <c r="AC3" s="59"/>
      <c r="AD3" s="59"/>
      <c r="AE3" s="59"/>
      <c r="AF3" s="59"/>
      <c r="AG3" s="68" t="s">
        <v>104</v>
      </c>
      <c r="AH3" s="59"/>
      <c r="AI3" s="59"/>
      <c r="AJ3" s="59"/>
      <c r="AK3" s="59"/>
      <c r="AL3" s="59"/>
      <c r="AM3" s="59"/>
      <c r="AN3" s="59"/>
      <c r="AO3" s="59"/>
      <c r="AP3" s="59"/>
    </row>
    <row r="4" spans="1:118">
      <c r="A4" s="392" t="s">
        <v>351</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59"/>
      <c r="AI4" s="59"/>
      <c r="AJ4" s="59"/>
      <c r="AK4" s="59"/>
      <c r="AL4" s="59"/>
      <c r="AM4" s="59"/>
      <c r="AN4" s="59"/>
      <c r="AO4" s="59"/>
      <c r="AP4" s="59"/>
    </row>
    <row r="5" spans="1:118">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59"/>
      <c r="DB5" s="59"/>
    </row>
    <row r="6" spans="1:118" ht="18.75">
      <c r="A6" s="375" t="s">
        <v>106</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row>
    <row r="7" spans="1:118">
      <c r="A7" s="376" t="s">
        <v>57</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row>
    <row r="8" spans="1:118">
      <c r="A8" s="376"/>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67"/>
      <c r="DB8" s="67"/>
      <c r="DC8" s="67"/>
      <c r="DD8" s="67"/>
      <c r="DE8" s="67"/>
      <c r="DF8" s="67"/>
      <c r="DG8" s="67"/>
      <c r="DH8" s="67"/>
      <c r="DI8" s="67"/>
      <c r="DJ8" s="67"/>
      <c r="DK8" s="67"/>
      <c r="DL8" s="67"/>
      <c r="DM8" s="67"/>
    </row>
    <row r="9" spans="1:118">
      <c r="A9" s="377" t="s">
        <v>352</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163"/>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59"/>
      <c r="DB9" s="59"/>
    </row>
    <row r="10" spans="1:118">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59"/>
      <c r="CN10" s="72"/>
      <c r="CO10" s="59"/>
      <c r="CP10" s="59"/>
      <c r="CQ10" s="59"/>
      <c r="CR10" s="59"/>
      <c r="CS10" s="59"/>
      <c r="CT10" s="59"/>
      <c r="CU10" s="59"/>
      <c r="CV10" s="59"/>
      <c r="CW10" s="59"/>
      <c r="CX10" s="59"/>
      <c r="CY10" s="59"/>
      <c r="CZ10" s="59"/>
      <c r="DA10" s="59"/>
      <c r="DB10" s="59"/>
    </row>
    <row r="11" spans="1:118" ht="15.75" customHeight="1">
      <c r="A11" s="378" t="str">
        <f>'[3]3'!A11:AK11</f>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34"/>
      <c r="DB11" s="34"/>
      <c r="DC11" s="34"/>
      <c r="DD11" s="34"/>
      <c r="DE11" s="34"/>
      <c r="DF11" s="34"/>
      <c r="DG11" s="34"/>
      <c r="DH11" s="34"/>
      <c r="DI11" s="34"/>
      <c r="DJ11" s="34"/>
      <c r="DK11" s="34"/>
      <c r="DL11" s="34"/>
      <c r="DM11" s="34"/>
    </row>
    <row r="12" spans="1:118">
      <c r="A12" s="368" t="s">
        <v>353</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35"/>
      <c r="DB12" s="35"/>
      <c r="DC12" s="35"/>
      <c r="DD12" s="35"/>
      <c r="DE12" s="35"/>
      <c r="DF12" s="35"/>
      <c r="DG12" s="35"/>
      <c r="DH12" s="35"/>
      <c r="DI12" s="35"/>
      <c r="DJ12" s="35"/>
      <c r="DK12" s="35"/>
      <c r="DL12" s="35"/>
      <c r="DM12" s="35"/>
    </row>
    <row r="13" spans="1:118" ht="15.75" customHeight="1">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167"/>
      <c r="CZ13" s="168"/>
      <c r="DA13" s="168"/>
      <c r="DB13" s="168"/>
      <c r="DC13" s="168"/>
      <c r="DD13" s="168"/>
      <c r="DE13" s="168"/>
      <c r="DF13" s="168"/>
      <c r="DG13" s="168"/>
      <c r="DH13" s="168"/>
      <c r="DI13" s="168"/>
      <c r="DJ13" s="168"/>
      <c r="DK13" s="168"/>
    </row>
    <row r="14" spans="1:118" ht="31.5" customHeight="1">
      <c r="A14" s="370" t="s">
        <v>55</v>
      </c>
      <c r="B14" s="370" t="s">
        <v>54</v>
      </c>
      <c r="C14" s="370" t="s">
        <v>53</v>
      </c>
      <c r="D14" s="366" t="s">
        <v>354</v>
      </c>
      <c r="E14" s="366"/>
      <c r="F14" s="386" t="s">
        <v>355</v>
      </c>
      <c r="G14" s="387"/>
      <c r="H14" s="387"/>
      <c r="I14" s="387"/>
      <c r="J14" s="387"/>
      <c r="K14" s="387"/>
      <c r="L14" s="387"/>
      <c r="M14" s="387"/>
      <c r="N14" s="387"/>
      <c r="O14" s="387"/>
      <c r="P14" s="387"/>
      <c r="Q14" s="387"/>
      <c r="R14" s="387"/>
      <c r="S14" s="388"/>
      <c r="T14" s="367" t="s">
        <v>356</v>
      </c>
      <c r="U14" s="367"/>
      <c r="V14" s="367"/>
      <c r="W14" s="367"/>
      <c r="X14" s="367"/>
      <c r="Y14" s="367"/>
      <c r="Z14" s="367"/>
      <c r="AA14" s="367"/>
      <c r="AB14" s="367"/>
      <c r="AC14" s="367"/>
      <c r="AD14" s="367"/>
      <c r="AE14" s="367"/>
      <c r="AF14" s="367"/>
      <c r="AG14" s="367"/>
      <c r="AH14" s="367" t="s">
        <v>356</v>
      </c>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70" t="s">
        <v>121</v>
      </c>
      <c r="DA14" s="169"/>
      <c r="DB14" s="169"/>
      <c r="DC14" s="169"/>
      <c r="DD14" s="169"/>
      <c r="DE14" s="169"/>
      <c r="DF14" s="169"/>
      <c r="DG14" s="169"/>
      <c r="DH14" s="169"/>
      <c r="DI14" s="169"/>
      <c r="DJ14" s="169"/>
      <c r="DK14" s="169"/>
    </row>
    <row r="15" spans="1:118" ht="44.25" customHeight="1">
      <c r="A15" s="371"/>
      <c r="B15" s="371"/>
      <c r="C15" s="371"/>
      <c r="D15" s="366"/>
      <c r="E15" s="366"/>
      <c r="F15" s="389"/>
      <c r="G15" s="390"/>
      <c r="H15" s="390"/>
      <c r="I15" s="390"/>
      <c r="J15" s="390"/>
      <c r="K15" s="390"/>
      <c r="L15" s="390"/>
      <c r="M15" s="390"/>
      <c r="N15" s="390"/>
      <c r="O15" s="390"/>
      <c r="P15" s="390"/>
      <c r="Q15" s="390"/>
      <c r="R15" s="390"/>
      <c r="S15" s="391"/>
      <c r="T15" s="379" t="s">
        <v>357</v>
      </c>
      <c r="U15" s="380"/>
      <c r="V15" s="380"/>
      <c r="W15" s="380"/>
      <c r="X15" s="380"/>
      <c r="Y15" s="380"/>
      <c r="Z15" s="380"/>
      <c r="AA15" s="380"/>
      <c r="AB15" s="380"/>
      <c r="AC15" s="380"/>
      <c r="AD15" s="380"/>
      <c r="AE15" s="380"/>
      <c r="AF15" s="380"/>
      <c r="AG15" s="384"/>
      <c r="AH15" s="379" t="s">
        <v>358</v>
      </c>
      <c r="AI15" s="380"/>
      <c r="AJ15" s="380"/>
      <c r="AK15" s="380"/>
      <c r="AL15" s="380"/>
      <c r="AM15" s="380"/>
      <c r="AN15" s="380"/>
      <c r="AO15" s="380"/>
      <c r="AP15" s="380"/>
      <c r="AQ15" s="380"/>
      <c r="AR15" s="380"/>
      <c r="AS15" s="380"/>
      <c r="AT15" s="380"/>
      <c r="AU15" s="384"/>
      <c r="AV15" s="379" t="s">
        <v>359</v>
      </c>
      <c r="AW15" s="380"/>
      <c r="AX15" s="380"/>
      <c r="AY15" s="380"/>
      <c r="AZ15" s="380"/>
      <c r="BA15" s="380"/>
      <c r="BB15" s="380"/>
      <c r="BC15" s="380"/>
      <c r="BD15" s="380"/>
      <c r="BE15" s="380"/>
      <c r="BF15" s="380"/>
      <c r="BG15" s="380"/>
      <c r="BH15" s="380"/>
      <c r="BI15" s="384"/>
      <c r="BJ15" s="379" t="s">
        <v>360</v>
      </c>
      <c r="BK15" s="380"/>
      <c r="BL15" s="380"/>
      <c r="BM15" s="380"/>
      <c r="BN15" s="380"/>
      <c r="BO15" s="380"/>
      <c r="BP15" s="380"/>
      <c r="BQ15" s="380"/>
      <c r="BR15" s="380"/>
      <c r="BS15" s="380"/>
      <c r="BT15" s="380"/>
      <c r="BU15" s="380"/>
      <c r="BV15" s="380"/>
      <c r="BW15" s="384"/>
      <c r="BX15" s="379" t="s">
        <v>361</v>
      </c>
      <c r="BY15" s="380"/>
      <c r="BZ15" s="380"/>
      <c r="CA15" s="380"/>
      <c r="CB15" s="380"/>
      <c r="CC15" s="380"/>
      <c r="CD15" s="380"/>
      <c r="CE15" s="380"/>
      <c r="CF15" s="380"/>
      <c r="CG15" s="380"/>
      <c r="CH15" s="380"/>
      <c r="CI15" s="380"/>
      <c r="CJ15" s="380"/>
      <c r="CK15" s="384"/>
      <c r="CL15" s="366" t="s">
        <v>362</v>
      </c>
      <c r="CM15" s="366"/>
      <c r="CN15" s="366"/>
      <c r="CO15" s="366"/>
      <c r="CP15" s="366"/>
      <c r="CQ15" s="366"/>
      <c r="CR15" s="366"/>
      <c r="CS15" s="366"/>
      <c r="CT15" s="366"/>
      <c r="CU15" s="366"/>
      <c r="CV15" s="366"/>
      <c r="CW15" s="366"/>
      <c r="CX15" s="366"/>
      <c r="CY15" s="366"/>
      <c r="CZ15" s="371"/>
    </row>
    <row r="16" spans="1:118" ht="51" customHeight="1">
      <c r="A16" s="371"/>
      <c r="B16" s="371"/>
      <c r="C16" s="371"/>
      <c r="D16" s="366"/>
      <c r="E16" s="366"/>
      <c r="F16" s="379" t="s">
        <v>124</v>
      </c>
      <c r="G16" s="380"/>
      <c r="H16" s="380"/>
      <c r="I16" s="380"/>
      <c r="J16" s="380"/>
      <c r="K16" s="380"/>
      <c r="L16" s="380"/>
      <c r="M16" s="381" t="s">
        <v>363</v>
      </c>
      <c r="N16" s="382"/>
      <c r="O16" s="382"/>
      <c r="P16" s="382"/>
      <c r="Q16" s="382"/>
      <c r="R16" s="382"/>
      <c r="S16" s="383"/>
      <c r="T16" s="379" t="s">
        <v>124</v>
      </c>
      <c r="U16" s="380"/>
      <c r="V16" s="380"/>
      <c r="W16" s="380"/>
      <c r="X16" s="380"/>
      <c r="Y16" s="380"/>
      <c r="Z16" s="380"/>
      <c r="AA16" s="381" t="s">
        <v>363</v>
      </c>
      <c r="AB16" s="382"/>
      <c r="AC16" s="382"/>
      <c r="AD16" s="382"/>
      <c r="AE16" s="382"/>
      <c r="AF16" s="382"/>
      <c r="AG16" s="383"/>
      <c r="AH16" s="379" t="s">
        <v>124</v>
      </c>
      <c r="AI16" s="380"/>
      <c r="AJ16" s="380"/>
      <c r="AK16" s="380"/>
      <c r="AL16" s="380"/>
      <c r="AM16" s="380"/>
      <c r="AN16" s="380"/>
      <c r="AO16" s="381" t="s">
        <v>363</v>
      </c>
      <c r="AP16" s="382"/>
      <c r="AQ16" s="382"/>
      <c r="AR16" s="382"/>
      <c r="AS16" s="382"/>
      <c r="AT16" s="382"/>
      <c r="AU16" s="383"/>
      <c r="AV16" s="379" t="s">
        <v>124</v>
      </c>
      <c r="AW16" s="380"/>
      <c r="AX16" s="380"/>
      <c r="AY16" s="380"/>
      <c r="AZ16" s="380"/>
      <c r="BA16" s="380"/>
      <c r="BB16" s="380"/>
      <c r="BC16" s="381" t="s">
        <v>363</v>
      </c>
      <c r="BD16" s="382"/>
      <c r="BE16" s="382"/>
      <c r="BF16" s="382"/>
      <c r="BG16" s="382"/>
      <c r="BH16" s="382"/>
      <c r="BI16" s="383"/>
      <c r="BJ16" s="379" t="s">
        <v>124</v>
      </c>
      <c r="BK16" s="380"/>
      <c r="BL16" s="380"/>
      <c r="BM16" s="380"/>
      <c r="BN16" s="380"/>
      <c r="BO16" s="380"/>
      <c r="BP16" s="380"/>
      <c r="BQ16" s="381" t="s">
        <v>363</v>
      </c>
      <c r="BR16" s="382"/>
      <c r="BS16" s="382"/>
      <c r="BT16" s="382"/>
      <c r="BU16" s="382"/>
      <c r="BV16" s="382"/>
      <c r="BW16" s="383"/>
      <c r="BX16" s="379" t="s">
        <v>124</v>
      </c>
      <c r="BY16" s="380"/>
      <c r="BZ16" s="380"/>
      <c r="CA16" s="380"/>
      <c r="CB16" s="380"/>
      <c r="CC16" s="380"/>
      <c r="CD16" s="380"/>
      <c r="CE16" s="381" t="s">
        <v>363</v>
      </c>
      <c r="CF16" s="382"/>
      <c r="CG16" s="382"/>
      <c r="CH16" s="382"/>
      <c r="CI16" s="382"/>
      <c r="CJ16" s="382"/>
      <c r="CK16" s="383"/>
      <c r="CL16" s="379" t="s">
        <v>122</v>
      </c>
      <c r="CM16" s="380"/>
      <c r="CN16" s="380"/>
      <c r="CO16" s="380"/>
      <c r="CP16" s="380"/>
      <c r="CQ16" s="380"/>
      <c r="CR16" s="380"/>
      <c r="CS16" s="381" t="s">
        <v>123</v>
      </c>
      <c r="CT16" s="382"/>
      <c r="CU16" s="382"/>
      <c r="CV16" s="382"/>
      <c r="CW16" s="382"/>
      <c r="CX16" s="382"/>
      <c r="CY16" s="383"/>
      <c r="CZ16" s="371"/>
    </row>
    <row r="17" spans="1:104" ht="37.5" customHeight="1">
      <c r="A17" s="371"/>
      <c r="B17" s="371"/>
      <c r="C17" s="371"/>
      <c r="D17" s="366" t="s">
        <v>138</v>
      </c>
      <c r="E17" s="366" t="s">
        <v>123</v>
      </c>
      <c r="F17" s="170" t="s">
        <v>364</v>
      </c>
      <c r="G17" s="367" t="s">
        <v>365</v>
      </c>
      <c r="H17" s="367"/>
      <c r="I17" s="367"/>
      <c r="J17" s="367"/>
      <c r="K17" s="367"/>
      <c r="L17" s="367"/>
      <c r="M17" s="170" t="s">
        <v>364</v>
      </c>
      <c r="N17" s="367" t="s">
        <v>365</v>
      </c>
      <c r="O17" s="367"/>
      <c r="P17" s="367"/>
      <c r="Q17" s="367"/>
      <c r="R17" s="367"/>
      <c r="S17" s="367"/>
      <c r="T17" s="170" t="s">
        <v>364</v>
      </c>
      <c r="U17" s="367" t="s">
        <v>365</v>
      </c>
      <c r="V17" s="367"/>
      <c r="W17" s="367"/>
      <c r="X17" s="367"/>
      <c r="Y17" s="367"/>
      <c r="Z17" s="367"/>
      <c r="AA17" s="170" t="s">
        <v>364</v>
      </c>
      <c r="AB17" s="367" t="s">
        <v>365</v>
      </c>
      <c r="AC17" s="367"/>
      <c r="AD17" s="367"/>
      <c r="AE17" s="367"/>
      <c r="AF17" s="367"/>
      <c r="AG17" s="367"/>
      <c r="AH17" s="170" t="s">
        <v>364</v>
      </c>
      <c r="AI17" s="367" t="s">
        <v>365</v>
      </c>
      <c r="AJ17" s="367"/>
      <c r="AK17" s="367"/>
      <c r="AL17" s="367"/>
      <c r="AM17" s="367"/>
      <c r="AN17" s="367"/>
      <c r="AO17" s="170" t="s">
        <v>364</v>
      </c>
      <c r="AP17" s="367" t="s">
        <v>365</v>
      </c>
      <c r="AQ17" s="367"/>
      <c r="AR17" s="367"/>
      <c r="AS17" s="367"/>
      <c r="AT17" s="367"/>
      <c r="AU17" s="367"/>
      <c r="AV17" s="170" t="s">
        <v>364</v>
      </c>
      <c r="AW17" s="367" t="s">
        <v>365</v>
      </c>
      <c r="AX17" s="367"/>
      <c r="AY17" s="367"/>
      <c r="AZ17" s="367"/>
      <c r="BA17" s="367"/>
      <c r="BB17" s="367"/>
      <c r="BC17" s="170" t="s">
        <v>364</v>
      </c>
      <c r="BD17" s="367" t="s">
        <v>365</v>
      </c>
      <c r="BE17" s="367"/>
      <c r="BF17" s="367"/>
      <c r="BG17" s="367"/>
      <c r="BH17" s="367"/>
      <c r="BI17" s="367"/>
      <c r="BJ17" s="170" t="s">
        <v>364</v>
      </c>
      <c r="BK17" s="367" t="s">
        <v>365</v>
      </c>
      <c r="BL17" s="367"/>
      <c r="BM17" s="367"/>
      <c r="BN17" s="367"/>
      <c r="BO17" s="367"/>
      <c r="BP17" s="367"/>
      <c r="BQ17" s="170" t="s">
        <v>364</v>
      </c>
      <c r="BR17" s="367" t="s">
        <v>365</v>
      </c>
      <c r="BS17" s="367"/>
      <c r="BT17" s="367"/>
      <c r="BU17" s="367"/>
      <c r="BV17" s="367"/>
      <c r="BW17" s="367"/>
      <c r="BX17" s="170" t="s">
        <v>364</v>
      </c>
      <c r="BY17" s="367" t="s">
        <v>365</v>
      </c>
      <c r="BZ17" s="367"/>
      <c r="CA17" s="367"/>
      <c r="CB17" s="367"/>
      <c r="CC17" s="367"/>
      <c r="CD17" s="367"/>
      <c r="CE17" s="170" t="s">
        <v>364</v>
      </c>
      <c r="CF17" s="367" t="s">
        <v>365</v>
      </c>
      <c r="CG17" s="367"/>
      <c r="CH17" s="367"/>
      <c r="CI17" s="367"/>
      <c r="CJ17" s="367"/>
      <c r="CK17" s="367"/>
      <c r="CL17" s="170" t="s">
        <v>364</v>
      </c>
      <c r="CM17" s="367" t="s">
        <v>365</v>
      </c>
      <c r="CN17" s="367"/>
      <c r="CO17" s="367"/>
      <c r="CP17" s="367"/>
      <c r="CQ17" s="367"/>
      <c r="CR17" s="367"/>
      <c r="CS17" s="170" t="s">
        <v>364</v>
      </c>
      <c r="CT17" s="367" t="s">
        <v>365</v>
      </c>
      <c r="CU17" s="367"/>
      <c r="CV17" s="367"/>
      <c r="CW17" s="367"/>
      <c r="CX17" s="367"/>
      <c r="CY17" s="367"/>
      <c r="CZ17" s="371"/>
    </row>
    <row r="18" spans="1:104" ht="66" customHeight="1">
      <c r="A18" s="372"/>
      <c r="B18" s="372"/>
      <c r="C18" s="372"/>
      <c r="D18" s="366"/>
      <c r="E18" s="366"/>
      <c r="F18" s="76" t="s">
        <v>366</v>
      </c>
      <c r="G18" s="76" t="s">
        <v>366</v>
      </c>
      <c r="H18" s="171" t="s">
        <v>367</v>
      </c>
      <c r="I18" s="171" t="s">
        <v>368</v>
      </c>
      <c r="J18" s="171" t="s">
        <v>369</v>
      </c>
      <c r="K18" s="171" t="s">
        <v>370</v>
      </c>
      <c r="L18" s="171" t="s">
        <v>371</v>
      </c>
      <c r="M18" s="76" t="s">
        <v>366</v>
      </c>
      <c r="N18" s="76" t="s">
        <v>366</v>
      </c>
      <c r="O18" s="171" t="s">
        <v>367</v>
      </c>
      <c r="P18" s="171" t="s">
        <v>368</v>
      </c>
      <c r="Q18" s="171" t="s">
        <v>369</v>
      </c>
      <c r="R18" s="171" t="s">
        <v>370</v>
      </c>
      <c r="S18" s="171" t="s">
        <v>371</v>
      </c>
      <c r="T18" s="76" t="s">
        <v>366</v>
      </c>
      <c r="U18" s="76" t="s">
        <v>366</v>
      </c>
      <c r="V18" s="171" t="s">
        <v>367</v>
      </c>
      <c r="W18" s="171" t="s">
        <v>368</v>
      </c>
      <c r="X18" s="171" t="s">
        <v>369</v>
      </c>
      <c r="Y18" s="171" t="s">
        <v>370</v>
      </c>
      <c r="Z18" s="171" t="s">
        <v>371</v>
      </c>
      <c r="AA18" s="76" t="s">
        <v>366</v>
      </c>
      <c r="AB18" s="76" t="s">
        <v>366</v>
      </c>
      <c r="AC18" s="171" t="s">
        <v>367</v>
      </c>
      <c r="AD18" s="171" t="s">
        <v>368</v>
      </c>
      <c r="AE18" s="171" t="s">
        <v>369</v>
      </c>
      <c r="AF18" s="171" t="s">
        <v>370</v>
      </c>
      <c r="AG18" s="171" t="s">
        <v>371</v>
      </c>
      <c r="AH18" s="76" t="s">
        <v>366</v>
      </c>
      <c r="AI18" s="76" t="s">
        <v>366</v>
      </c>
      <c r="AJ18" s="171" t="s">
        <v>367</v>
      </c>
      <c r="AK18" s="171" t="s">
        <v>368</v>
      </c>
      <c r="AL18" s="171" t="s">
        <v>369</v>
      </c>
      <c r="AM18" s="171" t="s">
        <v>370</v>
      </c>
      <c r="AN18" s="171" t="s">
        <v>371</v>
      </c>
      <c r="AO18" s="76" t="s">
        <v>366</v>
      </c>
      <c r="AP18" s="76" t="s">
        <v>366</v>
      </c>
      <c r="AQ18" s="171" t="s">
        <v>367</v>
      </c>
      <c r="AR18" s="171" t="s">
        <v>368</v>
      </c>
      <c r="AS18" s="171" t="s">
        <v>369</v>
      </c>
      <c r="AT18" s="171" t="s">
        <v>370</v>
      </c>
      <c r="AU18" s="171" t="s">
        <v>371</v>
      </c>
      <c r="AV18" s="76" t="s">
        <v>366</v>
      </c>
      <c r="AW18" s="76" t="s">
        <v>366</v>
      </c>
      <c r="AX18" s="171" t="s">
        <v>367</v>
      </c>
      <c r="AY18" s="171" t="s">
        <v>368</v>
      </c>
      <c r="AZ18" s="171" t="s">
        <v>369</v>
      </c>
      <c r="BA18" s="171" t="s">
        <v>370</v>
      </c>
      <c r="BB18" s="171" t="s">
        <v>371</v>
      </c>
      <c r="BC18" s="76" t="s">
        <v>366</v>
      </c>
      <c r="BD18" s="76" t="s">
        <v>366</v>
      </c>
      <c r="BE18" s="171" t="s">
        <v>367</v>
      </c>
      <c r="BF18" s="171" t="s">
        <v>368</v>
      </c>
      <c r="BG18" s="171" t="s">
        <v>369</v>
      </c>
      <c r="BH18" s="171" t="s">
        <v>370</v>
      </c>
      <c r="BI18" s="171" t="s">
        <v>371</v>
      </c>
      <c r="BJ18" s="76" t="s">
        <v>366</v>
      </c>
      <c r="BK18" s="76" t="s">
        <v>366</v>
      </c>
      <c r="BL18" s="171" t="s">
        <v>367</v>
      </c>
      <c r="BM18" s="171" t="s">
        <v>368</v>
      </c>
      <c r="BN18" s="171" t="s">
        <v>369</v>
      </c>
      <c r="BO18" s="171" t="s">
        <v>370</v>
      </c>
      <c r="BP18" s="171" t="s">
        <v>371</v>
      </c>
      <c r="BQ18" s="76" t="s">
        <v>366</v>
      </c>
      <c r="BR18" s="76" t="s">
        <v>366</v>
      </c>
      <c r="BS18" s="171" t="s">
        <v>367</v>
      </c>
      <c r="BT18" s="171" t="s">
        <v>368</v>
      </c>
      <c r="BU18" s="171" t="s">
        <v>369</v>
      </c>
      <c r="BV18" s="171" t="s">
        <v>370</v>
      </c>
      <c r="BW18" s="171" t="s">
        <v>371</v>
      </c>
      <c r="BX18" s="76" t="s">
        <v>366</v>
      </c>
      <c r="BY18" s="76" t="s">
        <v>366</v>
      </c>
      <c r="BZ18" s="171" t="s">
        <v>367</v>
      </c>
      <c r="CA18" s="171" t="s">
        <v>368</v>
      </c>
      <c r="CB18" s="171" t="s">
        <v>369</v>
      </c>
      <c r="CC18" s="171" t="s">
        <v>370</v>
      </c>
      <c r="CD18" s="171" t="s">
        <v>371</v>
      </c>
      <c r="CE18" s="76" t="s">
        <v>366</v>
      </c>
      <c r="CF18" s="76" t="s">
        <v>366</v>
      </c>
      <c r="CG18" s="171" t="s">
        <v>367</v>
      </c>
      <c r="CH18" s="171" t="s">
        <v>368</v>
      </c>
      <c r="CI18" s="171" t="s">
        <v>369</v>
      </c>
      <c r="CJ18" s="171" t="s">
        <v>370</v>
      </c>
      <c r="CK18" s="171" t="s">
        <v>371</v>
      </c>
      <c r="CL18" s="76" t="s">
        <v>366</v>
      </c>
      <c r="CM18" s="76" t="s">
        <v>366</v>
      </c>
      <c r="CN18" s="171" t="s">
        <v>367</v>
      </c>
      <c r="CO18" s="171" t="s">
        <v>368</v>
      </c>
      <c r="CP18" s="171" t="s">
        <v>369</v>
      </c>
      <c r="CQ18" s="171" t="s">
        <v>370</v>
      </c>
      <c r="CR18" s="171" t="s">
        <v>371</v>
      </c>
      <c r="CS18" s="76" t="s">
        <v>366</v>
      </c>
      <c r="CT18" s="76" t="s">
        <v>366</v>
      </c>
      <c r="CU18" s="171" t="s">
        <v>367</v>
      </c>
      <c r="CV18" s="171" t="s">
        <v>368</v>
      </c>
      <c r="CW18" s="171" t="s">
        <v>369</v>
      </c>
      <c r="CX18" s="171" t="s">
        <v>370</v>
      </c>
      <c r="CY18" s="171" t="s">
        <v>371</v>
      </c>
      <c r="CZ18" s="372"/>
    </row>
    <row r="19" spans="1:104">
      <c r="A19" s="172">
        <v>1</v>
      </c>
      <c r="B19" s="172">
        <v>2</v>
      </c>
      <c r="C19" s="172">
        <v>3</v>
      </c>
      <c r="D19" s="172">
        <v>4</v>
      </c>
      <c r="E19" s="172">
        <v>5</v>
      </c>
      <c r="F19" s="173" t="s">
        <v>372</v>
      </c>
      <c r="G19" s="173" t="s">
        <v>373</v>
      </c>
      <c r="H19" s="173" t="s">
        <v>374</v>
      </c>
      <c r="I19" s="173" t="s">
        <v>375</v>
      </c>
      <c r="J19" s="173" t="s">
        <v>376</v>
      </c>
      <c r="K19" s="173" t="s">
        <v>377</v>
      </c>
      <c r="L19" s="173" t="s">
        <v>378</v>
      </c>
      <c r="M19" s="173" t="s">
        <v>379</v>
      </c>
      <c r="N19" s="173" t="s">
        <v>380</v>
      </c>
      <c r="O19" s="173" t="s">
        <v>381</v>
      </c>
      <c r="P19" s="173" t="s">
        <v>382</v>
      </c>
      <c r="Q19" s="173" t="s">
        <v>383</v>
      </c>
      <c r="R19" s="173" t="s">
        <v>384</v>
      </c>
      <c r="S19" s="173" t="s">
        <v>385</v>
      </c>
      <c r="T19" s="173" t="s">
        <v>386</v>
      </c>
      <c r="U19" s="173" t="s">
        <v>387</v>
      </c>
      <c r="V19" s="173" t="s">
        <v>388</v>
      </c>
      <c r="W19" s="173" t="s">
        <v>389</v>
      </c>
      <c r="X19" s="173" t="s">
        <v>390</v>
      </c>
      <c r="Y19" s="173" t="s">
        <v>391</v>
      </c>
      <c r="Z19" s="173" t="s">
        <v>392</v>
      </c>
      <c r="AA19" s="173" t="s">
        <v>393</v>
      </c>
      <c r="AB19" s="173" t="s">
        <v>394</v>
      </c>
      <c r="AC19" s="173" t="s">
        <v>395</v>
      </c>
      <c r="AD19" s="173" t="s">
        <v>396</v>
      </c>
      <c r="AE19" s="173" t="s">
        <v>397</v>
      </c>
      <c r="AF19" s="173" t="s">
        <v>398</v>
      </c>
      <c r="AG19" s="173" t="s">
        <v>399</v>
      </c>
      <c r="AH19" s="173" t="s">
        <v>400</v>
      </c>
      <c r="AI19" s="173" t="s">
        <v>401</v>
      </c>
      <c r="AJ19" s="173" t="s">
        <v>402</v>
      </c>
      <c r="AK19" s="173" t="s">
        <v>403</v>
      </c>
      <c r="AL19" s="173" t="s">
        <v>404</v>
      </c>
      <c r="AM19" s="173" t="s">
        <v>405</v>
      </c>
      <c r="AN19" s="173" t="s">
        <v>406</v>
      </c>
      <c r="AO19" s="173" t="s">
        <v>407</v>
      </c>
      <c r="AP19" s="173" t="s">
        <v>408</v>
      </c>
      <c r="AQ19" s="173" t="s">
        <v>409</v>
      </c>
      <c r="AR19" s="173" t="s">
        <v>410</v>
      </c>
      <c r="AS19" s="173" t="s">
        <v>411</v>
      </c>
      <c r="AT19" s="173" t="s">
        <v>412</v>
      </c>
      <c r="AU19" s="173" t="s">
        <v>413</v>
      </c>
      <c r="AV19" s="173" t="s">
        <v>414</v>
      </c>
      <c r="AW19" s="173" t="s">
        <v>415</v>
      </c>
      <c r="AX19" s="173" t="s">
        <v>416</v>
      </c>
      <c r="AY19" s="173" t="s">
        <v>417</v>
      </c>
      <c r="AZ19" s="173" t="s">
        <v>418</v>
      </c>
      <c r="BA19" s="173" t="s">
        <v>419</v>
      </c>
      <c r="BB19" s="173" t="s">
        <v>420</v>
      </c>
      <c r="BC19" s="173" t="s">
        <v>421</v>
      </c>
      <c r="BD19" s="173" t="s">
        <v>422</v>
      </c>
      <c r="BE19" s="173" t="s">
        <v>423</v>
      </c>
      <c r="BF19" s="173" t="s">
        <v>424</v>
      </c>
      <c r="BG19" s="173" t="s">
        <v>425</v>
      </c>
      <c r="BH19" s="173" t="s">
        <v>426</v>
      </c>
      <c r="BI19" s="173" t="s">
        <v>427</v>
      </c>
      <c r="BJ19" s="173" t="s">
        <v>414</v>
      </c>
      <c r="BK19" s="173" t="s">
        <v>415</v>
      </c>
      <c r="BL19" s="173" t="s">
        <v>416</v>
      </c>
      <c r="BM19" s="173" t="s">
        <v>417</v>
      </c>
      <c r="BN19" s="173" t="s">
        <v>418</v>
      </c>
      <c r="BO19" s="173" t="s">
        <v>419</v>
      </c>
      <c r="BP19" s="173" t="s">
        <v>420</v>
      </c>
      <c r="BQ19" s="173" t="s">
        <v>421</v>
      </c>
      <c r="BR19" s="173" t="s">
        <v>422</v>
      </c>
      <c r="BS19" s="173" t="s">
        <v>423</v>
      </c>
      <c r="BT19" s="173" t="s">
        <v>424</v>
      </c>
      <c r="BU19" s="173" t="s">
        <v>425</v>
      </c>
      <c r="BV19" s="173" t="s">
        <v>426</v>
      </c>
      <c r="BW19" s="173" t="s">
        <v>427</v>
      </c>
      <c r="BX19" s="173" t="s">
        <v>414</v>
      </c>
      <c r="BY19" s="173" t="s">
        <v>415</v>
      </c>
      <c r="BZ19" s="173" t="s">
        <v>416</v>
      </c>
      <c r="CA19" s="173" t="s">
        <v>417</v>
      </c>
      <c r="CB19" s="173" t="s">
        <v>418</v>
      </c>
      <c r="CC19" s="173" t="s">
        <v>419</v>
      </c>
      <c r="CD19" s="173" t="s">
        <v>420</v>
      </c>
      <c r="CE19" s="173" t="s">
        <v>421</v>
      </c>
      <c r="CF19" s="173" t="s">
        <v>422</v>
      </c>
      <c r="CG19" s="173" t="s">
        <v>423</v>
      </c>
      <c r="CH19" s="173" t="s">
        <v>424</v>
      </c>
      <c r="CI19" s="173" t="s">
        <v>425</v>
      </c>
      <c r="CJ19" s="173" t="s">
        <v>426</v>
      </c>
      <c r="CK19" s="173" t="s">
        <v>427</v>
      </c>
      <c r="CL19" s="173" t="s">
        <v>428</v>
      </c>
      <c r="CM19" s="173" t="s">
        <v>429</v>
      </c>
      <c r="CN19" s="173" t="s">
        <v>430</v>
      </c>
      <c r="CO19" s="173" t="s">
        <v>431</v>
      </c>
      <c r="CP19" s="173" t="s">
        <v>432</v>
      </c>
      <c r="CQ19" s="173" t="s">
        <v>433</v>
      </c>
      <c r="CR19" s="173" t="s">
        <v>434</v>
      </c>
      <c r="CS19" s="173" t="s">
        <v>435</v>
      </c>
      <c r="CT19" s="173" t="s">
        <v>436</v>
      </c>
      <c r="CU19" s="173" t="s">
        <v>437</v>
      </c>
      <c r="CV19" s="173" t="s">
        <v>438</v>
      </c>
      <c r="CW19" s="173" t="s">
        <v>439</v>
      </c>
      <c r="CX19" s="173" t="s">
        <v>440</v>
      </c>
      <c r="CY19" s="173" t="s">
        <v>441</v>
      </c>
      <c r="CZ19" s="173" t="s">
        <v>442</v>
      </c>
    </row>
    <row r="20" spans="1:104" ht="31.5">
      <c r="A20" s="174" t="str">
        <f>'[2]2'!A18</f>
        <v>0</v>
      </c>
      <c r="B20" s="174" t="str">
        <f>'[2]2'!B18</f>
        <v>ВСЕГО по инвестиционной программе, в том числе:</v>
      </c>
      <c r="C20" s="175">
        <v>0</v>
      </c>
      <c r="D20" s="176">
        <f>SUM(D21:D24)</f>
        <v>23.893274409513872</v>
      </c>
      <c r="E20" s="176">
        <f>SUM(E21:E24)</f>
        <v>0</v>
      </c>
      <c r="F20" s="176">
        <f t="shared" ref="F20:BJ20" si="0">SUM(F21:F23)</f>
        <v>0</v>
      </c>
      <c r="G20" s="176">
        <f t="shared" si="0"/>
        <v>0</v>
      </c>
      <c r="H20" s="176">
        <f t="shared" si="0"/>
        <v>0</v>
      </c>
      <c r="I20" s="176">
        <f t="shared" si="0"/>
        <v>0</v>
      </c>
      <c r="J20" s="176">
        <f t="shared" si="0"/>
        <v>0</v>
      </c>
      <c r="K20" s="176">
        <f t="shared" si="0"/>
        <v>0</v>
      </c>
      <c r="L20" s="176">
        <f t="shared" si="0"/>
        <v>0</v>
      </c>
      <c r="M20" s="176">
        <f t="shared" si="0"/>
        <v>0</v>
      </c>
      <c r="N20" s="176">
        <f t="shared" si="0"/>
        <v>0</v>
      </c>
      <c r="O20" s="176">
        <f t="shared" si="0"/>
        <v>0</v>
      </c>
      <c r="P20" s="176">
        <f t="shared" si="0"/>
        <v>0</v>
      </c>
      <c r="Q20" s="176">
        <f t="shared" si="0"/>
        <v>0</v>
      </c>
      <c r="R20" s="176">
        <f t="shared" si="0"/>
        <v>0</v>
      </c>
      <c r="S20" s="176">
        <f t="shared" si="0"/>
        <v>0</v>
      </c>
      <c r="T20" s="176">
        <f t="shared" si="0"/>
        <v>0</v>
      </c>
      <c r="U20" s="176">
        <f>SUM(U21:U23)</f>
        <v>5.6391666666666671</v>
      </c>
      <c r="V20" s="176">
        <f t="shared" si="0"/>
        <v>0.25</v>
      </c>
      <c r="W20" s="176">
        <f t="shared" si="0"/>
        <v>0</v>
      </c>
      <c r="X20" s="176">
        <f t="shared" si="0"/>
        <v>0</v>
      </c>
      <c r="Y20" s="176">
        <f t="shared" si="0"/>
        <v>0</v>
      </c>
      <c r="Z20" s="176">
        <f t="shared" si="0"/>
        <v>0</v>
      </c>
      <c r="AA20" s="176">
        <f t="shared" si="0"/>
        <v>0</v>
      </c>
      <c r="AB20" s="176">
        <f t="shared" si="0"/>
        <v>0</v>
      </c>
      <c r="AC20" s="176">
        <f t="shared" si="0"/>
        <v>0</v>
      </c>
      <c r="AD20" s="176">
        <f t="shared" si="0"/>
        <v>0</v>
      </c>
      <c r="AE20" s="176">
        <f t="shared" si="0"/>
        <v>0</v>
      </c>
      <c r="AF20" s="176">
        <f t="shared" si="0"/>
        <v>0</v>
      </c>
      <c r="AG20" s="176">
        <f t="shared" si="0"/>
        <v>1</v>
      </c>
      <c r="AH20" s="176">
        <f t="shared" si="0"/>
        <v>0</v>
      </c>
      <c r="AI20" s="176">
        <f t="shared" si="0"/>
        <v>5.6379999999999999</v>
      </c>
      <c r="AJ20" s="176">
        <f t="shared" si="0"/>
        <v>0.25</v>
      </c>
      <c r="AK20" s="176">
        <f t="shared" si="0"/>
        <v>0</v>
      </c>
      <c r="AL20" s="176">
        <f t="shared" si="0"/>
        <v>2</v>
      </c>
      <c r="AM20" s="176">
        <f t="shared" si="0"/>
        <v>0</v>
      </c>
      <c r="AN20" s="176">
        <f t="shared" si="0"/>
        <v>0</v>
      </c>
      <c r="AO20" s="176">
        <f t="shared" si="0"/>
        <v>0</v>
      </c>
      <c r="AP20" s="176">
        <f t="shared" si="0"/>
        <v>0</v>
      </c>
      <c r="AQ20" s="176">
        <f t="shared" si="0"/>
        <v>0</v>
      </c>
      <c r="AR20" s="176">
        <f t="shared" si="0"/>
        <v>0</v>
      </c>
      <c r="AS20" s="176">
        <f t="shared" si="0"/>
        <v>0</v>
      </c>
      <c r="AT20" s="176">
        <f t="shared" si="0"/>
        <v>0</v>
      </c>
      <c r="AU20" s="176">
        <f t="shared" si="0"/>
        <v>0</v>
      </c>
      <c r="AV20" s="176">
        <f t="shared" si="0"/>
        <v>0</v>
      </c>
      <c r="AW20" s="176">
        <f t="shared" si="0"/>
        <v>5.5949999999999989</v>
      </c>
      <c r="AX20" s="176">
        <f t="shared" si="0"/>
        <v>0.16</v>
      </c>
      <c r="AY20" s="176">
        <f t="shared" si="0"/>
        <v>0</v>
      </c>
      <c r="AZ20" s="176">
        <f t="shared" si="0"/>
        <v>0</v>
      </c>
      <c r="BA20" s="176">
        <f t="shared" si="0"/>
        <v>0</v>
      </c>
      <c r="BB20" s="176">
        <f t="shared" si="0"/>
        <v>0</v>
      </c>
      <c r="BC20" s="176">
        <f t="shared" si="0"/>
        <v>0</v>
      </c>
      <c r="BD20" s="176">
        <f t="shared" si="0"/>
        <v>0</v>
      </c>
      <c r="BE20" s="176">
        <f t="shared" si="0"/>
        <v>0</v>
      </c>
      <c r="BF20" s="176">
        <f t="shared" si="0"/>
        <v>0</v>
      </c>
      <c r="BG20" s="176">
        <f t="shared" si="0"/>
        <v>2</v>
      </c>
      <c r="BH20" s="176">
        <f t="shared" si="0"/>
        <v>0</v>
      </c>
      <c r="BI20" s="176">
        <f t="shared" si="0"/>
        <v>0</v>
      </c>
      <c r="BJ20" s="176">
        <f t="shared" si="0"/>
        <v>0</v>
      </c>
      <c r="BK20" s="176">
        <f>SUM(BK21:BK23)</f>
        <v>5.5791666666666675</v>
      </c>
      <c r="BL20" s="176">
        <f t="shared" ref="BL20:CY20" si="1">SUM(BL21:BL23)</f>
        <v>0.25</v>
      </c>
      <c r="BM20" s="176">
        <f t="shared" si="1"/>
        <v>0</v>
      </c>
      <c r="BN20" s="176">
        <f t="shared" si="1"/>
        <v>0</v>
      </c>
      <c r="BO20" s="176">
        <f t="shared" si="1"/>
        <v>0</v>
      </c>
      <c r="BP20" s="176">
        <f t="shared" si="1"/>
        <v>0</v>
      </c>
      <c r="BQ20" s="176">
        <f t="shared" si="1"/>
        <v>0</v>
      </c>
      <c r="BR20" s="176">
        <f t="shared" si="1"/>
        <v>0</v>
      </c>
      <c r="BS20" s="176">
        <f t="shared" si="1"/>
        <v>0</v>
      </c>
      <c r="BT20" s="176">
        <f t="shared" si="1"/>
        <v>0</v>
      </c>
      <c r="BU20" s="176">
        <f t="shared" si="1"/>
        <v>0</v>
      </c>
      <c r="BV20" s="176">
        <f t="shared" si="1"/>
        <v>0</v>
      </c>
      <c r="BW20" s="176">
        <f t="shared" si="1"/>
        <v>0</v>
      </c>
      <c r="BX20" s="176">
        <f t="shared" si="1"/>
        <v>0</v>
      </c>
      <c r="BY20" s="176">
        <f t="shared" si="1"/>
        <v>1.4416535761805411</v>
      </c>
      <c r="BZ20" s="176">
        <f t="shared" si="1"/>
        <v>0.65</v>
      </c>
      <c r="CA20" s="176">
        <f t="shared" si="1"/>
        <v>0</v>
      </c>
      <c r="CB20" s="176">
        <f t="shared" si="1"/>
        <v>0</v>
      </c>
      <c r="CC20" s="176">
        <f t="shared" si="1"/>
        <v>0</v>
      </c>
      <c r="CD20" s="176">
        <f t="shared" si="1"/>
        <v>0</v>
      </c>
      <c r="CE20" s="176">
        <f t="shared" si="1"/>
        <v>0</v>
      </c>
      <c r="CF20" s="176">
        <f t="shared" si="1"/>
        <v>0</v>
      </c>
      <c r="CG20" s="176">
        <f t="shared" si="1"/>
        <v>0</v>
      </c>
      <c r="CH20" s="176">
        <f t="shared" si="1"/>
        <v>0</v>
      </c>
      <c r="CI20" s="176">
        <f t="shared" si="1"/>
        <v>0</v>
      </c>
      <c r="CJ20" s="176">
        <f t="shared" si="1"/>
        <v>0</v>
      </c>
      <c r="CK20" s="176">
        <f t="shared" si="1"/>
        <v>0</v>
      </c>
      <c r="CL20" s="176">
        <f t="shared" si="1"/>
        <v>0</v>
      </c>
      <c r="CM20" s="176">
        <f t="shared" si="1"/>
        <v>23.892986909513873</v>
      </c>
      <c r="CN20" s="176">
        <f t="shared" si="1"/>
        <v>0.66</v>
      </c>
      <c r="CO20" s="176">
        <f t="shared" si="1"/>
        <v>0</v>
      </c>
      <c r="CP20" s="176">
        <f t="shared" si="1"/>
        <v>2</v>
      </c>
      <c r="CQ20" s="176">
        <f t="shared" si="1"/>
        <v>0</v>
      </c>
      <c r="CR20" s="176">
        <f t="shared" si="1"/>
        <v>0</v>
      </c>
      <c r="CS20" s="176">
        <f t="shared" si="1"/>
        <v>0</v>
      </c>
      <c r="CT20" s="176">
        <f t="shared" si="1"/>
        <v>0</v>
      </c>
      <c r="CU20" s="176">
        <f t="shared" si="1"/>
        <v>0</v>
      </c>
      <c r="CV20" s="176">
        <f t="shared" si="1"/>
        <v>0</v>
      </c>
      <c r="CW20" s="176">
        <f t="shared" si="1"/>
        <v>0</v>
      </c>
      <c r="CX20" s="176">
        <f t="shared" si="1"/>
        <v>0</v>
      </c>
      <c r="CY20" s="176">
        <f t="shared" si="1"/>
        <v>0</v>
      </c>
      <c r="CZ20" s="177"/>
    </row>
    <row r="21" spans="1:104">
      <c r="A21" s="174" t="str">
        <f>'[2]2'!A19</f>
        <v>0.1</v>
      </c>
      <c r="B21" s="174" t="str">
        <f>'[2]2'!B19</f>
        <v>Технологическое присоединение, всего</v>
      </c>
      <c r="C21" s="175">
        <v>0</v>
      </c>
      <c r="D21" s="178">
        <f t="shared" ref="D21:BO21" si="2">D24</f>
        <v>0</v>
      </c>
      <c r="E21" s="178">
        <f t="shared" si="2"/>
        <v>0</v>
      </c>
      <c r="F21" s="178">
        <f t="shared" si="2"/>
        <v>0</v>
      </c>
      <c r="G21" s="178">
        <f t="shared" si="2"/>
        <v>0</v>
      </c>
      <c r="H21" s="178">
        <f t="shared" si="2"/>
        <v>0</v>
      </c>
      <c r="I21" s="178">
        <f t="shared" si="2"/>
        <v>0</v>
      </c>
      <c r="J21" s="178">
        <f t="shared" si="2"/>
        <v>0</v>
      </c>
      <c r="K21" s="178">
        <f t="shared" si="2"/>
        <v>0</v>
      </c>
      <c r="L21" s="178">
        <f t="shared" si="2"/>
        <v>0</v>
      </c>
      <c r="M21" s="178">
        <f t="shared" si="2"/>
        <v>0</v>
      </c>
      <c r="N21" s="178">
        <f t="shared" si="2"/>
        <v>0</v>
      </c>
      <c r="O21" s="178">
        <f t="shared" si="2"/>
        <v>0</v>
      </c>
      <c r="P21" s="178">
        <f t="shared" si="2"/>
        <v>0</v>
      </c>
      <c r="Q21" s="178">
        <f t="shared" si="2"/>
        <v>0</v>
      </c>
      <c r="R21" s="178">
        <f t="shared" si="2"/>
        <v>0</v>
      </c>
      <c r="S21" s="178">
        <f t="shared" si="2"/>
        <v>0</v>
      </c>
      <c r="T21" s="178">
        <f t="shared" si="2"/>
        <v>0</v>
      </c>
      <c r="U21" s="178">
        <f t="shared" si="2"/>
        <v>0</v>
      </c>
      <c r="V21" s="178">
        <f t="shared" si="2"/>
        <v>0</v>
      </c>
      <c r="W21" s="178">
        <f t="shared" si="2"/>
        <v>0</v>
      </c>
      <c r="X21" s="178">
        <f t="shared" si="2"/>
        <v>0</v>
      </c>
      <c r="Y21" s="178">
        <f t="shared" si="2"/>
        <v>0</v>
      </c>
      <c r="Z21" s="178">
        <f t="shared" si="2"/>
        <v>0</v>
      </c>
      <c r="AA21" s="178">
        <f t="shared" si="2"/>
        <v>0</v>
      </c>
      <c r="AB21" s="178">
        <f t="shared" si="2"/>
        <v>0</v>
      </c>
      <c r="AC21" s="178">
        <f t="shared" si="2"/>
        <v>0</v>
      </c>
      <c r="AD21" s="178">
        <f t="shared" si="2"/>
        <v>0</v>
      </c>
      <c r="AE21" s="178">
        <f t="shared" si="2"/>
        <v>0</v>
      </c>
      <c r="AF21" s="178">
        <f t="shared" si="2"/>
        <v>0</v>
      </c>
      <c r="AG21" s="178">
        <f t="shared" si="2"/>
        <v>0</v>
      </c>
      <c r="AH21" s="178">
        <f t="shared" si="2"/>
        <v>0</v>
      </c>
      <c r="AI21" s="178">
        <f t="shared" si="2"/>
        <v>0</v>
      </c>
      <c r="AJ21" s="178">
        <f t="shared" si="2"/>
        <v>0</v>
      </c>
      <c r="AK21" s="178">
        <f t="shared" si="2"/>
        <v>0</v>
      </c>
      <c r="AL21" s="178">
        <f t="shared" si="2"/>
        <v>0</v>
      </c>
      <c r="AM21" s="178">
        <f t="shared" si="2"/>
        <v>0</v>
      </c>
      <c r="AN21" s="178">
        <f t="shared" si="2"/>
        <v>0</v>
      </c>
      <c r="AO21" s="178">
        <f t="shared" si="2"/>
        <v>0</v>
      </c>
      <c r="AP21" s="178">
        <f t="shared" si="2"/>
        <v>0</v>
      </c>
      <c r="AQ21" s="178">
        <f t="shared" si="2"/>
        <v>0</v>
      </c>
      <c r="AR21" s="178">
        <f t="shared" si="2"/>
        <v>0</v>
      </c>
      <c r="AS21" s="178">
        <f t="shared" si="2"/>
        <v>0</v>
      </c>
      <c r="AT21" s="178">
        <f t="shared" si="2"/>
        <v>0</v>
      </c>
      <c r="AU21" s="178">
        <f t="shared" si="2"/>
        <v>0</v>
      </c>
      <c r="AV21" s="178">
        <f t="shared" si="2"/>
        <v>0</v>
      </c>
      <c r="AW21" s="178">
        <f t="shared" si="2"/>
        <v>0</v>
      </c>
      <c r="AX21" s="178">
        <f t="shared" si="2"/>
        <v>0</v>
      </c>
      <c r="AY21" s="178">
        <f t="shared" si="2"/>
        <v>0</v>
      </c>
      <c r="AZ21" s="178">
        <f t="shared" si="2"/>
        <v>0</v>
      </c>
      <c r="BA21" s="178">
        <f t="shared" si="2"/>
        <v>0</v>
      </c>
      <c r="BB21" s="178">
        <f t="shared" si="2"/>
        <v>0</v>
      </c>
      <c r="BC21" s="178">
        <f t="shared" si="2"/>
        <v>0</v>
      </c>
      <c r="BD21" s="178">
        <f t="shared" si="2"/>
        <v>0</v>
      </c>
      <c r="BE21" s="178">
        <f t="shared" si="2"/>
        <v>0</v>
      </c>
      <c r="BF21" s="178">
        <f t="shared" si="2"/>
        <v>0</v>
      </c>
      <c r="BG21" s="178">
        <f t="shared" si="2"/>
        <v>0</v>
      </c>
      <c r="BH21" s="178">
        <f t="shared" si="2"/>
        <v>0</v>
      </c>
      <c r="BI21" s="178">
        <f t="shared" si="2"/>
        <v>0</v>
      </c>
      <c r="BJ21" s="178">
        <f t="shared" si="2"/>
        <v>0</v>
      </c>
      <c r="BK21" s="178">
        <f t="shared" si="2"/>
        <v>0</v>
      </c>
      <c r="BL21" s="178">
        <f t="shared" si="2"/>
        <v>0</v>
      </c>
      <c r="BM21" s="178">
        <f t="shared" si="2"/>
        <v>0</v>
      </c>
      <c r="BN21" s="178">
        <f t="shared" si="2"/>
        <v>0</v>
      </c>
      <c r="BO21" s="178">
        <f t="shared" si="2"/>
        <v>0</v>
      </c>
      <c r="BP21" s="178">
        <f t="shared" ref="BP21:CY21" si="3">BP24</f>
        <v>0</v>
      </c>
      <c r="BQ21" s="178">
        <f t="shared" si="3"/>
        <v>0</v>
      </c>
      <c r="BR21" s="178">
        <f t="shared" si="3"/>
        <v>0</v>
      </c>
      <c r="BS21" s="178">
        <f t="shared" si="3"/>
        <v>0</v>
      </c>
      <c r="BT21" s="178">
        <f t="shared" si="3"/>
        <v>0</v>
      </c>
      <c r="BU21" s="178">
        <f t="shared" si="3"/>
        <v>0</v>
      </c>
      <c r="BV21" s="178">
        <f t="shared" si="3"/>
        <v>0</v>
      </c>
      <c r="BW21" s="178">
        <f t="shared" si="3"/>
        <v>0</v>
      </c>
      <c r="BX21" s="178">
        <f t="shared" si="3"/>
        <v>0</v>
      </c>
      <c r="BY21" s="178">
        <f t="shared" si="3"/>
        <v>0</v>
      </c>
      <c r="BZ21" s="178">
        <f t="shared" si="3"/>
        <v>0</v>
      </c>
      <c r="CA21" s="178">
        <f t="shared" si="3"/>
        <v>0</v>
      </c>
      <c r="CB21" s="178">
        <f t="shared" si="3"/>
        <v>0</v>
      </c>
      <c r="CC21" s="178">
        <f t="shared" si="3"/>
        <v>0</v>
      </c>
      <c r="CD21" s="178">
        <f t="shared" si="3"/>
        <v>0</v>
      </c>
      <c r="CE21" s="178">
        <f t="shared" si="3"/>
        <v>0</v>
      </c>
      <c r="CF21" s="178">
        <f t="shared" si="3"/>
        <v>0</v>
      </c>
      <c r="CG21" s="178">
        <f t="shared" si="3"/>
        <v>0</v>
      </c>
      <c r="CH21" s="178">
        <f t="shared" si="3"/>
        <v>0</v>
      </c>
      <c r="CI21" s="178">
        <f t="shared" si="3"/>
        <v>0</v>
      </c>
      <c r="CJ21" s="178">
        <f t="shared" si="3"/>
        <v>0</v>
      </c>
      <c r="CK21" s="178">
        <f t="shared" si="3"/>
        <v>0</v>
      </c>
      <c r="CL21" s="178">
        <f t="shared" si="3"/>
        <v>0</v>
      </c>
      <c r="CM21" s="178">
        <f t="shared" si="3"/>
        <v>0</v>
      </c>
      <c r="CN21" s="178">
        <f t="shared" si="3"/>
        <v>0</v>
      </c>
      <c r="CO21" s="178">
        <f t="shared" si="3"/>
        <v>0</v>
      </c>
      <c r="CP21" s="178">
        <f t="shared" si="3"/>
        <v>0</v>
      </c>
      <c r="CQ21" s="178">
        <f t="shared" si="3"/>
        <v>0</v>
      </c>
      <c r="CR21" s="178">
        <f t="shared" si="3"/>
        <v>0</v>
      </c>
      <c r="CS21" s="178">
        <f t="shared" si="3"/>
        <v>0</v>
      </c>
      <c r="CT21" s="178">
        <f t="shared" si="3"/>
        <v>0</v>
      </c>
      <c r="CU21" s="178">
        <f t="shared" si="3"/>
        <v>0</v>
      </c>
      <c r="CV21" s="178">
        <f t="shared" si="3"/>
        <v>0</v>
      </c>
      <c r="CW21" s="178">
        <f t="shared" si="3"/>
        <v>0</v>
      </c>
      <c r="CX21" s="178">
        <f t="shared" si="3"/>
        <v>0</v>
      </c>
      <c r="CY21" s="178">
        <f t="shared" si="3"/>
        <v>0</v>
      </c>
      <c r="CZ21" s="177"/>
    </row>
    <row r="22" spans="1:104" ht="31.5">
      <c r="A22" s="174" t="str">
        <f>'[2]2'!A20</f>
        <v>0.2</v>
      </c>
      <c r="B22" s="174" t="str">
        <f>'[2]2'!B20</f>
        <v>Реконструкция, модернизация, техническое перевооружение, всего</v>
      </c>
      <c r="C22" s="175">
        <v>0</v>
      </c>
      <c r="D22" s="178">
        <f t="shared" ref="D22:BO22" si="4">D26</f>
        <v>21.980787499999998</v>
      </c>
      <c r="E22" s="178">
        <f t="shared" si="4"/>
        <v>0</v>
      </c>
      <c r="F22" s="178">
        <f t="shared" si="4"/>
        <v>0</v>
      </c>
      <c r="G22" s="178">
        <f t="shared" si="4"/>
        <v>0</v>
      </c>
      <c r="H22" s="178">
        <f t="shared" si="4"/>
        <v>0</v>
      </c>
      <c r="I22" s="178">
        <f t="shared" si="4"/>
        <v>0</v>
      </c>
      <c r="J22" s="178">
        <f t="shared" si="4"/>
        <v>0</v>
      </c>
      <c r="K22" s="178">
        <f t="shared" si="4"/>
        <v>0</v>
      </c>
      <c r="L22" s="178">
        <f t="shared" si="4"/>
        <v>0</v>
      </c>
      <c r="M22" s="178">
        <f t="shared" si="4"/>
        <v>0</v>
      </c>
      <c r="N22" s="178">
        <f t="shared" si="4"/>
        <v>0</v>
      </c>
      <c r="O22" s="178">
        <f t="shared" si="4"/>
        <v>0</v>
      </c>
      <c r="P22" s="178">
        <f t="shared" si="4"/>
        <v>0</v>
      </c>
      <c r="Q22" s="178">
        <f t="shared" si="4"/>
        <v>0</v>
      </c>
      <c r="R22" s="178">
        <f t="shared" si="4"/>
        <v>0</v>
      </c>
      <c r="S22" s="178">
        <f t="shared" si="4"/>
        <v>0</v>
      </c>
      <c r="T22" s="178">
        <f t="shared" si="4"/>
        <v>0</v>
      </c>
      <c r="U22" s="178">
        <f t="shared" si="4"/>
        <v>5.1183333333333341</v>
      </c>
      <c r="V22" s="178">
        <f t="shared" si="4"/>
        <v>0</v>
      </c>
      <c r="W22" s="178">
        <f t="shared" si="4"/>
        <v>0</v>
      </c>
      <c r="X22" s="178">
        <f t="shared" si="4"/>
        <v>0</v>
      </c>
      <c r="Y22" s="178">
        <f t="shared" si="4"/>
        <v>0</v>
      </c>
      <c r="Z22" s="178">
        <f t="shared" si="4"/>
        <v>0</v>
      </c>
      <c r="AA22" s="178">
        <f t="shared" si="4"/>
        <v>0</v>
      </c>
      <c r="AB22" s="178">
        <f t="shared" si="4"/>
        <v>0</v>
      </c>
      <c r="AC22" s="178">
        <f t="shared" si="4"/>
        <v>0</v>
      </c>
      <c r="AD22" s="178">
        <f t="shared" si="4"/>
        <v>0</v>
      </c>
      <c r="AE22" s="178">
        <f t="shared" si="4"/>
        <v>0</v>
      </c>
      <c r="AF22" s="178">
        <f t="shared" si="4"/>
        <v>0</v>
      </c>
      <c r="AG22" s="178">
        <f t="shared" si="4"/>
        <v>1</v>
      </c>
      <c r="AH22" s="178">
        <f t="shared" si="4"/>
        <v>0</v>
      </c>
      <c r="AI22" s="178">
        <f t="shared" si="4"/>
        <v>5.37</v>
      </c>
      <c r="AJ22" s="178">
        <f t="shared" si="4"/>
        <v>0</v>
      </c>
      <c r="AK22" s="178">
        <f t="shared" si="4"/>
        <v>0</v>
      </c>
      <c r="AL22" s="178">
        <f t="shared" si="4"/>
        <v>2</v>
      </c>
      <c r="AM22" s="178">
        <f t="shared" si="4"/>
        <v>0</v>
      </c>
      <c r="AN22" s="178">
        <f t="shared" si="4"/>
        <v>0</v>
      </c>
      <c r="AO22" s="178">
        <f t="shared" si="4"/>
        <v>0</v>
      </c>
      <c r="AP22" s="178">
        <f t="shared" si="4"/>
        <v>0</v>
      </c>
      <c r="AQ22" s="178">
        <f t="shared" si="4"/>
        <v>0</v>
      </c>
      <c r="AR22" s="178">
        <f t="shared" si="4"/>
        <v>0</v>
      </c>
      <c r="AS22" s="178">
        <f t="shared" si="4"/>
        <v>0</v>
      </c>
      <c r="AT22" s="178">
        <f t="shared" si="4"/>
        <v>0</v>
      </c>
      <c r="AU22" s="178">
        <f t="shared" si="4"/>
        <v>0</v>
      </c>
      <c r="AV22" s="178">
        <f t="shared" si="4"/>
        <v>0</v>
      </c>
      <c r="AW22" s="178">
        <f t="shared" si="4"/>
        <v>5.4158333333333326</v>
      </c>
      <c r="AX22" s="178">
        <f t="shared" si="4"/>
        <v>0</v>
      </c>
      <c r="AY22" s="178">
        <f t="shared" si="4"/>
        <v>0</v>
      </c>
      <c r="AZ22" s="178">
        <f t="shared" si="4"/>
        <v>0</v>
      </c>
      <c r="BA22" s="178">
        <f t="shared" si="4"/>
        <v>0</v>
      </c>
      <c r="BB22" s="178">
        <f t="shared" si="4"/>
        <v>0</v>
      </c>
      <c r="BC22" s="178">
        <f t="shared" si="4"/>
        <v>0</v>
      </c>
      <c r="BD22" s="178">
        <f t="shared" si="4"/>
        <v>0</v>
      </c>
      <c r="BE22" s="178">
        <f t="shared" si="4"/>
        <v>0</v>
      </c>
      <c r="BF22" s="178">
        <f t="shared" si="4"/>
        <v>0</v>
      </c>
      <c r="BG22" s="178">
        <f t="shared" si="4"/>
        <v>2</v>
      </c>
      <c r="BH22" s="178">
        <f t="shared" si="4"/>
        <v>0</v>
      </c>
      <c r="BI22" s="178">
        <f t="shared" si="4"/>
        <v>0</v>
      </c>
      <c r="BJ22" s="178">
        <f t="shared" si="4"/>
        <v>0</v>
      </c>
      <c r="BK22" s="178">
        <f t="shared" si="4"/>
        <v>5.2941666666666674</v>
      </c>
      <c r="BL22" s="178">
        <f t="shared" si="4"/>
        <v>0</v>
      </c>
      <c r="BM22" s="178">
        <f t="shared" si="4"/>
        <v>0</v>
      </c>
      <c r="BN22" s="178">
        <f t="shared" si="4"/>
        <v>0</v>
      </c>
      <c r="BO22" s="178">
        <f t="shared" si="4"/>
        <v>0</v>
      </c>
      <c r="BP22" s="178">
        <f t="shared" ref="BP22:CY22" si="5">BP26</f>
        <v>0</v>
      </c>
      <c r="BQ22" s="178">
        <f t="shared" si="5"/>
        <v>0</v>
      </c>
      <c r="BR22" s="178">
        <f t="shared" si="5"/>
        <v>0</v>
      </c>
      <c r="BS22" s="178">
        <f t="shared" si="5"/>
        <v>0</v>
      </c>
      <c r="BT22" s="178">
        <f t="shared" si="5"/>
        <v>0</v>
      </c>
      <c r="BU22" s="178">
        <f t="shared" si="5"/>
        <v>0</v>
      </c>
      <c r="BV22" s="178">
        <f t="shared" si="5"/>
        <v>0</v>
      </c>
      <c r="BW22" s="178">
        <f t="shared" si="5"/>
        <v>0</v>
      </c>
      <c r="BX22" s="178">
        <f t="shared" si="5"/>
        <v>0</v>
      </c>
      <c r="BY22" s="178">
        <f t="shared" si="5"/>
        <v>0.78249999999999997</v>
      </c>
      <c r="BZ22" s="178">
        <f t="shared" si="5"/>
        <v>0</v>
      </c>
      <c r="CA22" s="178">
        <f t="shared" si="5"/>
        <v>0</v>
      </c>
      <c r="CB22" s="178">
        <f t="shared" si="5"/>
        <v>0</v>
      </c>
      <c r="CC22" s="178">
        <f t="shared" si="5"/>
        <v>0</v>
      </c>
      <c r="CD22" s="178">
        <f t="shared" si="5"/>
        <v>0</v>
      </c>
      <c r="CE22" s="178">
        <f t="shared" si="5"/>
        <v>0</v>
      </c>
      <c r="CF22" s="178">
        <f t="shared" si="5"/>
        <v>0</v>
      </c>
      <c r="CG22" s="178">
        <f t="shared" si="5"/>
        <v>0</v>
      </c>
      <c r="CH22" s="178">
        <f t="shared" si="5"/>
        <v>0</v>
      </c>
      <c r="CI22" s="178">
        <f t="shared" si="5"/>
        <v>0</v>
      </c>
      <c r="CJ22" s="178">
        <f t="shared" si="5"/>
        <v>0</v>
      </c>
      <c r="CK22" s="178">
        <f t="shared" si="5"/>
        <v>0</v>
      </c>
      <c r="CL22" s="178">
        <f t="shared" si="5"/>
        <v>0</v>
      </c>
      <c r="CM22" s="178">
        <f t="shared" si="5"/>
        <v>21.980833333333333</v>
      </c>
      <c r="CN22" s="178">
        <f t="shared" si="5"/>
        <v>0</v>
      </c>
      <c r="CO22" s="178">
        <f t="shared" si="5"/>
        <v>0</v>
      </c>
      <c r="CP22" s="178">
        <f t="shared" si="5"/>
        <v>2</v>
      </c>
      <c r="CQ22" s="178">
        <f t="shared" si="5"/>
        <v>0</v>
      </c>
      <c r="CR22" s="178">
        <f t="shared" si="5"/>
        <v>0</v>
      </c>
      <c r="CS22" s="178">
        <f t="shared" si="5"/>
        <v>0</v>
      </c>
      <c r="CT22" s="178">
        <f t="shared" si="5"/>
        <v>0</v>
      </c>
      <c r="CU22" s="178">
        <f t="shared" si="5"/>
        <v>0</v>
      </c>
      <c r="CV22" s="178">
        <f t="shared" si="5"/>
        <v>0</v>
      </c>
      <c r="CW22" s="178">
        <f t="shared" si="5"/>
        <v>0</v>
      </c>
      <c r="CX22" s="178">
        <f t="shared" si="5"/>
        <v>0</v>
      </c>
      <c r="CY22" s="178">
        <f t="shared" si="5"/>
        <v>0</v>
      </c>
      <c r="CZ22" s="177"/>
    </row>
    <row r="23" spans="1:104">
      <c r="A23" s="174" t="str">
        <f>'[2]2'!A21</f>
        <v>0.6</v>
      </c>
      <c r="B23" s="174" t="str">
        <f>'[2]2'!B21</f>
        <v>Прочие инвестиционные проекты, всего</v>
      </c>
      <c r="C23" s="175">
        <v>0</v>
      </c>
      <c r="D23" s="178">
        <f>D37</f>
        <v>1.9124869095138746</v>
      </c>
      <c r="E23" s="178">
        <f t="shared" ref="E23:F23" si="6">E29</f>
        <v>0</v>
      </c>
      <c r="F23" s="178">
        <f t="shared" si="6"/>
        <v>0</v>
      </c>
      <c r="G23" s="178">
        <f>G37</f>
        <v>0</v>
      </c>
      <c r="H23" s="178">
        <f t="shared" ref="H23:BS23" si="7">H37</f>
        <v>0</v>
      </c>
      <c r="I23" s="178">
        <f t="shared" si="7"/>
        <v>0</v>
      </c>
      <c r="J23" s="178">
        <f t="shared" si="7"/>
        <v>0</v>
      </c>
      <c r="K23" s="178">
        <f t="shared" si="7"/>
        <v>0</v>
      </c>
      <c r="L23" s="178">
        <f t="shared" si="7"/>
        <v>0</v>
      </c>
      <c r="M23" s="178">
        <f t="shared" si="7"/>
        <v>0</v>
      </c>
      <c r="N23" s="178">
        <f t="shared" si="7"/>
        <v>0</v>
      </c>
      <c r="O23" s="178">
        <f t="shared" si="7"/>
        <v>0</v>
      </c>
      <c r="P23" s="178">
        <f t="shared" si="7"/>
        <v>0</v>
      </c>
      <c r="Q23" s="178">
        <f t="shared" si="7"/>
        <v>0</v>
      </c>
      <c r="R23" s="178">
        <f t="shared" si="7"/>
        <v>0</v>
      </c>
      <c r="S23" s="178">
        <f t="shared" si="7"/>
        <v>0</v>
      </c>
      <c r="T23" s="178">
        <f t="shared" si="7"/>
        <v>0</v>
      </c>
      <c r="U23" s="178">
        <f t="shared" si="7"/>
        <v>0.52083333333333337</v>
      </c>
      <c r="V23" s="178">
        <f t="shared" si="7"/>
        <v>0.25</v>
      </c>
      <c r="W23" s="178">
        <f t="shared" si="7"/>
        <v>0</v>
      </c>
      <c r="X23" s="178">
        <f t="shared" si="7"/>
        <v>0</v>
      </c>
      <c r="Y23" s="178">
        <f t="shared" si="7"/>
        <v>0</v>
      </c>
      <c r="Z23" s="178">
        <f t="shared" si="7"/>
        <v>0</v>
      </c>
      <c r="AA23" s="178">
        <f t="shared" si="7"/>
        <v>0</v>
      </c>
      <c r="AB23" s="178">
        <f t="shared" si="7"/>
        <v>0</v>
      </c>
      <c r="AC23" s="178">
        <f t="shared" si="7"/>
        <v>0</v>
      </c>
      <c r="AD23" s="178">
        <f t="shared" si="7"/>
        <v>0</v>
      </c>
      <c r="AE23" s="178">
        <f t="shared" si="7"/>
        <v>0</v>
      </c>
      <c r="AF23" s="178">
        <f t="shared" si="7"/>
        <v>0</v>
      </c>
      <c r="AG23" s="178">
        <f t="shared" si="7"/>
        <v>0</v>
      </c>
      <c r="AH23" s="178">
        <f t="shared" si="7"/>
        <v>0</v>
      </c>
      <c r="AI23" s="178">
        <f t="shared" si="7"/>
        <v>0.26800000000000002</v>
      </c>
      <c r="AJ23" s="178">
        <f t="shared" si="7"/>
        <v>0.25</v>
      </c>
      <c r="AK23" s="178">
        <f t="shared" si="7"/>
        <v>0</v>
      </c>
      <c r="AL23" s="178">
        <f t="shared" si="7"/>
        <v>0</v>
      </c>
      <c r="AM23" s="178">
        <f t="shared" si="7"/>
        <v>0</v>
      </c>
      <c r="AN23" s="178">
        <f t="shared" si="7"/>
        <v>0</v>
      </c>
      <c r="AO23" s="178">
        <f t="shared" si="7"/>
        <v>0</v>
      </c>
      <c r="AP23" s="178">
        <f t="shared" si="7"/>
        <v>0</v>
      </c>
      <c r="AQ23" s="178">
        <f t="shared" si="7"/>
        <v>0</v>
      </c>
      <c r="AR23" s="178">
        <f t="shared" si="7"/>
        <v>0</v>
      </c>
      <c r="AS23" s="178">
        <f t="shared" si="7"/>
        <v>0</v>
      </c>
      <c r="AT23" s="178">
        <f t="shared" si="7"/>
        <v>0</v>
      </c>
      <c r="AU23" s="178">
        <f t="shared" si="7"/>
        <v>0</v>
      </c>
      <c r="AV23" s="178">
        <f t="shared" si="7"/>
        <v>0</v>
      </c>
      <c r="AW23" s="178">
        <f t="shared" si="7"/>
        <v>0.17916666666666667</v>
      </c>
      <c r="AX23" s="178">
        <f t="shared" si="7"/>
        <v>0.16</v>
      </c>
      <c r="AY23" s="178">
        <f t="shared" si="7"/>
        <v>0</v>
      </c>
      <c r="AZ23" s="178">
        <f t="shared" si="7"/>
        <v>0</v>
      </c>
      <c r="BA23" s="178">
        <f t="shared" si="7"/>
        <v>0</v>
      </c>
      <c r="BB23" s="178">
        <f t="shared" si="7"/>
        <v>0</v>
      </c>
      <c r="BC23" s="178">
        <f t="shared" si="7"/>
        <v>0</v>
      </c>
      <c r="BD23" s="178">
        <f t="shared" si="7"/>
        <v>0</v>
      </c>
      <c r="BE23" s="178">
        <f t="shared" si="7"/>
        <v>0</v>
      </c>
      <c r="BF23" s="178">
        <f t="shared" si="7"/>
        <v>0</v>
      </c>
      <c r="BG23" s="178">
        <f t="shared" si="7"/>
        <v>0</v>
      </c>
      <c r="BH23" s="178">
        <f t="shared" si="7"/>
        <v>0</v>
      </c>
      <c r="BI23" s="178">
        <f t="shared" si="7"/>
        <v>0</v>
      </c>
      <c r="BJ23" s="178">
        <f t="shared" si="7"/>
        <v>0</v>
      </c>
      <c r="BK23" s="178">
        <f t="shared" si="7"/>
        <v>0.28500000000000003</v>
      </c>
      <c r="BL23" s="178">
        <f t="shared" si="7"/>
        <v>0.25</v>
      </c>
      <c r="BM23" s="178">
        <f t="shared" si="7"/>
        <v>0</v>
      </c>
      <c r="BN23" s="178">
        <f t="shared" si="7"/>
        <v>0</v>
      </c>
      <c r="BO23" s="178">
        <f t="shared" si="7"/>
        <v>0</v>
      </c>
      <c r="BP23" s="178">
        <f t="shared" si="7"/>
        <v>0</v>
      </c>
      <c r="BQ23" s="178">
        <f t="shared" si="7"/>
        <v>0</v>
      </c>
      <c r="BR23" s="178">
        <f t="shared" si="7"/>
        <v>0</v>
      </c>
      <c r="BS23" s="178">
        <f t="shared" si="7"/>
        <v>0</v>
      </c>
      <c r="BT23" s="178">
        <f t="shared" ref="BT23:CY23" si="8">BT37</f>
        <v>0</v>
      </c>
      <c r="BU23" s="178">
        <f t="shared" si="8"/>
        <v>0</v>
      </c>
      <c r="BV23" s="178">
        <f t="shared" si="8"/>
        <v>0</v>
      </c>
      <c r="BW23" s="178">
        <f t="shared" si="8"/>
        <v>0</v>
      </c>
      <c r="BX23" s="178">
        <f t="shared" si="8"/>
        <v>0</v>
      </c>
      <c r="BY23" s="178">
        <f t="shared" si="8"/>
        <v>0.65915357618054116</v>
      </c>
      <c r="BZ23" s="178">
        <f t="shared" si="8"/>
        <v>0.65</v>
      </c>
      <c r="CA23" s="178">
        <f t="shared" si="8"/>
        <v>0</v>
      </c>
      <c r="CB23" s="178">
        <f t="shared" si="8"/>
        <v>0</v>
      </c>
      <c r="CC23" s="178">
        <f t="shared" si="8"/>
        <v>0</v>
      </c>
      <c r="CD23" s="178">
        <f t="shared" si="8"/>
        <v>0</v>
      </c>
      <c r="CE23" s="178">
        <f t="shared" si="8"/>
        <v>0</v>
      </c>
      <c r="CF23" s="178">
        <f t="shared" si="8"/>
        <v>0</v>
      </c>
      <c r="CG23" s="178">
        <f t="shared" si="8"/>
        <v>0</v>
      </c>
      <c r="CH23" s="178">
        <f t="shared" si="8"/>
        <v>0</v>
      </c>
      <c r="CI23" s="178">
        <f t="shared" si="8"/>
        <v>0</v>
      </c>
      <c r="CJ23" s="178">
        <f t="shared" si="8"/>
        <v>0</v>
      </c>
      <c r="CK23" s="178">
        <f t="shared" si="8"/>
        <v>0</v>
      </c>
      <c r="CL23" s="178">
        <f t="shared" si="8"/>
        <v>0</v>
      </c>
      <c r="CM23" s="178">
        <f t="shared" si="8"/>
        <v>1.9121535761805413</v>
      </c>
      <c r="CN23" s="178">
        <f t="shared" si="8"/>
        <v>0.66</v>
      </c>
      <c r="CO23" s="178">
        <f t="shared" si="8"/>
        <v>0</v>
      </c>
      <c r="CP23" s="178">
        <f t="shared" si="8"/>
        <v>0</v>
      </c>
      <c r="CQ23" s="178">
        <f t="shared" si="8"/>
        <v>0</v>
      </c>
      <c r="CR23" s="178">
        <f t="shared" si="8"/>
        <v>0</v>
      </c>
      <c r="CS23" s="178">
        <f t="shared" si="8"/>
        <v>0</v>
      </c>
      <c r="CT23" s="178">
        <f t="shared" si="8"/>
        <v>0</v>
      </c>
      <c r="CU23" s="178">
        <f t="shared" si="8"/>
        <v>0</v>
      </c>
      <c r="CV23" s="178">
        <f t="shared" si="8"/>
        <v>0</v>
      </c>
      <c r="CW23" s="178">
        <f t="shared" si="8"/>
        <v>0</v>
      </c>
      <c r="CX23" s="178">
        <f t="shared" si="8"/>
        <v>0</v>
      </c>
      <c r="CY23" s="178">
        <f t="shared" si="8"/>
        <v>0</v>
      </c>
      <c r="CZ23" s="177"/>
    </row>
    <row r="24" spans="1:104" ht="31.5">
      <c r="A24" s="174">
        <f>'[2]2'!A22</f>
        <v>0</v>
      </c>
      <c r="B24" s="174" t="str">
        <f>'[2]2'!B22</f>
        <v>Технологическое присоединение, всего, в том числе:</v>
      </c>
      <c r="C24" s="175">
        <v>0</v>
      </c>
      <c r="D24" s="178">
        <v>0</v>
      </c>
      <c r="E24" s="178">
        <v>0</v>
      </c>
      <c r="F24" s="178">
        <v>0</v>
      </c>
      <c r="G24" s="178">
        <v>0</v>
      </c>
      <c r="H24" s="178">
        <v>0</v>
      </c>
      <c r="I24" s="178">
        <v>0</v>
      </c>
      <c r="J24" s="178">
        <v>0</v>
      </c>
      <c r="K24" s="178">
        <v>0</v>
      </c>
      <c r="L24" s="178">
        <v>0</v>
      </c>
      <c r="M24" s="178">
        <v>0</v>
      </c>
      <c r="N24" s="178">
        <v>0</v>
      </c>
      <c r="O24" s="178">
        <v>0</v>
      </c>
      <c r="P24" s="178">
        <v>0</v>
      </c>
      <c r="Q24" s="178">
        <v>0</v>
      </c>
      <c r="R24" s="178">
        <v>0</v>
      </c>
      <c r="S24" s="178">
        <v>0</v>
      </c>
      <c r="T24" s="178">
        <v>0</v>
      </c>
      <c r="U24" s="178">
        <v>0</v>
      </c>
      <c r="V24" s="178">
        <v>0</v>
      </c>
      <c r="W24" s="178">
        <v>0</v>
      </c>
      <c r="X24" s="178">
        <v>0</v>
      </c>
      <c r="Y24" s="178">
        <v>0</v>
      </c>
      <c r="Z24" s="178">
        <v>0</v>
      </c>
      <c r="AA24" s="178">
        <v>0</v>
      </c>
      <c r="AB24" s="178">
        <v>0</v>
      </c>
      <c r="AC24" s="178">
        <v>0</v>
      </c>
      <c r="AD24" s="178">
        <v>0</v>
      </c>
      <c r="AE24" s="178">
        <v>0</v>
      </c>
      <c r="AF24" s="178">
        <v>0</v>
      </c>
      <c r="AG24" s="178">
        <v>0</v>
      </c>
      <c r="AH24" s="178">
        <v>0</v>
      </c>
      <c r="AI24" s="178">
        <v>0</v>
      </c>
      <c r="AJ24" s="178">
        <v>0</v>
      </c>
      <c r="AK24" s="178">
        <v>0</v>
      </c>
      <c r="AL24" s="178">
        <v>0</v>
      </c>
      <c r="AM24" s="178">
        <v>0</v>
      </c>
      <c r="AN24" s="178">
        <v>0</v>
      </c>
      <c r="AO24" s="178">
        <v>0</v>
      </c>
      <c r="AP24" s="178">
        <v>0</v>
      </c>
      <c r="AQ24" s="178">
        <v>0</v>
      </c>
      <c r="AR24" s="178">
        <v>0</v>
      </c>
      <c r="AS24" s="178">
        <v>0</v>
      </c>
      <c r="AT24" s="178">
        <v>0</v>
      </c>
      <c r="AU24" s="178">
        <v>0</v>
      </c>
      <c r="AV24" s="178">
        <v>0</v>
      </c>
      <c r="AW24" s="178">
        <v>0</v>
      </c>
      <c r="AX24" s="178">
        <v>0</v>
      </c>
      <c r="AY24" s="178">
        <v>0</v>
      </c>
      <c r="AZ24" s="178">
        <v>0</v>
      </c>
      <c r="BA24" s="178">
        <v>0</v>
      </c>
      <c r="BB24" s="178">
        <v>0</v>
      </c>
      <c r="BC24" s="178">
        <v>0</v>
      </c>
      <c r="BD24" s="178">
        <v>0</v>
      </c>
      <c r="BE24" s="178">
        <v>0</v>
      </c>
      <c r="BF24" s="178">
        <v>0</v>
      </c>
      <c r="BG24" s="178">
        <v>0</v>
      </c>
      <c r="BH24" s="178">
        <v>0</v>
      </c>
      <c r="BI24" s="178">
        <v>0</v>
      </c>
      <c r="BJ24" s="178">
        <v>0</v>
      </c>
      <c r="BK24" s="178">
        <v>0</v>
      </c>
      <c r="BL24" s="178">
        <v>0</v>
      </c>
      <c r="BM24" s="178">
        <v>0</v>
      </c>
      <c r="BN24" s="178">
        <v>0</v>
      </c>
      <c r="BO24" s="178">
        <v>0</v>
      </c>
      <c r="BP24" s="178">
        <v>0</v>
      </c>
      <c r="BQ24" s="178">
        <v>0</v>
      </c>
      <c r="BR24" s="178">
        <v>0</v>
      </c>
      <c r="BS24" s="178">
        <v>0</v>
      </c>
      <c r="BT24" s="178">
        <v>0</v>
      </c>
      <c r="BU24" s="178">
        <v>0</v>
      </c>
      <c r="BV24" s="178">
        <v>0</v>
      </c>
      <c r="BW24" s="178">
        <v>0</v>
      </c>
      <c r="BX24" s="178">
        <v>0</v>
      </c>
      <c r="BY24" s="178">
        <v>0</v>
      </c>
      <c r="BZ24" s="178">
        <v>0</v>
      </c>
      <c r="CA24" s="178">
        <v>0</v>
      </c>
      <c r="CB24" s="178">
        <v>0</v>
      </c>
      <c r="CC24" s="178">
        <v>0</v>
      </c>
      <c r="CD24" s="178">
        <v>0</v>
      </c>
      <c r="CE24" s="178">
        <v>0</v>
      </c>
      <c r="CF24" s="178">
        <v>0</v>
      </c>
      <c r="CG24" s="178">
        <v>0</v>
      </c>
      <c r="CH24" s="178">
        <v>0</v>
      </c>
      <c r="CI24" s="178">
        <v>0</v>
      </c>
      <c r="CJ24" s="178">
        <v>0</v>
      </c>
      <c r="CK24" s="178">
        <v>0</v>
      </c>
      <c r="CL24" s="178">
        <v>0</v>
      </c>
      <c r="CM24" s="178">
        <v>0</v>
      </c>
      <c r="CN24" s="178">
        <v>0</v>
      </c>
      <c r="CO24" s="178">
        <v>0</v>
      </c>
      <c r="CP24" s="178">
        <v>0</v>
      </c>
      <c r="CQ24" s="178">
        <v>0</v>
      </c>
      <c r="CR24" s="178">
        <v>0</v>
      </c>
      <c r="CS24" s="178">
        <v>0</v>
      </c>
      <c r="CT24" s="178">
        <v>0</v>
      </c>
      <c r="CU24" s="178">
        <v>0</v>
      </c>
      <c r="CV24" s="178">
        <v>0</v>
      </c>
      <c r="CW24" s="178">
        <v>0</v>
      </c>
      <c r="CX24" s="178">
        <v>0</v>
      </c>
      <c r="CY24" s="178">
        <v>0</v>
      </c>
      <c r="CZ24" s="177"/>
    </row>
    <row r="25" spans="1:104">
      <c r="A25" s="174">
        <f>'[2]2'!A23</f>
        <v>0</v>
      </c>
      <c r="B25" s="174" t="str">
        <f>'[2]2'!B23</f>
        <v>Республика Марий Эл</v>
      </c>
      <c r="C25" s="175">
        <v>0</v>
      </c>
      <c r="D25" s="172"/>
      <c r="E25" s="172"/>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173"/>
      <c r="CP25" s="173"/>
      <c r="CQ25" s="173"/>
      <c r="CR25" s="173"/>
      <c r="CS25" s="173"/>
      <c r="CT25" s="173"/>
      <c r="CU25" s="173"/>
      <c r="CV25" s="173"/>
      <c r="CW25" s="173"/>
      <c r="CX25" s="173"/>
      <c r="CY25" s="173"/>
      <c r="CZ25" s="177"/>
    </row>
    <row r="26" spans="1:104" ht="47.25">
      <c r="A26" s="174" t="str">
        <f>'[2]2'!A24</f>
        <v>1.2.2</v>
      </c>
      <c r="B26" s="174" t="str">
        <f>'[2]2'!B24</f>
        <v>Реконструкция, модернизация, техническое перевооружение линий электропередачи, всего, в том числе:</v>
      </c>
      <c r="C26" s="175">
        <v>0</v>
      </c>
      <c r="D26" s="176">
        <f t="shared" ref="D26:BO26" si="9">D27</f>
        <v>21.980787499999998</v>
      </c>
      <c r="E26" s="176">
        <f t="shared" si="9"/>
        <v>0</v>
      </c>
      <c r="F26" s="176">
        <f t="shared" si="9"/>
        <v>0</v>
      </c>
      <c r="G26" s="176">
        <f t="shared" si="9"/>
        <v>0</v>
      </c>
      <c r="H26" s="176">
        <f t="shared" si="9"/>
        <v>0</v>
      </c>
      <c r="I26" s="176">
        <f t="shared" si="9"/>
        <v>0</v>
      </c>
      <c r="J26" s="176">
        <f t="shared" si="9"/>
        <v>0</v>
      </c>
      <c r="K26" s="176">
        <f t="shared" si="9"/>
        <v>0</v>
      </c>
      <c r="L26" s="176">
        <f t="shared" si="9"/>
        <v>0</v>
      </c>
      <c r="M26" s="176">
        <f t="shared" si="9"/>
        <v>0</v>
      </c>
      <c r="N26" s="176">
        <f t="shared" si="9"/>
        <v>0</v>
      </c>
      <c r="O26" s="176">
        <f t="shared" si="9"/>
        <v>0</v>
      </c>
      <c r="P26" s="176">
        <f t="shared" si="9"/>
        <v>0</v>
      </c>
      <c r="Q26" s="176">
        <f t="shared" si="9"/>
        <v>0</v>
      </c>
      <c r="R26" s="176">
        <f t="shared" si="9"/>
        <v>0</v>
      </c>
      <c r="S26" s="176">
        <f t="shared" si="9"/>
        <v>0</v>
      </c>
      <c r="T26" s="176">
        <f t="shared" si="9"/>
        <v>0</v>
      </c>
      <c r="U26" s="176">
        <f t="shared" si="9"/>
        <v>5.1183333333333341</v>
      </c>
      <c r="V26" s="176">
        <f t="shared" si="9"/>
        <v>0</v>
      </c>
      <c r="W26" s="176">
        <f t="shared" si="9"/>
        <v>0</v>
      </c>
      <c r="X26" s="176">
        <f t="shared" si="9"/>
        <v>0</v>
      </c>
      <c r="Y26" s="176">
        <f t="shared" si="9"/>
        <v>0</v>
      </c>
      <c r="Z26" s="176">
        <f t="shared" si="9"/>
        <v>0</v>
      </c>
      <c r="AA26" s="176">
        <f t="shared" si="9"/>
        <v>0</v>
      </c>
      <c r="AB26" s="176">
        <f t="shared" si="9"/>
        <v>0</v>
      </c>
      <c r="AC26" s="176">
        <f t="shared" si="9"/>
        <v>0</v>
      </c>
      <c r="AD26" s="176">
        <f t="shared" si="9"/>
        <v>0</v>
      </c>
      <c r="AE26" s="176">
        <f t="shared" si="9"/>
        <v>0</v>
      </c>
      <c r="AF26" s="176">
        <f t="shared" si="9"/>
        <v>0</v>
      </c>
      <c r="AG26" s="176">
        <f t="shared" si="9"/>
        <v>1</v>
      </c>
      <c r="AH26" s="176">
        <f t="shared" si="9"/>
        <v>0</v>
      </c>
      <c r="AI26" s="176">
        <f t="shared" si="9"/>
        <v>5.37</v>
      </c>
      <c r="AJ26" s="176">
        <f t="shared" si="9"/>
        <v>0</v>
      </c>
      <c r="AK26" s="176">
        <f t="shared" si="9"/>
        <v>0</v>
      </c>
      <c r="AL26" s="176">
        <f t="shared" si="9"/>
        <v>2</v>
      </c>
      <c r="AM26" s="176">
        <f t="shared" si="9"/>
        <v>0</v>
      </c>
      <c r="AN26" s="176">
        <f t="shared" si="9"/>
        <v>0</v>
      </c>
      <c r="AO26" s="176">
        <f t="shared" si="9"/>
        <v>0</v>
      </c>
      <c r="AP26" s="176">
        <f t="shared" si="9"/>
        <v>0</v>
      </c>
      <c r="AQ26" s="176">
        <f t="shared" si="9"/>
        <v>0</v>
      </c>
      <c r="AR26" s="176">
        <f t="shared" si="9"/>
        <v>0</v>
      </c>
      <c r="AS26" s="176">
        <f t="shared" si="9"/>
        <v>0</v>
      </c>
      <c r="AT26" s="176">
        <f t="shared" si="9"/>
        <v>0</v>
      </c>
      <c r="AU26" s="176">
        <f t="shared" si="9"/>
        <v>0</v>
      </c>
      <c r="AV26" s="176">
        <f t="shared" si="9"/>
        <v>0</v>
      </c>
      <c r="AW26" s="176">
        <f t="shared" si="9"/>
        <v>5.4158333333333326</v>
      </c>
      <c r="AX26" s="176">
        <f t="shared" si="9"/>
        <v>0</v>
      </c>
      <c r="AY26" s="176">
        <f t="shared" si="9"/>
        <v>0</v>
      </c>
      <c r="AZ26" s="176">
        <f t="shared" si="9"/>
        <v>0</v>
      </c>
      <c r="BA26" s="176">
        <f t="shared" si="9"/>
        <v>0</v>
      </c>
      <c r="BB26" s="176">
        <f t="shared" si="9"/>
        <v>0</v>
      </c>
      <c r="BC26" s="176">
        <f t="shared" si="9"/>
        <v>0</v>
      </c>
      <c r="BD26" s="176">
        <f t="shared" si="9"/>
        <v>0</v>
      </c>
      <c r="BE26" s="176">
        <f t="shared" si="9"/>
        <v>0</v>
      </c>
      <c r="BF26" s="176">
        <f t="shared" si="9"/>
        <v>0</v>
      </c>
      <c r="BG26" s="176">
        <f t="shared" si="9"/>
        <v>2</v>
      </c>
      <c r="BH26" s="176">
        <f t="shared" si="9"/>
        <v>0</v>
      </c>
      <c r="BI26" s="176">
        <f t="shared" si="9"/>
        <v>0</v>
      </c>
      <c r="BJ26" s="176">
        <f t="shared" si="9"/>
        <v>0</v>
      </c>
      <c r="BK26" s="176">
        <f t="shared" si="9"/>
        <v>5.2941666666666674</v>
      </c>
      <c r="BL26" s="176">
        <f t="shared" si="9"/>
        <v>0</v>
      </c>
      <c r="BM26" s="176">
        <f t="shared" si="9"/>
        <v>0</v>
      </c>
      <c r="BN26" s="176">
        <f t="shared" si="9"/>
        <v>0</v>
      </c>
      <c r="BO26" s="176">
        <f t="shared" si="9"/>
        <v>0</v>
      </c>
      <c r="BP26" s="176">
        <f t="shared" ref="BP26:CY26" si="10">BP27</f>
        <v>0</v>
      </c>
      <c r="BQ26" s="176">
        <f t="shared" si="10"/>
        <v>0</v>
      </c>
      <c r="BR26" s="176">
        <f t="shared" si="10"/>
        <v>0</v>
      </c>
      <c r="BS26" s="176">
        <f t="shared" si="10"/>
        <v>0</v>
      </c>
      <c r="BT26" s="176">
        <f t="shared" si="10"/>
        <v>0</v>
      </c>
      <c r="BU26" s="176">
        <f t="shared" si="10"/>
        <v>0</v>
      </c>
      <c r="BV26" s="176">
        <f t="shared" si="10"/>
        <v>0</v>
      </c>
      <c r="BW26" s="176">
        <f t="shared" si="10"/>
        <v>0</v>
      </c>
      <c r="BX26" s="176">
        <f t="shared" si="10"/>
        <v>0</v>
      </c>
      <c r="BY26" s="176">
        <f t="shared" si="10"/>
        <v>0.78249999999999997</v>
      </c>
      <c r="BZ26" s="176">
        <f t="shared" si="10"/>
        <v>0</v>
      </c>
      <c r="CA26" s="176">
        <f t="shared" si="10"/>
        <v>0</v>
      </c>
      <c r="CB26" s="176">
        <f t="shared" si="10"/>
        <v>0</v>
      </c>
      <c r="CC26" s="176">
        <f t="shared" si="10"/>
        <v>0</v>
      </c>
      <c r="CD26" s="176">
        <f t="shared" si="10"/>
        <v>0</v>
      </c>
      <c r="CE26" s="176">
        <f t="shared" si="10"/>
        <v>0</v>
      </c>
      <c r="CF26" s="176">
        <f t="shared" si="10"/>
        <v>0</v>
      </c>
      <c r="CG26" s="176">
        <f t="shared" si="10"/>
        <v>0</v>
      </c>
      <c r="CH26" s="176">
        <f t="shared" si="10"/>
        <v>0</v>
      </c>
      <c r="CI26" s="176">
        <f t="shared" si="10"/>
        <v>0</v>
      </c>
      <c r="CJ26" s="176">
        <f t="shared" si="10"/>
        <v>0</v>
      </c>
      <c r="CK26" s="176">
        <f t="shared" si="10"/>
        <v>0</v>
      </c>
      <c r="CL26" s="176">
        <f t="shared" si="10"/>
        <v>0</v>
      </c>
      <c r="CM26" s="176">
        <f t="shared" si="10"/>
        <v>21.980833333333333</v>
      </c>
      <c r="CN26" s="176">
        <f t="shared" si="10"/>
        <v>0</v>
      </c>
      <c r="CO26" s="176">
        <f t="shared" si="10"/>
        <v>0</v>
      </c>
      <c r="CP26" s="176">
        <f t="shared" si="10"/>
        <v>2</v>
      </c>
      <c r="CQ26" s="176">
        <f t="shared" si="10"/>
        <v>0</v>
      </c>
      <c r="CR26" s="176">
        <f t="shared" si="10"/>
        <v>0</v>
      </c>
      <c r="CS26" s="176">
        <f t="shared" si="10"/>
        <v>0</v>
      </c>
      <c r="CT26" s="176">
        <f t="shared" si="10"/>
        <v>0</v>
      </c>
      <c r="CU26" s="176">
        <f t="shared" si="10"/>
        <v>0</v>
      </c>
      <c r="CV26" s="176">
        <f t="shared" si="10"/>
        <v>0</v>
      </c>
      <c r="CW26" s="176">
        <f t="shared" si="10"/>
        <v>0</v>
      </c>
      <c r="CX26" s="176">
        <f t="shared" si="10"/>
        <v>0</v>
      </c>
      <c r="CY26" s="176">
        <f t="shared" si="10"/>
        <v>0</v>
      </c>
      <c r="CZ26" s="179"/>
    </row>
    <row r="27" spans="1:104" ht="31.5">
      <c r="A27" s="174" t="str">
        <f>'[2]2'!A25</f>
        <v>1.2.2.1</v>
      </c>
      <c r="B27" s="174" t="str">
        <f>'[2]2'!B25</f>
        <v>Реконструкция линий электропередачи, всего, в том числе:</v>
      </c>
      <c r="C27" s="175">
        <v>0</v>
      </c>
      <c r="D27" s="176">
        <f t="shared" ref="D27:BJ27" si="11">D28+D29+D30+D31+D32+D33+D34</f>
        <v>21.980787499999998</v>
      </c>
      <c r="E27" s="176">
        <f t="shared" si="11"/>
        <v>0</v>
      </c>
      <c r="F27" s="176">
        <f t="shared" si="11"/>
        <v>0</v>
      </c>
      <c r="G27" s="176">
        <f t="shared" si="11"/>
        <v>0</v>
      </c>
      <c r="H27" s="176">
        <f t="shared" si="11"/>
        <v>0</v>
      </c>
      <c r="I27" s="176">
        <f t="shared" si="11"/>
        <v>0</v>
      </c>
      <c r="J27" s="176">
        <f t="shared" si="11"/>
        <v>0</v>
      </c>
      <c r="K27" s="176">
        <f t="shared" si="11"/>
        <v>0</v>
      </c>
      <c r="L27" s="176">
        <f t="shared" si="11"/>
        <v>0</v>
      </c>
      <c r="M27" s="176">
        <f t="shared" si="11"/>
        <v>0</v>
      </c>
      <c r="N27" s="176">
        <f t="shared" si="11"/>
        <v>0</v>
      </c>
      <c r="O27" s="176">
        <f t="shared" si="11"/>
        <v>0</v>
      </c>
      <c r="P27" s="176">
        <f t="shared" si="11"/>
        <v>0</v>
      </c>
      <c r="Q27" s="176">
        <f t="shared" si="11"/>
        <v>0</v>
      </c>
      <c r="R27" s="176">
        <f t="shared" si="11"/>
        <v>0</v>
      </c>
      <c r="S27" s="176">
        <f t="shared" si="11"/>
        <v>0</v>
      </c>
      <c r="T27" s="176">
        <f t="shared" si="11"/>
        <v>0</v>
      </c>
      <c r="U27" s="176">
        <f t="shared" si="11"/>
        <v>5.1183333333333341</v>
      </c>
      <c r="V27" s="176">
        <f t="shared" si="11"/>
        <v>0</v>
      </c>
      <c r="W27" s="176">
        <f t="shared" si="11"/>
        <v>0</v>
      </c>
      <c r="X27" s="176">
        <f t="shared" si="11"/>
        <v>0</v>
      </c>
      <c r="Y27" s="176">
        <f t="shared" si="11"/>
        <v>0</v>
      </c>
      <c r="Z27" s="176">
        <f t="shared" si="11"/>
        <v>0</v>
      </c>
      <c r="AA27" s="176">
        <f t="shared" si="11"/>
        <v>0</v>
      </c>
      <c r="AB27" s="176">
        <f t="shared" si="11"/>
        <v>0</v>
      </c>
      <c r="AC27" s="176">
        <f t="shared" si="11"/>
        <v>0</v>
      </c>
      <c r="AD27" s="176">
        <f t="shared" si="11"/>
        <v>0</v>
      </c>
      <c r="AE27" s="176">
        <f t="shared" si="11"/>
        <v>0</v>
      </c>
      <c r="AF27" s="176">
        <f t="shared" si="11"/>
        <v>0</v>
      </c>
      <c r="AG27" s="176">
        <f t="shared" si="11"/>
        <v>1</v>
      </c>
      <c r="AH27" s="176">
        <f t="shared" si="11"/>
        <v>0</v>
      </c>
      <c r="AI27" s="176">
        <f t="shared" si="11"/>
        <v>5.37</v>
      </c>
      <c r="AJ27" s="176">
        <f t="shared" si="11"/>
        <v>0</v>
      </c>
      <c r="AK27" s="176">
        <f t="shared" si="11"/>
        <v>0</v>
      </c>
      <c r="AL27" s="176">
        <f t="shared" si="11"/>
        <v>2</v>
      </c>
      <c r="AM27" s="176">
        <f t="shared" si="11"/>
        <v>0</v>
      </c>
      <c r="AN27" s="176">
        <f t="shared" si="11"/>
        <v>0</v>
      </c>
      <c r="AO27" s="176">
        <f t="shared" si="11"/>
        <v>0</v>
      </c>
      <c r="AP27" s="176">
        <f t="shared" si="11"/>
        <v>0</v>
      </c>
      <c r="AQ27" s="176">
        <f t="shared" si="11"/>
        <v>0</v>
      </c>
      <c r="AR27" s="176">
        <f t="shared" si="11"/>
        <v>0</v>
      </c>
      <c r="AS27" s="176">
        <f t="shared" si="11"/>
        <v>0</v>
      </c>
      <c r="AT27" s="176">
        <f t="shared" si="11"/>
        <v>0</v>
      </c>
      <c r="AU27" s="176">
        <f t="shared" si="11"/>
        <v>0</v>
      </c>
      <c r="AV27" s="176">
        <f t="shared" si="11"/>
        <v>0</v>
      </c>
      <c r="AW27" s="176">
        <f t="shared" si="11"/>
        <v>5.4158333333333326</v>
      </c>
      <c r="AX27" s="176">
        <f t="shared" si="11"/>
        <v>0</v>
      </c>
      <c r="AY27" s="176">
        <f t="shared" si="11"/>
        <v>0</v>
      </c>
      <c r="AZ27" s="176">
        <f t="shared" si="11"/>
        <v>0</v>
      </c>
      <c r="BA27" s="176">
        <f t="shared" si="11"/>
        <v>0</v>
      </c>
      <c r="BB27" s="176">
        <f t="shared" si="11"/>
        <v>0</v>
      </c>
      <c r="BC27" s="176">
        <f t="shared" si="11"/>
        <v>0</v>
      </c>
      <c r="BD27" s="176">
        <f t="shared" si="11"/>
        <v>0</v>
      </c>
      <c r="BE27" s="176">
        <f t="shared" si="11"/>
        <v>0</v>
      </c>
      <c r="BF27" s="176">
        <f t="shared" si="11"/>
        <v>0</v>
      </c>
      <c r="BG27" s="176">
        <f t="shared" si="11"/>
        <v>2</v>
      </c>
      <c r="BH27" s="176">
        <f t="shared" si="11"/>
        <v>0</v>
      </c>
      <c r="BI27" s="176">
        <f t="shared" si="11"/>
        <v>0</v>
      </c>
      <c r="BJ27" s="176">
        <f t="shared" si="11"/>
        <v>0</v>
      </c>
      <c r="BK27" s="176">
        <f>BK28+BK29+BK30+BK31+BK32+BK33+BK34</f>
        <v>5.2941666666666674</v>
      </c>
      <c r="BL27" s="176">
        <f t="shared" ref="BL27:CR27" si="12">BL28+BL29+BL30+BL31+BL32+BL33+BL34</f>
        <v>0</v>
      </c>
      <c r="BM27" s="176">
        <f t="shared" si="12"/>
        <v>0</v>
      </c>
      <c r="BN27" s="176">
        <f t="shared" si="12"/>
        <v>0</v>
      </c>
      <c r="BO27" s="176">
        <f t="shared" si="12"/>
        <v>0</v>
      </c>
      <c r="BP27" s="176">
        <f t="shared" si="12"/>
        <v>0</v>
      </c>
      <c r="BQ27" s="176">
        <f t="shared" si="12"/>
        <v>0</v>
      </c>
      <c r="BR27" s="176">
        <f t="shared" si="12"/>
        <v>0</v>
      </c>
      <c r="BS27" s="176">
        <f t="shared" si="12"/>
        <v>0</v>
      </c>
      <c r="BT27" s="176">
        <f t="shared" si="12"/>
        <v>0</v>
      </c>
      <c r="BU27" s="176">
        <f t="shared" si="12"/>
        <v>0</v>
      </c>
      <c r="BV27" s="176">
        <f t="shared" si="12"/>
        <v>0</v>
      </c>
      <c r="BW27" s="176">
        <f t="shared" si="12"/>
        <v>0</v>
      </c>
      <c r="BX27" s="176">
        <f t="shared" si="12"/>
        <v>0</v>
      </c>
      <c r="BY27" s="176">
        <f t="shared" si="12"/>
        <v>0.78249999999999997</v>
      </c>
      <c r="BZ27" s="176">
        <f t="shared" si="12"/>
        <v>0</v>
      </c>
      <c r="CA27" s="176">
        <f t="shared" si="12"/>
        <v>0</v>
      </c>
      <c r="CB27" s="176">
        <f t="shared" si="12"/>
        <v>0</v>
      </c>
      <c r="CC27" s="176">
        <f t="shared" si="12"/>
        <v>0</v>
      </c>
      <c r="CD27" s="176">
        <f t="shared" si="12"/>
        <v>0</v>
      </c>
      <c r="CE27" s="176">
        <f t="shared" si="12"/>
        <v>0</v>
      </c>
      <c r="CF27" s="176">
        <f t="shared" si="12"/>
        <v>0</v>
      </c>
      <c r="CG27" s="176">
        <f t="shared" si="12"/>
        <v>0</v>
      </c>
      <c r="CH27" s="176">
        <f t="shared" si="12"/>
        <v>0</v>
      </c>
      <c r="CI27" s="176">
        <f t="shared" si="12"/>
        <v>0</v>
      </c>
      <c r="CJ27" s="176">
        <f t="shared" si="12"/>
        <v>0</v>
      </c>
      <c r="CK27" s="176">
        <f t="shared" si="12"/>
        <v>0</v>
      </c>
      <c r="CL27" s="176">
        <f t="shared" si="12"/>
        <v>0</v>
      </c>
      <c r="CM27" s="176">
        <f t="shared" si="12"/>
        <v>21.980833333333333</v>
      </c>
      <c r="CN27" s="176">
        <f t="shared" si="12"/>
        <v>0</v>
      </c>
      <c r="CO27" s="176">
        <f t="shared" si="12"/>
        <v>0</v>
      </c>
      <c r="CP27" s="176">
        <f t="shared" si="12"/>
        <v>2</v>
      </c>
      <c r="CQ27" s="176">
        <f t="shared" si="12"/>
        <v>0</v>
      </c>
      <c r="CR27" s="176">
        <f t="shared" si="12"/>
        <v>0</v>
      </c>
      <c r="CS27" s="176">
        <f>SUM(CS28:CS36)</f>
        <v>0</v>
      </c>
      <c r="CT27" s="176">
        <f t="shared" ref="CT27:CY27" si="13">SUM(CT28:CT36)</f>
        <v>0</v>
      </c>
      <c r="CU27" s="176">
        <f t="shared" si="13"/>
        <v>0</v>
      </c>
      <c r="CV27" s="176">
        <f t="shared" si="13"/>
        <v>0</v>
      </c>
      <c r="CW27" s="176">
        <f t="shared" si="13"/>
        <v>0</v>
      </c>
      <c r="CX27" s="176">
        <f t="shared" si="13"/>
        <v>0</v>
      </c>
      <c r="CY27" s="176">
        <f t="shared" si="13"/>
        <v>0</v>
      </c>
      <c r="CZ27" s="179"/>
    </row>
    <row r="28" spans="1:104" ht="136.5" customHeight="1">
      <c r="A28" s="103" t="s">
        <v>251</v>
      </c>
      <c r="B28" s="104" t="s">
        <v>7</v>
      </c>
      <c r="C28" s="109" t="s">
        <v>72</v>
      </c>
      <c r="D28" s="178">
        <f>18.085/1.2</f>
        <v>15.070833333333335</v>
      </c>
      <c r="E28" s="178">
        <f>'[2]2'!U26/1.18</f>
        <v>0</v>
      </c>
      <c r="F28" s="178">
        <v>0</v>
      </c>
      <c r="G28" s="178">
        <v>0</v>
      </c>
      <c r="H28" s="178">
        <v>0</v>
      </c>
      <c r="I28" s="178">
        <v>0</v>
      </c>
      <c r="J28" s="178">
        <v>0</v>
      </c>
      <c r="K28" s="178">
        <v>0</v>
      </c>
      <c r="L28" s="178">
        <v>0</v>
      </c>
      <c r="M28" s="178">
        <v>0</v>
      </c>
      <c r="N28" s="178">
        <v>0</v>
      </c>
      <c r="O28" s="178">
        <v>0</v>
      </c>
      <c r="P28" s="178">
        <v>0</v>
      </c>
      <c r="Q28" s="178">
        <v>0</v>
      </c>
      <c r="R28" s="178">
        <v>0</v>
      </c>
      <c r="S28" s="178">
        <v>0</v>
      </c>
      <c r="T28" s="178">
        <v>0</v>
      </c>
      <c r="U28" s="180">
        <f>6.142/1.2</f>
        <v>5.1183333333333341</v>
      </c>
      <c r="V28" s="178">
        <v>0</v>
      </c>
      <c r="W28" s="178">
        <v>0</v>
      </c>
      <c r="X28" s="178">
        <v>0</v>
      </c>
      <c r="Y28" s="178">
        <v>0</v>
      </c>
      <c r="Z28" s="178">
        <v>0</v>
      </c>
      <c r="AA28" s="178">
        <v>0</v>
      </c>
      <c r="AB28" s="178">
        <v>0</v>
      </c>
      <c r="AC28" s="178">
        <v>0</v>
      </c>
      <c r="AD28" s="178">
        <v>0</v>
      </c>
      <c r="AE28" s="178">
        <v>0</v>
      </c>
      <c r="AF28" s="178">
        <v>0</v>
      </c>
      <c r="AG28" s="178">
        <v>0</v>
      </c>
      <c r="AH28" s="178">
        <v>0</v>
      </c>
      <c r="AI28" s="180">
        <f>6.444/1.2</f>
        <v>5.37</v>
      </c>
      <c r="AJ28" s="178">
        <v>0</v>
      </c>
      <c r="AK28" s="178">
        <v>0</v>
      </c>
      <c r="AL28" s="178">
        <v>2</v>
      </c>
      <c r="AM28" s="178">
        <v>0</v>
      </c>
      <c r="AN28" s="178">
        <v>0</v>
      </c>
      <c r="AO28" s="178">
        <v>0</v>
      </c>
      <c r="AP28" s="178">
        <f>'[2]2'!BA26/1.18</f>
        <v>0</v>
      </c>
      <c r="AQ28" s="178">
        <v>0</v>
      </c>
      <c r="AR28" s="178">
        <v>0</v>
      </c>
      <c r="AS28" s="178">
        <v>0</v>
      </c>
      <c r="AT28" s="178">
        <v>0</v>
      </c>
      <c r="AU28" s="178">
        <v>0</v>
      </c>
      <c r="AV28" s="178">
        <v>0</v>
      </c>
      <c r="AW28" s="180">
        <f>5.499/1.2</f>
        <v>4.5824999999999996</v>
      </c>
      <c r="AX28" s="178">
        <v>0</v>
      </c>
      <c r="AY28" s="178">
        <v>0</v>
      </c>
      <c r="AZ28" s="178">
        <v>0</v>
      </c>
      <c r="BA28" s="178">
        <v>0</v>
      </c>
      <c r="BB28" s="178">
        <v>0</v>
      </c>
      <c r="BC28" s="178">
        <v>0</v>
      </c>
      <c r="BD28" s="178">
        <f>'[2]2'!BH26/1.18</f>
        <v>0</v>
      </c>
      <c r="BE28" s="178">
        <v>0</v>
      </c>
      <c r="BF28" s="178">
        <v>0</v>
      </c>
      <c r="BG28" s="178">
        <v>2</v>
      </c>
      <c r="BH28" s="178">
        <v>0</v>
      </c>
      <c r="BI28" s="178">
        <v>0</v>
      </c>
      <c r="BJ28" s="178">
        <v>0</v>
      </c>
      <c r="BK28" s="178">
        <v>0</v>
      </c>
      <c r="BL28" s="178">
        <v>0</v>
      </c>
      <c r="BM28" s="178">
        <v>0</v>
      </c>
      <c r="BN28" s="178">
        <v>0</v>
      </c>
      <c r="BO28" s="178">
        <v>0</v>
      </c>
      <c r="BP28" s="178">
        <v>0</v>
      </c>
      <c r="BQ28" s="178">
        <v>0</v>
      </c>
      <c r="BR28" s="178">
        <f>'[2]2'!BV26/1.18</f>
        <v>0</v>
      </c>
      <c r="BS28" s="178">
        <v>0</v>
      </c>
      <c r="BT28" s="178">
        <v>0</v>
      </c>
      <c r="BU28" s="178">
        <v>0</v>
      </c>
      <c r="BV28" s="178">
        <v>0</v>
      </c>
      <c r="BW28" s="178">
        <v>0</v>
      </c>
      <c r="BX28" s="178">
        <v>0</v>
      </c>
      <c r="BY28" s="178">
        <v>0</v>
      </c>
      <c r="BZ28" s="178">
        <v>0</v>
      </c>
      <c r="CA28" s="178">
        <v>0</v>
      </c>
      <c r="CB28" s="178">
        <v>0</v>
      </c>
      <c r="CC28" s="178">
        <v>0</v>
      </c>
      <c r="CD28" s="178">
        <v>0</v>
      </c>
      <c r="CE28" s="178">
        <v>0</v>
      </c>
      <c r="CF28" s="178">
        <v>0</v>
      </c>
      <c r="CG28" s="178">
        <v>0</v>
      </c>
      <c r="CH28" s="178">
        <v>0</v>
      </c>
      <c r="CI28" s="178">
        <v>0</v>
      </c>
      <c r="CJ28" s="178">
        <v>0</v>
      </c>
      <c r="CK28" s="178">
        <v>0</v>
      </c>
      <c r="CL28" s="178">
        <f>SUM(T28,AH28,AV28)</f>
        <v>0</v>
      </c>
      <c r="CM28" s="178">
        <f>SUM(U28,AI28,AW28,BK28,BY28)</f>
        <v>15.070833333333333</v>
      </c>
      <c r="CN28" s="178">
        <f>SUM(V28,AJ28,AX28)</f>
        <v>0</v>
      </c>
      <c r="CO28" s="178">
        <f>SUM(W28,AK28,AY28)</f>
        <v>0</v>
      </c>
      <c r="CP28" s="178">
        <f>SUM(X28,AL28,AZ28)</f>
        <v>2</v>
      </c>
      <c r="CQ28" s="178">
        <f>SUM(Y28,AM28,BA28)</f>
        <v>0</v>
      </c>
      <c r="CR28" s="178">
        <f>SUM(Z28,AN28,BB28)</f>
        <v>0</v>
      </c>
      <c r="CS28" s="178">
        <f>SUM(AA28,AH28,AV28)</f>
        <v>0</v>
      </c>
      <c r="CT28" s="178">
        <f>SUM(AB28,AP28,BD28)</f>
        <v>0</v>
      </c>
      <c r="CU28" s="178">
        <f>SUM(AC28,AJ28,AX28)</f>
        <v>0</v>
      </c>
      <c r="CV28" s="178">
        <f>SUM(AD28,AK28,AY28)</f>
        <v>0</v>
      </c>
      <c r="CW28" s="178">
        <v>0</v>
      </c>
      <c r="CX28" s="178">
        <f>SUM(AF28,AM28,BA28)</f>
        <v>0</v>
      </c>
      <c r="CY28" s="178">
        <f>SUM(AG28,AN28,BB28)</f>
        <v>0</v>
      </c>
      <c r="CZ28" s="181"/>
    </row>
    <row r="29" spans="1:104" ht="123" customHeight="1">
      <c r="A29" s="103" t="s">
        <v>73</v>
      </c>
      <c r="B29" s="104" t="s">
        <v>74</v>
      </c>
      <c r="C29" s="109" t="s">
        <v>72</v>
      </c>
      <c r="D29" s="178">
        <f>1/1.2</f>
        <v>0.83333333333333337</v>
      </c>
      <c r="E29" s="178">
        <f>'[2]2'!U27/1.18</f>
        <v>0</v>
      </c>
      <c r="F29" s="178">
        <f t="shared" ref="F29:T29" si="14">SUM(F30:F37)</f>
        <v>0</v>
      </c>
      <c r="G29" s="178">
        <f t="shared" si="14"/>
        <v>0</v>
      </c>
      <c r="H29" s="178">
        <f t="shared" si="14"/>
        <v>0</v>
      </c>
      <c r="I29" s="178">
        <f t="shared" si="14"/>
        <v>0</v>
      </c>
      <c r="J29" s="178">
        <f t="shared" si="14"/>
        <v>0</v>
      </c>
      <c r="K29" s="178">
        <f t="shared" si="14"/>
        <v>0</v>
      </c>
      <c r="L29" s="178">
        <f t="shared" si="14"/>
        <v>0</v>
      </c>
      <c r="M29" s="178">
        <f t="shared" si="14"/>
        <v>0</v>
      </c>
      <c r="N29" s="178">
        <f t="shared" si="14"/>
        <v>0</v>
      </c>
      <c r="O29" s="178">
        <f t="shared" si="14"/>
        <v>0</v>
      </c>
      <c r="P29" s="178">
        <f t="shared" si="14"/>
        <v>0</v>
      </c>
      <c r="Q29" s="178">
        <f t="shared" si="14"/>
        <v>0</v>
      </c>
      <c r="R29" s="178">
        <f t="shared" si="14"/>
        <v>0</v>
      </c>
      <c r="S29" s="178">
        <f t="shared" si="14"/>
        <v>0</v>
      </c>
      <c r="T29" s="178">
        <f t="shared" si="14"/>
        <v>0</v>
      </c>
      <c r="U29" s="178">
        <v>0</v>
      </c>
      <c r="V29" s="178">
        <v>0</v>
      </c>
      <c r="W29" s="178">
        <f>SUM(W30:W37)</f>
        <v>0</v>
      </c>
      <c r="X29" s="178">
        <f>SUM(X30:X37)</f>
        <v>0</v>
      </c>
      <c r="Y29" s="178">
        <f>SUM(Y30:Y37)</f>
        <v>0</v>
      </c>
      <c r="Z29" s="178">
        <v>0</v>
      </c>
      <c r="AA29" s="178">
        <f>SUM(AA30:AA37)</f>
        <v>0</v>
      </c>
      <c r="AB29" s="178">
        <v>0</v>
      </c>
      <c r="AC29" s="178">
        <f>SUM(AC30:AC37)</f>
        <v>0</v>
      </c>
      <c r="AD29" s="178">
        <f>SUM(AD30:AD37)</f>
        <v>0</v>
      </c>
      <c r="AE29" s="178">
        <f>SUM(AE30:AE37)</f>
        <v>0</v>
      </c>
      <c r="AF29" s="178">
        <f>SUM(AF30:AF37)</f>
        <v>0</v>
      </c>
      <c r="AG29" s="178">
        <v>0</v>
      </c>
      <c r="AH29" s="178">
        <f>SUM(AH30:AH37)</f>
        <v>0</v>
      </c>
      <c r="AI29" s="178">
        <v>0</v>
      </c>
      <c r="AJ29" s="178">
        <v>0</v>
      </c>
      <c r="AK29" s="178">
        <f>SUM(AK30:AK37)</f>
        <v>0</v>
      </c>
      <c r="AL29" s="178">
        <f>SUM(AL30:AL37)</f>
        <v>0</v>
      </c>
      <c r="AM29" s="178">
        <f>SUM(AM30:AM37)</f>
        <v>0</v>
      </c>
      <c r="AN29" s="178">
        <v>0</v>
      </c>
      <c r="AO29" s="178">
        <f>SUM(AO30:AO37)</f>
        <v>0</v>
      </c>
      <c r="AP29" s="178">
        <v>0</v>
      </c>
      <c r="AQ29" s="178">
        <f>SUM(AQ30:AQ37)</f>
        <v>0</v>
      </c>
      <c r="AR29" s="178">
        <f>SUM(AR30:AR37)</f>
        <v>0</v>
      </c>
      <c r="AS29" s="178">
        <f>SUM(AS30:AS37)</f>
        <v>0</v>
      </c>
      <c r="AT29" s="178">
        <f>SUM(AT30:AT37)</f>
        <v>0</v>
      </c>
      <c r="AU29" s="178">
        <v>0</v>
      </c>
      <c r="AV29" s="178">
        <f>SUM(AV30:AV37)</f>
        <v>0</v>
      </c>
      <c r="AW29" s="180">
        <f>1/1.2</f>
        <v>0.83333333333333337</v>
      </c>
      <c r="AX29" s="178">
        <v>0</v>
      </c>
      <c r="AY29" s="178">
        <f>SUM(AY30:AY37)</f>
        <v>0</v>
      </c>
      <c r="AZ29" s="178">
        <f>SUM(AZ30:AZ37)</f>
        <v>0</v>
      </c>
      <c r="BA29" s="178">
        <f>SUM(BA30:BA37)</f>
        <v>0</v>
      </c>
      <c r="BB29" s="178">
        <f>SUM(BB30:BB37)</f>
        <v>0</v>
      </c>
      <c r="BC29" s="178">
        <f>SUM(BC30:BC37)</f>
        <v>0</v>
      </c>
      <c r="BD29" s="178">
        <v>0</v>
      </c>
      <c r="BE29" s="178">
        <v>0</v>
      </c>
      <c r="BF29" s="178">
        <f>SUM(BF30:BF37)</f>
        <v>0</v>
      </c>
      <c r="BG29" s="178">
        <f>SUM(BG30:BG37)</f>
        <v>0</v>
      </c>
      <c r="BH29" s="178">
        <f>SUM(BH30:BH37)</f>
        <v>0</v>
      </c>
      <c r="BI29" s="178">
        <v>0</v>
      </c>
      <c r="BJ29" s="178">
        <f>SUM(BJ30:BJ37)</f>
        <v>0</v>
      </c>
      <c r="BK29" s="178">
        <v>0</v>
      </c>
      <c r="BL29" s="178">
        <v>0</v>
      </c>
      <c r="BM29" s="178">
        <f>SUM(BM30:BM37)</f>
        <v>0</v>
      </c>
      <c r="BN29" s="178">
        <f>SUM(BN30:BN37)</f>
        <v>0</v>
      </c>
      <c r="BO29" s="178">
        <f>SUM(BO30:BO37)</f>
        <v>0</v>
      </c>
      <c r="BP29" s="178">
        <f>SUM(BP30:BP37)</f>
        <v>0</v>
      </c>
      <c r="BQ29" s="178">
        <f>SUM(BQ30:BQ37)</f>
        <v>0</v>
      </c>
      <c r="BR29" s="178">
        <v>0</v>
      </c>
      <c r="BS29" s="178">
        <v>0</v>
      </c>
      <c r="BT29" s="178">
        <f>SUM(BT30:BT37)</f>
        <v>0</v>
      </c>
      <c r="BU29" s="178">
        <f>SUM(BU30:BU37)</f>
        <v>0</v>
      </c>
      <c r="BV29" s="178">
        <f>SUM(BV30:BV37)</f>
        <v>0</v>
      </c>
      <c r="BW29" s="178">
        <v>0</v>
      </c>
      <c r="BX29" s="178">
        <f>SUM(BX30:BX37)</f>
        <v>0</v>
      </c>
      <c r="BY29" s="178">
        <v>0</v>
      </c>
      <c r="BZ29" s="178">
        <v>0</v>
      </c>
      <c r="CA29" s="178">
        <v>0</v>
      </c>
      <c r="CB29" s="178">
        <v>0</v>
      </c>
      <c r="CC29" s="178">
        <f>SUM(CC30:CC37)</f>
        <v>0</v>
      </c>
      <c r="CD29" s="178">
        <f>SUM(CD30:CD37)</f>
        <v>0</v>
      </c>
      <c r="CE29" s="178">
        <f>SUM(CE30:CE37)</f>
        <v>0</v>
      </c>
      <c r="CF29" s="178">
        <v>0</v>
      </c>
      <c r="CG29" s="178">
        <f t="shared" ref="CG29:CL29" si="15">SUM(CG30:CG37)</f>
        <v>0</v>
      </c>
      <c r="CH29" s="178">
        <f t="shared" si="15"/>
        <v>0</v>
      </c>
      <c r="CI29" s="178">
        <f t="shared" si="15"/>
        <v>0</v>
      </c>
      <c r="CJ29" s="178">
        <f t="shared" si="15"/>
        <v>0</v>
      </c>
      <c r="CK29" s="178">
        <f t="shared" si="15"/>
        <v>0</v>
      </c>
      <c r="CL29" s="178">
        <f t="shared" si="15"/>
        <v>0</v>
      </c>
      <c r="CM29" s="178">
        <f>SUM(U29,AI29,AW29,BK29,BY29)</f>
        <v>0.83333333333333337</v>
      </c>
      <c r="CN29" s="178">
        <f>SUM(V29,AJ29,AX29)</f>
        <v>0</v>
      </c>
      <c r="CO29" s="178">
        <f>SUM(CO30:CO37)</f>
        <v>0</v>
      </c>
      <c r="CP29" s="178">
        <f>SUM(CP30:CP37)</f>
        <v>0</v>
      </c>
      <c r="CQ29" s="178">
        <f>SUM(CQ30:CQ37)</f>
        <v>0</v>
      </c>
      <c r="CR29" s="178">
        <f>SUM(CR30:CR37)</f>
        <v>0</v>
      </c>
      <c r="CS29" s="178">
        <f>SUM(CS30:CS34)</f>
        <v>0</v>
      </c>
      <c r="CT29" s="178">
        <v>0</v>
      </c>
      <c r="CU29" s="178">
        <v>0</v>
      </c>
      <c r="CV29" s="178">
        <f>SUM(CV30:CV37)</f>
        <v>0</v>
      </c>
      <c r="CW29" s="178">
        <f>SUM(CW30:CW37)</f>
        <v>0</v>
      </c>
      <c r="CX29" s="178">
        <f>SUM(CX30:CX37)</f>
        <v>0</v>
      </c>
      <c r="CY29" s="178">
        <v>0</v>
      </c>
      <c r="CZ29" s="177"/>
    </row>
    <row r="30" spans="1:104" ht="128.25" customHeight="1">
      <c r="A30" s="103" t="s">
        <v>257</v>
      </c>
      <c r="B30" s="112" t="s">
        <v>80</v>
      </c>
      <c r="C30" s="109" t="s">
        <v>72</v>
      </c>
      <c r="D30" s="178">
        <f>6.178/1.2</f>
        <v>5.1483333333333334</v>
      </c>
      <c r="E30" s="178">
        <f>'[2]2'!U28/1.18</f>
        <v>0</v>
      </c>
      <c r="F30" s="178">
        <v>0</v>
      </c>
      <c r="G30" s="178">
        <v>0</v>
      </c>
      <c r="H30" s="178">
        <v>0</v>
      </c>
      <c r="I30" s="178">
        <v>0</v>
      </c>
      <c r="J30" s="178">
        <v>0</v>
      </c>
      <c r="K30" s="178">
        <v>0</v>
      </c>
      <c r="L30" s="178">
        <v>0</v>
      </c>
      <c r="M30" s="178">
        <v>0</v>
      </c>
      <c r="N30" s="178">
        <v>0</v>
      </c>
      <c r="O30" s="178">
        <v>0</v>
      </c>
      <c r="P30" s="178">
        <v>0</v>
      </c>
      <c r="Q30" s="178">
        <v>0</v>
      </c>
      <c r="R30" s="178">
        <v>0</v>
      </c>
      <c r="S30" s="178">
        <v>0</v>
      </c>
      <c r="T30" s="178">
        <v>0</v>
      </c>
      <c r="U30" s="178">
        <v>0</v>
      </c>
      <c r="V30" s="178">
        <v>0</v>
      </c>
      <c r="W30" s="178">
        <v>0</v>
      </c>
      <c r="X30" s="178">
        <v>0</v>
      </c>
      <c r="Y30" s="178">
        <v>0</v>
      </c>
      <c r="Z30" s="178">
        <v>0</v>
      </c>
      <c r="AA30" s="178">
        <v>0</v>
      </c>
      <c r="AB30" s="178">
        <v>0</v>
      </c>
      <c r="AC30" s="178">
        <v>0</v>
      </c>
      <c r="AD30" s="178">
        <v>0</v>
      </c>
      <c r="AE30" s="178">
        <v>0</v>
      </c>
      <c r="AF30" s="178">
        <v>0</v>
      </c>
      <c r="AG30" s="178">
        <v>0</v>
      </c>
      <c r="AH30" s="178">
        <v>0</v>
      </c>
      <c r="AI30" s="178">
        <v>0</v>
      </c>
      <c r="AJ30" s="178">
        <v>0</v>
      </c>
      <c r="AK30" s="178">
        <v>0</v>
      </c>
      <c r="AL30" s="178">
        <v>0</v>
      </c>
      <c r="AM30" s="178">
        <v>0</v>
      </c>
      <c r="AN30" s="178">
        <v>0</v>
      </c>
      <c r="AO30" s="178">
        <v>0</v>
      </c>
      <c r="AP30" s="178">
        <v>0</v>
      </c>
      <c r="AQ30" s="178">
        <v>0</v>
      </c>
      <c r="AR30" s="178">
        <v>0</v>
      </c>
      <c r="AS30" s="178">
        <v>0</v>
      </c>
      <c r="AT30" s="178">
        <v>0</v>
      </c>
      <c r="AU30" s="178">
        <v>0</v>
      </c>
      <c r="AV30" s="178">
        <v>0</v>
      </c>
      <c r="AW30" s="178">
        <v>0</v>
      </c>
      <c r="AX30" s="178">
        <v>0</v>
      </c>
      <c r="AY30" s="178">
        <v>0</v>
      </c>
      <c r="AZ30" s="178">
        <v>0</v>
      </c>
      <c r="BA30" s="178">
        <v>0</v>
      </c>
      <c r="BB30" s="178">
        <v>0</v>
      </c>
      <c r="BC30" s="178">
        <v>0</v>
      </c>
      <c r="BD30" s="178">
        <v>0</v>
      </c>
      <c r="BE30" s="178">
        <v>0</v>
      </c>
      <c r="BF30" s="178">
        <v>0</v>
      </c>
      <c r="BG30" s="178">
        <v>0</v>
      </c>
      <c r="BH30" s="178">
        <v>0</v>
      </c>
      <c r="BI30" s="178">
        <v>0</v>
      </c>
      <c r="BJ30" s="178">
        <v>0</v>
      </c>
      <c r="BK30" s="180">
        <f>6.178/1.2</f>
        <v>5.1483333333333334</v>
      </c>
      <c r="BL30" s="178">
        <v>0</v>
      </c>
      <c r="BM30" s="178">
        <v>0</v>
      </c>
      <c r="BN30" s="178">
        <v>0</v>
      </c>
      <c r="BO30" s="178">
        <v>0</v>
      </c>
      <c r="BP30" s="178">
        <v>0</v>
      </c>
      <c r="BQ30" s="178">
        <v>0</v>
      </c>
      <c r="BR30" s="178">
        <v>0</v>
      </c>
      <c r="BS30" s="178">
        <v>0</v>
      </c>
      <c r="BT30" s="178">
        <v>0</v>
      </c>
      <c r="BU30" s="178">
        <v>0</v>
      </c>
      <c r="BV30" s="178">
        <v>0</v>
      </c>
      <c r="BW30" s="178">
        <v>0</v>
      </c>
      <c r="BX30" s="178">
        <v>0</v>
      </c>
      <c r="BY30" s="178">
        <v>0</v>
      </c>
      <c r="BZ30" s="178">
        <v>0</v>
      </c>
      <c r="CA30" s="178">
        <v>0</v>
      </c>
      <c r="CB30" s="178">
        <v>0</v>
      </c>
      <c r="CC30" s="178">
        <v>0</v>
      </c>
      <c r="CD30" s="178">
        <v>0</v>
      </c>
      <c r="CE30" s="178">
        <v>0</v>
      </c>
      <c r="CF30" s="178">
        <v>0</v>
      </c>
      <c r="CG30" s="178">
        <v>0</v>
      </c>
      <c r="CH30" s="178">
        <v>0</v>
      </c>
      <c r="CI30" s="178">
        <v>0</v>
      </c>
      <c r="CJ30" s="178">
        <v>0</v>
      </c>
      <c r="CK30" s="178">
        <v>0</v>
      </c>
      <c r="CL30" s="178">
        <f t="shared" ref="CL30:CL37" si="16">SUM(T30,AH30,AV30)</f>
        <v>0</v>
      </c>
      <c r="CM30" s="178">
        <f t="shared" ref="CM30:CM44" si="17">SUM(U30,AI30,AW30,BK30,BY30)</f>
        <v>5.1483333333333334</v>
      </c>
      <c r="CN30" s="178">
        <f t="shared" ref="CN30:CT44" si="18">SUM(V30,AJ30,AX30)</f>
        <v>0</v>
      </c>
      <c r="CO30" s="178">
        <f t="shared" si="18"/>
        <v>0</v>
      </c>
      <c r="CP30" s="178">
        <f t="shared" si="18"/>
        <v>0</v>
      </c>
      <c r="CQ30" s="178">
        <f t="shared" si="18"/>
        <v>0</v>
      </c>
      <c r="CR30" s="178">
        <f t="shared" si="18"/>
        <v>0</v>
      </c>
      <c r="CS30" s="178">
        <f t="shared" ref="CS30:CS37" si="19">SUM(AA30,AH30,AV30)</f>
        <v>0</v>
      </c>
      <c r="CT30" s="178">
        <f t="shared" ref="CT30:CT36" si="20">SUM(AB30,AP30,BD30)</f>
        <v>0</v>
      </c>
      <c r="CU30" s="178">
        <f t="shared" ref="CU30:CY37" si="21">SUM(AC30,AJ30,AX30)</f>
        <v>0</v>
      </c>
      <c r="CV30" s="178">
        <f t="shared" si="21"/>
        <v>0</v>
      </c>
      <c r="CW30" s="178">
        <f t="shared" si="21"/>
        <v>0</v>
      </c>
      <c r="CX30" s="178">
        <f t="shared" si="21"/>
        <v>0</v>
      </c>
      <c r="CY30" s="178">
        <f t="shared" si="21"/>
        <v>0</v>
      </c>
      <c r="CZ30" s="177"/>
    </row>
    <row r="31" spans="1:104" ht="120.75" customHeight="1">
      <c r="A31" s="103" t="s">
        <v>258</v>
      </c>
      <c r="B31" s="112" t="s">
        <v>82</v>
      </c>
      <c r="C31" s="109" t="s">
        <v>75</v>
      </c>
      <c r="D31" s="178">
        <f>0.057/1.2</f>
        <v>4.7500000000000001E-2</v>
      </c>
      <c r="E31" s="178">
        <f>'[2]2'!U29/1.18</f>
        <v>0</v>
      </c>
      <c r="F31" s="178">
        <v>0</v>
      </c>
      <c r="G31" s="178">
        <v>0</v>
      </c>
      <c r="H31" s="178">
        <v>0</v>
      </c>
      <c r="I31" s="178">
        <v>0</v>
      </c>
      <c r="J31" s="178">
        <v>0</v>
      </c>
      <c r="K31" s="178">
        <v>0</v>
      </c>
      <c r="L31" s="178">
        <v>0</v>
      </c>
      <c r="M31" s="178">
        <v>0</v>
      </c>
      <c r="N31" s="178">
        <v>0</v>
      </c>
      <c r="O31" s="178">
        <v>0</v>
      </c>
      <c r="P31" s="178">
        <v>0</v>
      </c>
      <c r="Q31" s="178">
        <v>0</v>
      </c>
      <c r="R31" s="178">
        <v>0</v>
      </c>
      <c r="S31" s="178">
        <v>0</v>
      </c>
      <c r="T31" s="178">
        <v>0</v>
      </c>
      <c r="U31" s="178">
        <v>0</v>
      </c>
      <c r="V31" s="178">
        <v>0</v>
      </c>
      <c r="W31" s="178">
        <v>0</v>
      </c>
      <c r="X31" s="178">
        <v>0</v>
      </c>
      <c r="Y31" s="178">
        <v>0</v>
      </c>
      <c r="Z31" s="178">
        <v>0</v>
      </c>
      <c r="AA31" s="178">
        <v>0</v>
      </c>
      <c r="AB31" s="178">
        <v>0</v>
      </c>
      <c r="AC31" s="178">
        <v>0</v>
      </c>
      <c r="AD31" s="178">
        <v>0</v>
      </c>
      <c r="AE31" s="178">
        <v>0</v>
      </c>
      <c r="AF31" s="178">
        <v>0</v>
      </c>
      <c r="AG31" s="178">
        <v>0</v>
      </c>
      <c r="AH31" s="178">
        <v>0</v>
      </c>
      <c r="AI31" s="178">
        <v>0</v>
      </c>
      <c r="AJ31" s="178">
        <v>0</v>
      </c>
      <c r="AK31" s="178">
        <v>0</v>
      </c>
      <c r="AL31" s="178">
        <v>0</v>
      </c>
      <c r="AM31" s="178">
        <v>0</v>
      </c>
      <c r="AN31" s="178">
        <v>0</v>
      </c>
      <c r="AO31" s="178">
        <v>0</v>
      </c>
      <c r="AP31" s="178">
        <f>'[2]2'!BA29/1.18</f>
        <v>0</v>
      </c>
      <c r="AQ31" s="178">
        <v>0</v>
      </c>
      <c r="AR31" s="178">
        <v>0</v>
      </c>
      <c r="AS31" s="178">
        <v>0</v>
      </c>
      <c r="AT31" s="178">
        <v>0</v>
      </c>
      <c r="AU31" s="178">
        <v>0</v>
      </c>
      <c r="AV31" s="178">
        <v>0</v>
      </c>
      <c r="AW31" s="178">
        <v>0</v>
      </c>
      <c r="AX31" s="178">
        <v>0</v>
      </c>
      <c r="AY31" s="178">
        <v>0</v>
      </c>
      <c r="AZ31" s="178">
        <v>0</v>
      </c>
      <c r="BA31" s="178">
        <v>0</v>
      </c>
      <c r="BB31" s="178">
        <v>0</v>
      </c>
      <c r="BC31" s="178">
        <v>0</v>
      </c>
      <c r="BD31" s="178">
        <v>0</v>
      </c>
      <c r="BE31" s="178">
        <v>0</v>
      </c>
      <c r="BF31" s="178">
        <v>0</v>
      </c>
      <c r="BG31" s="178">
        <v>0</v>
      </c>
      <c r="BH31" s="178">
        <v>0</v>
      </c>
      <c r="BI31" s="178">
        <v>0</v>
      </c>
      <c r="BJ31" s="178">
        <v>0</v>
      </c>
      <c r="BK31" s="180">
        <f>0.057/1.2</f>
        <v>4.7500000000000001E-2</v>
      </c>
      <c r="BL31" s="178">
        <v>0</v>
      </c>
      <c r="BM31" s="178">
        <v>0</v>
      </c>
      <c r="BN31" s="178">
        <v>0</v>
      </c>
      <c r="BO31" s="178">
        <v>0</v>
      </c>
      <c r="BP31" s="178">
        <v>0</v>
      </c>
      <c r="BQ31" s="178">
        <v>0</v>
      </c>
      <c r="BR31" s="178">
        <v>0</v>
      </c>
      <c r="BS31" s="178">
        <v>0</v>
      </c>
      <c r="BT31" s="178">
        <v>0</v>
      </c>
      <c r="BU31" s="178">
        <v>0</v>
      </c>
      <c r="BV31" s="178">
        <v>0</v>
      </c>
      <c r="BW31" s="178">
        <v>0</v>
      </c>
      <c r="BX31" s="178">
        <v>0</v>
      </c>
      <c r="BY31" s="178">
        <v>0</v>
      </c>
      <c r="BZ31" s="178">
        <v>0</v>
      </c>
      <c r="CA31" s="178">
        <v>0</v>
      </c>
      <c r="CB31" s="178">
        <v>0</v>
      </c>
      <c r="CC31" s="178">
        <v>0</v>
      </c>
      <c r="CD31" s="178">
        <v>0</v>
      </c>
      <c r="CE31" s="178">
        <v>0</v>
      </c>
      <c r="CF31" s="178">
        <v>0</v>
      </c>
      <c r="CG31" s="178">
        <v>0</v>
      </c>
      <c r="CH31" s="178">
        <v>0</v>
      </c>
      <c r="CI31" s="178">
        <v>0</v>
      </c>
      <c r="CJ31" s="178">
        <v>0</v>
      </c>
      <c r="CK31" s="178">
        <v>0</v>
      </c>
      <c r="CL31" s="178">
        <f t="shared" si="16"/>
        <v>0</v>
      </c>
      <c r="CM31" s="178">
        <f t="shared" si="17"/>
        <v>4.7500000000000001E-2</v>
      </c>
      <c r="CN31" s="178">
        <f t="shared" si="18"/>
        <v>0</v>
      </c>
      <c r="CO31" s="178">
        <f t="shared" si="18"/>
        <v>0</v>
      </c>
      <c r="CP31" s="178">
        <f t="shared" si="18"/>
        <v>0</v>
      </c>
      <c r="CQ31" s="178">
        <f t="shared" si="18"/>
        <v>0</v>
      </c>
      <c r="CR31" s="178">
        <f t="shared" si="18"/>
        <v>0</v>
      </c>
      <c r="CS31" s="178">
        <f t="shared" si="19"/>
        <v>0</v>
      </c>
      <c r="CT31" s="178">
        <f t="shared" si="20"/>
        <v>0</v>
      </c>
      <c r="CU31" s="178">
        <f t="shared" si="21"/>
        <v>0</v>
      </c>
      <c r="CV31" s="178">
        <f t="shared" si="21"/>
        <v>0</v>
      </c>
      <c r="CW31" s="178">
        <f t="shared" si="21"/>
        <v>0</v>
      </c>
      <c r="CX31" s="178">
        <f t="shared" si="21"/>
        <v>0</v>
      </c>
      <c r="CY31" s="178">
        <f t="shared" si="21"/>
        <v>0</v>
      </c>
      <c r="CZ31" s="156"/>
    </row>
    <row r="32" spans="1:104" ht="102.75" customHeight="1">
      <c r="A32" s="103" t="s">
        <v>259</v>
      </c>
      <c r="B32" s="112" t="s">
        <v>82</v>
      </c>
      <c r="C32" s="109" t="s">
        <v>75</v>
      </c>
      <c r="D32" s="178">
        <f>0.071/1.2</f>
        <v>5.9166666666666666E-2</v>
      </c>
      <c r="E32" s="178">
        <f>'[2]2'!U30/1.18</f>
        <v>0</v>
      </c>
      <c r="F32" s="178">
        <v>0</v>
      </c>
      <c r="G32" s="178">
        <v>0</v>
      </c>
      <c r="H32" s="178">
        <v>0</v>
      </c>
      <c r="I32" s="178">
        <v>0</v>
      </c>
      <c r="J32" s="178">
        <v>0</v>
      </c>
      <c r="K32" s="178">
        <v>0</v>
      </c>
      <c r="L32" s="178">
        <v>0</v>
      </c>
      <c r="M32" s="178">
        <v>0</v>
      </c>
      <c r="N32" s="178">
        <v>0</v>
      </c>
      <c r="O32" s="178">
        <v>0</v>
      </c>
      <c r="P32" s="178">
        <v>0</v>
      </c>
      <c r="Q32" s="178">
        <v>0</v>
      </c>
      <c r="R32" s="178">
        <v>0</v>
      </c>
      <c r="S32" s="178">
        <v>0</v>
      </c>
      <c r="T32" s="178">
        <v>0</v>
      </c>
      <c r="U32" s="178">
        <v>0</v>
      </c>
      <c r="V32" s="178">
        <v>0</v>
      </c>
      <c r="W32" s="178">
        <v>0</v>
      </c>
      <c r="X32" s="178">
        <v>0</v>
      </c>
      <c r="Y32" s="178">
        <v>0</v>
      </c>
      <c r="Z32" s="178">
        <v>0</v>
      </c>
      <c r="AA32" s="178">
        <v>0</v>
      </c>
      <c r="AB32" s="178">
        <v>0</v>
      </c>
      <c r="AC32" s="178">
        <v>0</v>
      </c>
      <c r="AD32" s="178">
        <v>0</v>
      </c>
      <c r="AE32" s="178">
        <v>0</v>
      </c>
      <c r="AF32" s="178">
        <v>0</v>
      </c>
      <c r="AG32" s="178">
        <v>0</v>
      </c>
      <c r="AH32" s="178">
        <v>0</v>
      </c>
      <c r="AI32" s="178">
        <v>0</v>
      </c>
      <c r="AJ32" s="178">
        <v>0</v>
      </c>
      <c r="AK32" s="178">
        <v>0</v>
      </c>
      <c r="AL32" s="178">
        <v>0</v>
      </c>
      <c r="AM32" s="178">
        <v>0</v>
      </c>
      <c r="AN32" s="178">
        <v>0</v>
      </c>
      <c r="AO32" s="178">
        <v>0</v>
      </c>
      <c r="AP32" s="178">
        <v>0</v>
      </c>
      <c r="AQ32" s="178">
        <v>0</v>
      </c>
      <c r="AR32" s="178">
        <v>0</v>
      </c>
      <c r="AS32" s="178">
        <v>0</v>
      </c>
      <c r="AT32" s="178">
        <v>0</v>
      </c>
      <c r="AU32" s="178">
        <v>0</v>
      </c>
      <c r="AV32" s="178">
        <v>0</v>
      </c>
      <c r="AW32" s="178">
        <v>0</v>
      </c>
      <c r="AX32" s="178">
        <v>0</v>
      </c>
      <c r="AY32" s="178">
        <v>0</v>
      </c>
      <c r="AZ32" s="178">
        <v>0</v>
      </c>
      <c r="BA32" s="178">
        <v>0</v>
      </c>
      <c r="BB32" s="178">
        <v>0</v>
      </c>
      <c r="BC32" s="178">
        <v>0</v>
      </c>
      <c r="BD32" s="178">
        <f>'[2]2'!BH30/1.18</f>
        <v>0</v>
      </c>
      <c r="BE32" s="178">
        <v>0</v>
      </c>
      <c r="BF32" s="178">
        <v>0</v>
      </c>
      <c r="BG32" s="178">
        <v>0</v>
      </c>
      <c r="BH32" s="178">
        <v>0</v>
      </c>
      <c r="BI32" s="178">
        <v>0</v>
      </c>
      <c r="BJ32" s="178">
        <v>0</v>
      </c>
      <c r="BK32" s="180">
        <f>0.071/1.2</f>
        <v>5.9166666666666666E-2</v>
      </c>
      <c r="BL32" s="178">
        <v>0</v>
      </c>
      <c r="BM32" s="178">
        <v>0</v>
      </c>
      <c r="BN32" s="178">
        <v>0</v>
      </c>
      <c r="BO32" s="178">
        <v>0</v>
      </c>
      <c r="BP32" s="178">
        <v>0</v>
      </c>
      <c r="BQ32" s="178">
        <v>0</v>
      </c>
      <c r="BR32" s="178">
        <f>'[2]2'!BV30/1.18</f>
        <v>0</v>
      </c>
      <c r="BS32" s="178">
        <v>0</v>
      </c>
      <c r="BT32" s="178">
        <v>0</v>
      </c>
      <c r="BU32" s="178">
        <v>0</v>
      </c>
      <c r="BV32" s="178">
        <v>0</v>
      </c>
      <c r="BW32" s="178">
        <v>0</v>
      </c>
      <c r="BX32" s="178">
        <v>0</v>
      </c>
      <c r="BY32" s="178">
        <v>0</v>
      </c>
      <c r="BZ32" s="178">
        <v>0</v>
      </c>
      <c r="CA32" s="178">
        <v>0</v>
      </c>
      <c r="CB32" s="178">
        <v>0</v>
      </c>
      <c r="CC32" s="178">
        <v>0</v>
      </c>
      <c r="CD32" s="178">
        <v>0</v>
      </c>
      <c r="CE32" s="178">
        <v>0</v>
      </c>
      <c r="CF32" s="178">
        <v>0</v>
      </c>
      <c r="CG32" s="178">
        <v>0</v>
      </c>
      <c r="CH32" s="178">
        <v>0</v>
      </c>
      <c r="CI32" s="178">
        <v>0</v>
      </c>
      <c r="CJ32" s="178">
        <v>0</v>
      </c>
      <c r="CK32" s="178">
        <v>0</v>
      </c>
      <c r="CL32" s="178">
        <f t="shared" si="16"/>
        <v>0</v>
      </c>
      <c r="CM32" s="178">
        <f t="shared" si="17"/>
        <v>5.9166666666666666E-2</v>
      </c>
      <c r="CN32" s="178">
        <f t="shared" si="18"/>
        <v>0</v>
      </c>
      <c r="CO32" s="178">
        <f t="shared" si="18"/>
        <v>0</v>
      </c>
      <c r="CP32" s="178">
        <f t="shared" si="18"/>
        <v>0</v>
      </c>
      <c r="CQ32" s="178">
        <f t="shared" si="18"/>
        <v>0</v>
      </c>
      <c r="CR32" s="178">
        <f t="shared" si="18"/>
        <v>0</v>
      </c>
      <c r="CS32" s="178">
        <f t="shared" si="19"/>
        <v>0</v>
      </c>
      <c r="CT32" s="178">
        <v>0</v>
      </c>
      <c r="CU32" s="178">
        <v>0</v>
      </c>
      <c r="CV32" s="178">
        <f t="shared" si="21"/>
        <v>0</v>
      </c>
      <c r="CW32" s="178">
        <f t="shared" si="21"/>
        <v>0</v>
      </c>
      <c r="CX32" s="178">
        <f t="shared" si="21"/>
        <v>0</v>
      </c>
      <c r="CY32" s="178">
        <f t="shared" si="21"/>
        <v>0</v>
      </c>
      <c r="CZ32" s="182"/>
    </row>
    <row r="33" spans="1:104" ht="99" customHeight="1">
      <c r="A33" s="103" t="s">
        <v>260</v>
      </c>
      <c r="B33" s="112" t="s">
        <v>84</v>
      </c>
      <c r="C33" s="109" t="s">
        <v>85</v>
      </c>
      <c r="D33" s="178">
        <f>'[2]2'!T31/1.2</f>
        <v>3.9120833333333334E-2</v>
      </c>
      <c r="E33" s="178">
        <f>'[2]2'!U31/1.18</f>
        <v>0</v>
      </c>
      <c r="F33" s="178">
        <v>0</v>
      </c>
      <c r="G33" s="178">
        <v>0</v>
      </c>
      <c r="H33" s="178">
        <v>0</v>
      </c>
      <c r="I33" s="178">
        <v>0</v>
      </c>
      <c r="J33" s="178">
        <v>0</v>
      </c>
      <c r="K33" s="178">
        <v>0</v>
      </c>
      <c r="L33" s="178">
        <v>0</v>
      </c>
      <c r="M33" s="178">
        <v>0</v>
      </c>
      <c r="N33" s="178">
        <v>0</v>
      </c>
      <c r="O33" s="178">
        <v>0</v>
      </c>
      <c r="P33" s="178">
        <v>0</v>
      </c>
      <c r="Q33" s="178">
        <v>0</v>
      </c>
      <c r="R33" s="178">
        <v>0</v>
      </c>
      <c r="S33" s="178">
        <v>0</v>
      </c>
      <c r="T33" s="178">
        <v>0</v>
      </c>
      <c r="U33" s="178">
        <v>0</v>
      </c>
      <c r="V33" s="178">
        <v>0</v>
      </c>
      <c r="W33" s="178">
        <v>0</v>
      </c>
      <c r="X33" s="178">
        <v>0</v>
      </c>
      <c r="Y33" s="178">
        <v>0</v>
      </c>
      <c r="Z33" s="178">
        <v>0</v>
      </c>
      <c r="AA33" s="178">
        <v>0</v>
      </c>
      <c r="AB33" s="178">
        <v>0</v>
      </c>
      <c r="AC33" s="178">
        <v>0</v>
      </c>
      <c r="AD33" s="178">
        <v>0</v>
      </c>
      <c r="AE33" s="178">
        <v>0</v>
      </c>
      <c r="AF33" s="178">
        <v>0</v>
      </c>
      <c r="AG33" s="178">
        <v>0</v>
      </c>
      <c r="AH33" s="178">
        <v>0</v>
      </c>
      <c r="AI33" s="178">
        <v>0</v>
      </c>
      <c r="AJ33" s="178">
        <v>0</v>
      </c>
      <c r="AK33" s="178">
        <v>0</v>
      </c>
      <c r="AL33" s="178">
        <v>0</v>
      </c>
      <c r="AM33" s="178">
        <v>0</v>
      </c>
      <c r="AN33" s="178">
        <v>0</v>
      </c>
      <c r="AO33" s="178">
        <v>0</v>
      </c>
      <c r="AP33" s="178">
        <v>0</v>
      </c>
      <c r="AQ33" s="178">
        <v>0</v>
      </c>
      <c r="AR33" s="178">
        <v>0</v>
      </c>
      <c r="AS33" s="178">
        <v>0</v>
      </c>
      <c r="AT33" s="178">
        <v>0</v>
      </c>
      <c r="AU33" s="178">
        <v>0</v>
      </c>
      <c r="AV33" s="178">
        <v>0</v>
      </c>
      <c r="AW33" s="178">
        <v>0</v>
      </c>
      <c r="AX33" s="178">
        <v>0</v>
      </c>
      <c r="AY33" s="178">
        <v>0</v>
      </c>
      <c r="AZ33" s="178">
        <v>0</v>
      </c>
      <c r="BA33" s="178">
        <v>0</v>
      </c>
      <c r="BB33" s="178">
        <v>0</v>
      </c>
      <c r="BC33" s="178">
        <v>0</v>
      </c>
      <c r="BD33" s="178">
        <v>0</v>
      </c>
      <c r="BE33" s="178">
        <v>0</v>
      </c>
      <c r="BF33" s="178">
        <v>0</v>
      </c>
      <c r="BG33" s="178">
        <v>0</v>
      </c>
      <c r="BH33" s="178">
        <v>0</v>
      </c>
      <c r="BI33" s="178">
        <v>0</v>
      </c>
      <c r="BJ33" s="178">
        <v>0</v>
      </c>
      <c r="BK33" s="180">
        <f>0.047/1.2</f>
        <v>3.9166666666666669E-2</v>
      </c>
      <c r="BL33" s="178">
        <v>0</v>
      </c>
      <c r="BM33" s="178">
        <v>0</v>
      </c>
      <c r="BN33" s="178">
        <v>0</v>
      </c>
      <c r="BO33" s="178">
        <v>0</v>
      </c>
      <c r="BP33" s="178">
        <v>0</v>
      </c>
      <c r="BQ33" s="178">
        <v>0</v>
      </c>
      <c r="BR33" s="178">
        <v>0</v>
      </c>
      <c r="BS33" s="178">
        <v>0</v>
      </c>
      <c r="BT33" s="178">
        <v>0</v>
      </c>
      <c r="BU33" s="178">
        <v>0</v>
      </c>
      <c r="BV33" s="178">
        <v>0</v>
      </c>
      <c r="BW33" s="178">
        <v>0</v>
      </c>
      <c r="BX33" s="178">
        <v>0</v>
      </c>
      <c r="BY33" s="178">
        <v>0</v>
      </c>
      <c r="BZ33" s="178">
        <v>0</v>
      </c>
      <c r="CA33" s="178">
        <v>0</v>
      </c>
      <c r="CB33" s="178">
        <v>0</v>
      </c>
      <c r="CC33" s="178">
        <v>0</v>
      </c>
      <c r="CD33" s="178">
        <v>0</v>
      </c>
      <c r="CE33" s="178">
        <v>0</v>
      </c>
      <c r="CF33" s="178">
        <v>0</v>
      </c>
      <c r="CG33" s="178">
        <v>0</v>
      </c>
      <c r="CH33" s="178">
        <v>0</v>
      </c>
      <c r="CI33" s="178">
        <v>0</v>
      </c>
      <c r="CJ33" s="178">
        <v>0</v>
      </c>
      <c r="CK33" s="178">
        <v>0</v>
      </c>
      <c r="CL33" s="178">
        <f t="shared" si="16"/>
        <v>0</v>
      </c>
      <c r="CM33" s="178">
        <f t="shared" si="17"/>
        <v>3.9166666666666669E-2</v>
      </c>
      <c r="CN33" s="178">
        <f t="shared" si="18"/>
        <v>0</v>
      </c>
      <c r="CO33" s="178">
        <f t="shared" si="18"/>
        <v>0</v>
      </c>
      <c r="CP33" s="178">
        <f t="shared" si="18"/>
        <v>0</v>
      </c>
      <c r="CQ33" s="178">
        <f t="shared" si="18"/>
        <v>0</v>
      </c>
      <c r="CR33" s="178">
        <f t="shared" si="18"/>
        <v>0</v>
      </c>
      <c r="CS33" s="178">
        <f t="shared" si="19"/>
        <v>0</v>
      </c>
      <c r="CT33" s="178">
        <f t="shared" si="20"/>
        <v>0</v>
      </c>
      <c r="CU33" s="178">
        <f>SUM(AC33,AJ33,AX33)</f>
        <v>0</v>
      </c>
      <c r="CV33" s="178">
        <f t="shared" si="21"/>
        <v>0</v>
      </c>
      <c r="CW33" s="178">
        <f t="shared" si="21"/>
        <v>0</v>
      </c>
      <c r="CX33" s="178">
        <f t="shared" si="21"/>
        <v>0</v>
      </c>
      <c r="CY33" s="178">
        <f t="shared" si="21"/>
        <v>0</v>
      </c>
      <c r="CZ33" s="182"/>
    </row>
    <row r="34" spans="1:104" ht="100.5" customHeight="1">
      <c r="A34" s="103" t="s">
        <v>261</v>
      </c>
      <c r="B34" s="112" t="s">
        <v>89</v>
      </c>
      <c r="C34" s="109" t="s">
        <v>85</v>
      </c>
      <c r="D34" s="178">
        <f>0.939/1.2</f>
        <v>0.78249999999999997</v>
      </c>
      <c r="E34" s="178">
        <f>'[2]2'!U32/1.18</f>
        <v>0</v>
      </c>
      <c r="F34" s="178">
        <v>0</v>
      </c>
      <c r="G34" s="178">
        <v>0</v>
      </c>
      <c r="H34" s="178">
        <v>0</v>
      </c>
      <c r="I34" s="178">
        <v>0</v>
      </c>
      <c r="J34" s="178">
        <v>0</v>
      </c>
      <c r="K34" s="178">
        <v>0</v>
      </c>
      <c r="L34" s="178">
        <v>0</v>
      </c>
      <c r="M34" s="178">
        <v>0</v>
      </c>
      <c r="N34" s="178">
        <v>0</v>
      </c>
      <c r="O34" s="178">
        <v>0</v>
      </c>
      <c r="P34" s="178">
        <v>0</v>
      </c>
      <c r="Q34" s="178">
        <v>0</v>
      </c>
      <c r="R34" s="178">
        <v>0</v>
      </c>
      <c r="S34" s="178">
        <v>0</v>
      </c>
      <c r="T34" s="178">
        <v>0</v>
      </c>
      <c r="U34" s="178">
        <v>0</v>
      </c>
      <c r="V34" s="182">
        <v>0</v>
      </c>
      <c r="W34" s="178">
        <v>0</v>
      </c>
      <c r="X34" s="178">
        <v>0</v>
      </c>
      <c r="Y34" s="178">
        <v>0</v>
      </c>
      <c r="Z34" s="178">
        <v>0</v>
      </c>
      <c r="AA34" s="178">
        <v>0</v>
      </c>
      <c r="AB34" s="178">
        <v>0</v>
      </c>
      <c r="AC34" s="178">
        <v>0</v>
      </c>
      <c r="AD34" s="178">
        <v>0</v>
      </c>
      <c r="AE34" s="178">
        <v>0</v>
      </c>
      <c r="AF34" s="178">
        <v>0</v>
      </c>
      <c r="AG34" s="178">
        <v>1</v>
      </c>
      <c r="AH34" s="178">
        <v>0</v>
      </c>
      <c r="AI34" s="178">
        <v>0</v>
      </c>
      <c r="AJ34" s="178">
        <v>0</v>
      </c>
      <c r="AK34" s="178">
        <v>0</v>
      </c>
      <c r="AL34" s="178">
        <v>0</v>
      </c>
      <c r="AM34" s="178">
        <v>0</v>
      </c>
      <c r="AN34" s="178">
        <v>0</v>
      </c>
      <c r="AO34" s="178">
        <v>0</v>
      </c>
      <c r="AP34" s="178">
        <v>0</v>
      </c>
      <c r="AQ34" s="178">
        <v>0</v>
      </c>
      <c r="AR34" s="178">
        <v>0</v>
      </c>
      <c r="AS34" s="178">
        <v>0</v>
      </c>
      <c r="AT34" s="178">
        <v>0</v>
      </c>
      <c r="AU34" s="178">
        <v>0</v>
      </c>
      <c r="AV34" s="178">
        <v>0</v>
      </c>
      <c r="AW34" s="178">
        <v>0</v>
      </c>
      <c r="AX34" s="178">
        <v>0</v>
      </c>
      <c r="AY34" s="178">
        <v>0</v>
      </c>
      <c r="AZ34" s="178">
        <v>0</v>
      </c>
      <c r="BA34" s="178">
        <v>0</v>
      </c>
      <c r="BB34" s="178">
        <v>0</v>
      </c>
      <c r="BC34" s="178">
        <v>0</v>
      </c>
      <c r="BD34" s="178">
        <v>0</v>
      </c>
      <c r="BE34" s="178">
        <v>0</v>
      </c>
      <c r="BF34" s="178">
        <v>0</v>
      </c>
      <c r="BG34" s="178">
        <v>0</v>
      </c>
      <c r="BH34" s="178">
        <v>0</v>
      </c>
      <c r="BI34" s="178">
        <v>0</v>
      </c>
      <c r="BJ34" s="178">
        <v>0</v>
      </c>
      <c r="BK34" s="178">
        <v>0</v>
      </c>
      <c r="BL34" s="178">
        <v>0</v>
      </c>
      <c r="BM34" s="178">
        <v>0</v>
      </c>
      <c r="BN34" s="178">
        <v>0</v>
      </c>
      <c r="BO34" s="178">
        <v>0</v>
      </c>
      <c r="BP34" s="178">
        <v>0</v>
      </c>
      <c r="BQ34" s="178">
        <v>0</v>
      </c>
      <c r="BR34" s="178">
        <v>0</v>
      </c>
      <c r="BS34" s="178">
        <v>0</v>
      </c>
      <c r="BT34" s="178">
        <v>0</v>
      </c>
      <c r="BU34" s="178">
        <v>0</v>
      </c>
      <c r="BV34" s="178">
        <v>0</v>
      </c>
      <c r="BW34" s="178">
        <v>0</v>
      </c>
      <c r="BX34" s="178">
        <v>0</v>
      </c>
      <c r="BY34" s="180">
        <f>0.939/1.2</f>
        <v>0.78249999999999997</v>
      </c>
      <c r="BZ34" s="178">
        <v>0</v>
      </c>
      <c r="CA34" s="178">
        <v>0</v>
      </c>
      <c r="CB34" s="178">
        <v>0</v>
      </c>
      <c r="CC34" s="178">
        <v>0</v>
      </c>
      <c r="CD34" s="178">
        <v>0</v>
      </c>
      <c r="CE34" s="178">
        <v>0</v>
      </c>
      <c r="CF34" s="178">
        <v>0</v>
      </c>
      <c r="CG34" s="178">
        <v>0</v>
      </c>
      <c r="CH34" s="178">
        <v>0</v>
      </c>
      <c r="CI34" s="178">
        <v>0</v>
      </c>
      <c r="CJ34" s="178">
        <v>0</v>
      </c>
      <c r="CK34" s="178">
        <v>0</v>
      </c>
      <c r="CL34" s="178">
        <f t="shared" si="16"/>
        <v>0</v>
      </c>
      <c r="CM34" s="178">
        <f t="shared" si="17"/>
        <v>0.78249999999999997</v>
      </c>
      <c r="CN34" s="178">
        <f t="shared" si="18"/>
        <v>0</v>
      </c>
      <c r="CO34" s="178">
        <f t="shared" si="18"/>
        <v>0</v>
      </c>
      <c r="CP34" s="178">
        <f t="shared" si="18"/>
        <v>0</v>
      </c>
      <c r="CQ34" s="178">
        <f t="shared" si="18"/>
        <v>0</v>
      </c>
      <c r="CR34" s="178">
        <v>0</v>
      </c>
      <c r="CS34" s="178">
        <f t="shared" si="19"/>
        <v>0</v>
      </c>
      <c r="CT34" s="178">
        <f t="shared" si="20"/>
        <v>0</v>
      </c>
      <c r="CU34" s="178">
        <f>SUM(AC34,AJ34,AX34)</f>
        <v>0</v>
      </c>
      <c r="CV34" s="178">
        <f t="shared" si="21"/>
        <v>0</v>
      </c>
      <c r="CW34" s="178">
        <f t="shared" si="21"/>
        <v>0</v>
      </c>
      <c r="CX34" s="178">
        <f t="shared" si="21"/>
        <v>0</v>
      </c>
      <c r="CY34" s="178">
        <v>0</v>
      </c>
      <c r="CZ34" s="182"/>
    </row>
    <row r="35" spans="1:104" ht="100.5" customHeight="1">
      <c r="A35" s="103" t="s">
        <v>262</v>
      </c>
      <c r="B35" s="112" t="s">
        <v>90</v>
      </c>
      <c r="C35" s="109" t="s">
        <v>91</v>
      </c>
      <c r="D35" s="178">
        <f>1.172/1.2</f>
        <v>0.97666666666666668</v>
      </c>
      <c r="E35" s="178">
        <f>'[2]2'!U33/1.18</f>
        <v>0</v>
      </c>
      <c r="F35" s="178">
        <v>0</v>
      </c>
      <c r="G35" s="178">
        <v>0</v>
      </c>
      <c r="H35" s="178">
        <v>0</v>
      </c>
      <c r="I35" s="178">
        <v>0</v>
      </c>
      <c r="J35" s="178">
        <v>0</v>
      </c>
      <c r="K35" s="178">
        <v>0</v>
      </c>
      <c r="L35" s="178">
        <v>0</v>
      </c>
      <c r="M35" s="178">
        <v>0</v>
      </c>
      <c r="N35" s="178">
        <v>0</v>
      </c>
      <c r="O35" s="178">
        <v>0</v>
      </c>
      <c r="P35" s="178">
        <v>0</v>
      </c>
      <c r="Q35" s="178">
        <v>0</v>
      </c>
      <c r="R35" s="178">
        <v>0</v>
      </c>
      <c r="S35" s="178">
        <v>0</v>
      </c>
      <c r="T35" s="178">
        <v>0</v>
      </c>
      <c r="U35" s="178">
        <v>0</v>
      </c>
      <c r="V35" s="182">
        <v>0</v>
      </c>
      <c r="W35" s="178">
        <v>0</v>
      </c>
      <c r="X35" s="178">
        <v>0</v>
      </c>
      <c r="Y35" s="178">
        <v>0</v>
      </c>
      <c r="Z35" s="178">
        <v>0</v>
      </c>
      <c r="AA35" s="178">
        <v>0</v>
      </c>
      <c r="AB35" s="178">
        <v>0</v>
      </c>
      <c r="AC35" s="178">
        <v>0</v>
      </c>
      <c r="AD35" s="178">
        <v>0</v>
      </c>
      <c r="AE35" s="178">
        <v>0</v>
      </c>
      <c r="AF35" s="178">
        <v>0</v>
      </c>
      <c r="AG35" s="178">
        <v>1</v>
      </c>
      <c r="AH35" s="178">
        <v>0</v>
      </c>
      <c r="AI35" s="178">
        <v>0</v>
      </c>
      <c r="AJ35" s="178">
        <v>0</v>
      </c>
      <c r="AK35" s="178">
        <v>0</v>
      </c>
      <c r="AL35" s="178">
        <v>0</v>
      </c>
      <c r="AM35" s="178">
        <v>0</v>
      </c>
      <c r="AN35" s="178">
        <v>0</v>
      </c>
      <c r="AO35" s="178">
        <v>0</v>
      </c>
      <c r="AP35" s="178">
        <v>0</v>
      </c>
      <c r="AQ35" s="178">
        <v>0</v>
      </c>
      <c r="AR35" s="178">
        <v>0</v>
      </c>
      <c r="AS35" s="178">
        <v>0</v>
      </c>
      <c r="AT35" s="178">
        <v>0</v>
      </c>
      <c r="AU35" s="178">
        <v>0</v>
      </c>
      <c r="AV35" s="178">
        <v>0</v>
      </c>
      <c r="AW35" s="178">
        <v>0</v>
      </c>
      <c r="AX35" s="178">
        <v>0</v>
      </c>
      <c r="AY35" s="178">
        <v>0</v>
      </c>
      <c r="AZ35" s="178">
        <v>0</v>
      </c>
      <c r="BA35" s="178">
        <v>0</v>
      </c>
      <c r="BB35" s="178">
        <v>0</v>
      </c>
      <c r="BC35" s="178">
        <v>0</v>
      </c>
      <c r="BD35" s="178">
        <v>0</v>
      </c>
      <c r="BE35" s="178">
        <v>0</v>
      </c>
      <c r="BF35" s="178">
        <v>0</v>
      </c>
      <c r="BG35" s="178">
        <v>0</v>
      </c>
      <c r="BH35" s="178">
        <v>0</v>
      </c>
      <c r="BI35" s="178">
        <v>0</v>
      </c>
      <c r="BJ35" s="178">
        <v>0</v>
      </c>
      <c r="BK35" s="178">
        <v>0</v>
      </c>
      <c r="BL35" s="178">
        <v>0</v>
      </c>
      <c r="BM35" s="178">
        <v>0</v>
      </c>
      <c r="BN35" s="178">
        <v>0</v>
      </c>
      <c r="BO35" s="178">
        <v>0</v>
      </c>
      <c r="BP35" s="178">
        <v>0</v>
      </c>
      <c r="BQ35" s="178">
        <v>0</v>
      </c>
      <c r="BR35" s="178">
        <v>0</v>
      </c>
      <c r="BS35" s="178">
        <v>0</v>
      </c>
      <c r="BT35" s="178">
        <v>0</v>
      </c>
      <c r="BU35" s="178">
        <v>0</v>
      </c>
      <c r="BV35" s="178">
        <v>0</v>
      </c>
      <c r="BW35" s="178">
        <v>0</v>
      </c>
      <c r="BX35" s="178">
        <v>0</v>
      </c>
      <c r="BY35" s="180">
        <f>1.172/1.2</f>
        <v>0.97666666666666668</v>
      </c>
      <c r="BZ35" s="178">
        <v>0</v>
      </c>
      <c r="CA35" s="178">
        <v>0</v>
      </c>
      <c r="CB35" s="178">
        <v>0</v>
      </c>
      <c r="CC35" s="178">
        <v>0</v>
      </c>
      <c r="CD35" s="178">
        <v>0</v>
      </c>
      <c r="CE35" s="178">
        <v>0</v>
      </c>
      <c r="CF35" s="178">
        <v>0</v>
      </c>
      <c r="CG35" s="178">
        <v>0</v>
      </c>
      <c r="CH35" s="178">
        <v>0</v>
      </c>
      <c r="CI35" s="178">
        <v>0</v>
      </c>
      <c r="CJ35" s="178">
        <v>0</v>
      </c>
      <c r="CK35" s="178">
        <v>0</v>
      </c>
      <c r="CL35" s="178">
        <f t="shared" si="16"/>
        <v>0</v>
      </c>
      <c r="CM35" s="178">
        <f t="shared" si="17"/>
        <v>0.97666666666666668</v>
      </c>
      <c r="CN35" s="178">
        <f t="shared" si="18"/>
        <v>0</v>
      </c>
      <c r="CO35" s="178">
        <f t="shared" si="18"/>
        <v>0</v>
      </c>
      <c r="CP35" s="178">
        <f t="shared" si="18"/>
        <v>0</v>
      </c>
      <c r="CQ35" s="178">
        <f t="shared" si="18"/>
        <v>0</v>
      </c>
      <c r="CR35" s="178">
        <v>0</v>
      </c>
      <c r="CS35" s="178">
        <f t="shared" si="19"/>
        <v>0</v>
      </c>
      <c r="CT35" s="178">
        <f t="shared" si="20"/>
        <v>0</v>
      </c>
      <c r="CU35" s="178">
        <f t="shared" ref="CU35:CU36" si="22">SUM(AC35,AJ35,AX35)</f>
        <v>0</v>
      </c>
      <c r="CV35" s="178">
        <f t="shared" si="21"/>
        <v>0</v>
      </c>
      <c r="CW35" s="178">
        <f t="shared" si="21"/>
        <v>0</v>
      </c>
      <c r="CX35" s="178">
        <f t="shared" si="21"/>
        <v>0</v>
      </c>
      <c r="CY35" s="178">
        <v>0</v>
      </c>
      <c r="CZ35" s="182"/>
    </row>
    <row r="36" spans="1:104" ht="100.5" customHeight="1">
      <c r="A36" s="103" t="s">
        <v>263</v>
      </c>
      <c r="B36" s="112" t="s">
        <v>92</v>
      </c>
      <c r="C36" s="109" t="s">
        <v>93</v>
      </c>
      <c r="D36" s="178">
        <f>0.845/1.2</f>
        <v>0.70416666666666672</v>
      </c>
      <c r="E36" s="178">
        <f>'[2]2'!U34/1.18</f>
        <v>0</v>
      </c>
      <c r="F36" s="178">
        <v>0</v>
      </c>
      <c r="G36" s="178">
        <v>0</v>
      </c>
      <c r="H36" s="178">
        <v>0</v>
      </c>
      <c r="I36" s="178">
        <v>0</v>
      </c>
      <c r="J36" s="178">
        <v>0</v>
      </c>
      <c r="K36" s="178">
        <v>0</v>
      </c>
      <c r="L36" s="178">
        <v>0</v>
      </c>
      <c r="M36" s="178">
        <v>0</v>
      </c>
      <c r="N36" s="178">
        <v>0</v>
      </c>
      <c r="O36" s="178">
        <v>0</v>
      </c>
      <c r="P36" s="178">
        <v>0</v>
      </c>
      <c r="Q36" s="178">
        <v>0</v>
      </c>
      <c r="R36" s="178">
        <v>0</v>
      </c>
      <c r="S36" s="178">
        <v>0</v>
      </c>
      <c r="T36" s="178">
        <v>0</v>
      </c>
      <c r="U36" s="178">
        <v>0</v>
      </c>
      <c r="V36" s="182">
        <v>0</v>
      </c>
      <c r="W36" s="178">
        <v>0</v>
      </c>
      <c r="X36" s="178">
        <v>0</v>
      </c>
      <c r="Y36" s="178">
        <v>0</v>
      </c>
      <c r="Z36" s="178">
        <v>0</v>
      </c>
      <c r="AA36" s="178">
        <v>0</v>
      </c>
      <c r="AB36" s="178">
        <v>0</v>
      </c>
      <c r="AC36" s="178">
        <v>0</v>
      </c>
      <c r="AD36" s="178">
        <v>0</v>
      </c>
      <c r="AE36" s="178">
        <v>0</v>
      </c>
      <c r="AF36" s="178">
        <v>0</v>
      </c>
      <c r="AG36" s="178">
        <v>1</v>
      </c>
      <c r="AH36" s="178">
        <v>0</v>
      </c>
      <c r="AI36" s="178">
        <v>0</v>
      </c>
      <c r="AJ36" s="178">
        <v>0</v>
      </c>
      <c r="AK36" s="178">
        <v>0</v>
      </c>
      <c r="AL36" s="178">
        <v>0</v>
      </c>
      <c r="AM36" s="178">
        <v>0</v>
      </c>
      <c r="AN36" s="178">
        <v>0</v>
      </c>
      <c r="AO36" s="178">
        <v>0</v>
      </c>
      <c r="AP36" s="178">
        <v>0</v>
      </c>
      <c r="AQ36" s="178">
        <v>0</v>
      </c>
      <c r="AR36" s="178">
        <v>0</v>
      </c>
      <c r="AS36" s="178">
        <v>0</v>
      </c>
      <c r="AT36" s="178">
        <v>0</v>
      </c>
      <c r="AU36" s="178">
        <v>0</v>
      </c>
      <c r="AV36" s="178">
        <v>0</v>
      </c>
      <c r="AW36" s="178">
        <v>0</v>
      </c>
      <c r="AX36" s="178">
        <v>0</v>
      </c>
      <c r="AY36" s="178">
        <v>0</v>
      </c>
      <c r="AZ36" s="178">
        <v>0</v>
      </c>
      <c r="BA36" s="178">
        <v>0</v>
      </c>
      <c r="BB36" s="178">
        <v>0</v>
      </c>
      <c r="BC36" s="178">
        <v>0</v>
      </c>
      <c r="BD36" s="178">
        <v>0</v>
      </c>
      <c r="BE36" s="178">
        <v>0</v>
      </c>
      <c r="BF36" s="178">
        <v>0</v>
      </c>
      <c r="BG36" s="178">
        <v>0</v>
      </c>
      <c r="BH36" s="178">
        <v>0</v>
      </c>
      <c r="BI36" s="178">
        <v>0</v>
      </c>
      <c r="BJ36" s="178">
        <v>0</v>
      </c>
      <c r="BK36" s="178">
        <v>0</v>
      </c>
      <c r="BL36" s="178">
        <v>0</v>
      </c>
      <c r="BM36" s="178">
        <v>0</v>
      </c>
      <c r="BN36" s="178">
        <v>0</v>
      </c>
      <c r="BO36" s="178">
        <v>0</v>
      </c>
      <c r="BP36" s="178">
        <v>0</v>
      </c>
      <c r="BQ36" s="178">
        <v>0</v>
      </c>
      <c r="BR36" s="178">
        <v>0</v>
      </c>
      <c r="BS36" s="178">
        <v>0</v>
      </c>
      <c r="BT36" s="178">
        <v>0</v>
      </c>
      <c r="BU36" s="178">
        <v>0</v>
      </c>
      <c r="BV36" s="178">
        <v>0</v>
      </c>
      <c r="BW36" s="178">
        <v>0</v>
      </c>
      <c r="BX36" s="178">
        <v>0</v>
      </c>
      <c r="BY36" s="180">
        <f>0.845/1.2</f>
        <v>0.70416666666666672</v>
      </c>
      <c r="BZ36" s="178">
        <v>0</v>
      </c>
      <c r="CA36" s="178">
        <v>0</v>
      </c>
      <c r="CB36" s="178">
        <v>0</v>
      </c>
      <c r="CC36" s="178">
        <v>0</v>
      </c>
      <c r="CD36" s="178">
        <v>0</v>
      </c>
      <c r="CE36" s="178">
        <v>0</v>
      </c>
      <c r="CF36" s="178">
        <v>0</v>
      </c>
      <c r="CG36" s="178">
        <v>0</v>
      </c>
      <c r="CH36" s="178">
        <v>0</v>
      </c>
      <c r="CI36" s="178">
        <v>0</v>
      </c>
      <c r="CJ36" s="178">
        <v>0</v>
      </c>
      <c r="CK36" s="178">
        <v>0</v>
      </c>
      <c r="CL36" s="178">
        <f t="shared" si="16"/>
        <v>0</v>
      </c>
      <c r="CM36" s="178">
        <f t="shared" si="17"/>
        <v>0.70416666666666672</v>
      </c>
      <c r="CN36" s="178">
        <f t="shared" si="18"/>
        <v>0</v>
      </c>
      <c r="CO36" s="178">
        <f t="shared" si="18"/>
        <v>0</v>
      </c>
      <c r="CP36" s="178">
        <f t="shared" si="18"/>
        <v>0</v>
      </c>
      <c r="CQ36" s="178">
        <f t="shared" si="18"/>
        <v>0</v>
      </c>
      <c r="CR36" s="178">
        <v>0</v>
      </c>
      <c r="CS36" s="178">
        <f t="shared" si="19"/>
        <v>0</v>
      </c>
      <c r="CT36" s="178">
        <f t="shared" si="20"/>
        <v>0</v>
      </c>
      <c r="CU36" s="178">
        <f t="shared" si="22"/>
        <v>0</v>
      </c>
      <c r="CV36" s="178">
        <f t="shared" si="21"/>
        <v>0</v>
      </c>
      <c r="CW36" s="178">
        <f t="shared" si="21"/>
        <v>0</v>
      </c>
      <c r="CX36" s="178">
        <f t="shared" si="21"/>
        <v>0</v>
      </c>
      <c r="CY36" s="178">
        <v>0</v>
      </c>
      <c r="CZ36" s="182"/>
    </row>
    <row r="37" spans="1:104" ht="51.75" customHeight="1">
      <c r="A37" s="174" t="str">
        <f>'[2]2'!A33</f>
        <v>1.6</v>
      </c>
      <c r="B37" s="174" t="str">
        <f>'[2]2'!B33</f>
        <v>Прочие инвестиционные проекты, всего, в том числе:</v>
      </c>
      <c r="C37" s="174">
        <f>'[2]2'!C33</f>
        <v>0</v>
      </c>
      <c r="D37" s="176">
        <f>'[2]2'!T33/1.2</f>
        <v>1.9124869095138746</v>
      </c>
      <c r="E37" s="176">
        <f>'[2]2'!U33/1.18</f>
        <v>0</v>
      </c>
      <c r="F37" s="176">
        <v>0</v>
      </c>
      <c r="G37" s="176">
        <v>0</v>
      </c>
      <c r="H37" s="176">
        <v>0</v>
      </c>
      <c r="I37" s="176">
        <v>0</v>
      </c>
      <c r="J37" s="176">
        <v>0</v>
      </c>
      <c r="K37" s="176">
        <v>0</v>
      </c>
      <c r="L37" s="176">
        <v>0</v>
      </c>
      <c r="M37" s="176">
        <v>0</v>
      </c>
      <c r="N37" s="176">
        <v>0</v>
      </c>
      <c r="O37" s="176">
        <v>0</v>
      </c>
      <c r="P37" s="176">
        <v>0</v>
      </c>
      <c r="Q37" s="176">
        <v>0</v>
      </c>
      <c r="R37" s="176">
        <v>0</v>
      </c>
      <c r="S37" s="176">
        <v>0</v>
      </c>
      <c r="T37" s="176">
        <v>0</v>
      </c>
      <c r="U37" s="176">
        <v>0.52083333333333337</v>
      </c>
      <c r="V37" s="176">
        <f>V43+V42+V41+V40+V39+V38</f>
        <v>0.25</v>
      </c>
      <c r="W37" s="176">
        <v>0</v>
      </c>
      <c r="X37" s="176">
        <v>0</v>
      </c>
      <c r="Y37" s="176">
        <v>0</v>
      </c>
      <c r="Z37" s="176">
        <v>0</v>
      </c>
      <c r="AA37" s="176">
        <v>0</v>
      </c>
      <c r="AB37" s="176">
        <v>0</v>
      </c>
      <c r="AC37" s="176">
        <v>0</v>
      </c>
      <c r="AD37" s="176">
        <v>0</v>
      </c>
      <c r="AE37" s="176">
        <v>0</v>
      </c>
      <c r="AF37" s="176">
        <v>0</v>
      </c>
      <c r="AG37" s="176">
        <v>0</v>
      </c>
      <c r="AH37" s="176">
        <v>0</v>
      </c>
      <c r="AI37" s="176">
        <f>AI38+AI39+AI40+AI41+AI42+AI43</f>
        <v>0.26800000000000002</v>
      </c>
      <c r="AJ37" s="176">
        <f>AJ43+AJ42+AJ41+AJ40+AJ39+AJ38</f>
        <v>0.25</v>
      </c>
      <c r="AK37" s="176">
        <v>0</v>
      </c>
      <c r="AL37" s="176">
        <v>0</v>
      </c>
      <c r="AM37" s="176">
        <v>0</v>
      </c>
      <c r="AN37" s="176">
        <v>0</v>
      </c>
      <c r="AO37" s="176">
        <v>0</v>
      </c>
      <c r="AP37" s="176">
        <v>0</v>
      </c>
      <c r="AQ37" s="176">
        <v>0</v>
      </c>
      <c r="AR37" s="176">
        <v>0</v>
      </c>
      <c r="AS37" s="176">
        <v>0</v>
      </c>
      <c r="AT37" s="176">
        <v>0</v>
      </c>
      <c r="AU37" s="176">
        <v>0</v>
      </c>
      <c r="AV37" s="176">
        <v>0</v>
      </c>
      <c r="AW37" s="176">
        <v>0.17916666666666667</v>
      </c>
      <c r="AX37" s="176">
        <f>AX43+AX42+AX41+AX40+AX39+AX38</f>
        <v>0.16</v>
      </c>
      <c r="AY37" s="176">
        <v>0</v>
      </c>
      <c r="AZ37" s="176">
        <v>0</v>
      </c>
      <c r="BA37" s="176">
        <v>0</v>
      </c>
      <c r="BB37" s="176">
        <v>0</v>
      </c>
      <c r="BC37" s="176">
        <v>0</v>
      </c>
      <c r="BD37" s="176">
        <v>0</v>
      </c>
      <c r="BE37" s="176">
        <v>0</v>
      </c>
      <c r="BF37" s="176">
        <v>0</v>
      </c>
      <c r="BG37" s="176">
        <v>0</v>
      </c>
      <c r="BH37" s="176">
        <v>0</v>
      </c>
      <c r="BI37" s="176">
        <v>0</v>
      </c>
      <c r="BJ37" s="176">
        <v>0</v>
      </c>
      <c r="BK37" s="176">
        <v>0.28500000000000003</v>
      </c>
      <c r="BL37" s="176">
        <f>BL43+BL42+BL41+BL40+BL39+BL38</f>
        <v>0.25</v>
      </c>
      <c r="BM37" s="176">
        <v>0</v>
      </c>
      <c r="BN37" s="176">
        <v>0</v>
      </c>
      <c r="BO37" s="176">
        <v>0</v>
      </c>
      <c r="BP37" s="176">
        <v>0</v>
      </c>
      <c r="BQ37" s="176">
        <v>0</v>
      </c>
      <c r="BR37" s="176">
        <v>0</v>
      </c>
      <c r="BS37" s="176">
        <v>0</v>
      </c>
      <c r="BT37" s="176">
        <v>0</v>
      </c>
      <c r="BU37" s="176">
        <v>0</v>
      </c>
      <c r="BV37" s="176">
        <v>0</v>
      </c>
      <c r="BW37" s="176">
        <v>0</v>
      </c>
      <c r="BX37" s="176">
        <v>0</v>
      </c>
      <c r="BY37" s="176">
        <v>0.65915357618054116</v>
      </c>
      <c r="BZ37" s="176">
        <f>BZ43+BZ42+BZ41+BZ40+BZ39+BZ38</f>
        <v>0.65</v>
      </c>
      <c r="CA37" s="176">
        <v>0</v>
      </c>
      <c r="CB37" s="176">
        <v>0</v>
      </c>
      <c r="CC37" s="176">
        <v>0</v>
      </c>
      <c r="CD37" s="176">
        <v>0</v>
      </c>
      <c r="CE37" s="176">
        <v>0</v>
      </c>
      <c r="CF37" s="176">
        <v>0</v>
      </c>
      <c r="CG37" s="176">
        <v>0</v>
      </c>
      <c r="CH37" s="176">
        <v>0</v>
      </c>
      <c r="CI37" s="176">
        <v>0</v>
      </c>
      <c r="CJ37" s="176">
        <v>0</v>
      </c>
      <c r="CK37" s="176">
        <v>0</v>
      </c>
      <c r="CL37" s="176">
        <f t="shared" si="16"/>
        <v>0</v>
      </c>
      <c r="CM37" s="176">
        <f>SUM(U37,AI37,AW37,BK37,BY37)</f>
        <v>1.9121535761805413</v>
      </c>
      <c r="CN37" s="176">
        <f t="shared" si="18"/>
        <v>0.66</v>
      </c>
      <c r="CO37" s="176">
        <f t="shared" si="18"/>
        <v>0</v>
      </c>
      <c r="CP37" s="176">
        <f t="shared" si="18"/>
        <v>0</v>
      </c>
      <c r="CQ37" s="176">
        <f t="shared" si="18"/>
        <v>0</v>
      </c>
      <c r="CR37" s="176">
        <f>SUM(Z37,AN37,BB37)</f>
        <v>0</v>
      </c>
      <c r="CS37" s="176">
        <f t="shared" si="19"/>
        <v>0</v>
      </c>
      <c r="CT37" s="176">
        <v>0</v>
      </c>
      <c r="CU37" s="176">
        <v>0</v>
      </c>
      <c r="CV37" s="176">
        <f t="shared" si="21"/>
        <v>0</v>
      </c>
      <c r="CW37" s="176">
        <f t="shared" si="21"/>
        <v>0</v>
      </c>
      <c r="CX37" s="176">
        <f t="shared" si="21"/>
        <v>0</v>
      </c>
      <c r="CY37" s="176">
        <v>0</v>
      </c>
      <c r="CZ37" s="182"/>
    </row>
    <row r="38" spans="1:104" ht="63">
      <c r="A38" s="10" t="s">
        <v>3</v>
      </c>
      <c r="B38" s="39" t="s">
        <v>63</v>
      </c>
      <c r="C38" s="9" t="s">
        <v>64</v>
      </c>
      <c r="D38" s="178">
        <f>'[2]2'!T34/1.2</f>
        <v>0.52083333333333337</v>
      </c>
      <c r="E38" s="178">
        <v>0</v>
      </c>
      <c r="F38" s="178">
        <v>0</v>
      </c>
      <c r="G38" s="178">
        <v>0</v>
      </c>
      <c r="H38" s="178">
        <v>0</v>
      </c>
      <c r="I38" s="178">
        <v>0</v>
      </c>
      <c r="J38" s="178">
        <v>0</v>
      </c>
      <c r="K38" s="178">
        <v>0</v>
      </c>
      <c r="L38" s="178">
        <v>0</v>
      </c>
      <c r="M38" s="178">
        <v>0</v>
      </c>
      <c r="N38" s="178">
        <v>0</v>
      </c>
      <c r="O38" s="178">
        <v>0</v>
      </c>
      <c r="P38" s="178">
        <v>0</v>
      </c>
      <c r="Q38" s="178">
        <v>0</v>
      </c>
      <c r="R38" s="178">
        <v>0</v>
      </c>
      <c r="S38" s="178">
        <v>0</v>
      </c>
      <c r="T38" s="178">
        <v>0</v>
      </c>
      <c r="U38" s="180">
        <v>0.52083333333333337</v>
      </c>
      <c r="V38" s="178">
        <v>0.25</v>
      </c>
      <c r="W38" s="178">
        <v>0</v>
      </c>
      <c r="X38" s="178">
        <v>0</v>
      </c>
      <c r="Y38" s="178">
        <v>0</v>
      </c>
      <c r="Z38" s="178">
        <v>0</v>
      </c>
      <c r="AA38" s="178">
        <v>0</v>
      </c>
      <c r="AB38" s="178">
        <v>0</v>
      </c>
      <c r="AC38" s="178">
        <v>0</v>
      </c>
      <c r="AD38" s="178">
        <v>0</v>
      </c>
      <c r="AE38" s="178">
        <v>0</v>
      </c>
      <c r="AF38" s="178">
        <v>0</v>
      </c>
      <c r="AG38" s="178">
        <v>0</v>
      </c>
      <c r="AH38" s="178">
        <v>0</v>
      </c>
      <c r="AI38" s="178">
        <v>0</v>
      </c>
      <c r="AJ38" s="178">
        <v>0</v>
      </c>
      <c r="AK38" s="178">
        <v>0</v>
      </c>
      <c r="AL38" s="178">
        <v>0</v>
      </c>
      <c r="AM38" s="178">
        <v>0</v>
      </c>
      <c r="AN38" s="178">
        <v>0</v>
      </c>
      <c r="AO38" s="178">
        <v>0</v>
      </c>
      <c r="AP38" s="178">
        <v>0</v>
      </c>
      <c r="AQ38" s="178">
        <v>0</v>
      </c>
      <c r="AR38" s="178">
        <v>0</v>
      </c>
      <c r="AS38" s="178">
        <v>0</v>
      </c>
      <c r="AT38" s="178">
        <v>0</v>
      </c>
      <c r="AU38" s="178">
        <v>0</v>
      </c>
      <c r="AV38" s="178">
        <v>0</v>
      </c>
      <c r="AW38" s="178">
        <v>0</v>
      </c>
      <c r="AX38" s="178">
        <v>0</v>
      </c>
      <c r="AY38" s="178">
        <v>0</v>
      </c>
      <c r="AZ38" s="178">
        <v>0</v>
      </c>
      <c r="BA38" s="178">
        <v>0</v>
      </c>
      <c r="BB38" s="178">
        <v>0</v>
      </c>
      <c r="BC38" s="178">
        <v>0</v>
      </c>
      <c r="BD38" s="178">
        <v>0</v>
      </c>
      <c r="BE38" s="178">
        <v>0</v>
      </c>
      <c r="BF38" s="178">
        <v>0</v>
      </c>
      <c r="BG38" s="178">
        <v>0</v>
      </c>
      <c r="BH38" s="178">
        <v>0</v>
      </c>
      <c r="BI38" s="178">
        <v>0</v>
      </c>
      <c r="BJ38" s="178">
        <v>0</v>
      </c>
      <c r="BK38" s="178">
        <v>0</v>
      </c>
      <c r="BL38" s="178">
        <v>0</v>
      </c>
      <c r="BM38" s="178">
        <v>0</v>
      </c>
      <c r="BN38" s="178">
        <v>0</v>
      </c>
      <c r="BO38" s="178">
        <v>0</v>
      </c>
      <c r="BP38" s="178">
        <v>0</v>
      </c>
      <c r="BQ38" s="178">
        <v>0</v>
      </c>
      <c r="BR38" s="178">
        <v>0</v>
      </c>
      <c r="BS38" s="178">
        <v>0</v>
      </c>
      <c r="BT38" s="178">
        <v>0</v>
      </c>
      <c r="BU38" s="178">
        <v>0</v>
      </c>
      <c r="BV38" s="178">
        <v>0</v>
      </c>
      <c r="BW38" s="178">
        <v>0</v>
      </c>
      <c r="BX38" s="178">
        <v>0</v>
      </c>
      <c r="BY38" s="178">
        <v>0</v>
      </c>
      <c r="BZ38" s="178">
        <v>0</v>
      </c>
      <c r="CA38" s="178">
        <v>0</v>
      </c>
      <c r="CB38" s="178">
        <v>0</v>
      </c>
      <c r="CC38" s="178">
        <v>0</v>
      </c>
      <c r="CD38" s="178">
        <v>0</v>
      </c>
      <c r="CE38" s="178">
        <v>0</v>
      </c>
      <c r="CF38" s="178">
        <v>0</v>
      </c>
      <c r="CG38" s="178">
        <v>0</v>
      </c>
      <c r="CH38" s="178">
        <v>0</v>
      </c>
      <c r="CI38" s="178">
        <v>0</v>
      </c>
      <c r="CJ38" s="178">
        <v>0</v>
      </c>
      <c r="CK38" s="178">
        <v>0</v>
      </c>
      <c r="CL38" s="178">
        <v>0</v>
      </c>
      <c r="CM38" s="178">
        <f t="shared" si="17"/>
        <v>0.52083333333333337</v>
      </c>
      <c r="CN38" s="178">
        <f>SUM(V38,AJ38,AX38)</f>
        <v>0.25</v>
      </c>
      <c r="CO38" s="178">
        <f t="shared" si="18"/>
        <v>0</v>
      </c>
      <c r="CP38" s="178">
        <f t="shared" si="18"/>
        <v>0</v>
      </c>
      <c r="CQ38" s="178">
        <f t="shared" si="18"/>
        <v>0</v>
      </c>
      <c r="CR38" s="178">
        <f t="shared" si="18"/>
        <v>0</v>
      </c>
      <c r="CS38" s="178">
        <f t="shared" si="18"/>
        <v>0</v>
      </c>
      <c r="CT38" s="178">
        <f t="shared" si="18"/>
        <v>0</v>
      </c>
      <c r="CU38" s="178">
        <v>0</v>
      </c>
      <c r="CV38" s="178">
        <v>0</v>
      </c>
      <c r="CW38" s="178">
        <v>0</v>
      </c>
      <c r="CX38" s="178">
        <v>0</v>
      </c>
      <c r="CY38" s="178">
        <v>0</v>
      </c>
      <c r="CZ38" s="182"/>
    </row>
    <row r="39" spans="1:104" ht="63">
      <c r="A39" s="10" t="s">
        <v>96</v>
      </c>
      <c r="B39" s="39" t="s">
        <v>68</v>
      </c>
      <c r="C39" s="9" t="s">
        <v>69</v>
      </c>
      <c r="D39" s="178">
        <f>'[2]2'!T35/1.2</f>
        <v>0.26833333333333337</v>
      </c>
      <c r="E39" s="178">
        <v>0</v>
      </c>
      <c r="F39" s="178">
        <v>0</v>
      </c>
      <c r="G39" s="178">
        <v>0</v>
      </c>
      <c r="H39" s="178">
        <v>0</v>
      </c>
      <c r="I39" s="178">
        <v>0</v>
      </c>
      <c r="J39" s="178">
        <v>0</v>
      </c>
      <c r="K39" s="178">
        <v>0</v>
      </c>
      <c r="L39" s="178">
        <v>0</v>
      </c>
      <c r="M39" s="178">
        <v>0</v>
      </c>
      <c r="N39" s="178">
        <v>0</v>
      </c>
      <c r="O39" s="178">
        <v>0</v>
      </c>
      <c r="P39" s="178">
        <v>0</v>
      </c>
      <c r="Q39" s="178">
        <v>0</v>
      </c>
      <c r="R39" s="178">
        <v>0</v>
      </c>
      <c r="S39" s="178">
        <v>0</v>
      </c>
      <c r="T39" s="178">
        <v>0</v>
      </c>
      <c r="U39" s="178">
        <v>0</v>
      </c>
      <c r="V39" s="178">
        <v>0</v>
      </c>
      <c r="W39" s="178">
        <v>0</v>
      </c>
      <c r="X39" s="178">
        <v>0</v>
      </c>
      <c r="Y39" s="178">
        <v>0</v>
      </c>
      <c r="Z39" s="178">
        <v>0</v>
      </c>
      <c r="AA39" s="178">
        <v>0</v>
      </c>
      <c r="AB39" s="178">
        <v>0</v>
      </c>
      <c r="AC39" s="178">
        <v>0</v>
      </c>
      <c r="AD39" s="178">
        <v>0</v>
      </c>
      <c r="AE39" s="178">
        <v>0</v>
      </c>
      <c r="AF39" s="178">
        <v>0</v>
      </c>
      <c r="AG39" s="178">
        <v>0</v>
      </c>
      <c r="AH39" s="178">
        <v>0</v>
      </c>
      <c r="AI39" s="180">
        <v>0.26800000000000002</v>
      </c>
      <c r="AJ39" s="178">
        <v>0.25</v>
      </c>
      <c r="AK39" s="178">
        <v>0</v>
      </c>
      <c r="AL39" s="178">
        <v>0</v>
      </c>
      <c r="AM39" s="178">
        <v>0</v>
      </c>
      <c r="AN39" s="178">
        <v>0</v>
      </c>
      <c r="AO39" s="178">
        <v>0</v>
      </c>
      <c r="AP39" s="178">
        <v>0</v>
      </c>
      <c r="AQ39" s="178">
        <v>0</v>
      </c>
      <c r="AR39" s="178">
        <v>0</v>
      </c>
      <c r="AS39" s="178">
        <v>0</v>
      </c>
      <c r="AT39" s="178">
        <v>0</v>
      </c>
      <c r="AU39" s="178">
        <v>0</v>
      </c>
      <c r="AV39" s="178">
        <v>0</v>
      </c>
      <c r="AW39" s="178">
        <v>0</v>
      </c>
      <c r="AX39" s="178">
        <v>0</v>
      </c>
      <c r="AY39" s="178">
        <v>0</v>
      </c>
      <c r="AZ39" s="178">
        <v>0</v>
      </c>
      <c r="BA39" s="178">
        <v>0</v>
      </c>
      <c r="BB39" s="178">
        <v>0</v>
      </c>
      <c r="BC39" s="178">
        <v>0</v>
      </c>
      <c r="BD39" s="178">
        <v>0</v>
      </c>
      <c r="BE39" s="178">
        <v>0</v>
      </c>
      <c r="BF39" s="178">
        <v>0</v>
      </c>
      <c r="BG39" s="178">
        <v>0</v>
      </c>
      <c r="BH39" s="178">
        <v>0</v>
      </c>
      <c r="BI39" s="178">
        <v>0</v>
      </c>
      <c r="BJ39" s="178">
        <v>0</v>
      </c>
      <c r="BK39" s="178">
        <v>0</v>
      </c>
      <c r="BL39" s="178">
        <v>0</v>
      </c>
      <c r="BM39" s="178">
        <v>0</v>
      </c>
      <c r="BN39" s="178">
        <v>0</v>
      </c>
      <c r="BO39" s="178">
        <v>0</v>
      </c>
      <c r="BP39" s="178">
        <v>0</v>
      </c>
      <c r="BQ39" s="178">
        <v>0</v>
      </c>
      <c r="BR39" s="178">
        <v>0</v>
      </c>
      <c r="BS39" s="178">
        <v>0</v>
      </c>
      <c r="BT39" s="178">
        <v>0</v>
      </c>
      <c r="BU39" s="178">
        <v>0</v>
      </c>
      <c r="BV39" s="178">
        <v>0</v>
      </c>
      <c r="BW39" s="178">
        <v>0</v>
      </c>
      <c r="BX39" s="178">
        <v>0</v>
      </c>
      <c r="BY39" s="178">
        <v>0</v>
      </c>
      <c r="BZ39" s="178">
        <v>0</v>
      </c>
      <c r="CA39" s="178">
        <v>0</v>
      </c>
      <c r="CB39" s="178">
        <v>0</v>
      </c>
      <c r="CC39" s="178">
        <v>0</v>
      </c>
      <c r="CD39" s="178">
        <v>0</v>
      </c>
      <c r="CE39" s="178">
        <v>0</v>
      </c>
      <c r="CF39" s="178">
        <v>0</v>
      </c>
      <c r="CG39" s="178">
        <v>0</v>
      </c>
      <c r="CH39" s="178">
        <v>0</v>
      </c>
      <c r="CI39" s="178">
        <v>0</v>
      </c>
      <c r="CJ39" s="178">
        <v>0</v>
      </c>
      <c r="CK39" s="178">
        <v>0</v>
      </c>
      <c r="CL39" s="178">
        <v>0</v>
      </c>
      <c r="CM39" s="178">
        <f t="shared" si="17"/>
        <v>0.26800000000000002</v>
      </c>
      <c r="CN39" s="178">
        <f>SUM(V39,AJ39,AX39)</f>
        <v>0.25</v>
      </c>
      <c r="CO39" s="178">
        <f t="shared" si="18"/>
        <v>0</v>
      </c>
      <c r="CP39" s="178">
        <f t="shared" si="18"/>
        <v>0</v>
      </c>
      <c r="CQ39" s="178">
        <f t="shared" si="18"/>
        <v>0</v>
      </c>
      <c r="CR39" s="178">
        <f t="shared" si="18"/>
        <v>0</v>
      </c>
      <c r="CS39" s="178">
        <f t="shared" si="18"/>
        <v>0</v>
      </c>
      <c r="CT39" s="178">
        <f t="shared" si="18"/>
        <v>0</v>
      </c>
      <c r="CU39" s="178">
        <v>0</v>
      </c>
      <c r="CV39" s="178">
        <v>0</v>
      </c>
      <c r="CW39" s="178">
        <v>0</v>
      </c>
      <c r="CX39" s="178">
        <v>0</v>
      </c>
      <c r="CY39" s="178">
        <v>0</v>
      </c>
      <c r="CZ39" s="182"/>
    </row>
    <row r="40" spans="1:104" ht="63">
      <c r="A40" s="10" t="s">
        <v>99</v>
      </c>
      <c r="B40" s="39" t="s">
        <v>76</v>
      </c>
      <c r="C40" s="9" t="s">
        <v>77</v>
      </c>
      <c r="D40" s="178">
        <f>'[2]2'!T36/1.2</f>
        <v>0.17916666666666667</v>
      </c>
      <c r="E40" s="178">
        <v>0</v>
      </c>
      <c r="F40" s="178">
        <v>0</v>
      </c>
      <c r="G40" s="178">
        <v>0</v>
      </c>
      <c r="H40" s="178">
        <v>0</v>
      </c>
      <c r="I40" s="178">
        <v>0</v>
      </c>
      <c r="J40" s="178">
        <v>0</v>
      </c>
      <c r="K40" s="178">
        <v>0</v>
      </c>
      <c r="L40" s="178">
        <v>0</v>
      </c>
      <c r="M40" s="178">
        <v>0</v>
      </c>
      <c r="N40" s="178">
        <v>0</v>
      </c>
      <c r="O40" s="178">
        <v>0</v>
      </c>
      <c r="P40" s="178">
        <v>0</v>
      </c>
      <c r="Q40" s="178">
        <v>0</v>
      </c>
      <c r="R40" s="178">
        <v>0</v>
      </c>
      <c r="S40" s="178">
        <v>0</v>
      </c>
      <c r="T40" s="178">
        <v>0</v>
      </c>
      <c r="U40" s="178">
        <v>0</v>
      </c>
      <c r="V40" s="178">
        <v>0</v>
      </c>
      <c r="W40" s="178">
        <v>0</v>
      </c>
      <c r="X40" s="178">
        <v>0</v>
      </c>
      <c r="Y40" s="178">
        <v>0</v>
      </c>
      <c r="Z40" s="178">
        <v>0</v>
      </c>
      <c r="AA40" s="178">
        <v>0</v>
      </c>
      <c r="AB40" s="178">
        <v>0</v>
      </c>
      <c r="AC40" s="178">
        <v>0</v>
      </c>
      <c r="AD40" s="178">
        <v>0</v>
      </c>
      <c r="AE40" s="178">
        <v>0</v>
      </c>
      <c r="AF40" s="178">
        <v>0</v>
      </c>
      <c r="AG40" s="178">
        <v>0</v>
      </c>
      <c r="AH40" s="178">
        <v>0</v>
      </c>
      <c r="AI40" s="178">
        <v>0</v>
      </c>
      <c r="AJ40" s="178">
        <v>0</v>
      </c>
      <c r="AK40" s="178">
        <v>0</v>
      </c>
      <c r="AL40" s="178">
        <v>0</v>
      </c>
      <c r="AM40" s="178">
        <v>0</v>
      </c>
      <c r="AN40" s="178">
        <v>0</v>
      </c>
      <c r="AO40" s="178">
        <v>0</v>
      </c>
      <c r="AP40" s="178">
        <v>0</v>
      </c>
      <c r="AQ40" s="178">
        <v>0</v>
      </c>
      <c r="AR40" s="178">
        <v>0</v>
      </c>
      <c r="AS40" s="178">
        <v>0</v>
      </c>
      <c r="AT40" s="178">
        <v>0</v>
      </c>
      <c r="AU40" s="178">
        <v>0</v>
      </c>
      <c r="AV40" s="178">
        <v>0</v>
      </c>
      <c r="AW40" s="180">
        <v>0.17916666666666667</v>
      </c>
      <c r="AX40" s="178">
        <v>0.16</v>
      </c>
      <c r="AY40" s="178">
        <v>0</v>
      </c>
      <c r="AZ40" s="178">
        <v>0</v>
      </c>
      <c r="BA40" s="178">
        <v>0</v>
      </c>
      <c r="BB40" s="178">
        <v>0</v>
      </c>
      <c r="BC40" s="178">
        <v>0</v>
      </c>
      <c r="BD40" s="178">
        <v>0</v>
      </c>
      <c r="BE40" s="178">
        <v>0</v>
      </c>
      <c r="BF40" s="178">
        <v>0</v>
      </c>
      <c r="BG40" s="178">
        <v>0</v>
      </c>
      <c r="BH40" s="178">
        <v>0</v>
      </c>
      <c r="BI40" s="178">
        <v>0</v>
      </c>
      <c r="BJ40" s="178">
        <v>0</v>
      </c>
      <c r="BK40" s="178">
        <v>0</v>
      </c>
      <c r="BL40" s="178">
        <v>0</v>
      </c>
      <c r="BM40" s="178">
        <v>0</v>
      </c>
      <c r="BN40" s="178">
        <v>0</v>
      </c>
      <c r="BO40" s="178">
        <v>0</v>
      </c>
      <c r="BP40" s="178">
        <v>0</v>
      </c>
      <c r="BQ40" s="178">
        <v>0</v>
      </c>
      <c r="BR40" s="178">
        <v>0</v>
      </c>
      <c r="BS40" s="178">
        <v>0</v>
      </c>
      <c r="BT40" s="178">
        <v>0</v>
      </c>
      <c r="BU40" s="178">
        <v>0</v>
      </c>
      <c r="BV40" s="178">
        <v>0</v>
      </c>
      <c r="BW40" s="178">
        <v>0</v>
      </c>
      <c r="BX40" s="178">
        <v>0</v>
      </c>
      <c r="BY40" s="178">
        <v>0</v>
      </c>
      <c r="BZ40" s="178">
        <v>0</v>
      </c>
      <c r="CA40" s="178">
        <v>0</v>
      </c>
      <c r="CB40" s="178">
        <v>0</v>
      </c>
      <c r="CC40" s="178">
        <v>0</v>
      </c>
      <c r="CD40" s="178">
        <v>0</v>
      </c>
      <c r="CE40" s="178">
        <v>0</v>
      </c>
      <c r="CF40" s="178">
        <v>0</v>
      </c>
      <c r="CG40" s="178">
        <v>0</v>
      </c>
      <c r="CH40" s="178">
        <v>0</v>
      </c>
      <c r="CI40" s="178">
        <v>0</v>
      </c>
      <c r="CJ40" s="178">
        <v>0</v>
      </c>
      <c r="CK40" s="178">
        <v>0</v>
      </c>
      <c r="CL40" s="178">
        <v>0</v>
      </c>
      <c r="CM40" s="178">
        <f t="shared" si="17"/>
        <v>0.17916666666666667</v>
      </c>
      <c r="CN40" s="178">
        <f>SUM(V40,AJ40,AX40)</f>
        <v>0.16</v>
      </c>
      <c r="CO40" s="178">
        <f t="shared" si="18"/>
        <v>0</v>
      </c>
      <c r="CP40" s="178">
        <f t="shared" si="18"/>
        <v>0</v>
      </c>
      <c r="CQ40" s="178">
        <f t="shared" si="18"/>
        <v>0</v>
      </c>
      <c r="CR40" s="178">
        <f t="shared" si="18"/>
        <v>0</v>
      </c>
      <c r="CS40" s="178">
        <f t="shared" si="18"/>
        <v>0</v>
      </c>
      <c r="CT40" s="178">
        <f t="shared" si="18"/>
        <v>0</v>
      </c>
      <c r="CU40" s="178">
        <v>0</v>
      </c>
      <c r="CV40" s="178">
        <v>0</v>
      </c>
      <c r="CW40" s="178">
        <v>0</v>
      </c>
      <c r="CX40" s="178">
        <v>0</v>
      </c>
      <c r="CY40" s="178">
        <v>0</v>
      </c>
      <c r="CZ40" s="182"/>
    </row>
    <row r="41" spans="1:104" ht="63">
      <c r="A41" s="10" t="s">
        <v>297</v>
      </c>
      <c r="B41" s="39" t="s">
        <v>86</v>
      </c>
      <c r="C41" s="9" t="s">
        <v>87</v>
      </c>
      <c r="D41" s="178">
        <f>'[2]2'!T37/1.2</f>
        <v>0.28500000000000003</v>
      </c>
      <c r="E41" s="178">
        <v>0</v>
      </c>
      <c r="F41" s="178">
        <v>0</v>
      </c>
      <c r="G41" s="178">
        <v>0</v>
      </c>
      <c r="H41" s="178">
        <v>0</v>
      </c>
      <c r="I41" s="178">
        <v>0</v>
      </c>
      <c r="J41" s="178">
        <v>0</v>
      </c>
      <c r="K41" s="178">
        <v>0</v>
      </c>
      <c r="L41" s="178">
        <v>0</v>
      </c>
      <c r="M41" s="178">
        <v>0</v>
      </c>
      <c r="N41" s="178">
        <v>0</v>
      </c>
      <c r="O41" s="178">
        <v>0</v>
      </c>
      <c r="P41" s="178">
        <v>0</v>
      </c>
      <c r="Q41" s="178">
        <v>0</v>
      </c>
      <c r="R41" s="178">
        <v>0</v>
      </c>
      <c r="S41" s="178">
        <v>0</v>
      </c>
      <c r="T41" s="178">
        <v>0</v>
      </c>
      <c r="U41" s="178">
        <v>0</v>
      </c>
      <c r="V41" s="178">
        <v>0</v>
      </c>
      <c r="W41" s="178">
        <v>0</v>
      </c>
      <c r="X41" s="178">
        <v>0</v>
      </c>
      <c r="Y41" s="178">
        <v>0</v>
      </c>
      <c r="Z41" s="178">
        <v>0</v>
      </c>
      <c r="AA41" s="178">
        <v>0</v>
      </c>
      <c r="AB41" s="178">
        <v>0</v>
      </c>
      <c r="AC41" s="178">
        <v>0</v>
      </c>
      <c r="AD41" s="178">
        <v>0</v>
      </c>
      <c r="AE41" s="178">
        <v>0</v>
      </c>
      <c r="AF41" s="178">
        <v>0</v>
      </c>
      <c r="AG41" s="178">
        <v>0</v>
      </c>
      <c r="AH41" s="178">
        <v>0</v>
      </c>
      <c r="AI41" s="178">
        <v>0</v>
      </c>
      <c r="AJ41" s="178">
        <v>0</v>
      </c>
      <c r="AK41" s="178">
        <v>0</v>
      </c>
      <c r="AL41" s="178">
        <v>0</v>
      </c>
      <c r="AM41" s="178">
        <v>0</v>
      </c>
      <c r="AN41" s="178">
        <v>0</v>
      </c>
      <c r="AO41" s="178">
        <v>0</v>
      </c>
      <c r="AP41" s="178">
        <v>0</v>
      </c>
      <c r="AQ41" s="178">
        <v>0</v>
      </c>
      <c r="AR41" s="178">
        <v>0</v>
      </c>
      <c r="AS41" s="178">
        <v>0</v>
      </c>
      <c r="AT41" s="178">
        <v>0</v>
      </c>
      <c r="AU41" s="178">
        <v>0</v>
      </c>
      <c r="AV41" s="178">
        <v>0</v>
      </c>
      <c r="AW41" s="178">
        <v>0</v>
      </c>
      <c r="AX41" s="178">
        <v>0</v>
      </c>
      <c r="AY41" s="178">
        <v>0</v>
      </c>
      <c r="AZ41" s="178">
        <v>0</v>
      </c>
      <c r="BA41" s="178">
        <v>0</v>
      </c>
      <c r="BB41" s="178">
        <v>0</v>
      </c>
      <c r="BC41" s="178">
        <v>0</v>
      </c>
      <c r="BD41" s="178">
        <v>0</v>
      </c>
      <c r="BE41" s="178">
        <v>0</v>
      </c>
      <c r="BF41" s="178">
        <v>0</v>
      </c>
      <c r="BG41" s="178">
        <v>0</v>
      </c>
      <c r="BH41" s="178">
        <v>0</v>
      </c>
      <c r="BI41" s="178">
        <v>0</v>
      </c>
      <c r="BJ41" s="178">
        <v>0</v>
      </c>
      <c r="BK41" s="180">
        <v>0.28500000000000003</v>
      </c>
      <c r="BL41" s="178">
        <v>0.25</v>
      </c>
      <c r="BM41" s="178">
        <v>0</v>
      </c>
      <c r="BN41" s="178">
        <v>0</v>
      </c>
      <c r="BO41" s="178">
        <v>0</v>
      </c>
      <c r="BP41" s="178">
        <v>0</v>
      </c>
      <c r="BQ41" s="178">
        <v>0</v>
      </c>
      <c r="BR41" s="178">
        <v>0</v>
      </c>
      <c r="BS41" s="178">
        <v>0</v>
      </c>
      <c r="BT41" s="178">
        <v>0</v>
      </c>
      <c r="BU41" s="178">
        <v>0</v>
      </c>
      <c r="BV41" s="178">
        <v>0</v>
      </c>
      <c r="BW41" s="178">
        <v>0</v>
      </c>
      <c r="BX41" s="178">
        <v>0</v>
      </c>
      <c r="BY41" s="178">
        <v>0</v>
      </c>
      <c r="BZ41" s="178">
        <v>0</v>
      </c>
      <c r="CA41" s="178">
        <v>0</v>
      </c>
      <c r="CB41" s="178">
        <v>0</v>
      </c>
      <c r="CC41" s="178">
        <v>0</v>
      </c>
      <c r="CD41" s="178">
        <v>0</v>
      </c>
      <c r="CE41" s="178">
        <v>0</v>
      </c>
      <c r="CF41" s="178">
        <v>0</v>
      </c>
      <c r="CG41" s="178">
        <v>0</v>
      </c>
      <c r="CH41" s="178">
        <v>0</v>
      </c>
      <c r="CI41" s="178">
        <v>0</v>
      </c>
      <c r="CJ41" s="178">
        <v>0</v>
      </c>
      <c r="CK41" s="178">
        <v>0</v>
      </c>
      <c r="CL41" s="178">
        <v>0</v>
      </c>
      <c r="CM41" s="178">
        <f t="shared" si="17"/>
        <v>0.28500000000000003</v>
      </c>
      <c r="CN41" s="178">
        <f>SUM(V41,AJ41,AX41,BL41+BZ41)</f>
        <v>0.25</v>
      </c>
      <c r="CO41" s="178">
        <f t="shared" si="18"/>
        <v>0</v>
      </c>
      <c r="CP41" s="178">
        <f t="shared" si="18"/>
        <v>0</v>
      </c>
      <c r="CQ41" s="178">
        <f t="shared" si="18"/>
        <v>0</v>
      </c>
      <c r="CR41" s="178">
        <f t="shared" si="18"/>
        <v>0</v>
      </c>
      <c r="CS41" s="178">
        <f t="shared" si="18"/>
        <v>0</v>
      </c>
      <c r="CT41" s="178">
        <f t="shared" si="18"/>
        <v>0</v>
      </c>
      <c r="CU41" s="178">
        <f>SUM(AC41,AJ41,AX41)</f>
        <v>0</v>
      </c>
      <c r="CV41" s="178">
        <v>0</v>
      </c>
      <c r="CW41" s="178">
        <v>0</v>
      </c>
      <c r="CX41" s="178">
        <v>0</v>
      </c>
      <c r="CY41" s="178">
        <v>0</v>
      </c>
      <c r="CZ41" s="182"/>
    </row>
    <row r="42" spans="1:104" ht="63">
      <c r="A42" s="10" t="s">
        <v>298</v>
      </c>
      <c r="B42" s="39" t="s">
        <v>94</v>
      </c>
      <c r="C42" s="9" t="s">
        <v>95</v>
      </c>
      <c r="D42" s="178">
        <f>'[2]2'!T38/1.2</f>
        <v>0.36502084074203284</v>
      </c>
      <c r="E42" s="178">
        <v>0</v>
      </c>
      <c r="F42" s="178">
        <v>0</v>
      </c>
      <c r="G42" s="178">
        <v>0</v>
      </c>
      <c r="H42" s="178">
        <v>0</v>
      </c>
      <c r="I42" s="178">
        <v>0</v>
      </c>
      <c r="J42" s="178">
        <v>0</v>
      </c>
      <c r="K42" s="178">
        <v>0</v>
      </c>
      <c r="L42" s="178">
        <v>0</v>
      </c>
      <c r="M42" s="178">
        <v>0</v>
      </c>
      <c r="N42" s="178">
        <v>0</v>
      </c>
      <c r="O42" s="178">
        <v>0</v>
      </c>
      <c r="P42" s="178">
        <v>0</v>
      </c>
      <c r="Q42" s="178">
        <v>0</v>
      </c>
      <c r="R42" s="178">
        <v>0</v>
      </c>
      <c r="S42" s="178">
        <v>0</v>
      </c>
      <c r="T42" s="178">
        <v>0</v>
      </c>
      <c r="U42" s="178">
        <v>0</v>
      </c>
      <c r="V42" s="178">
        <v>0</v>
      </c>
      <c r="W42" s="178">
        <v>0</v>
      </c>
      <c r="X42" s="178">
        <v>0</v>
      </c>
      <c r="Y42" s="178">
        <v>0</v>
      </c>
      <c r="Z42" s="178">
        <v>0</v>
      </c>
      <c r="AA42" s="178">
        <v>0</v>
      </c>
      <c r="AB42" s="178">
        <v>0</v>
      </c>
      <c r="AC42" s="178">
        <v>0</v>
      </c>
      <c r="AD42" s="178">
        <v>0</v>
      </c>
      <c r="AE42" s="178">
        <v>0</v>
      </c>
      <c r="AF42" s="178">
        <v>0</v>
      </c>
      <c r="AG42" s="178">
        <v>0</v>
      </c>
      <c r="AH42" s="178">
        <v>0</v>
      </c>
      <c r="AI42" s="178">
        <v>0</v>
      </c>
      <c r="AJ42" s="178">
        <v>0</v>
      </c>
      <c r="AK42" s="178">
        <v>0</v>
      </c>
      <c r="AL42" s="178">
        <v>0</v>
      </c>
      <c r="AM42" s="178">
        <v>0</v>
      </c>
      <c r="AN42" s="178">
        <v>0</v>
      </c>
      <c r="AO42" s="178">
        <v>0</v>
      </c>
      <c r="AP42" s="178">
        <v>0</v>
      </c>
      <c r="AQ42" s="178">
        <v>0</v>
      </c>
      <c r="AR42" s="178">
        <v>0</v>
      </c>
      <c r="AS42" s="178">
        <v>0</v>
      </c>
      <c r="AT42" s="178">
        <v>0</v>
      </c>
      <c r="AU42" s="178">
        <v>0</v>
      </c>
      <c r="AV42" s="178">
        <v>0</v>
      </c>
      <c r="AW42" s="178">
        <v>0</v>
      </c>
      <c r="AX42" s="178">
        <v>0</v>
      </c>
      <c r="AY42" s="178">
        <v>0</v>
      </c>
      <c r="AZ42" s="178">
        <v>0</v>
      </c>
      <c r="BA42" s="178">
        <v>0</v>
      </c>
      <c r="BB42" s="178">
        <v>0</v>
      </c>
      <c r="BC42" s="178">
        <v>0</v>
      </c>
      <c r="BD42" s="178">
        <v>0</v>
      </c>
      <c r="BE42" s="178">
        <v>0</v>
      </c>
      <c r="BF42" s="178">
        <v>0</v>
      </c>
      <c r="BG42" s="178">
        <v>0</v>
      </c>
      <c r="BH42" s="178">
        <v>0</v>
      </c>
      <c r="BI42" s="178">
        <v>0</v>
      </c>
      <c r="BJ42" s="178">
        <v>0</v>
      </c>
      <c r="BK42" s="178">
        <v>0</v>
      </c>
      <c r="BL42" s="178">
        <v>0</v>
      </c>
      <c r="BM42" s="178">
        <v>0</v>
      </c>
      <c r="BN42" s="178">
        <v>0</v>
      </c>
      <c r="BO42" s="178">
        <v>0</v>
      </c>
      <c r="BP42" s="178">
        <v>0</v>
      </c>
      <c r="BQ42" s="178">
        <v>0</v>
      </c>
      <c r="BR42" s="178">
        <v>0</v>
      </c>
      <c r="BS42" s="178">
        <v>0</v>
      </c>
      <c r="BT42" s="178">
        <v>0</v>
      </c>
      <c r="BU42" s="178">
        <v>0</v>
      </c>
      <c r="BV42" s="178">
        <v>0</v>
      </c>
      <c r="BW42" s="178">
        <v>0</v>
      </c>
      <c r="BX42" s="178">
        <v>0</v>
      </c>
      <c r="BY42" s="180">
        <v>0.36502084074203284</v>
      </c>
      <c r="BZ42" s="178">
        <v>0.4</v>
      </c>
      <c r="CA42" s="178">
        <v>0</v>
      </c>
      <c r="CB42" s="178">
        <v>0</v>
      </c>
      <c r="CC42" s="178">
        <v>0</v>
      </c>
      <c r="CD42" s="178">
        <v>0</v>
      </c>
      <c r="CE42" s="178">
        <v>0</v>
      </c>
      <c r="CF42" s="178">
        <v>0</v>
      </c>
      <c r="CG42" s="178">
        <v>0</v>
      </c>
      <c r="CH42" s="178">
        <v>0</v>
      </c>
      <c r="CI42" s="178">
        <v>0</v>
      </c>
      <c r="CJ42" s="178">
        <v>0</v>
      </c>
      <c r="CK42" s="178">
        <v>0</v>
      </c>
      <c r="CL42" s="178">
        <v>0</v>
      </c>
      <c r="CM42" s="178">
        <f t="shared" si="17"/>
        <v>0.36502084074203284</v>
      </c>
      <c r="CN42" s="178">
        <f t="shared" ref="CN42:CN44" si="23">SUM(V42,AJ42,AX42,BL42+BZ42)</f>
        <v>0.4</v>
      </c>
      <c r="CO42" s="178">
        <f t="shared" si="18"/>
        <v>0</v>
      </c>
      <c r="CP42" s="178">
        <f t="shared" si="18"/>
        <v>0</v>
      </c>
      <c r="CQ42" s="178">
        <f t="shared" si="18"/>
        <v>0</v>
      </c>
      <c r="CR42" s="178">
        <f t="shared" si="18"/>
        <v>0</v>
      </c>
      <c r="CS42" s="178">
        <f t="shared" si="18"/>
        <v>0</v>
      </c>
      <c r="CT42" s="178">
        <f t="shared" si="18"/>
        <v>0</v>
      </c>
      <c r="CU42" s="178">
        <f>SUM(AC42,AJ42,AX42)</f>
        <v>0</v>
      </c>
      <c r="CV42" s="178">
        <v>0</v>
      </c>
      <c r="CW42" s="178">
        <v>0</v>
      </c>
      <c r="CX42" s="178">
        <v>0</v>
      </c>
      <c r="CY42" s="178">
        <v>0</v>
      </c>
      <c r="CZ42" s="182"/>
    </row>
    <row r="43" spans="1:104" ht="63">
      <c r="A43" s="10" t="s">
        <v>299</v>
      </c>
      <c r="B43" s="39" t="s">
        <v>97</v>
      </c>
      <c r="C43" s="9" t="s">
        <v>98</v>
      </c>
      <c r="D43" s="178">
        <f>'[2]2'!T39/1.2</f>
        <v>0.29413273543850832</v>
      </c>
      <c r="E43" s="178">
        <v>0</v>
      </c>
      <c r="F43" s="178">
        <v>0</v>
      </c>
      <c r="G43" s="178">
        <v>0</v>
      </c>
      <c r="H43" s="178">
        <v>0</v>
      </c>
      <c r="I43" s="178">
        <v>0</v>
      </c>
      <c r="J43" s="178">
        <v>0</v>
      </c>
      <c r="K43" s="178">
        <v>0</v>
      </c>
      <c r="L43" s="178">
        <v>0</v>
      </c>
      <c r="M43" s="178">
        <v>0</v>
      </c>
      <c r="N43" s="178">
        <v>0</v>
      </c>
      <c r="O43" s="178">
        <v>0</v>
      </c>
      <c r="P43" s="178">
        <v>0</v>
      </c>
      <c r="Q43" s="178">
        <v>0</v>
      </c>
      <c r="R43" s="178">
        <v>0</v>
      </c>
      <c r="S43" s="178">
        <v>0</v>
      </c>
      <c r="T43" s="178">
        <v>0</v>
      </c>
      <c r="U43" s="178">
        <v>0</v>
      </c>
      <c r="V43" s="178">
        <v>0</v>
      </c>
      <c r="W43" s="178">
        <v>0</v>
      </c>
      <c r="X43" s="178">
        <v>0</v>
      </c>
      <c r="Y43" s="178">
        <v>0</v>
      </c>
      <c r="Z43" s="178">
        <v>0</v>
      </c>
      <c r="AA43" s="178">
        <v>0</v>
      </c>
      <c r="AB43" s="178">
        <v>0</v>
      </c>
      <c r="AC43" s="178">
        <v>0</v>
      </c>
      <c r="AD43" s="178">
        <v>0</v>
      </c>
      <c r="AE43" s="178">
        <v>0</v>
      </c>
      <c r="AF43" s="178">
        <v>0</v>
      </c>
      <c r="AG43" s="178">
        <v>0</v>
      </c>
      <c r="AH43" s="178">
        <v>0</v>
      </c>
      <c r="AI43" s="178">
        <v>0</v>
      </c>
      <c r="AJ43" s="178">
        <v>0</v>
      </c>
      <c r="AK43" s="178">
        <v>0</v>
      </c>
      <c r="AL43" s="178">
        <v>0</v>
      </c>
      <c r="AM43" s="178">
        <v>0</v>
      </c>
      <c r="AN43" s="178">
        <v>0</v>
      </c>
      <c r="AO43" s="178">
        <v>0</v>
      </c>
      <c r="AP43" s="178">
        <v>0</v>
      </c>
      <c r="AQ43" s="178">
        <v>0</v>
      </c>
      <c r="AR43" s="178">
        <v>0</v>
      </c>
      <c r="AS43" s="178">
        <v>0</v>
      </c>
      <c r="AT43" s="178">
        <v>0</v>
      </c>
      <c r="AU43" s="178">
        <v>0</v>
      </c>
      <c r="AV43" s="178">
        <v>0</v>
      </c>
      <c r="AW43" s="178">
        <v>0</v>
      </c>
      <c r="AX43" s="178">
        <v>0</v>
      </c>
      <c r="AY43" s="178">
        <v>0</v>
      </c>
      <c r="AZ43" s="178">
        <v>0</v>
      </c>
      <c r="BA43" s="178">
        <v>0</v>
      </c>
      <c r="BB43" s="178">
        <v>0</v>
      </c>
      <c r="BC43" s="178">
        <v>0</v>
      </c>
      <c r="BD43" s="178">
        <v>0</v>
      </c>
      <c r="BE43" s="178">
        <v>0</v>
      </c>
      <c r="BF43" s="178">
        <v>0</v>
      </c>
      <c r="BG43" s="178">
        <v>0</v>
      </c>
      <c r="BH43" s="178">
        <v>0</v>
      </c>
      <c r="BI43" s="178">
        <v>0</v>
      </c>
      <c r="BJ43" s="178">
        <v>0</v>
      </c>
      <c r="BK43" s="178">
        <v>0</v>
      </c>
      <c r="BL43" s="178">
        <v>0</v>
      </c>
      <c r="BM43" s="178">
        <v>0</v>
      </c>
      <c r="BN43" s="178">
        <v>0</v>
      </c>
      <c r="BO43" s="178">
        <v>0</v>
      </c>
      <c r="BP43" s="178">
        <v>0</v>
      </c>
      <c r="BQ43" s="178">
        <v>0</v>
      </c>
      <c r="BR43" s="178">
        <v>0</v>
      </c>
      <c r="BS43" s="178">
        <v>0</v>
      </c>
      <c r="BT43" s="178">
        <v>0</v>
      </c>
      <c r="BU43" s="178">
        <v>0</v>
      </c>
      <c r="BV43" s="178">
        <v>0</v>
      </c>
      <c r="BW43" s="178">
        <v>0</v>
      </c>
      <c r="BX43" s="178">
        <v>0</v>
      </c>
      <c r="BY43" s="180">
        <v>0.29413273543850832</v>
      </c>
      <c r="BZ43" s="178">
        <v>0.25</v>
      </c>
      <c r="CA43" s="178">
        <v>0</v>
      </c>
      <c r="CB43" s="178">
        <v>0</v>
      </c>
      <c r="CC43" s="178">
        <v>0</v>
      </c>
      <c r="CD43" s="178">
        <v>0</v>
      </c>
      <c r="CE43" s="178">
        <v>0</v>
      </c>
      <c r="CF43" s="178">
        <v>0</v>
      </c>
      <c r="CG43" s="178">
        <v>0</v>
      </c>
      <c r="CH43" s="178">
        <v>0</v>
      </c>
      <c r="CI43" s="178">
        <v>0</v>
      </c>
      <c r="CJ43" s="178">
        <v>0</v>
      </c>
      <c r="CK43" s="178">
        <v>0</v>
      </c>
      <c r="CL43" s="178">
        <v>0</v>
      </c>
      <c r="CM43" s="178">
        <f t="shared" si="17"/>
        <v>0.29413273543850832</v>
      </c>
      <c r="CN43" s="178">
        <f t="shared" si="23"/>
        <v>0.25</v>
      </c>
      <c r="CO43" s="178">
        <f t="shared" si="18"/>
        <v>0</v>
      </c>
      <c r="CP43" s="178">
        <f t="shared" si="18"/>
        <v>0</v>
      </c>
      <c r="CQ43" s="178">
        <f t="shared" si="18"/>
        <v>0</v>
      </c>
      <c r="CR43" s="178">
        <f t="shared" si="18"/>
        <v>0</v>
      </c>
      <c r="CS43" s="178">
        <f t="shared" si="18"/>
        <v>0</v>
      </c>
      <c r="CT43" s="178">
        <f t="shared" si="18"/>
        <v>0</v>
      </c>
      <c r="CU43" s="178">
        <f>SUM(AC43,AJ43,AX43)</f>
        <v>0</v>
      </c>
      <c r="CV43" s="178">
        <v>0</v>
      </c>
      <c r="CW43" s="178">
        <v>0</v>
      </c>
      <c r="CX43" s="178">
        <v>0</v>
      </c>
      <c r="CY43" s="178">
        <v>0</v>
      </c>
      <c r="CZ43" s="182"/>
    </row>
    <row r="44" spans="1:104" ht="60.75" customHeight="1">
      <c r="A44" s="10" t="s">
        <v>300</v>
      </c>
      <c r="B44" s="39" t="s">
        <v>97</v>
      </c>
      <c r="C44" s="9" t="s">
        <v>101</v>
      </c>
      <c r="D44" s="178">
        <f>2.89/1.2</f>
        <v>2.4083333333333337</v>
      </c>
      <c r="E44" s="178">
        <v>0</v>
      </c>
      <c r="F44" s="178">
        <v>0</v>
      </c>
      <c r="G44" s="178">
        <v>0</v>
      </c>
      <c r="H44" s="178">
        <v>0</v>
      </c>
      <c r="I44" s="178">
        <v>0</v>
      </c>
      <c r="J44" s="178">
        <v>0</v>
      </c>
      <c r="K44" s="178">
        <v>0</v>
      </c>
      <c r="L44" s="178">
        <v>0</v>
      </c>
      <c r="M44" s="178">
        <v>0</v>
      </c>
      <c r="N44" s="178">
        <v>0</v>
      </c>
      <c r="O44" s="178">
        <v>0</v>
      </c>
      <c r="P44" s="178">
        <v>0</v>
      </c>
      <c r="Q44" s="178">
        <v>0</v>
      </c>
      <c r="R44" s="178">
        <v>0</v>
      </c>
      <c r="S44" s="178">
        <v>0</v>
      </c>
      <c r="T44" s="178">
        <v>0</v>
      </c>
      <c r="U44" s="178">
        <v>0</v>
      </c>
      <c r="V44" s="178">
        <v>0</v>
      </c>
      <c r="W44" s="178">
        <v>0</v>
      </c>
      <c r="X44" s="178">
        <v>0</v>
      </c>
      <c r="Y44" s="178">
        <v>0</v>
      </c>
      <c r="Z44" s="178">
        <v>0</v>
      </c>
      <c r="AA44" s="178">
        <v>0</v>
      </c>
      <c r="AB44" s="178">
        <v>0</v>
      </c>
      <c r="AC44" s="178">
        <v>0</v>
      </c>
      <c r="AD44" s="178">
        <v>0</v>
      </c>
      <c r="AE44" s="178">
        <v>0</v>
      </c>
      <c r="AF44" s="178">
        <v>0</v>
      </c>
      <c r="AG44" s="178">
        <v>0</v>
      </c>
      <c r="AH44" s="178">
        <v>0</v>
      </c>
      <c r="AI44" s="178">
        <v>0</v>
      </c>
      <c r="AJ44" s="178">
        <v>0</v>
      </c>
      <c r="AK44" s="178">
        <v>0</v>
      </c>
      <c r="AL44" s="178">
        <v>0</v>
      </c>
      <c r="AM44" s="178">
        <v>0</v>
      </c>
      <c r="AN44" s="178">
        <v>0</v>
      </c>
      <c r="AO44" s="178">
        <v>0</v>
      </c>
      <c r="AP44" s="178">
        <v>0</v>
      </c>
      <c r="AQ44" s="178">
        <v>0</v>
      </c>
      <c r="AR44" s="178">
        <v>0</v>
      </c>
      <c r="AS44" s="178">
        <v>0</v>
      </c>
      <c r="AT44" s="178">
        <v>0</v>
      </c>
      <c r="AU44" s="178">
        <v>0</v>
      </c>
      <c r="AV44" s="178">
        <v>0</v>
      </c>
      <c r="AW44" s="178">
        <v>0</v>
      </c>
      <c r="AX44" s="178">
        <v>0</v>
      </c>
      <c r="AY44" s="178">
        <v>0</v>
      </c>
      <c r="AZ44" s="178">
        <v>0</v>
      </c>
      <c r="BA44" s="178">
        <v>0</v>
      </c>
      <c r="BB44" s="178">
        <v>0</v>
      </c>
      <c r="BC44" s="178">
        <v>0</v>
      </c>
      <c r="BD44" s="178">
        <v>0</v>
      </c>
      <c r="BE44" s="178">
        <v>0</v>
      </c>
      <c r="BF44" s="178">
        <v>0</v>
      </c>
      <c r="BG44" s="178">
        <v>0</v>
      </c>
      <c r="BH44" s="178">
        <v>0</v>
      </c>
      <c r="BI44" s="178">
        <v>0</v>
      </c>
      <c r="BJ44" s="178">
        <v>0</v>
      </c>
      <c r="BK44" s="178">
        <v>0</v>
      </c>
      <c r="BL44" s="178">
        <v>0</v>
      </c>
      <c r="BM44" s="178">
        <v>0</v>
      </c>
      <c r="BN44" s="178">
        <v>0</v>
      </c>
      <c r="BO44" s="178">
        <v>0</v>
      </c>
      <c r="BP44" s="178">
        <v>0</v>
      </c>
      <c r="BQ44" s="178">
        <v>0</v>
      </c>
      <c r="BR44" s="178">
        <v>0</v>
      </c>
      <c r="BS44" s="178">
        <v>0</v>
      </c>
      <c r="BT44" s="178">
        <v>0</v>
      </c>
      <c r="BU44" s="178">
        <v>0</v>
      </c>
      <c r="BV44" s="178">
        <v>0</v>
      </c>
      <c r="BW44" s="178">
        <v>0</v>
      </c>
      <c r="BX44" s="178">
        <v>0</v>
      </c>
      <c r="BY44" s="180">
        <f>2.89/1.2</f>
        <v>2.4083333333333337</v>
      </c>
      <c r="BZ44" s="178">
        <v>0</v>
      </c>
      <c r="CA44" s="178">
        <v>0</v>
      </c>
      <c r="CB44" s="178">
        <v>0</v>
      </c>
      <c r="CC44" s="178">
        <v>0</v>
      </c>
      <c r="CD44" s="178">
        <v>0</v>
      </c>
      <c r="CE44" s="178">
        <v>0</v>
      </c>
      <c r="CF44" s="178">
        <v>0</v>
      </c>
      <c r="CG44" s="178">
        <v>0</v>
      </c>
      <c r="CH44" s="178">
        <v>0</v>
      </c>
      <c r="CI44" s="178">
        <v>0</v>
      </c>
      <c r="CJ44" s="178">
        <v>0</v>
      </c>
      <c r="CK44" s="178">
        <v>0</v>
      </c>
      <c r="CL44" s="178">
        <v>0</v>
      </c>
      <c r="CM44" s="178">
        <f t="shared" si="17"/>
        <v>2.4083333333333337</v>
      </c>
      <c r="CN44" s="178">
        <f t="shared" si="23"/>
        <v>0</v>
      </c>
      <c r="CO44" s="178">
        <f t="shared" si="18"/>
        <v>0</v>
      </c>
      <c r="CP44" s="178">
        <f t="shared" si="18"/>
        <v>0</v>
      </c>
      <c r="CQ44" s="178">
        <f t="shared" si="18"/>
        <v>0</v>
      </c>
      <c r="CR44" s="178">
        <f t="shared" si="18"/>
        <v>0</v>
      </c>
      <c r="CS44" s="178">
        <f t="shared" si="18"/>
        <v>0</v>
      </c>
      <c r="CT44" s="178">
        <f t="shared" si="18"/>
        <v>0</v>
      </c>
      <c r="CU44" s="178">
        <f>SUM(AC44,AJ44,AX44)</f>
        <v>0</v>
      </c>
      <c r="CV44" s="178">
        <v>0</v>
      </c>
      <c r="CW44" s="178">
        <v>0</v>
      </c>
      <c r="CX44" s="178">
        <v>0</v>
      </c>
      <c r="CY44" s="178">
        <v>0</v>
      </c>
      <c r="CZ44" s="182"/>
    </row>
    <row r="46" spans="1:104" s="2" customFormat="1">
      <c r="B46" s="365" t="s">
        <v>2</v>
      </c>
      <c r="C46" s="365"/>
      <c r="D46" s="365"/>
      <c r="E46" s="132" t="s">
        <v>305</v>
      </c>
      <c r="F46" s="3"/>
      <c r="G46" s="3"/>
      <c r="H46" s="3"/>
      <c r="I46" s="3"/>
      <c r="J46" s="3"/>
      <c r="K46" s="3"/>
      <c r="L46" s="3"/>
      <c r="M46" s="3"/>
      <c r="N46" s="3"/>
      <c r="O46" s="3"/>
      <c r="P46" s="3"/>
      <c r="Q46" s="3"/>
      <c r="R46" s="3"/>
      <c r="S46" s="133"/>
      <c r="T46" s="3"/>
      <c r="U46" s="3"/>
    </row>
    <row r="47" spans="1:104" s="2" customFormat="1" ht="15">
      <c r="B47" s="3"/>
      <c r="C47" s="3"/>
      <c r="D47" s="3"/>
      <c r="E47" s="3"/>
      <c r="F47" s="3"/>
      <c r="G47" s="3"/>
      <c r="H47" s="3"/>
      <c r="I47" s="3"/>
      <c r="J47" s="3"/>
      <c r="K47" s="3"/>
      <c r="L47" s="3"/>
      <c r="M47" s="3"/>
      <c r="N47" s="3"/>
      <c r="O47" s="3"/>
      <c r="P47" s="3"/>
      <c r="Q47" s="3"/>
      <c r="R47" s="3"/>
      <c r="S47" s="133"/>
      <c r="T47" s="3"/>
      <c r="U47" s="3"/>
    </row>
    <row r="48" spans="1:104" s="2" customFormat="1" ht="15">
      <c r="B48" s="3"/>
      <c r="C48" s="3"/>
      <c r="D48" s="3"/>
      <c r="E48" s="3"/>
      <c r="F48" s="3"/>
      <c r="G48" s="3"/>
      <c r="H48" s="3"/>
      <c r="I48" s="3"/>
      <c r="J48" s="3"/>
      <c r="K48" s="3"/>
      <c r="L48" s="3"/>
      <c r="M48" s="3"/>
      <c r="N48" s="3"/>
      <c r="O48" s="3"/>
      <c r="P48" s="3"/>
      <c r="Q48" s="3"/>
      <c r="R48" s="3"/>
      <c r="S48" s="133"/>
      <c r="T48" s="3"/>
      <c r="U48" s="3"/>
    </row>
    <row r="49" spans="2:21" s="2" customFormat="1" ht="15">
      <c r="B49" s="3"/>
      <c r="C49" s="3"/>
      <c r="D49" s="3"/>
      <c r="E49" s="3"/>
      <c r="F49" s="3"/>
      <c r="G49" s="3"/>
      <c r="H49" s="3"/>
      <c r="I49" s="3"/>
      <c r="J49" s="3"/>
      <c r="K49" s="3"/>
      <c r="L49" s="3"/>
      <c r="M49" s="3"/>
      <c r="N49" s="3"/>
      <c r="O49" s="3"/>
      <c r="P49" s="3"/>
      <c r="Q49" s="3"/>
      <c r="R49" s="3"/>
      <c r="S49" s="133"/>
      <c r="T49" s="3"/>
      <c r="U49" s="3"/>
    </row>
    <row r="50" spans="2:21" s="2" customFormat="1">
      <c r="B50" s="58" t="s">
        <v>0</v>
      </c>
      <c r="C50" s="58"/>
      <c r="D50" s="4"/>
      <c r="E50" s="4"/>
      <c r="F50" s="4"/>
      <c r="G50" s="4"/>
      <c r="H50" s="4"/>
      <c r="I50" s="4"/>
      <c r="J50" s="4"/>
      <c r="K50" s="4"/>
      <c r="L50" s="3"/>
      <c r="M50" s="3"/>
      <c r="N50" s="3"/>
      <c r="O50" s="3"/>
      <c r="P50" s="3"/>
      <c r="Q50" s="3"/>
      <c r="R50" s="3"/>
      <c r="S50" s="133"/>
      <c r="T50" s="3"/>
      <c r="U50" s="3"/>
    </row>
    <row r="51" spans="2:21" s="2" customFormat="1" ht="15">
      <c r="B51" s="3"/>
      <c r="C51" s="3"/>
      <c r="D51" s="3"/>
      <c r="E51" s="3"/>
      <c r="F51" s="3"/>
      <c r="G51" s="3"/>
      <c r="H51" s="3"/>
      <c r="I51" s="3"/>
      <c r="J51" s="3"/>
      <c r="K51" s="3"/>
      <c r="L51" s="3"/>
      <c r="M51" s="3"/>
      <c r="N51" s="3"/>
      <c r="O51" s="3"/>
      <c r="P51" s="3"/>
      <c r="Q51" s="3"/>
      <c r="R51" s="3"/>
      <c r="S51" s="133"/>
      <c r="T51" s="3"/>
      <c r="U51" s="3"/>
    </row>
  </sheetData>
  <mergeCells count="55">
    <mergeCell ref="A9:AG9"/>
    <mergeCell ref="A4:AG4"/>
    <mergeCell ref="A5:AG5"/>
    <mergeCell ref="A6:AG6"/>
    <mergeCell ref="A7:AG7"/>
    <mergeCell ref="A8:AG8"/>
    <mergeCell ref="A10:AG10"/>
    <mergeCell ref="A11:AG11"/>
    <mergeCell ref="A12:AG12"/>
    <mergeCell ref="A13:CX13"/>
    <mergeCell ref="A14:A18"/>
    <mergeCell ref="B14:B18"/>
    <mergeCell ref="C14:C18"/>
    <mergeCell ref="D14:E16"/>
    <mergeCell ref="F14:S15"/>
    <mergeCell ref="T14:AG14"/>
    <mergeCell ref="AH14:CY14"/>
    <mergeCell ref="CZ14:CZ18"/>
    <mergeCell ref="T15:AG15"/>
    <mergeCell ref="AH15:AU15"/>
    <mergeCell ref="AV15:BI15"/>
    <mergeCell ref="BJ15:BW15"/>
    <mergeCell ref="BX15:CK15"/>
    <mergeCell ref="CL15:CY15"/>
    <mergeCell ref="AV16:BB16"/>
    <mergeCell ref="BC16:BI16"/>
    <mergeCell ref="CL16:CR16"/>
    <mergeCell ref="CS16:CY16"/>
    <mergeCell ref="F16:L16"/>
    <mergeCell ref="M16:S16"/>
    <mergeCell ref="T16:Z16"/>
    <mergeCell ref="AA16:AG16"/>
    <mergeCell ref="AH16:AN16"/>
    <mergeCell ref="AO16:AU16"/>
    <mergeCell ref="AB17:AG17"/>
    <mergeCell ref="BJ16:BP16"/>
    <mergeCell ref="BQ16:BW16"/>
    <mergeCell ref="BX16:CD16"/>
    <mergeCell ref="CE16:CK16"/>
    <mergeCell ref="BY17:CD17"/>
    <mergeCell ref="CF17:CK17"/>
    <mergeCell ref="CM17:CR17"/>
    <mergeCell ref="CT17:CY17"/>
    <mergeCell ref="B46:D46"/>
    <mergeCell ref="AI17:AN17"/>
    <mergeCell ref="AP17:AU17"/>
    <mergeCell ref="AW17:BB17"/>
    <mergeCell ref="BD17:BI17"/>
    <mergeCell ref="BK17:BP17"/>
    <mergeCell ref="BR17:BW17"/>
    <mergeCell ref="D17:D18"/>
    <mergeCell ref="E17:E18"/>
    <mergeCell ref="G17:L17"/>
    <mergeCell ref="N17:S17"/>
    <mergeCell ref="U17:Z17"/>
  </mergeCells>
  <pageMargins left="0.70866141732283472" right="0.70866141732283472" top="0.74803149606299213" bottom="0.74803149606299213" header="0.31496062992125984" footer="0.31496062992125984"/>
  <pageSetup paperSize="8" scale="53" fitToWidth="2" orientation="landscape" r:id="rId1"/>
  <headerFooter differentFirst="1">
    <oddHeader>&amp;C&amp;P</oddHeader>
  </headerFooter>
  <colBreaks count="1" manualBreakCount="1">
    <brk id="33" max="39"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9"/>
  <sheetViews>
    <sheetView view="pageBreakPreview" zoomScale="110" zoomScaleNormal="100" zoomScaleSheetLayoutView="110" workbookViewId="0">
      <selection activeCell="O12" sqref="O12"/>
    </sheetView>
  </sheetViews>
  <sheetFormatPr defaultRowHeight="15.75"/>
  <cols>
    <col min="1" max="1" width="7.25" style="61" customWidth="1"/>
    <col min="2" max="2" width="49.625" style="61" customWidth="1"/>
    <col min="3" max="4" width="11.5" style="61" customWidth="1"/>
    <col min="5" max="5" width="12.375" style="61" customWidth="1"/>
    <col min="6" max="7" width="16.5" style="61" customWidth="1"/>
    <col min="8" max="8" width="14.375" style="61" customWidth="1"/>
    <col min="9" max="9" width="4.5" style="61" customWidth="1"/>
    <col min="10" max="10" width="6" style="61" customWidth="1"/>
    <col min="11" max="12" width="5.75" style="61" customWidth="1"/>
    <col min="13" max="13" width="5" style="61" customWidth="1"/>
    <col min="14" max="14" width="4.75" style="61" customWidth="1"/>
    <col min="15" max="15" width="4.375" style="61" customWidth="1"/>
    <col min="16" max="16" width="4.25" style="61" customWidth="1"/>
    <col min="17" max="17" width="5.75" style="61" customWidth="1"/>
    <col min="18" max="18" width="6.25" style="61" customWidth="1"/>
    <col min="19" max="19" width="4.625" style="61" customWidth="1"/>
    <col min="20" max="20" width="4.375" style="61" customWidth="1"/>
    <col min="21" max="22" width="3.375" style="61" customWidth="1"/>
    <col min="23" max="23" width="4.125" style="61" customWidth="1"/>
    <col min="24" max="26" width="5.75" style="61" customWidth="1"/>
    <col min="27" max="27" width="3.875" style="61" customWidth="1"/>
    <col min="28" max="28" width="4.5" style="61" customWidth="1"/>
    <col min="29" max="29" width="3.875" style="61" customWidth="1"/>
    <col min="30" max="30" width="4.375" style="61" customWidth="1"/>
    <col min="31" max="33" width="5.75" style="61" customWidth="1"/>
    <col min="34" max="34" width="6.125" style="61" customWidth="1"/>
    <col min="35" max="35" width="5.75" style="61" customWidth="1"/>
    <col min="36" max="36" width="6.5" style="61" customWidth="1"/>
    <col min="37" max="37" width="3.5" style="61" customWidth="1"/>
    <col min="38" max="38" width="5.75" style="61" customWidth="1"/>
    <col min="39" max="39" width="16.125" style="61" customWidth="1"/>
    <col min="40" max="40" width="21.25" style="61" customWidth="1"/>
    <col min="41" max="41" width="12.625" style="61" customWidth="1"/>
    <col min="42" max="42" width="22.375" style="61" customWidth="1"/>
    <col min="43" max="43" width="10.875" style="61" customWidth="1"/>
    <col min="44" max="44" width="17.375" style="61" customWidth="1"/>
    <col min="45" max="46" width="4.125" style="61" customWidth="1"/>
    <col min="47" max="47" width="3.75" style="61" customWidth="1"/>
    <col min="48" max="48" width="3.875" style="61" customWidth="1"/>
    <col min="49" max="49" width="4.5" style="61" customWidth="1"/>
    <col min="50" max="50" width="5" style="61" customWidth="1"/>
    <col min="51" max="51" width="5.5" style="61" customWidth="1"/>
    <col min="52" max="52" width="5.75" style="61" customWidth="1"/>
    <col min="53" max="53" width="5.5" style="61" customWidth="1"/>
    <col min="54" max="55" width="5" style="61" customWidth="1"/>
    <col min="56" max="56" width="12.875" style="61" customWidth="1"/>
    <col min="57" max="66" width="5" style="61" customWidth="1"/>
    <col min="67" max="16384" width="9" style="61"/>
  </cols>
  <sheetData>
    <row r="1" spans="1:56" ht="18.75">
      <c r="H1" s="135" t="s">
        <v>956</v>
      </c>
      <c r="N1" s="59"/>
      <c r="O1" s="346"/>
      <c r="P1" s="59"/>
      <c r="Q1" s="59"/>
      <c r="R1" s="59"/>
      <c r="S1" s="59"/>
      <c r="T1" s="59"/>
      <c r="U1" s="59"/>
      <c r="V1" s="59"/>
      <c r="W1" s="59"/>
      <c r="X1" s="59"/>
    </row>
    <row r="2" spans="1:56" ht="18.75">
      <c r="H2" s="68" t="s">
        <v>103</v>
      </c>
      <c r="N2" s="59"/>
      <c r="O2" s="346"/>
      <c r="P2" s="59"/>
      <c r="Q2" s="59"/>
      <c r="R2" s="59"/>
      <c r="S2" s="59"/>
      <c r="T2" s="59"/>
      <c r="U2" s="59"/>
      <c r="V2" s="59"/>
      <c r="W2" s="59"/>
      <c r="X2" s="59"/>
    </row>
    <row r="3" spans="1:56" ht="18.75">
      <c r="H3" s="68" t="s">
        <v>104</v>
      </c>
      <c r="N3" s="59"/>
      <c r="O3" s="346"/>
      <c r="P3" s="59"/>
      <c r="Q3" s="59"/>
      <c r="R3" s="59"/>
      <c r="S3" s="59"/>
      <c r="T3" s="59"/>
      <c r="U3" s="59"/>
      <c r="V3" s="59"/>
      <c r="W3" s="59"/>
      <c r="X3" s="59"/>
    </row>
    <row r="4" spans="1:56" ht="18.75">
      <c r="H4" s="68"/>
      <c r="N4" s="59"/>
      <c r="O4" s="346"/>
      <c r="P4" s="59"/>
      <c r="Q4" s="59"/>
      <c r="R4" s="59"/>
      <c r="S4" s="59"/>
      <c r="T4" s="59"/>
      <c r="U4" s="59"/>
      <c r="V4" s="59"/>
      <c r="W4" s="59"/>
      <c r="X4" s="59"/>
    </row>
    <row r="5" spans="1:56">
      <c r="A5" s="565" t="s">
        <v>957</v>
      </c>
      <c r="B5" s="565"/>
      <c r="C5" s="565"/>
      <c r="D5" s="565"/>
      <c r="E5" s="565"/>
      <c r="F5" s="565"/>
      <c r="G5" s="565"/>
      <c r="H5" s="565"/>
      <c r="N5" s="59"/>
      <c r="O5" s="346"/>
      <c r="P5" s="59"/>
      <c r="Q5" s="59"/>
      <c r="R5" s="59"/>
      <c r="S5" s="59"/>
      <c r="T5" s="59"/>
      <c r="U5" s="59"/>
      <c r="V5" s="59"/>
      <c r="W5" s="59"/>
      <c r="X5" s="59"/>
    </row>
    <row r="6" spans="1:56">
      <c r="I6" s="59"/>
      <c r="J6" s="59"/>
      <c r="K6" s="59"/>
      <c r="L6" s="59"/>
      <c r="M6" s="59"/>
      <c r="N6" s="59"/>
      <c r="O6" s="72"/>
      <c r="P6" s="72"/>
      <c r="Q6" s="72"/>
      <c r="R6" s="72"/>
      <c r="S6" s="72"/>
      <c r="T6" s="72"/>
      <c r="U6" s="72"/>
      <c r="V6" s="72"/>
      <c r="W6" s="72"/>
      <c r="X6" s="72"/>
      <c r="Y6" s="72"/>
      <c r="Z6" s="72"/>
      <c r="AA6" s="72"/>
      <c r="AB6" s="72"/>
      <c r="AC6" s="59"/>
      <c r="AD6" s="72"/>
      <c r="AE6" s="59"/>
      <c r="AF6" s="59"/>
      <c r="AG6" s="59"/>
      <c r="AH6" s="59"/>
      <c r="AI6" s="59"/>
      <c r="AJ6" s="59"/>
      <c r="AK6" s="59"/>
      <c r="AL6" s="59"/>
      <c r="AM6" s="59"/>
      <c r="AN6" s="59"/>
      <c r="AO6" s="59"/>
      <c r="AP6" s="59"/>
      <c r="AQ6" s="59"/>
      <c r="AR6" s="59"/>
      <c r="AS6" s="59"/>
      <c r="AT6" s="59"/>
      <c r="AU6" s="59"/>
    </row>
    <row r="7" spans="1:56">
      <c r="A7" s="468" t="str">
        <f>'[11]17'!A7:H7</f>
        <v>Инвестиционная программа филиал "Волго-Вятский" АО "Оборонэнерго" в границах Республики Марий Эл</v>
      </c>
      <c r="B7" s="468"/>
      <c r="C7" s="468"/>
      <c r="D7" s="468"/>
      <c r="E7" s="468"/>
      <c r="F7" s="468"/>
      <c r="G7" s="468"/>
      <c r="H7" s="468"/>
      <c r="I7" s="132"/>
      <c r="J7" s="132"/>
      <c r="K7" s="132"/>
      <c r="L7" s="132"/>
      <c r="M7" s="132"/>
      <c r="N7" s="132"/>
      <c r="O7" s="72"/>
      <c r="P7" s="72"/>
      <c r="Q7" s="72"/>
      <c r="R7" s="72"/>
      <c r="S7" s="72"/>
      <c r="T7" s="72"/>
      <c r="U7" s="72"/>
      <c r="V7" s="72"/>
      <c r="W7" s="72"/>
      <c r="X7" s="72"/>
      <c r="Y7" s="72"/>
      <c r="Z7" s="72"/>
      <c r="AA7" s="72"/>
      <c r="AB7" s="72"/>
      <c r="AC7" s="59"/>
      <c r="AD7" s="72"/>
      <c r="AE7" s="59"/>
      <c r="AF7" s="59"/>
      <c r="AG7" s="59"/>
      <c r="AH7" s="59"/>
      <c r="AI7" s="59"/>
      <c r="AJ7" s="59"/>
      <c r="AK7" s="59"/>
      <c r="AL7" s="59"/>
      <c r="AM7" s="59"/>
      <c r="AN7" s="59"/>
      <c r="AO7" s="59"/>
      <c r="AP7" s="59"/>
      <c r="AQ7" s="59"/>
      <c r="AR7" s="59"/>
      <c r="AS7" s="59"/>
      <c r="AT7" s="59"/>
      <c r="AU7" s="59"/>
    </row>
    <row r="8" spans="1:56">
      <c r="A8" s="468" t="s">
        <v>57</v>
      </c>
      <c r="B8" s="468"/>
      <c r="C8" s="468"/>
      <c r="D8" s="468"/>
      <c r="E8" s="468"/>
      <c r="F8" s="468"/>
      <c r="G8" s="468"/>
      <c r="H8" s="468"/>
      <c r="I8" s="276"/>
      <c r="J8" s="276"/>
      <c r="K8" s="276"/>
      <c r="L8" s="276"/>
      <c r="M8" s="276"/>
      <c r="N8" s="276"/>
      <c r="O8" s="72"/>
      <c r="P8" s="72"/>
      <c r="Q8" s="72"/>
      <c r="R8" s="72"/>
      <c r="S8" s="72"/>
      <c r="T8" s="72"/>
      <c r="U8" s="72"/>
      <c r="V8" s="72"/>
      <c r="W8" s="72"/>
      <c r="X8" s="72"/>
      <c r="Y8" s="72"/>
      <c r="Z8" s="72"/>
      <c r="AA8" s="72"/>
      <c r="AB8" s="72"/>
      <c r="AC8" s="59"/>
      <c r="AD8" s="72"/>
      <c r="AE8" s="59"/>
      <c r="AF8" s="59"/>
      <c r="AG8" s="59"/>
      <c r="AH8" s="59"/>
      <c r="AI8" s="59"/>
      <c r="AJ8" s="59"/>
      <c r="AK8" s="59"/>
      <c r="AL8" s="59"/>
      <c r="AM8" s="59"/>
      <c r="AN8" s="59"/>
      <c r="AO8" s="59"/>
      <c r="AP8" s="59"/>
      <c r="AQ8" s="59"/>
      <c r="AR8" s="59"/>
      <c r="AS8" s="59"/>
      <c r="AT8" s="59"/>
      <c r="AU8" s="59"/>
    </row>
    <row r="9" spans="1:56">
      <c r="A9" s="59"/>
      <c r="B9" s="59"/>
      <c r="C9" s="59"/>
      <c r="D9" s="59"/>
      <c r="E9" s="59"/>
      <c r="F9" s="59"/>
      <c r="G9" s="59"/>
      <c r="H9" s="59"/>
      <c r="I9" s="59"/>
      <c r="J9" s="59"/>
      <c r="K9" s="59"/>
      <c r="L9" s="59"/>
      <c r="M9" s="59"/>
      <c r="N9" s="59"/>
      <c r="O9" s="72"/>
      <c r="P9" s="72"/>
      <c r="Q9" s="72"/>
      <c r="R9" s="72"/>
      <c r="S9" s="72"/>
      <c r="T9" s="72"/>
      <c r="U9" s="72"/>
      <c r="V9" s="72"/>
      <c r="W9" s="72"/>
      <c r="X9" s="72"/>
      <c r="Y9" s="72"/>
      <c r="Z9" s="72"/>
      <c r="AA9" s="72"/>
      <c r="AB9" s="72"/>
      <c r="AC9" s="59"/>
      <c r="AD9" s="72"/>
      <c r="AE9" s="59"/>
      <c r="AF9" s="59"/>
      <c r="AG9" s="59"/>
      <c r="AH9" s="59"/>
      <c r="AI9" s="59"/>
      <c r="AJ9" s="59"/>
      <c r="AK9" s="59"/>
      <c r="AL9" s="59"/>
      <c r="AM9" s="59"/>
      <c r="AN9" s="59"/>
      <c r="AO9" s="59"/>
      <c r="AP9" s="59"/>
      <c r="AQ9" s="59"/>
      <c r="AR9" s="59"/>
      <c r="AS9" s="59"/>
      <c r="AT9" s="59"/>
      <c r="AU9" s="59"/>
    </row>
    <row r="10" spans="1:56" ht="26.25" customHeight="1">
      <c r="A10" s="368" t="s">
        <v>61</v>
      </c>
      <c r="B10" s="368"/>
      <c r="C10" s="368"/>
      <c r="D10" s="368"/>
      <c r="E10" s="368"/>
      <c r="F10" s="368"/>
      <c r="G10" s="368"/>
      <c r="H10" s="368"/>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row>
    <row r="11" spans="1:56" ht="15" customHeight="1">
      <c r="A11" s="162"/>
      <c r="B11" s="162"/>
      <c r="C11" s="162"/>
      <c r="D11" s="162"/>
      <c r="E11" s="162"/>
      <c r="F11" s="162"/>
      <c r="G11" s="162"/>
      <c r="H11" s="162"/>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row>
    <row r="12" spans="1:56" ht="18" customHeight="1">
      <c r="A12" s="368" t="s">
        <v>958</v>
      </c>
      <c r="B12" s="368"/>
      <c r="C12" s="368"/>
      <c r="D12" s="368"/>
      <c r="E12" s="368"/>
      <c r="F12" s="368"/>
      <c r="G12" s="368"/>
      <c r="H12" s="368"/>
      <c r="I12" s="166"/>
      <c r="J12" s="166"/>
      <c r="K12" s="166"/>
      <c r="L12" s="166"/>
      <c r="M12" s="166"/>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row>
    <row r="13" spans="1:56" ht="13.5" customHeight="1">
      <c r="A13" s="166" t="s">
        <v>959</v>
      </c>
      <c r="B13" s="166"/>
      <c r="C13" s="166"/>
      <c r="D13" s="166"/>
      <c r="E13" s="166"/>
      <c r="F13" s="166"/>
      <c r="G13" s="166"/>
      <c r="H13" s="166"/>
      <c r="I13" s="166"/>
      <c r="J13" s="166"/>
      <c r="K13" s="166"/>
      <c r="L13" s="166"/>
      <c r="M13" s="166"/>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row>
    <row r="14" spans="1:56" ht="36" customHeight="1">
      <c r="A14" s="566" t="s">
        <v>703</v>
      </c>
      <c r="B14" s="395" t="s">
        <v>960</v>
      </c>
      <c r="C14" s="408" t="s">
        <v>961</v>
      </c>
      <c r="D14" s="567" t="s">
        <v>962</v>
      </c>
      <c r="E14" s="568"/>
      <c r="F14" s="568"/>
      <c r="G14" s="568"/>
      <c r="H14" s="569"/>
      <c r="I14" s="185"/>
      <c r="J14" s="347"/>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row>
    <row r="15" spans="1:56">
      <c r="A15" s="566"/>
      <c r="B15" s="395"/>
      <c r="C15" s="410"/>
      <c r="D15" s="348" t="s">
        <v>963</v>
      </c>
      <c r="E15" s="348" t="s">
        <v>964</v>
      </c>
      <c r="F15" s="348" t="s">
        <v>965</v>
      </c>
      <c r="G15" s="348" t="s">
        <v>966</v>
      </c>
      <c r="H15" s="348" t="s">
        <v>967</v>
      </c>
      <c r="I15" s="185"/>
      <c r="J15" s="347"/>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row>
    <row r="16" spans="1:56">
      <c r="A16" s="349">
        <v>1</v>
      </c>
      <c r="B16" s="350">
        <v>2</v>
      </c>
      <c r="C16" s="349">
        <v>3</v>
      </c>
      <c r="D16" s="348">
        <v>4</v>
      </c>
      <c r="E16" s="349">
        <v>5</v>
      </c>
      <c r="F16" s="348">
        <v>6</v>
      </c>
      <c r="G16" s="348"/>
      <c r="H16" s="348">
        <v>7</v>
      </c>
      <c r="I16" s="185"/>
      <c r="J16" s="347"/>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row>
    <row r="17" spans="1:48" ht="31.5">
      <c r="A17" s="349">
        <v>1</v>
      </c>
      <c r="B17" s="351" t="s">
        <v>968</v>
      </c>
      <c r="C17" s="350" t="s">
        <v>969</v>
      </c>
      <c r="D17" s="352">
        <v>0.1217</v>
      </c>
      <c r="E17" s="353">
        <v>0.11987449999999999</v>
      </c>
      <c r="F17" s="353">
        <v>0.11807638249999999</v>
      </c>
      <c r="G17" s="353">
        <v>0.11630523676249999</v>
      </c>
      <c r="H17" s="354">
        <v>0.11456065821106248</v>
      </c>
      <c r="I17" s="355"/>
      <c r="J17" s="347"/>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row>
    <row r="18" spans="1:48" ht="31.5">
      <c r="A18" s="349">
        <v>2</v>
      </c>
      <c r="B18" s="356" t="s">
        <v>970</v>
      </c>
      <c r="C18" s="350" t="s">
        <v>969</v>
      </c>
      <c r="D18" s="352">
        <v>1</v>
      </c>
      <c r="E18" s="353">
        <v>1</v>
      </c>
      <c r="F18" s="353">
        <v>1</v>
      </c>
      <c r="G18" s="353">
        <v>1</v>
      </c>
      <c r="H18" s="353">
        <v>1</v>
      </c>
      <c r="I18" s="357"/>
      <c r="J18" s="347"/>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row>
    <row r="19" spans="1:48" ht="31.5">
      <c r="A19" s="349">
        <v>3</v>
      </c>
      <c r="B19" s="351" t="s">
        <v>971</v>
      </c>
      <c r="C19" s="350" t="s">
        <v>969</v>
      </c>
      <c r="D19" s="352">
        <v>0.89749999999999996</v>
      </c>
      <c r="E19" s="352">
        <v>0.89749999999999996</v>
      </c>
      <c r="F19" s="352">
        <v>0.89749999999999996</v>
      </c>
      <c r="G19" s="352">
        <v>0.89749999999999996</v>
      </c>
      <c r="H19" s="352">
        <v>0.89749999999999996</v>
      </c>
      <c r="I19" s="358"/>
      <c r="J19" s="347"/>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row>
    <row r="20" spans="1:48">
      <c r="I20" s="185"/>
      <c r="J20" s="185"/>
    </row>
    <row r="21" spans="1:48">
      <c r="I21" s="185"/>
      <c r="J21" s="185"/>
    </row>
    <row r="23" spans="1:48" s="3" customFormat="1" ht="15">
      <c r="A23" s="563" t="s">
        <v>2</v>
      </c>
      <c r="B23" s="563"/>
      <c r="C23" s="563"/>
      <c r="D23" s="359"/>
      <c r="F23" s="360" t="s">
        <v>305</v>
      </c>
      <c r="G23" s="360"/>
    </row>
    <row r="26" spans="1:48">
      <c r="A26" s="564" t="s">
        <v>972</v>
      </c>
      <c r="B26" s="564"/>
      <c r="C26" s="564"/>
      <c r="D26" s="361"/>
      <c r="F26" s="362" t="s">
        <v>486</v>
      </c>
      <c r="G26" s="362"/>
      <c r="I26" s="363"/>
    </row>
    <row r="29" spans="1:48">
      <c r="M29" s="364"/>
    </row>
  </sheetData>
  <mergeCells count="11">
    <mergeCell ref="A23:C23"/>
    <mergeCell ref="A26:C26"/>
    <mergeCell ref="A5:H5"/>
    <mergeCell ref="A7:H7"/>
    <mergeCell ref="A8:H8"/>
    <mergeCell ref="A10:H10"/>
    <mergeCell ref="A12:H12"/>
    <mergeCell ref="A14:A15"/>
    <mergeCell ref="B14:B15"/>
    <mergeCell ref="C14:C15"/>
    <mergeCell ref="D14:H14"/>
  </mergeCells>
  <pageMargins left="0.70866141732283472" right="0.70866141732283472" top="0.74803149606299213" bottom="0.74803149606299213" header="0.31496062992125984" footer="0.31496062992125984"/>
  <pageSetup paperSize="9" scale="5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7"/>
  <sheetViews>
    <sheetView view="pageBreakPreview" zoomScaleNormal="100" zoomScaleSheetLayoutView="100" workbookViewId="0">
      <selection activeCell="A8" sqref="A8"/>
    </sheetView>
  </sheetViews>
  <sheetFormatPr defaultRowHeight="15.75"/>
  <cols>
    <col min="2" max="2" width="77" customWidth="1"/>
  </cols>
  <sheetData>
    <row r="1" spans="1:10" ht="18.75">
      <c r="A1" s="316"/>
      <c r="B1" s="135" t="s">
        <v>973</v>
      </c>
      <c r="C1" s="2"/>
      <c r="D1" s="2"/>
      <c r="E1" s="2"/>
      <c r="F1" s="2"/>
      <c r="G1" s="2"/>
      <c r="H1" s="2"/>
      <c r="I1" s="2"/>
    </row>
    <row r="2" spans="1:10" ht="18.75">
      <c r="A2" s="316"/>
      <c r="B2" s="68" t="s">
        <v>103</v>
      </c>
      <c r="C2" s="2"/>
      <c r="D2" s="2"/>
      <c r="E2" s="2"/>
      <c r="F2" s="2"/>
      <c r="G2" s="2"/>
      <c r="H2" s="2"/>
      <c r="I2" s="2"/>
    </row>
    <row r="3" spans="1:10" ht="18.75">
      <c r="A3" s="316"/>
      <c r="B3" s="68" t="s">
        <v>104</v>
      </c>
      <c r="C3" s="2"/>
      <c r="D3" s="2"/>
      <c r="E3" s="2"/>
      <c r="F3" s="2"/>
      <c r="G3" s="2"/>
      <c r="H3" s="2"/>
      <c r="I3" s="2"/>
    </row>
    <row r="4" spans="1:10" ht="18.75">
      <c r="A4" s="316"/>
      <c r="B4" s="68"/>
      <c r="C4" s="2"/>
      <c r="D4" s="2"/>
      <c r="E4" s="2"/>
      <c r="F4" s="2"/>
      <c r="G4" s="2"/>
      <c r="H4" s="2"/>
      <c r="I4" s="2"/>
    </row>
    <row r="5" spans="1:10" ht="171" customHeight="1">
      <c r="A5" s="570" t="s">
        <v>974</v>
      </c>
      <c r="B5" s="570"/>
      <c r="C5" s="571"/>
      <c r="D5" s="571"/>
      <c r="E5" s="571"/>
      <c r="F5" s="571"/>
      <c r="G5" s="571"/>
      <c r="H5" s="571"/>
      <c r="I5" s="571"/>
      <c r="J5" s="571"/>
    </row>
    <row r="6" spans="1:10" ht="20.25" customHeight="1">
      <c r="A6" s="572"/>
      <c r="B6" s="572"/>
      <c r="C6" s="571"/>
      <c r="D6" s="571"/>
      <c r="E6" s="571"/>
      <c r="F6" s="571"/>
      <c r="G6" s="571"/>
      <c r="H6" s="571"/>
      <c r="I6" s="571"/>
      <c r="J6" s="571"/>
    </row>
    <row r="7" spans="1:10" ht="18.75">
      <c r="A7" s="412" t="s">
        <v>61</v>
      </c>
      <c r="B7" s="412"/>
      <c r="C7" s="572"/>
      <c r="D7" s="572"/>
      <c r="E7" s="572"/>
      <c r="F7" s="2"/>
      <c r="G7" s="2"/>
      <c r="H7" s="2"/>
      <c r="I7" s="2"/>
      <c r="J7" s="2"/>
    </row>
    <row r="9" spans="1:10" ht="69" customHeight="1">
      <c r="A9" s="110" t="s">
        <v>703</v>
      </c>
      <c r="B9" s="350" t="s">
        <v>975</v>
      </c>
    </row>
    <row r="10" spans="1:10">
      <c r="A10" s="573">
        <v>1</v>
      </c>
      <c r="B10" s="573">
        <v>2</v>
      </c>
    </row>
    <row r="11" spans="1:10">
      <c r="A11" s="110">
        <v>1</v>
      </c>
      <c r="B11" s="574" t="s">
        <v>13</v>
      </c>
    </row>
    <row r="17" spans="1:6">
      <c r="A17" s="575" t="s">
        <v>0</v>
      </c>
      <c r="B17" s="575"/>
      <c r="C17" s="576"/>
      <c r="D17" s="131"/>
      <c r="E17" s="577"/>
      <c r="F17" s="131"/>
    </row>
  </sheetData>
  <mergeCells count="3">
    <mergeCell ref="A5:B5"/>
    <mergeCell ref="A7:B7"/>
    <mergeCell ref="A17:B17"/>
  </mergeCells>
  <pageMargins left="0.70866141732283472" right="0.70866141732283472" top="0.74803149606299213" bottom="0.74803149606299213" header="0.31496062992125984" footer="0.31496062992125984"/>
  <pageSetup paperSize="9" scale="9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9"/>
  <sheetViews>
    <sheetView topLeftCell="A16" zoomScale="70" zoomScaleNormal="70" workbookViewId="0">
      <selection activeCell="G61" sqref="G61"/>
    </sheetView>
  </sheetViews>
  <sheetFormatPr defaultColWidth="9" defaultRowHeight="15.75"/>
  <cols>
    <col min="1" max="1" width="8.875" style="578" customWidth="1"/>
    <col min="2" max="2" width="74.625" style="579" customWidth="1"/>
    <col min="3" max="3" width="10.75" style="580" customWidth="1"/>
    <col min="4" max="4" width="12.625" style="581" customWidth="1"/>
    <col min="5" max="5" width="13.375" style="581" customWidth="1"/>
    <col min="6" max="6" width="15.375" style="581" customWidth="1"/>
    <col min="7" max="18" width="13.75" style="581" customWidth="1"/>
    <col min="19" max="19" width="91.875" style="581" customWidth="1"/>
    <col min="20" max="20" width="157.375" style="581" customWidth="1"/>
    <col min="21" max="260" width="9" style="581"/>
    <col min="261" max="261" width="8.875" style="581" customWidth="1"/>
    <col min="262" max="262" width="74.625" style="581" customWidth="1"/>
    <col min="263" max="263" width="10.75" style="581" customWidth="1"/>
    <col min="264" max="264" width="8.375" style="581" bestFit="1" customWidth="1"/>
    <col min="265" max="265" width="8.625" style="581" customWidth="1"/>
    <col min="266" max="266" width="9" style="581" customWidth="1"/>
    <col min="267" max="267" width="13.375" style="581" customWidth="1"/>
    <col min="268" max="268" width="17.875" style="581" customWidth="1"/>
    <col min="269" max="269" width="13.25" style="581" customWidth="1"/>
    <col min="270" max="270" width="17.375" style="581" customWidth="1"/>
    <col min="271" max="271" width="13.125" style="581" customWidth="1"/>
    <col min="272" max="272" width="16.5" style="581" customWidth="1"/>
    <col min="273" max="273" width="13.25" style="581" customWidth="1"/>
    <col min="274" max="274" width="17.125" style="581" customWidth="1"/>
    <col min="275" max="275" width="91.875" style="581" customWidth="1"/>
    <col min="276" max="276" width="157.375" style="581" customWidth="1"/>
    <col min="277" max="516" width="9" style="581"/>
    <col min="517" max="517" width="8.875" style="581" customWidth="1"/>
    <col min="518" max="518" width="74.625" style="581" customWidth="1"/>
    <col min="519" max="519" width="10.75" style="581" customWidth="1"/>
    <col min="520" max="520" width="8.375" style="581" bestFit="1" customWidth="1"/>
    <col min="521" max="521" width="8.625" style="581" customWidth="1"/>
    <col min="522" max="522" width="9" style="581" customWidth="1"/>
    <col min="523" max="523" width="13.375" style="581" customWidth="1"/>
    <col min="524" max="524" width="17.875" style="581" customWidth="1"/>
    <col min="525" max="525" width="13.25" style="581" customWidth="1"/>
    <col min="526" max="526" width="17.375" style="581" customWidth="1"/>
    <col min="527" max="527" width="13.125" style="581" customWidth="1"/>
    <col min="528" max="528" width="16.5" style="581" customWidth="1"/>
    <col min="529" max="529" width="13.25" style="581" customWidth="1"/>
    <col min="530" max="530" width="17.125" style="581" customWidth="1"/>
    <col min="531" max="531" width="91.875" style="581" customWidth="1"/>
    <col min="532" max="532" width="157.375" style="581" customWidth="1"/>
    <col min="533" max="772" width="9" style="581"/>
    <col min="773" max="773" width="8.875" style="581" customWidth="1"/>
    <col min="774" max="774" width="74.625" style="581" customWidth="1"/>
    <col min="775" max="775" width="10.75" style="581" customWidth="1"/>
    <col min="776" max="776" width="8.375" style="581" bestFit="1" customWidth="1"/>
    <col min="777" max="777" width="8.625" style="581" customWidth="1"/>
    <col min="778" max="778" width="9" style="581" customWidth="1"/>
    <col min="779" max="779" width="13.375" style="581" customWidth="1"/>
    <col min="780" max="780" width="17.875" style="581" customWidth="1"/>
    <col min="781" max="781" width="13.25" style="581" customWidth="1"/>
    <col min="782" max="782" width="17.375" style="581" customWidth="1"/>
    <col min="783" max="783" width="13.125" style="581" customWidth="1"/>
    <col min="784" max="784" width="16.5" style="581" customWidth="1"/>
    <col min="785" max="785" width="13.25" style="581" customWidth="1"/>
    <col min="786" max="786" width="17.125" style="581" customWidth="1"/>
    <col min="787" max="787" width="91.875" style="581" customWidth="1"/>
    <col min="788" max="788" width="157.375" style="581" customWidth="1"/>
    <col min="789" max="1028" width="9" style="581"/>
    <col min="1029" max="1029" width="8.875" style="581" customWidth="1"/>
    <col min="1030" max="1030" width="74.625" style="581" customWidth="1"/>
    <col min="1031" max="1031" width="10.75" style="581" customWidth="1"/>
    <col min="1032" max="1032" width="8.375" style="581" bestFit="1" customWidth="1"/>
    <col min="1033" max="1033" width="8.625" style="581" customWidth="1"/>
    <col min="1034" max="1034" width="9" style="581" customWidth="1"/>
    <col min="1035" max="1035" width="13.375" style="581" customWidth="1"/>
    <col min="1036" max="1036" width="17.875" style="581" customWidth="1"/>
    <col min="1037" max="1037" width="13.25" style="581" customWidth="1"/>
    <col min="1038" max="1038" width="17.375" style="581" customWidth="1"/>
    <col min="1039" max="1039" width="13.125" style="581" customWidth="1"/>
    <col min="1040" max="1040" width="16.5" style="581" customWidth="1"/>
    <col min="1041" max="1041" width="13.25" style="581" customWidth="1"/>
    <col min="1042" max="1042" width="17.125" style="581" customWidth="1"/>
    <col min="1043" max="1043" width="91.875" style="581" customWidth="1"/>
    <col min="1044" max="1044" width="157.375" style="581" customWidth="1"/>
    <col min="1045" max="1284" width="9" style="581"/>
    <col min="1285" max="1285" width="8.875" style="581" customWidth="1"/>
    <col min="1286" max="1286" width="74.625" style="581" customWidth="1"/>
    <col min="1287" max="1287" width="10.75" style="581" customWidth="1"/>
    <col min="1288" max="1288" width="8.375" style="581" bestFit="1" customWidth="1"/>
    <col min="1289" max="1289" width="8.625" style="581" customWidth="1"/>
    <col min="1290" max="1290" width="9" style="581" customWidth="1"/>
    <col min="1291" max="1291" width="13.375" style="581" customWidth="1"/>
    <col min="1292" max="1292" width="17.875" style="581" customWidth="1"/>
    <col min="1293" max="1293" width="13.25" style="581" customWidth="1"/>
    <col min="1294" max="1294" width="17.375" style="581" customWidth="1"/>
    <col min="1295" max="1295" width="13.125" style="581" customWidth="1"/>
    <col min="1296" max="1296" width="16.5" style="581" customWidth="1"/>
    <col min="1297" max="1297" width="13.25" style="581" customWidth="1"/>
    <col min="1298" max="1298" width="17.125" style="581" customWidth="1"/>
    <col min="1299" max="1299" width="91.875" style="581" customWidth="1"/>
    <col min="1300" max="1300" width="157.375" style="581" customWidth="1"/>
    <col min="1301" max="1540" width="9" style="581"/>
    <col min="1541" max="1541" width="8.875" style="581" customWidth="1"/>
    <col min="1542" max="1542" width="74.625" style="581" customWidth="1"/>
    <col min="1543" max="1543" width="10.75" style="581" customWidth="1"/>
    <col min="1544" max="1544" width="8.375" style="581" bestFit="1" customWidth="1"/>
    <col min="1545" max="1545" width="8.625" style="581" customWidth="1"/>
    <col min="1546" max="1546" width="9" style="581" customWidth="1"/>
    <col min="1547" max="1547" width="13.375" style="581" customWidth="1"/>
    <col min="1548" max="1548" width="17.875" style="581" customWidth="1"/>
    <col min="1549" max="1549" width="13.25" style="581" customWidth="1"/>
    <col min="1550" max="1550" width="17.375" style="581" customWidth="1"/>
    <col min="1551" max="1551" width="13.125" style="581" customWidth="1"/>
    <col min="1552" max="1552" width="16.5" style="581" customWidth="1"/>
    <col min="1553" max="1553" width="13.25" style="581" customWidth="1"/>
    <col min="1554" max="1554" width="17.125" style="581" customWidth="1"/>
    <col min="1555" max="1555" width="91.875" style="581" customWidth="1"/>
    <col min="1556" max="1556" width="157.375" style="581" customWidth="1"/>
    <col min="1557" max="1796" width="9" style="581"/>
    <col min="1797" max="1797" width="8.875" style="581" customWidth="1"/>
    <col min="1798" max="1798" width="74.625" style="581" customWidth="1"/>
    <col min="1799" max="1799" width="10.75" style="581" customWidth="1"/>
    <col min="1800" max="1800" width="8.375" style="581" bestFit="1" customWidth="1"/>
    <col min="1801" max="1801" width="8.625" style="581" customWidth="1"/>
    <col min="1802" max="1802" width="9" style="581" customWidth="1"/>
    <col min="1803" max="1803" width="13.375" style="581" customWidth="1"/>
    <col min="1804" max="1804" width="17.875" style="581" customWidth="1"/>
    <col min="1805" max="1805" width="13.25" style="581" customWidth="1"/>
    <col min="1806" max="1806" width="17.375" style="581" customWidth="1"/>
    <col min="1807" max="1807" width="13.125" style="581" customWidth="1"/>
    <col min="1808" max="1808" width="16.5" style="581" customWidth="1"/>
    <col min="1809" max="1809" width="13.25" style="581" customWidth="1"/>
    <col min="1810" max="1810" width="17.125" style="581" customWidth="1"/>
    <col min="1811" max="1811" width="91.875" style="581" customWidth="1"/>
    <col min="1812" max="1812" width="157.375" style="581" customWidth="1"/>
    <col min="1813" max="2052" width="9" style="581"/>
    <col min="2053" max="2053" width="8.875" style="581" customWidth="1"/>
    <col min="2054" max="2054" width="74.625" style="581" customWidth="1"/>
    <col min="2055" max="2055" width="10.75" style="581" customWidth="1"/>
    <col min="2056" max="2056" width="8.375" style="581" bestFit="1" customWidth="1"/>
    <col min="2057" max="2057" width="8.625" style="581" customWidth="1"/>
    <col min="2058" max="2058" width="9" style="581" customWidth="1"/>
    <col min="2059" max="2059" width="13.375" style="581" customWidth="1"/>
    <col min="2060" max="2060" width="17.875" style="581" customWidth="1"/>
    <col min="2061" max="2061" width="13.25" style="581" customWidth="1"/>
    <col min="2062" max="2062" width="17.375" style="581" customWidth="1"/>
    <col min="2063" max="2063" width="13.125" style="581" customWidth="1"/>
    <col min="2064" max="2064" width="16.5" style="581" customWidth="1"/>
    <col min="2065" max="2065" width="13.25" style="581" customWidth="1"/>
    <col min="2066" max="2066" width="17.125" style="581" customWidth="1"/>
    <col min="2067" max="2067" width="91.875" style="581" customWidth="1"/>
    <col min="2068" max="2068" width="157.375" style="581" customWidth="1"/>
    <col min="2069" max="2308" width="9" style="581"/>
    <col min="2309" max="2309" width="8.875" style="581" customWidth="1"/>
    <col min="2310" max="2310" width="74.625" style="581" customWidth="1"/>
    <col min="2311" max="2311" width="10.75" style="581" customWidth="1"/>
    <col min="2312" max="2312" width="8.375" style="581" bestFit="1" customWidth="1"/>
    <col min="2313" max="2313" width="8.625" style="581" customWidth="1"/>
    <col min="2314" max="2314" width="9" style="581" customWidth="1"/>
    <col min="2315" max="2315" width="13.375" style="581" customWidth="1"/>
    <col min="2316" max="2316" width="17.875" style="581" customWidth="1"/>
    <col min="2317" max="2317" width="13.25" style="581" customWidth="1"/>
    <col min="2318" max="2318" width="17.375" style="581" customWidth="1"/>
    <col min="2319" max="2319" width="13.125" style="581" customWidth="1"/>
    <col min="2320" max="2320" width="16.5" style="581" customWidth="1"/>
    <col min="2321" max="2321" width="13.25" style="581" customWidth="1"/>
    <col min="2322" max="2322" width="17.125" style="581" customWidth="1"/>
    <col min="2323" max="2323" width="91.875" style="581" customWidth="1"/>
    <col min="2324" max="2324" width="157.375" style="581" customWidth="1"/>
    <col min="2325" max="2564" width="9" style="581"/>
    <col min="2565" max="2565" width="8.875" style="581" customWidth="1"/>
    <col min="2566" max="2566" width="74.625" style="581" customWidth="1"/>
    <col min="2567" max="2567" width="10.75" style="581" customWidth="1"/>
    <col min="2568" max="2568" width="8.375" style="581" bestFit="1" customWidth="1"/>
    <col min="2569" max="2569" width="8.625" style="581" customWidth="1"/>
    <col min="2570" max="2570" width="9" style="581" customWidth="1"/>
    <col min="2571" max="2571" width="13.375" style="581" customWidth="1"/>
    <col min="2572" max="2572" width="17.875" style="581" customWidth="1"/>
    <col min="2573" max="2573" width="13.25" style="581" customWidth="1"/>
    <col min="2574" max="2574" width="17.375" style="581" customWidth="1"/>
    <col min="2575" max="2575" width="13.125" style="581" customWidth="1"/>
    <col min="2576" max="2576" width="16.5" style="581" customWidth="1"/>
    <col min="2577" max="2577" width="13.25" style="581" customWidth="1"/>
    <col min="2578" max="2578" width="17.125" style="581" customWidth="1"/>
    <col min="2579" max="2579" width="91.875" style="581" customWidth="1"/>
    <col min="2580" max="2580" width="157.375" style="581" customWidth="1"/>
    <col min="2581" max="2820" width="9" style="581"/>
    <col min="2821" max="2821" width="8.875" style="581" customWidth="1"/>
    <col min="2822" max="2822" width="74.625" style="581" customWidth="1"/>
    <col min="2823" max="2823" width="10.75" style="581" customWidth="1"/>
    <col min="2824" max="2824" width="8.375" style="581" bestFit="1" customWidth="1"/>
    <col min="2825" max="2825" width="8.625" style="581" customWidth="1"/>
    <col min="2826" max="2826" width="9" style="581" customWidth="1"/>
    <col min="2827" max="2827" width="13.375" style="581" customWidth="1"/>
    <col min="2828" max="2828" width="17.875" style="581" customWidth="1"/>
    <col min="2829" max="2829" width="13.25" style="581" customWidth="1"/>
    <col min="2830" max="2830" width="17.375" style="581" customWidth="1"/>
    <col min="2831" max="2831" width="13.125" style="581" customWidth="1"/>
    <col min="2832" max="2832" width="16.5" style="581" customWidth="1"/>
    <col min="2833" max="2833" width="13.25" style="581" customWidth="1"/>
    <col min="2834" max="2834" width="17.125" style="581" customWidth="1"/>
    <col min="2835" max="2835" width="91.875" style="581" customWidth="1"/>
    <col min="2836" max="2836" width="157.375" style="581" customWidth="1"/>
    <col min="2837" max="3076" width="9" style="581"/>
    <col min="3077" max="3077" width="8.875" style="581" customWidth="1"/>
    <col min="3078" max="3078" width="74.625" style="581" customWidth="1"/>
    <col min="3079" max="3079" width="10.75" style="581" customWidth="1"/>
    <col min="3080" max="3080" width="8.375" style="581" bestFit="1" customWidth="1"/>
    <col min="3081" max="3081" width="8.625" style="581" customWidth="1"/>
    <col min="3082" max="3082" width="9" style="581" customWidth="1"/>
    <col min="3083" max="3083" width="13.375" style="581" customWidth="1"/>
    <col min="3084" max="3084" width="17.875" style="581" customWidth="1"/>
    <col min="3085" max="3085" width="13.25" style="581" customWidth="1"/>
    <col min="3086" max="3086" width="17.375" style="581" customWidth="1"/>
    <col min="3087" max="3087" width="13.125" style="581" customWidth="1"/>
    <col min="3088" max="3088" width="16.5" style="581" customWidth="1"/>
    <col min="3089" max="3089" width="13.25" style="581" customWidth="1"/>
    <col min="3090" max="3090" width="17.125" style="581" customWidth="1"/>
    <col min="3091" max="3091" width="91.875" style="581" customWidth="1"/>
    <col min="3092" max="3092" width="157.375" style="581" customWidth="1"/>
    <col min="3093" max="3332" width="9" style="581"/>
    <col min="3333" max="3333" width="8.875" style="581" customWidth="1"/>
    <col min="3334" max="3334" width="74.625" style="581" customWidth="1"/>
    <col min="3335" max="3335" width="10.75" style="581" customWidth="1"/>
    <col min="3336" max="3336" width="8.375" style="581" bestFit="1" customWidth="1"/>
    <col min="3337" max="3337" width="8.625" style="581" customWidth="1"/>
    <col min="3338" max="3338" width="9" style="581" customWidth="1"/>
    <col min="3339" max="3339" width="13.375" style="581" customWidth="1"/>
    <col min="3340" max="3340" width="17.875" style="581" customWidth="1"/>
    <col min="3341" max="3341" width="13.25" style="581" customWidth="1"/>
    <col min="3342" max="3342" width="17.375" style="581" customWidth="1"/>
    <col min="3343" max="3343" width="13.125" style="581" customWidth="1"/>
    <col min="3344" max="3344" width="16.5" style="581" customWidth="1"/>
    <col min="3345" max="3345" width="13.25" style="581" customWidth="1"/>
    <col min="3346" max="3346" width="17.125" style="581" customWidth="1"/>
    <col min="3347" max="3347" width="91.875" style="581" customWidth="1"/>
    <col min="3348" max="3348" width="157.375" style="581" customWidth="1"/>
    <col min="3349" max="3588" width="9" style="581"/>
    <col min="3589" max="3589" width="8.875" style="581" customWidth="1"/>
    <col min="3590" max="3590" width="74.625" style="581" customWidth="1"/>
    <col min="3591" max="3591" width="10.75" style="581" customWidth="1"/>
    <col min="3592" max="3592" width="8.375" style="581" bestFit="1" customWidth="1"/>
    <col min="3593" max="3593" width="8.625" style="581" customWidth="1"/>
    <col min="3594" max="3594" width="9" style="581" customWidth="1"/>
    <col min="3595" max="3595" width="13.375" style="581" customWidth="1"/>
    <col min="3596" max="3596" width="17.875" style="581" customWidth="1"/>
    <col min="3597" max="3597" width="13.25" style="581" customWidth="1"/>
    <col min="3598" max="3598" width="17.375" style="581" customWidth="1"/>
    <col min="3599" max="3599" width="13.125" style="581" customWidth="1"/>
    <col min="3600" max="3600" width="16.5" style="581" customWidth="1"/>
    <col min="3601" max="3601" width="13.25" style="581" customWidth="1"/>
    <col min="3602" max="3602" width="17.125" style="581" customWidth="1"/>
    <col min="3603" max="3603" width="91.875" style="581" customWidth="1"/>
    <col min="3604" max="3604" width="157.375" style="581" customWidth="1"/>
    <col min="3605" max="3844" width="9" style="581"/>
    <col min="3845" max="3845" width="8.875" style="581" customWidth="1"/>
    <col min="3846" max="3846" width="74.625" style="581" customWidth="1"/>
    <col min="3847" max="3847" width="10.75" style="581" customWidth="1"/>
    <col min="3848" max="3848" width="8.375" style="581" bestFit="1" customWidth="1"/>
    <col min="3849" max="3849" width="8.625" style="581" customWidth="1"/>
    <col min="3850" max="3850" width="9" style="581" customWidth="1"/>
    <col min="3851" max="3851" width="13.375" style="581" customWidth="1"/>
    <col min="3852" max="3852" width="17.875" style="581" customWidth="1"/>
    <col min="3853" max="3853" width="13.25" style="581" customWidth="1"/>
    <col min="3854" max="3854" width="17.375" style="581" customWidth="1"/>
    <col min="3855" max="3855" width="13.125" style="581" customWidth="1"/>
    <col min="3856" max="3856" width="16.5" style="581" customWidth="1"/>
    <col min="3857" max="3857" width="13.25" style="581" customWidth="1"/>
    <col min="3858" max="3858" width="17.125" style="581" customWidth="1"/>
    <col min="3859" max="3859" width="91.875" style="581" customWidth="1"/>
    <col min="3860" max="3860" width="157.375" style="581" customWidth="1"/>
    <col min="3861" max="4100" width="9" style="581"/>
    <col min="4101" max="4101" width="8.875" style="581" customWidth="1"/>
    <col min="4102" max="4102" width="74.625" style="581" customWidth="1"/>
    <col min="4103" max="4103" width="10.75" style="581" customWidth="1"/>
    <col min="4104" max="4104" width="8.375" style="581" bestFit="1" customWidth="1"/>
    <col min="4105" max="4105" width="8.625" style="581" customWidth="1"/>
    <col min="4106" max="4106" width="9" style="581" customWidth="1"/>
    <col min="4107" max="4107" width="13.375" style="581" customWidth="1"/>
    <col min="4108" max="4108" width="17.875" style="581" customWidth="1"/>
    <col min="4109" max="4109" width="13.25" style="581" customWidth="1"/>
    <col min="4110" max="4110" width="17.375" style="581" customWidth="1"/>
    <col min="4111" max="4111" width="13.125" style="581" customWidth="1"/>
    <col min="4112" max="4112" width="16.5" style="581" customWidth="1"/>
    <col min="4113" max="4113" width="13.25" style="581" customWidth="1"/>
    <col min="4114" max="4114" width="17.125" style="581" customWidth="1"/>
    <col min="4115" max="4115" width="91.875" style="581" customWidth="1"/>
    <col min="4116" max="4116" width="157.375" style="581" customWidth="1"/>
    <col min="4117" max="4356" width="9" style="581"/>
    <col min="4357" max="4357" width="8.875" style="581" customWidth="1"/>
    <col min="4358" max="4358" width="74.625" style="581" customWidth="1"/>
    <col min="4359" max="4359" width="10.75" style="581" customWidth="1"/>
    <col min="4360" max="4360" width="8.375" style="581" bestFit="1" customWidth="1"/>
    <col min="4361" max="4361" width="8.625" style="581" customWidth="1"/>
    <col min="4362" max="4362" width="9" style="581" customWidth="1"/>
    <col min="4363" max="4363" width="13.375" style="581" customWidth="1"/>
    <col min="4364" max="4364" width="17.875" style="581" customWidth="1"/>
    <col min="4365" max="4365" width="13.25" style="581" customWidth="1"/>
    <col min="4366" max="4366" width="17.375" style="581" customWidth="1"/>
    <col min="4367" max="4367" width="13.125" style="581" customWidth="1"/>
    <col min="4368" max="4368" width="16.5" style="581" customWidth="1"/>
    <col min="4369" max="4369" width="13.25" style="581" customWidth="1"/>
    <col min="4370" max="4370" width="17.125" style="581" customWidth="1"/>
    <col min="4371" max="4371" width="91.875" style="581" customWidth="1"/>
    <col min="4372" max="4372" width="157.375" style="581" customWidth="1"/>
    <col min="4373" max="4612" width="9" style="581"/>
    <col min="4613" max="4613" width="8.875" style="581" customWidth="1"/>
    <col min="4614" max="4614" width="74.625" style="581" customWidth="1"/>
    <col min="4615" max="4615" width="10.75" style="581" customWidth="1"/>
    <col min="4616" max="4616" width="8.375" style="581" bestFit="1" customWidth="1"/>
    <col min="4617" max="4617" width="8.625" style="581" customWidth="1"/>
    <col min="4618" max="4618" width="9" style="581" customWidth="1"/>
    <col min="4619" max="4619" width="13.375" style="581" customWidth="1"/>
    <col min="4620" max="4620" width="17.875" style="581" customWidth="1"/>
    <col min="4621" max="4621" width="13.25" style="581" customWidth="1"/>
    <col min="4622" max="4622" width="17.375" style="581" customWidth="1"/>
    <col min="4623" max="4623" width="13.125" style="581" customWidth="1"/>
    <col min="4624" max="4624" width="16.5" style="581" customWidth="1"/>
    <col min="4625" max="4625" width="13.25" style="581" customWidth="1"/>
    <col min="4626" max="4626" width="17.125" style="581" customWidth="1"/>
    <col min="4627" max="4627" width="91.875" style="581" customWidth="1"/>
    <col min="4628" max="4628" width="157.375" style="581" customWidth="1"/>
    <col min="4629" max="4868" width="9" style="581"/>
    <col min="4869" max="4869" width="8.875" style="581" customWidth="1"/>
    <col min="4870" max="4870" width="74.625" style="581" customWidth="1"/>
    <col min="4871" max="4871" width="10.75" style="581" customWidth="1"/>
    <col min="4872" max="4872" width="8.375" style="581" bestFit="1" customWidth="1"/>
    <col min="4873" max="4873" width="8.625" style="581" customWidth="1"/>
    <col min="4874" max="4874" width="9" style="581" customWidth="1"/>
    <col min="4875" max="4875" width="13.375" style="581" customWidth="1"/>
    <col min="4876" max="4876" width="17.875" style="581" customWidth="1"/>
    <col min="4877" max="4877" width="13.25" style="581" customWidth="1"/>
    <col min="4878" max="4878" width="17.375" style="581" customWidth="1"/>
    <col min="4879" max="4879" width="13.125" style="581" customWidth="1"/>
    <col min="4880" max="4880" width="16.5" style="581" customWidth="1"/>
    <col min="4881" max="4881" width="13.25" style="581" customWidth="1"/>
    <col min="4882" max="4882" width="17.125" style="581" customWidth="1"/>
    <col min="4883" max="4883" width="91.875" style="581" customWidth="1"/>
    <col min="4884" max="4884" width="157.375" style="581" customWidth="1"/>
    <col min="4885" max="5124" width="9" style="581"/>
    <col min="5125" max="5125" width="8.875" style="581" customWidth="1"/>
    <col min="5126" max="5126" width="74.625" style="581" customWidth="1"/>
    <col min="5127" max="5127" width="10.75" style="581" customWidth="1"/>
    <col min="5128" max="5128" width="8.375" style="581" bestFit="1" customWidth="1"/>
    <col min="5129" max="5129" width="8.625" style="581" customWidth="1"/>
    <col min="5130" max="5130" width="9" style="581" customWidth="1"/>
    <col min="5131" max="5131" width="13.375" style="581" customWidth="1"/>
    <col min="5132" max="5132" width="17.875" style="581" customWidth="1"/>
    <col min="5133" max="5133" width="13.25" style="581" customWidth="1"/>
    <col min="5134" max="5134" width="17.375" style="581" customWidth="1"/>
    <col min="5135" max="5135" width="13.125" style="581" customWidth="1"/>
    <col min="5136" max="5136" width="16.5" style="581" customWidth="1"/>
    <col min="5137" max="5137" width="13.25" style="581" customWidth="1"/>
    <col min="5138" max="5138" width="17.125" style="581" customWidth="1"/>
    <col min="5139" max="5139" width="91.875" style="581" customWidth="1"/>
    <col min="5140" max="5140" width="157.375" style="581" customWidth="1"/>
    <col min="5141" max="5380" width="9" style="581"/>
    <col min="5381" max="5381" width="8.875" style="581" customWidth="1"/>
    <col min="5382" max="5382" width="74.625" style="581" customWidth="1"/>
    <col min="5383" max="5383" width="10.75" style="581" customWidth="1"/>
    <col min="5384" max="5384" width="8.375" style="581" bestFit="1" customWidth="1"/>
    <col min="5385" max="5385" width="8.625" style="581" customWidth="1"/>
    <col min="5386" max="5386" width="9" style="581" customWidth="1"/>
    <col min="5387" max="5387" width="13.375" style="581" customWidth="1"/>
    <col min="5388" max="5388" width="17.875" style="581" customWidth="1"/>
    <col min="5389" max="5389" width="13.25" style="581" customWidth="1"/>
    <col min="5390" max="5390" width="17.375" style="581" customWidth="1"/>
    <col min="5391" max="5391" width="13.125" style="581" customWidth="1"/>
    <col min="5392" max="5392" width="16.5" style="581" customWidth="1"/>
    <col min="5393" max="5393" width="13.25" style="581" customWidth="1"/>
    <col min="5394" max="5394" width="17.125" style="581" customWidth="1"/>
    <col min="5395" max="5395" width="91.875" style="581" customWidth="1"/>
    <col min="5396" max="5396" width="157.375" style="581" customWidth="1"/>
    <col min="5397" max="5636" width="9" style="581"/>
    <col min="5637" max="5637" width="8.875" style="581" customWidth="1"/>
    <col min="5638" max="5638" width="74.625" style="581" customWidth="1"/>
    <col min="5639" max="5639" width="10.75" style="581" customWidth="1"/>
    <col min="5640" max="5640" width="8.375" style="581" bestFit="1" customWidth="1"/>
    <col min="5641" max="5641" width="8.625" style="581" customWidth="1"/>
    <col min="5642" max="5642" width="9" style="581" customWidth="1"/>
    <col min="5643" max="5643" width="13.375" style="581" customWidth="1"/>
    <col min="5644" max="5644" width="17.875" style="581" customWidth="1"/>
    <col min="5645" max="5645" width="13.25" style="581" customWidth="1"/>
    <col min="5646" max="5646" width="17.375" style="581" customWidth="1"/>
    <col min="5647" max="5647" width="13.125" style="581" customWidth="1"/>
    <col min="5648" max="5648" width="16.5" style="581" customWidth="1"/>
    <col min="5649" max="5649" width="13.25" style="581" customWidth="1"/>
    <col min="5650" max="5650" width="17.125" style="581" customWidth="1"/>
    <col min="5651" max="5651" width="91.875" style="581" customWidth="1"/>
    <col min="5652" max="5652" width="157.375" style="581" customWidth="1"/>
    <col min="5653" max="5892" width="9" style="581"/>
    <col min="5893" max="5893" width="8.875" style="581" customWidth="1"/>
    <col min="5894" max="5894" width="74.625" style="581" customWidth="1"/>
    <col min="5895" max="5895" width="10.75" style="581" customWidth="1"/>
    <col min="5896" max="5896" width="8.375" style="581" bestFit="1" customWidth="1"/>
    <col min="5897" max="5897" width="8.625" style="581" customWidth="1"/>
    <col min="5898" max="5898" width="9" style="581" customWidth="1"/>
    <col min="5899" max="5899" width="13.375" style="581" customWidth="1"/>
    <col min="5900" max="5900" width="17.875" style="581" customWidth="1"/>
    <col min="5901" max="5901" width="13.25" style="581" customWidth="1"/>
    <col min="5902" max="5902" width="17.375" style="581" customWidth="1"/>
    <col min="5903" max="5903" width="13.125" style="581" customWidth="1"/>
    <col min="5904" max="5904" width="16.5" style="581" customWidth="1"/>
    <col min="5905" max="5905" width="13.25" style="581" customWidth="1"/>
    <col min="5906" max="5906" width="17.125" style="581" customWidth="1"/>
    <col min="5907" max="5907" width="91.875" style="581" customWidth="1"/>
    <col min="5908" max="5908" width="157.375" style="581" customWidth="1"/>
    <col min="5909" max="6148" width="9" style="581"/>
    <col min="6149" max="6149" width="8.875" style="581" customWidth="1"/>
    <col min="6150" max="6150" width="74.625" style="581" customWidth="1"/>
    <col min="6151" max="6151" width="10.75" style="581" customWidth="1"/>
    <col min="6152" max="6152" width="8.375" style="581" bestFit="1" customWidth="1"/>
    <col min="6153" max="6153" width="8.625" style="581" customWidth="1"/>
    <col min="6154" max="6154" width="9" style="581" customWidth="1"/>
    <col min="6155" max="6155" width="13.375" style="581" customWidth="1"/>
    <col min="6156" max="6156" width="17.875" style="581" customWidth="1"/>
    <col min="6157" max="6157" width="13.25" style="581" customWidth="1"/>
    <col min="6158" max="6158" width="17.375" style="581" customWidth="1"/>
    <col min="6159" max="6159" width="13.125" style="581" customWidth="1"/>
    <col min="6160" max="6160" width="16.5" style="581" customWidth="1"/>
    <col min="6161" max="6161" width="13.25" style="581" customWidth="1"/>
    <col min="6162" max="6162" width="17.125" style="581" customWidth="1"/>
    <col min="6163" max="6163" width="91.875" style="581" customWidth="1"/>
    <col min="6164" max="6164" width="157.375" style="581" customWidth="1"/>
    <col min="6165" max="6404" width="9" style="581"/>
    <col min="6405" max="6405" width="8.875" style="581" customWidth="1"/>
    <col min="6406" max="6406" width="74.625" style="581" customWidth="1"/>
    <col min="6407" max="6407" width="10.75" style="581" customWidth="1"/>
    <col min="6408" max="6408" width="8.375" style="581" bestFit="1" customWidth="1"/>
    <col min="6409" max="6409" width="8.625" style="581" customWidth="1"/>
    <col min="6410" max="6410" width="9" style="581" customWidth="1"/>
    <col min="6411" max="6411" width="13.375" style="581" customWidth="1"/>
    <col min="6412" max="6412" width="17.875" style="581" customWidth="1"/>
    <col min="6413" max="6413" width="13.25" style="581" customWidth="1"/>
    <col min="6414" max="6414" width="17.375" style="581" customWidth="1"/>
    <col min="6415" max="6415" width="13.125" style="581" customWidth="1"/>
    <col min="6416" max="6416" width="16.5" style="581" customWidth="1"/>
    <col min="6417" max="6417" width="13.25" style="581" customWidth="1"/>
    <col min="6418" max="6418" width="17.125" style="581" customWidth="1"/>
    <col min="6419" max="6419" width="91.875" style="581" customWidth="1"/>
    <col min="6420" max="6420" width="157.375" style="581" customWidth="1"/>
    <col min="6421" max="6660" width="9" style="581"/>
    <col min="6661" max="6661" width="8.875" style="581" customWidth="1"/>
    <col min="6662" max="6662" width="74.625" style="581" customWidth="1"/>
    <col min="6663" max="6663" width="10.75" style="581" customWidth="1"/>
    <col min="6664" max="6664" width="8.375" style="581" bestFit="1" customWidth="1"/>
    <col min="6665" max="6665" width="8.625" style="581" customWidth="1"/>
    <col min="6666" max="6666" width="9" style="581" customWidth="1"/>
    <col min="6667" max="6667" width="13.375" style="581" customWidth="1"/>
    <col min="6668" max="6668" width="17.875" style="581" customWidth="1"/>
    <col min="6669" max="6669" width="13.25" style="581" customWidth="1"/>
    <col min="6670" max="6670" width="17.375" style="581" customWidth="1"/>
    <col min="6671" max="6671" width="13.125" style="581" customWidth="1"/>
    <col min="6672" max="6672" width="16.5" style="581" customWidth="1"/>
    <col min="6673" max="6673" width="13.25" style="581" customWidth="1"/>
    <col min="6674" max="6674" width="17.125" style="581" customWidth="1"/>
    <col min="6675" max="6675" width="91.875" style="581" customWidth="1"/>
    <col min="6676" max="6676" width="157.375" style="581" customWidth="1"/>
    <col min="6677" max="6916" width="9" style="581"/>
    <col min="6917" max="6917" width="8.875" style="581" customWidth="1"/>
    <col min="6918" max="6918" width="74.625" style="581" customWidth="1"/>
    <col min="6919" max="6919" width="10.75" style="581" customWidth="1"/>
    <col min="6920" max="6920" width="8.375" style="581" bestFit="1" customWidth="1"/>
    <col min="6921" max="6921" width="8.625" style="581" customWidth="1"/>
    <col min="6922" max="6922" width="9" style="581" customWidth="1"/>
    <col min="6923" max="6923" width="13.375" style="581" customWidth="1"/>
    <col min="6924" max="6924" width="17.875" style="581" customWidth="1"/>
    <col min="6925" max="6925" width="13.25" style="581" customWidth="1"/>
    <col min="6926" max="6926" width="17.375" style="581" customWidth="1"/>
    <col min="6927" max="6927" width="13.125" style="581" customWidth="1"/>
    <col min="6928" max="6928" width="16.5" style="581" customWidth="1"/>
    <col min="6929" max="6929" width="13.25" style="581" customWidth="1"/>
    <col min="6930" max="6930" width="17.125" style="581" customWidth="1"/>
    <col min="6931" max="6931" width="91.875" style="581" customWidth="1"/>
    <col min="6932" max="6932" width="157.375" style="581" customWidth="1"/>
    <col min="6933" max="7172" width="9" style="581"/>
    <col min="7173" max="7173" width="8.875" style="581" customWidth="1"/>
    <col min="7174" max="7174" width="74.625" style="581" customWidth="1"/>
    <col min="7175" max="7175" width="10.75" style="581" customWidth="1"/>
    <col min="7176" max="7176" width="8.375" style="581" bestFit="1" customWidth="1"/>
    <col min="7177" max="7177" width="8.625" style="581" customWidth="1"/>
    <col min="7178" max="7178" width="9" style="581" customWidth="1"/>
    <col min="7179" max="7179" width="13.375" style="581" customWidth="1"/>
    <col min="7180" max="7180" width="17.875" style="581" customWidth="1"/>
    <col min="7181" max="7181" width="13.25" style="581" customWidth="1"/>
    <col min="7182" max="7182" width="17.375" style="581" customWidth="1"/>
    <col min="7183" max="7183" width="13.125" style="581" customWidth="1"/>
    <col min="7184" max="7184" width="16.5" style="581" customWidth="1"/>
    <col min="7185" max="7185" width="13.25" style="581" customWidth="1"/>
    <col min="7186" max="7186" width="17.125" style="581" customWidth="1"/>
    <col min="7187" max="7187" width="91.875" style="581" customWidth="1"/>
    <col min="7188" max="7188" width="157.375" style="581" customWidth="1"/>
    <col min="7189" max="7428" width="9" style="581"/>
    <col min="7429" max="7429" width="8.875" style="581" customWidth="1"/>
    <col min="7430" max="7430" width="74.625" style="581" customWidth="1"/>
    <col min="7431" max="7431" width="10.75" style="581" customWidth="1"/>
    <col min="7432" max="7432" width="8.375" style="581" bestFit="1" customWidth="1"/>
    <col min="7433" max="7433" width="8.625" style="581" customWidth="1"/>
    <col min="7434" max="7434" width="9" style="581" customWidth="1"/>
    <col min="7435" max="7435" width="13.375" style="581" customWidth="1"/>
    <col min="7436" max="7436" width="17.875" style="581" customWidth="1"/>
    <col min="7437" max="7437" width="13.25" style="581" customWidth="1"/>
    <col min="7438" max="7438" width="17.375" style="581" customWidth="1"/>
    <col min="7439" max="7439" width="13.125" style="581" customWidth="1"/>
    <col min="7440" max="7440" width="16.5" style="581" customWidth="1"/>
    <col min="7441" max="7441" width="13.25" style="581" customWidth="1"/>
    <col min="7442" max="7442" width="17.125" style="581" customWidth="1"/>
    <col min="7443" max="7443" width="91.875" style="581" customWidth="1"/>
    <col min="7444" max="7444" width="157.375" style="581" customWidth="1"/>
    <col min="7445" max="7684" width="9" style="581"/>
    <col min="7685" max="7685" width="8.875" style="581" customWidth="1"/>
    <col min="7686" max="7686" width="74.625" style="581" customWidth="1"/>
    <col min="7687" max="7687" width="10.75" style="581" customWidth="1"/>
    <col min="7688" max="7688" width="8.375" style="581" bestFit="1" customWidth="1"/>
    <col min="7689" max="7689" width="8.625" style="581" customWidth="1"/>
    <col min="7690" max="7690" width="9" style="581" customWidth="1"/>
    <col min="7691" max="7691" width="13.375" style="581" customWidth="1"/>
    <col min="7692" max="7692" width="17.875" style="581" customWidth="1"/>
    <col min="7693" max="7693" width="13.25" style="581" customWidth="1"/>
    <col min="7694" max="7694" width="17.375" style="581" customWidth="1"/>
    <col min="7695" max="7695" width="13.125" style="581" customWidth="1"/>
    <col min="7696" max="7696" width="16.5" style="581" customWidth="1"/>
    <col min="7697" max="7697" width="13.25" style="581" customWidth="1"/>
    <col min="7698" max="7698" width="17.125" style="581" customWidth="1"/>
    <col min="7699" max="7699" width="91.875" style="581" customWidth="1"/>
    <col min="7700" max="7700" width="157.375" style="581" customWidth="1"/>
    <col min="7701" max="7940" width="9" style="581"/>
    <col min="7941" max="7941" width="8.875" style="581" customWidth="1"/>
    <col min="7942" max="7942" width="74.625" style="581" customWidth="1"/>
    <col min="7943" max="7943" width="10.75" style="581" customWidth="1"/>
    <col min="7944" max="7944" width="8.375" style="581" bestFit="1" customWidth="1"/>
    <col min="7945" max="7945" width="8.625" style="581" customWidth="1"/>
    <col min="7946" max="7946" width="9" style="581" customWidth="1"/>
    <col min="7947" max="7947" width="13.375" style="581" customWidth="1"/>
    <col min="7948" max="7948" width="17.875" style="581" customWidth="1"/>
    <col min="7949" max="7949" width="13.25" style="581" customWidth="1"/>
    <col min="7950" max="7950" width="17.375" style="581" customWidth="1"/>
    <col min="7951" max="7951" width="13.125" style="581" customWidth="1"/>
    <col min="7952" max="7952" width="16.5" style="581" customWidth="1"/>
    <col min="7953" max="7953" width="13.25" style="581" customWidth="1"/>
    <col min="7954" max="7954" width="17.125" style="581" customWidth="1"/>
    <col min="7955" max="7955" width="91.875" style="581" customWidth="1"/>
    <col min="7956" max="7956" width="157.375" style="581" customWidth="1"/>
    <col min="7957" max="8196" width="9" style="581"/>
    <col min="8197" max="8197" width="8.875" style="581" customWidth="1"/>
    <col min="8198" max="8198" width="74.625" style="581" customWidth="1"/>
    <col min="8199" max="8199" width="10.75" style="581" customWidth="1"/>
    <col min="8200" max="8200" width="8.375" style="581" bestFit="1" customWidth="1"/>
    <col min="8201" max="8201" width="8.625" style="581" customWidth="1"/>
    <col min="8202" max="8202" width="9" style="581" customWidth="1"/>
    <col min="8203" max="8203" width="13.375" style="581" customWidth="1"/>
    <col min="8204" max="8204" width="17.875" style="581" customWidth="1"/>
    <col min="8205" max="8205" width="13.25" style="581" customWidth="1"/>
    <col min="8206" max="8206" width="17.375" style="581" customWidth="1"/>
    <col min="8207" max="8207" width="13.125" style="581" customWidth="1"/>
    <col min="8208" max="8208" width="16.5" style="581" customWidth="1"/>
    <col min="8209" max="8209" width="13.25" style="581" customWidth="1"/>
    <col min="8210" max="8210" width="17.125" style="581" customWidth="1"/>
    <col min="8211" max="8211" width="91.875" style="581" customWidth="1"/>
    <col min="8212" max="8212" width="157.375" style="581" customWidth="1"/>
    <col min="8213" max="8452" width="9" style="581"/>
    <col min="8453" max="8453" width="8.875" style="581" customWidth="1"/>
    <col min="8454" max="8454" width="74.625" style="581" customWidth="1"/>
    <col min="8455" max="8455" width="10.75" style="581" customWidth="1"/>
    <col min="8456" max="8456" width="8.375" style="581" bestFit="1" customWidth="1"/>
    <col min="8457" max="8457" width="8.625" style="581" customWidth="1"/>
    <col min="8458" max="8458" width="9" style="581" customWidth="1"/>
    <col min="8459" max="8459" width="13.375" style="581" customWidth="1"/>
    <col min="8460" max="8460" width="17.875" style="581" customWidth="1"/>
    <col min="8461" max="8461" width="13.25" style="581" customWidth="1"/>
    <col min="8462" max="8462" width="17.375" style="581" customWidth="1"/>
    <col min="8463" max="8463" width="13.125" style="581" customWidth="1"/>
    <col min="8464" max="8464" width="16.5" style="581" customWidth="1"/>
    <col min="8465" max="8465" width="13.25" style="581" customWidth="1"/>
    <col min="8466" max="8466" width="17.125" style="581" customWidth="1"/>
    <col min="8467" max="8467" width="91.875" style="581" customWidth="1"/>
    <col min="8468" max="8468" width="157.375" style="581" customWidth="1"/>
    <col min="8469" max="8708" width="9" style="581"/>
    <col min="8709" max="8709" width="8.875" style="581" customWidth="1"/>
    <col min="8710" max="8710" width="74.625" style="581" customWidth="1"/>
    <col min="8711" max="8711" width="10.75" style="581" customWidth="1"/>
    <col min="8712" max="8712" width="8.375" style="581" bestFit="1" customWidth="1"/>
    <col min="8713" max="8713" width="8.625" style="581" customWidth="1"/>
    <col min="8714" max="8714" width="9" style="581" customWidth="1"/>
    <col min="8715" max="8715" width="13.375" style="581" customWidth="1"/>
    <col min="8716" max="8716" width="17.875" style="581" customWidth="1"/>
    <col min="8717" max="8717" width="13.25" style="581" customWidth="1"/>
    <col min="8718" max="8718" width="17.375" style="581" customWidth="1"/>
    <col min="8719" max="8719" width="13.125" style="581" customWidth="1"/>
    <col min="8720" max="8720" width="16.5" style="581" customWidth="1"/>
    <col min="8721" max="8721" width="13.25" style="581" customWidth="1"/>
    <col min="8722" max="8722" width="17.125" style="581" customWidth="1"/>
    <col min="8723" max="8723" width="91.875" style="581" customWidth="1"/>
    <col min="8724" max="8724" width="157.375" style="581" customWidth="1"/>
    <col min="8725" max="8964" width="9" style="581"/>
    <col min="8965" max="8965" width="8.875" style="581" customWidth="1"/>
    <col min="8966" max="8966" width="74.625" style="581" customWidth="1"/>
    <col min="8967" max="8967" width="10.75" style="581" customWidth="1"/>
    <col min="8968" max="8968" width="8.375" style="581" bestFit="1" customWidth="1"/>
    <col min="8969" max="8969" width="8.625" style="581" customWidth="1"/>
    <col min="8970" max="8970" width="9" style="581" customWidth="1"/>
    <col min="8971" max="8971" width="13.375" style="581" customWidth="1"/>
    <col min="8972" max="8972" width="17.875" style="581" customWidth="1"/>
    <col min="8973" max="8973" width="13.25" style="581" customWidth="1"/>
    <col min="8974" max="8974" width="17.375" style="581" customWidth="1"/>
    <col min="8975" max="8975" width="13.125" style="581" customWidth="1"/>
    <col min="8976" max="8976" width="16.5" style="581" customWidth="1"/>
    <col min="8977" max="8977" width="13.25" style="581" customWidth="1"/>
    <col min="8978" max="8978" width="17.125" style="581" customWidth="1"/>
    <col min="8979" max="8979" width="91.875" style="581" customWidth="1"/>
    <col min="8980" max="8980" width="157.375" style="581" customWidth="1"/>
    <col min="8981" max="9220" width="9" style="581"/>
    <col min="9221" max="9221" width="8.875" style="581" customWidth="1"/>
    <col min="9222" max="9222" width="74.625" style="581" customWidth="1"/>
    <col min="9223" max="9223" width="10.75" style="581" customWidth="1"/>
    <col min="9224" max="9224" width="8.375" style="581" bestFit="1" customWidth="1"/>
    <col min="9225" max="9225" width="8.625" style="581" customWidth="1"/>
    <col min="9226" max="9226" width="9" style="581" customWidth="1"/>
    <col min="9227" max="9227" width="13.375" style="581" customWidth="1"/>
    <col min="9228" max="9228" width="17.875" style="581" customWidth="1"/>
    <col min="9229" max="9229" width="13.25" style="581" customWidth="1"/>
    <col min="9230" max="9230" width="17.375" style="581" customWidth="1"/>
    <col min="9231" max="9231" width="13.125" style="581" customWidth="1"/>
    <col min="9232" max="9232" width="16.5" style="581" customWidth="1"/>
    <col min="9233" max="9233" width="13.25" style="581" customWidth="1"/>
    <col min="9234" max="9234" width="17.125" style="581" customWidth="1"/>
    <col min="9235" max="9235" width="91.875" style="581" customWidth="1"/>
    <col min="9236" max="9236" width="157.375" style="581" customWidth="1"/>
    <col min="9237" max="9476" width="9" style="581"/>
    <col min="9477" max="9477" width="8.875" style="581" customWidth="1"/>
    <col min="9478" max="9478" width="74.625" style="581" customWidth="1"/>
    <col min="9479" max="9479" width="10.75" style="581" customWidth="1"/>
    <col min="9480" max="9480" width="8.375" style="581" bestFit="1" customWidth="1"/>
    <col min="9481" max="9481" width="8.625" style="581" customWidth="1"/>
    <col min="9482" max="9482" width="9" style="581" customWidth="1"/>
    <col min="9483" max="9483" width="13.375" style="581" customWidth="1"/>
    <col min="9484" max="9484" width="17.875" style="581" customWidth="1"/>
    <col min="9485" max="9485" width="13.25" style="581" customWidth="1"/>
    <col min="9486" max="9486" width="17.375" style="581" customWidth="1"/>
    <col min="9487" max="9487" width="13.125" style="581" customWidth="1"/>
    <col min="9488" max="9488" width="16.5" style="581" customWidth="1"/>
    <col min="9489" max="9489" width="13.25" style="581" customWidth="1"/>
    <col min="9490" max="9490" width="17.125" style="581" customWidth="1"/>
    <col min="9491" max="9491" width="91.875" style="581" customWidth="1"/>
    <col min="9492" max="9492" width="157.375" style="581" customWidth="1"/>
    <col min="9493" max="9732" width="9" style="581"/>
    <col min="9733" max="9733" width="8.875" style="581" customWidth="1"/>
    <col min="9734" max="9734" width="74.625" style="581" customWidth="1"/>
    <col min="9735" max="9735" width="10.75" style="581" customWidth="1"/>
    <col min="9736" max="9736" width="8.375" style="581" bestFit="1" customWidth="1"/>
    <col min="9737" max="9737" width="8.625" style="581" customWidth="1"/>
    <col min="9738" max="9738" width="9" style="581" customWidth="1"/>
    <col min="9739" max="9739" width="13.375" style="581" customWidth="1"/>
    <col min="9740" max="9740" width="17.875" style="581" customWidth="1"/>
    <col min="9741" max="9741" width="13.25" style="581" customWidth="1"/>
    <col min="9742" max="9742" width="17.375" style="581" customWidth="1"/>
    <col min="9743" max="9743" width="13.125" style="581" customWidth="1"/>
    <col min="9744" max="9744" width="16.5" style="581" customWidth="1"/>
    <col min="9745" max="9745" width="13.25" style="581" customWidth="1"/>
    <col min="9746" max="9746" width="17.125" style="581" customWidth="1"/>
    <col min="9747" max="9747" width="91.875" style="581" customWidth="1"/>
    <col min="9748" max="9748" width="157.375" style="581" customWidth="1"/>
    <col min="9749" max="9988" width="9" style="581"/>
    <col min="9989" max="9989" width="8.875" style="581" customWidth="1"/>
    <col min="9990" max="9990" width="74.625" style="581" customWidth="1"/>
    <col min="9991" max="9991" width="10.75" style="581" customWidth="1"/>
    <col min="9992" max="9992" width="8.375" style="581" bestFit="1" customWidth="1"/>
    <col min="9993" max="9993" width="8.625" style="581" customWidth="1"/>
    <col min="9994" max="9994" width="9" style="581" customWidth="1"/>
    <col min="9995" max="9995" width="13.375" style="581" customWidth="1"/>
    <col min="9996" max="9996" width="17.875" style="581" customWidth="1"/>
    <col min="9997" max="9997" width="13.25" style="581" customWidth="1"/>
    <col min="9998" max="9998" width="17.375" style="581" customWidth="1"/>
    <col min="9999" max="9999" width="13.125" style="581" customWidth="1"/>
    <col min="10000" max="10000" width="16.5" style="581" customWidth="1"/>
    <col min="10001" max="10001" width="13.25" style="581" customWidth="1"/>
    <col min="10002" max="10002" width="17.125" style="581" customWidth="1"/>
    <col min="10003" max="10003" width="91.875" style="581" customWidth="1"/>
    <col min="10004" max="10004" width="157.375" style="581" customWidth="1"/>
    <col min="10005" max="10244" width="9" style="581"/>
    <col min="10245" max="10245" width="8.875" style="581" customWidth="1"/>
    <col min="10246" max="10246" width="74.625" style="581" customWidth="1"/>
    <col min="10247" max="10247" width="10.75" style="581" customWidth="1"/>
    <col min="10248" max="10248" width="8.375" style="581" bestFit="1" customWidth="1"/>
    <col min="10249" max="10249" width="8.625" style="581" customWidth="1"/>
    <col min="10250" max="10250" width="9" style="581" customWidth="1"/>
    <col min="10251" max="10251" width="13.375" style="581" customWidth="1"/>
    <col min="10252" max="10252" width="17.875" style="581" customWidth="1"/>
    <col min="10253" max="10253" width="13.25" style="581" customWidth="1"/>
    <col min="10254" max="10254" width="17.375" style="581" customWidth="1"/>
    <col min="10255" max="10255" width="13.125" style="581" customWidth="1"/>
    <col min="10256" max="10256" width="16.5" style="581" customWidth="1"/>
    <col min="10257" max="10257" width="13.25" style="581" customWidth="1"/>
    <col min="10258" max="10258" width="17.125" style="581" customWidth="1"/>
    <col min="10259" max="10259" width="91.875" style="581" customWidth="1"/>
    <col min="10260" max="10260" width="157.375" style="581" customWidth="1"/>
    <col min="10261" max="10500" width="9" style="581"/>
    <col min="10501" max="10501" width="8.875" style="581" customWidth="1"/>
    <col min="10502" max="10502" width="74.625" style="581" customWidth="1"/>
    <col min="10503" max="10503" width="10.75" style="581" customWidth="1"/>
    <col min="10504" max="10504" width="8.375" style="581" bestFit="1" customWidth="1"/>
    <col min="10505" max="10505" width="8.625" style="581" customWidth="1"/>
    <col min="10506" max="10506" width="9" style="581" customWidth="1"/>
    <col min="10507" max="10507" width="13.375" style="581" customWidth="1"/>
    <col min="10508" max="10508" width="17.875" style="581" customWidth="1"/>
    <col min="10509" max="10509" width="13.25" style="581" customWidth="1"/>
    <col min="10510" max="10510" width="17.375" style="581" customWidth="1"/>
    <col min="10511" max="10511" width="13.125" style="581" customWidth="1"/>
    <col min="10512" max="10512" width="16.5" style="581" customWidth="1"/>
    <col min="10513" max="10513" width="13.25" style="581" customWidth="1"/>
    <col min="10514" max="10514" width="17.125" style="581" customWidth="1"/>
    <col min="10515" max="10515" width="91.875" style="581" customWidth="1"/>
    <col min="10516" max="10516" width="157.375" style="581" customWidth="1"/>
    <col min="10517" max="10756" width="9" style="581"/>
    <col min="10757" max="10757" width="8.875" style="581" customWidth="1"/>
    <col min="10758" max="10758" width="74.625" style="581" customWidth="1"/>
    <col min="10759" max="10759" width="10.75" style="581" customWidth="1"/>
    <col min="10760" max="10760" width="8.375" style="581" bestFit="1" customWidth="1"/>
    <col min="10761" max="10761" width="8.625" style="581" customWidth="1"/>
    <col min="10762" max="10762" width="9" style="581" customWidth="1"/>
    <col min="10763" max="10763" width="13.375" style="581" customWidth="1"/>
    <col min="10764" max="10764" width="17.875" style="581" customWidth="1"/>
    <col min="10765" max="10765" width="13.25" style="581" customWidth="1"/>
    <col min="10766" max="10766" width="17.375" style="581" customWidth="1"/>
    <col min="10767" max="10767" width="13.125" style="581" customWidth="1"/>
    <col min="10768" max="10768" width="16.5" style="581" customWidth="1"/>
    <col min="10769" max="10769" width="13.25" style="581" customWidth="1"/>
    <col min="10770" max="10770" width="17.125" style="581" customWidth="1"/>
    <col min="10771" max="10771" width="91.875" style="581" customWidth="1"/>
    <col min="10772" max="10772" width="157.375" style="581" customWidth="1"/>
    <col min="10773" max="11012" width="9" style="581"/>
    <col min="11013" max="11013" width="8.875" style="581" customWidth="1"/>
    <col min="11014" max="11014" width="74.625" style="581" customWidth="1"/>
    <col min="11015" max="11015" width="10.75" style="581" customWidth="1"/>
    <col min="11016" max="11016" width="8.375" style="581" bestFit="1" customWidth="1"/>
    <col min="11017" max="11017" width="8.625" style="581" customWidth="1"/>
    <col min="11018" max="11018" width="9" style="581" customWidth="1"/>
    <col min="11019" max="11019" width="13.375" style="581" customWidth="1"/>
    <col min="11020" max="11020" width="17.875" style="581" customWidth="1"/>
    <col min="11021" max="11021" width="13.25" style="581" customWidth="1"/>
    <col min="11022" max="11022" width="17.375" style="581" customWidth="1"/>
    <col min="11023" max="11023" width="13.125" style="581" customWidth="1"/>
    <col min="11024" max="11024" width="16.5" style="581" customWidth="1"/>
    <col min="11025" max="11025" width="13.25" style="581" customWidth="1"/>
    <col min="11026" max="11026" width="17.125" style="581" customWidth="1"/>
    <col min="11027" max="11027" width="91.875" style="581" customWidth="1"/>
    <col min="11028" max="11028" width="157.375" style="581" customWidth="1"/>
    <col min="11029" max="11268" width="9" style="581"/>
    <col min="11269" max="11269" width="8.875" style="581" customWidth="1"/>
    <col min="11270" max="11270" width="74.625" style="581" customWidth="1"/>
    <col min="11271" max="11271" width="10.75" style="581" customWidth="1"/>
    <col min="11272" max="11272" width="8.375" style="581" bestFit="1" customWidth="1"/>
    <col min="11273" max="11273" width="8.625" style="581" customWidth="1"/>
    <col min="11274" max="11274" width="9" style="581" customWidth="1"/>
    <col min="11275" max="11275" width="13.375" style="581" customWidth="1"/>
    <col min="11276" max="11276" width="17.875" style="581" customWidth="1"/>
    <col min="11277" max="11277" width="13.25" style="581" customWidth="1"/>
    <col min="11278" max="11278" width="17.375" style="581" customWidth="1"/>
    <col min="11279" max="11279" width="13.125" style="581" customWidth="1"/>
    <col min="11280" max="11280" width="16.5" style="581" customWidth="1"/>
    <col min="11281" max="11281" width="13.25" style="581" customWidth="1"/>
    <col min="11282" max="11282" width="17.125" style="581" customWidth="1"/>
    <col min="11283" max="11283" width="91.875" style="581" customWidth="1"/>
    <col min="11284" max="11284" width="157.375" style="581" customWidth="1"/>
    <col min="11285" max="11524" width="9" style="581"/>
    <col min="11525" max="11525" width="8.875" style="581" customWidth="1"/>
    <col min="11526" max="11526" width="74.625" style="581" customWidth="1"/>
    <col min="11527" max="11527" width="10.75" style="581" customWidth="1"/>
    <col min="11528" max="11528" width="8.375" style="581" bestFit="1" customWidth="1"/>
    <col min="11529" max="11529" width="8.625" style="581" customWidth="1"/>
    <col min="11530" max="11530" width="9" style="581" customWidth="1"/>
    <col min="11531" max="11531" width="13.375" style="581" customWidth="1"/>
    <col min="11532" max="11532" width="17.875" style="581" customWidth="1"/>
    <col min="11533" max="11533" width="13.25" style="581" customWidth="1"/>
    <col min="11534" max="11534" width="17.375" style="581" customWidth="1"/>
    <col min="11535" max="11535" width="13.125" style="581" customWidth="1"/>
    <col min="11536" max="11536" width="16.5" style="581" customWidth="1"/>
    <col min="11537" max="11537" width="13.25" style="581" customWidth="1"/>
    <col min="11538" max="11538" width="17.125" style="581" customWidth="1"/>
    <col min="11539" max="11539" width="91.875" style="581" customWidth="1"/>
    <col min="11540" max="11540" width="157.375" style="581" customWidth="1"/>
    <col min="11541" max="11780" width="9" style="581"/>
    <col min="11781" max="11781" width="8.875" style="581" customWidth="1"/>
    <col min="11782" max="11782" width="74.625" style="581" customWidth="1"/>
    <col min="11783" max="11783" width="10.75" style="581" customWidth="1"/>
    <col min="11784" max="11784" width="8.375" style="581" bestFit="1" customWidth="1"/>
    <col min="11785" max="11785" width="8.625" style="581" customWidth="1"/>
    <col min="11786" max="11786" width="9" style="581" customWidth="1"/>
    <col min="11787" max="11787" width="13.375" style="581" customWidth="1"/>
    <col min="11788" max="11788" width="17.875" style="581" customWidth="1"/>
    <col min="11789" max="11789" width="13.25" style="581" customWidth="1"/>
    <col min="11790" max="11790" width="17.375" style="581" customWidth="1"/>
    <col min="11791" max="11791" width="13.125" style="581" customWidth="1"/>
    <col min="11792" max="11792" width="16.5" style="581" customWidth="1"/>
    <col min="11793" max="11793" width="13.25" style="581" customWidth="1"/>
    <col min="11794" max="11794" width="17.125" style="581" customWidth="1"/>
    <col min="11795" max="11795" width="91.875" style="581" customWidth="1"/>
    <col min="11796" max="11796" width="157.375" style="581" customWidth="1"/>
    <col min="11797" max="12036" width="9" style="581"/>
    <col min="12037" max="12037" width="8.875" style="581" customWidth="1"/>
    <col min="12038" max="12038" width="74.625" style="581" customWidth="1"/>
    <col min="12039" max="12039" width="10.75" style="581" customWidth="1"/>
    <col min="12040" max="12040" width="8.375" style="581" bestFit="1" customWidth="1"/>
    <col min="12041" max="12041" width="8.625" style="581" customWidth="1"/>
    <col min="12042" max="12042" width="9" style="581" customWidth="1"/>
    <col min="12043" max="12043" width="13.375" style="581" customWidth="1"/>
    <col min="12044" max="12044" width="17.875" style="581" customWidth="1"/>
    <col min="12045" max="12045" width="13.25" style="581" customWidth="1"/>
    <col min="12046" max="12046" width="17.375" style="581" customWidth="1"/>
    <col min="12047" max="12047" width="13.125" style="581" customWidth="1"/>
    <col min="12048" max="12048" width="16.5" style="581" customWidth="1"/>
    <col min="12049" max="12049" width="13.25" style="581" customWidth="1"/>
    <col min="12050" max="12050" width="17.125" style="581" customWidth="1"/>
    <col min="12051" max="12051" width="91.875" style="581" customWidth="1"/>
    <col min="12052" max="12052" width="157.375" style="581" customWidth="1"/>
    <col min="12053" max="12292" width="9" style="581"/>
    <col min="12293" max="12293" width="8.875" style="581" customWidth="1"/>
    <col min="12294" max="12294" width="74.625" style="581" customWidth="1"/>
    <col min="12295" max="12295" width="10.75" style="581" customWidth="1"/>
    <col min="12296" max="12296" width="8.375" style="581" bestFit="1" customWidth="1"/>
    <col min="12297" max="12297" width="8.625" style="581" customWidth="1"/>
    <col min="12298" max="12298" width="9" style="581" customWidth="1"/>
    <col min="12299" max="12299" width="13.375" style="581" customWidth="1"/>
    <col min="12300" max="12300" width="17.875" style="581" customWidth="1"/>
    <col min="12301" max="12301" width="13.25" style="581" customWidth="1"/>
    <col min="12302" max="12302" width="17.375" style="581" customWidth="1"/>
    <col min="12303" max="12303" width="13.125" style="581" customWidth="1"/>
    <col min="12304" max="12304" width="16.5" style="581" customWidth="1"/>
    <col min="12305" max="12305" width="13.25" style="581" customWidth="1"/>
    <col min="12306" max="12306" width="17.125" style="581" customWidth="1"/>
    <col min="12307" max="12307" width="91.875" style="581" customWidth="1"/>
    <col min="12308" max="12308" width="157.375" style="581" customWidth="1"/>
    <col min="12309" max="12548" width="9" style="581"/>
    <col min="12549" max="12549" width="8.875" style="581" customWidth="1"/>
    <col min="12550" max="12550" width="74.625" style="581" customWidth="1"/>
    <col min="12551" max="12551" width="10.75" style="581" customWidth="1"/>
    <col min="12552" max="12552" width="8.375" style="581" bestFit="1" customWidth="1"/>
    <col min="12553" max="12553" width="8.625" style="581" customWidth="1"/>
    <col min="12554" max="12554" width="9" style="581" customWidth="1"/>
    <col min="12555" max="12555" width="13.375" style="581" customWidth="1"/>
    <col min="12556" max="12556" width="17.875" style="581" customWidth="1"/>
    <col min="12557" max="12557" width="13.25" style="581" customWidth="1"/>
    <col min="12558" max="12558" width="17.375" style="581" customWidth="1"/>
    <col min="12559" max="12559" width="13.125" style="581" customWidth="1"/>
    <col min="12560" max="12560" width="16.5" style="581" customWidth="1"/>
    <col min="12561" max="12561" width="13.25" style="581" customWidth="1"/>
    <col min="12562" max="12562" width="17.125" style="581" customWidth="1"/>
    <col min="12563" max="12563" width="91.875" style="581" customWidth="1"/>
    <col min="12564" max="12564" width="157.375" style="581" customWidth="1"/>
    <col min="12565" max="12804" width="9" style="581"/>
    <col min="12805" max="12805" width="8.875" style="581" customWidth="1"/>
    <col min="12806" max="12806" width="74.625" style="581" customWidth="1"/>
    <col min="12807" max="12807" width="10.75" style="581" customWidth="1"/>
    <col min="12808" max="12808" width="8.375" style="581" bestFit="1" customWidth="1"/>
    <col min="12809" max="12809" width="8.625" style="581" customWidth="1"/>
    <col min="12810" max="12810" width="9" style="581" customWidth="1"/>
    <col min="12811" max="12811" width="13.375" style="581" customWidth="1"/>
    <col min="12812" max="12812" width="17.875" style="581" customWidth="1"/>
    <col min="12813" max="12813" width="13.25" style="581" customWidth="1"/>
    <col min="12814" max="12814" width="17.375" style="581" customWidth="1"/>
    <col min="12815" max="12815" width="13.125" style="581" customWidth="1"/>
    <col min="12816" max="12816" width="16.5" style="581" customWidth="1"/>
    <col min="12817" max="12817" width="13.25" style="581" customWidth="1"/>
    <col min="12818" max="12818" width="17.125" style="581" customWidth="1"/>
    <col min="12819" max="12819" width="91.875" style="581" customWidth="1"/>
    <col min="12820" max="12820" width="157.375" style="581" customWidth="1"/>
    <col min="12821" max="13060" width="9" style="581"/>
    <col min="13061" max="13061" width="8.875" style="581" customWidth="1"/>
    <col min="13062" max="13062" width="74.625" style="581" customWidth="1"/>
    <col min="13063" max="13063" width="10.75" style="581" customWidth="1"/>
    <col min="13064" max="13064" width="8.375" style="581" bestFit="1" customWidth="1"/>
    <col min="13065" max="13065" width="8.625" style="581" customWidth="1"/>
    <col min="13066" max="13066" width="9" style="581" customWidth="1"/>
    <col min="13067" max="13067" width="13.375" style="581" customWidth="1"/>
    <col min="13068" max="13068" width="17.875" style="581" customWidth="1"/>
    <col min="13069" max="13069" width="13.25" style="581" customWidth="1"/>
    <col min="13070" max="13070" width="17.375" style="581" customWidth="1"/>
    <col min="13071" max="13071" width="13.125" style="581" customWidth="1"/>
    <col min="13072" max="13072" width="16.5" style="581" customWidth="1"/>
    <col min="13073" max="13073" width="13.25" style="581" customWidth="1"/>
    <col min="13074" max="13074" width="17.125" style="581" customWidth="1"/>
    <col min="13075" max="13075" width="91.875" style="581" customWidth="1"/>
    <col min="13076" max="13076" width="157.375" style="581" customWidth="1"/>
    <col min="13077" max="13316" width="9" style="581"/>
    <col min="13317" max="13317" width="8.875" style="581" customWidth="1"/>
    <col min="13318" max="13318" width="74.625" style="581" customWidth="1"/>
    <col min="13319" max="13319" width="10.75" style="581" customWidth="1"/>
    <col min="13320" max="13320" width="8.375" style="581" bestFit="1" customWidth="1"/>
    <col min="13321" max="13321" width="8.625" style="581" customWidth="1"/>
    <col min="13322" max="13322" width="9" style="581" customWidth="1"/>
    <col min="13323" max="13323" width="13.375" style="581" customWidth="1"/>
    <col min="13324" max="13324" width="17.875" style="581" customWidth="1"/>
    <col min="13325" max="13325" width="13.25" style="581" customWidth="1"/>
    <col min="13326" max="13326" width="17.375" style="581" customWidth="1"/>
    <col min="13327" max="13327" width="13.125" style="581" customWidth="1"/>
    <col min="13328" max="13328" width="16.5" style="581" customWidth="1"/>
    <col min="13329" max="13329" width="13.25" style="581" customWidth="1"/>
    <col min="13330" max="13330" width="17.125" style="581" customWidth="1"/>
    <col min="13331" max="13331" width="91.875" style="581" customWidth="1"/>
    <col min="13332" max="13332" width="157.375" style="581" customWidth="1"/>
    <col min="13333" max="13572" width="9" style="581"/>
    <col min="13573" max="13573" width="8.875" style="581" customWidth="1"/>
    <col min="13574" max="13574" width="74.625" style="581" customWidth="1"/>
    <col min="13575" max="13575" width="10.75" style="581" customWidth="1"/>
    <col min="13576" max="13576" width="8.375" style="581" bestFit="1" customWidth="1"/>
    <col min="13577" max="13577" width="8.625" style="581" customWidth="1"/>
    <col min="13578" max="13578" width="9" style="581" customWidth="1"/>
    <col min="13579" max="13579" width="13.375" style="581" customWidth="1"/>
    <col min="13580" max="13580" width="17.875" style="581" customWidth="1"/>
    <col min="13581" max="13581" width="13.25" style="581" customWidth="1"/>
    <col min="13582" max="13582" width="17.375" style="581" customWidth="1"/>
    <col min="13583" max="13583" width="13.125" style="581" customWidth="1"/>
    <col min="13584" max="13584" width="16.5" style="581" customWidth="1"/>
    <col min="13585" max="13585" width="13.25" style="581" customWidth="1"/>
    <col min="13586" max="13586" width="17.125" style="581" customWidth="1"/>
    <col min="13587" max="13587" width="91.875" style="581" customWidth="1"/>
    <col min="13588" max="13588" width="157.375" style="581" customWidth="1"/>
    <col min="13589" max="13828" width="9" style="581"/>
    <col min="13829" max="13829" width="8.875" style="581" customWidth="1"/>
    <col min="13830" max="13830" width="74.625" style="581" customWidth="1"/>
    <col min="13831" max="13831" width="10.75" style="581" customWidth="1"/>
    <col min="13832" max="13832" width="8.375" style="581" bestFit="1" customWidth="1"/>
    <col min="13833" max="13833" width="8.625" style="581" customWidth="1"/>
    <col min="13834" max="13834" width="9" style="581" customWidth="1"/>
    <col min="13835" max="13835" width="13.375" style="581" customWidth="1"/>
    <col min="13836" max="13836" width="17.875" style="581" customWidth="1"/>
    <col min="13837" max="13837" width="13.25" style="581" customWidth="1"/>
    <col min="13838" max="13838" width="17.375" style="581" customWidth="1"/>
    <col min="13839" max="13839" width="13.125" style="581" customWidth="1"/>
    <col min="13840" max="13840" width="16.5" style="581" customWidth="1"/>
    <col min="13841" max="13841" width="13.25" style="581" customWidth="1"/>
    <col min="13842" max="13842" width="17.125" style="581" customWidth="1"/>
    <col min="13843" max="13843" width="91.875" style="581" customWidth="1"/>
    <col min="13844" max="13844" width="157.375" style="581" customWidth="1"/>
    <col min="13845" max="14084" width="9" style="581"/>
    <col min="14085" max="14085" width="8.875" style="581" customWidth="1"/>
    <col min="14086" max="14086" width="74.625" style="581" customWidth="1"/>
    <col min="14087" max="14087" width="10.75" style="581" customWidth="1"/>
    <col min="14088" max="14088" width="8.375" style="581" bestFit="1" customWidth="1"/>
    <col min="14089" max="14089" width="8.625" style="581" customWidth="1"/>
    <col min="14090" max="14090" width="9" style="581" customWidth="1"/>
    <col min="14091" max="14091" width="13.375" style="581" customWidth="1"/>
    <col min="14092" max="14092" width="17.875" style="581" customWidth="1"/>
    <col min="14093" max="14093" width="13.25" style="581" customWidth="1"/>
    <col min="14094" max="14094" width="17.375" style="581" customWidth="1"/>
    <col min="14095" max="14095" width="13.125" style="581" customWidth="1"/>
    <col min="14096" max="14096" width="16.5" style="581" customWidth="1"/>
    <col min="14097" max="14097" width="13.25" style="581" customWidth="1"/>
    <col min="14098" max="14098" width="17.125" style="581" customWidth="1"/>
    <col min="14099" max="14099" width="91.875" style="581" customWidth="1"/>
    <col min="14100" max="14100" width="157.375" style="581" customWidth="1"/>
    <col min="14101" max="14340" width="9" style="581"/>
    <col min="14341" max="14341" width="8.875" style="581" customWidth="1"/>
    <col min="14342" max="14342" width="74.625" style="581" customWidth="1"/>
    <col min="14343" max="14343" width="10.75" style="581" customWidth="1"/>
    <col min="14344" max="14344" width="8.375" style="581" bestFit="1" customWidth="1"/>
    <col min="14345" max="14345" width="8.625" style="581" customWidth="1"/>
    <col min="14346" max="14346" width="9" style="581" customWidth="1"/>
    <col min="14347" max="14347" width="13.375" style="581" customWidth="1"/>
    <col min="14348" max="14348" width="17.875" style="581" customWidth="1"/>
    <col min="14349" max="14349" width="13.25" style="581" customWidth="1"/>
    <col min="14350" max="14350" width="17.375" style="581" customWidth="1"/>
    <col min="14351" max="14351" width="13.125" style="581" customWidth="1"/>
    <col min="14352" max="14352" width="16.5" style="581" customWidth="1"/>
    <col min="14353" max="14353" width="13.25" style="581" customWidth="1"/>
    <col min="14354" max="14354" width="17.125" style="581" customWidth="1"/>
    <col min="14355" max="14355" width="91.875" style="581" customWidth="1"/>
    <col min="14356" max="14356" width="157.375" style="581" customWidth="1"/>
    <col min="14357" max="14596" width="9" style="581"/>
    <col min="14597" max="14597" width="8.875" style="581" customWidth="1"/>
    <col min="14598" max="14598" width="74.625" style="581" customWidth="1"/>
    <col min="14599" max="14599" width="10.75" style="581" customWidth="1"/>
    <col min="14600" max="14600" width="8.375" style="581" bestFit="1" customWidth="1"/>
    <col min="14601" max="14601" width="8.625" style="581" customWidth="1"/>
    <col min="14602" max="14602" width="9" style="581" customWidth="1"/>
    <col min="14603" max="14603" width="13.375" style="581" customWidth="1"/>
    <col min="14604" max="14604" width="17.875" style="581" customWidth="1"/>
    <col min="14605" max="14605" width="13.25" style="581" customWidth="1"/>
    <col min="14606" max="14606" width="17.375" style="581" customWidth="1"/>
    <col min="14607" max="14607" width="13.125" style="581" customWidth="1"/>
    <col min="14608" max="14608" width="16.5" style="581" customWidth="1"/>
    <col min="14609" max="14609" width="13.25" style="581" customWidth="1"/>
    <col min="14610" max="14610" width="17.125" style="581" customWidth="1"/>
    <col min="14611" max="14611" width="91.875" style="581" customWidth="1"/>
    <col min="14612" max="14612" width="157.375" style="581" customWidth="1"/>
    <col min="14613" max="14852" width="9" style="581"/>
    <col min="14853" max="14853" width="8.875" style="581" customWidth="1"/>
    <col min="14854" max="14854" width="74.625" style="581" customWidth="1"/>
    <col min="14855" max="14855" width="10.75" style="581" customWidth="1"/>
    <col min="14856" max="14856" width="8.375" style="581" bestFit="1" customWidth="1"/>
    <col min="14857" max="14857" width="8.625" style="581" customWidth="1"/>
    <col min="14858" max="14858" width="9" style="581" customWidth="1"/>
    <col min="14859" max="14859" width="13.375" style="581" customWidth="1"/>
    <col min="14860" max="14860" width="17.875" style="581" customWidth="1"/>
    <col min="14861" max="14861" width="13.25" style="581" customWidth="1"/>
    <col min="14862" max="14862" width="17.375" style="581" customWidth="1"/>
    <col min="14863" max="14863" width="13.125" style="581" customWidth="1"/>
    <col min="14864" max="14864" width="16.5" style="581" customWidth="1"/>
    <col min="14865" max="14865" width="13.25" style="581" customWidth="1"/>
    <col min="14866" max="14866" width="17.125" style="581" customWidth="1"/>
    <col min="14867" max="14867" width="91.875" style="581" customWidth="1"/>
    <col min="14868" max="14868" width="157.375" style="581" customWidth="1"/>
    <col min="14869" max="15108" width="9" style="581"/>
    <col min="15109" max="15109" width="8.875" style="581" customWidth="1"/>
    <col min="15110" max="15110" width="74.625" style="581" customWidth="1"/>
    <col min="15111" max="15111" width="10.75" style="581" customWidth="1"/>
    <col min="15112" max="15112" width="8.375" style="581" bestFit="1" customWidth="1"/>
    <col min="15113" max="15113" width="8.625" style="581" customWidth="1"/>
    <col min="15114" max="15114" width="9" style="581" customWidth="1"/>
    <col min="15115" max="15115" width="13.375" style="581" customWidth="1"/>
    <col min="15116" max="15116" width="17.875" style="581" customWidth="1"/>
    <col min="15117" max="15117" width="13.25" style="581" customWidth="1"/>
    <col min="15118" max="15118" width="17.375" style="581" customWidth="1"/>
    <col min="15119" max="15119" width="13.125" style="581" customWidth="1"/>
    <col min="15120" max="15120" width="16.5" style="581" customWidth="1"/>
    <col min="15121" max="15121" width="13.25" style="581" customWidth="1"/>
    <col min="15122" max="15122" width="17.125" style="581" customWidth="1"/>
    <col min="15123" max="15123" width="91.875" style="581" customWidth="1"/>
    <col min="15124" max="15124" width="157.375" style="581" customWidth="1"/>
    <col min="15125" max="15364" width="9" style="581"/>
    <col min="15365" max="15365" width="8.875" style="581" customWidth="1"/>
    <col min="15366" max="15366" width="74.625" style="581" customWidth="1"/>
    <col min="15367" max="15367" width="10.75" style="581" customWidth="1"/>
    <col min="15368" max="15368" width="8.375" style="581" bestFit="1" customWidth="1"/>
    <col min="15369" max="15369" width="8.625" style="581" customWidth="1"/>
    <col min="15370" max="15370" width="9" style="581" customWidth="1"/>
    <col min="15371" max="15371" width="13.375" style="581" customWidth="1"/>
    <col min="15372" max="15372" width="17.875" style="581" customWidth="1"/>
    <col min="15373" max="15373" width="13.25" style="581" customWidth="1"/>
    <col min="15374" max="15374" width="17.375" style="581" customWidth="1"/>
    <col min="15375" max="15375" width="13.125" style="581" customWidth="1"/>
    <col min="15376" max="15376" width="16.5" style="581" customWidth="1"/>
    <col min="15377" max="15377" width="13.25" style="581" customWidth="1"/>
    <col min="15378" max="15378" width="17.125" style="581" customWidth="1"/>
    <col min="15379" max="15379" width="91.875" style="581" customWidth="1"/>
    <col min="15380" max="15380" width="157.375" style="581" customWidth="1"/>
    <col min="15381" max="15620" width="9" style="581"/>
    <col min="15621" max="15621" width="8.875" style="581" customWidth="1"/>
    <col min="15622" max="15622" width="74.625" style="581" customWidth="1"/>
    <col min="15623" max="15623" width="10.75" style="581" customWidth="1"/>
    <col min="15624" max="15624" width="8.375" style="581" bestFit="1" customWidth="1"/>
    <col min="15625" max="15625" width="8.625" style="581" customWidth="1"/>
    <col min="15626" max="15626" width="9" style="581" customWidth="1"/>
    <col min="15627" max="15627" width="13.375" style="581" customWidth="1"/>
    <col min="15628" max="15628" width="17.875" style="581" customWidth="1"/>
    <col min="15629" max="15629" width="13.25" style="581" customWidth="1"/>
    <col min="15630" max="15630" width="17.375" style="581" customWidth="1"/>
    <col min="15631" max="15631" width="13.125" style="581" customWidth="1"/>
    <col min="15632" max="15632" width="16.5" style="581" customWidth="1"/>
    <col min="15633" max="15633" width="13.25" style="581" customWidth="1"/>
    <col min="15634" max="15634" width="17.125" style="581" customWidth="1"/>
    <col min="15635" max="15635" width="91.875" style="581" customWidth="1"/>
    <col min="15636" max="15636" width="157.375" style="581" customWidth="1"/>
    <col min="15637" max="15876" width="9" style="581"/>
    <col min="15877" max="15877" width="8.875" style="581" customWidth="1"/>
    <col min="15878" max="15878" width="74.625" style="581" customWidth="1"/>
    <col min="15879" max="15879" width="10.75" style="581" customWidth="1"/>
    <col min="15880" max="15880" width="8.375" style="581" bestFit="1" customWidth="1"/>
    <col min="15881" max="15881" width="8.625" style="581" customWidth="1"/>
    <col min="15882" max="15882" width="9" style="581" customWidth="1"/>
    <col min="15883" max="15883" width="13.375" style="581" customWidth="1"/>
    <col min="15884" max="15884" width="17.875" style="581" customWidth="1"/>
    <col min="15885" max="15885" width="13.25" style="581" customWidth="1"/>
    <col min="15886" max="15886" width="17.375" style="581" customWidth="1"/>
    <col min="15887" max="15887" width="13.125" style="581" customWidth="1"/>
    <col min="15888" max="15888" width="16.5" style="581" customWidth="1"/>
    <col min="15889" max="15889" width="13.25" style="581" customWidth="1"/>
    <col min="15890" max="15890" width="17.125" style="581" customWidth="1"/>
    <col min="15891" max="15891" width="91.875" style="581" customWidth="1"/>
    <col min="15892" max="15892" width="157.375" style="581" customWidth="1"/>
    <col min="15893" max="16132" width="9" style="581"/>
    <col min="16133" max="16133" width="8.875" style="581" customWidth="1"/>
    <col min="16134" max="16134" width="74.625" style="581" customWidth="1"/>
    <col min="16135" max="16135" width="10.75" style="581" customWidth="1"/>
    <col min="16136" max="16136" width="8.375" style="581" bestFit="1" customWidth="1"/>
    <col min="16137" max="16137" width="8.625" style="581" customWidth="1"/>
    <col min="16138" max="16138" width="9" style="581" customWidth="1"/>
    <col min="16139" max="16139" width="13.375" style="581" customWidth="1"/>
    <col min="16140" max="16140" width="17.875" style="581" customWidth="1"/>
    <col min="16141" max="16141" width="13.25" style="581" customWidth="1"/>
    <col min="16142" max="16142" width="17.375" style="581" customWidth="1"/>
    <col min="16143" max="16143" width="13.125" style="581" customWidth="1"/>
    <col min="16144" max="16144" width="16.5" style="581" customWidth="1"/>
    <col min="16145" max="16145" width="13.25" style="581" customWidth="1"/>
    <col min="16146" max="16146" width="17.125" style="581" customWidth="1"/>
    <col min="16147" max="16147" width="91.875" style="581" customWidth="1"/>
    <col min="16148" max="16148" width="157.375" style="581" customWidth="1"/>
    <col min="16149" max="16384" width="9" style="581"/>
  </cols>
  <sheetData>
    <row r="1" spans="1:18" ht="18.75">
      <c r="R1" s="582" t="s">
        <v>976</v>
      </c>
    </row>
    <row r="2" spans="1:18" ht="18.75">
      <c r="R2" s="582" t="s">
        <v>103</v>
      </c>
    </row>
    <row r="3" spans="1:18" ht="18.75">
      <c r="R3" s="582" t="s">
        <v>977</v>
      </c>
    </row>
    <row r="4" spans="1:18" ht="18.75">
      <c r="R4" s="582"/>
    </row>
    <row r="5" spans="1:18" ht="18.75">
      <c r="R5" s="582"/>
    </row>
    <row r="6" spans="1:18">
      <c r="A6" s="583" t="s">
        <v>978</v>
      </c>
      <c r="B6" s="583"/>
      <c r="C6" s="583"/>
      <c r="D6" s="583"/>
      <c r="E6" s="583"/>
      <c r="F6" s="583"/>
      <c r="G6" s="583"/>
      <c r="H6" s="583"/>
      <c r="I6" s="583"/>
      <c r="J6" s="583"/>
      <c r="K6" s="583"/>
      <c r="L6" s="583"/>
      <c r="M6" s="583"/>
      <c r="N6" s="583"/>
      <c r="O6" s="583"/>
      <c r="P6" s="583"/>
      <c r="Q6" s="583"/>
      <c r="R6" s="583"/>
    </row>
    <row r="7" spans="1:18">
      <c r="A7" s="584"/>
      <c r="B7" s="584"/>
      <c r="C7" s="584"/>
      <c r="D7" s="584"/>
      <c r="E7" s="584"/>
      <c r="F7" s="584"/>
      <c r="G7" s="584"/>
      <c r="H7" s="584"/>
      <c r="I7" s="584"/>
      <c r="J7" s="584"/>
      <c r="K7" s="584"/>
      <c r="L7" s="584"/>
      <c r="M7" s="584"/>
      <c r="N7" s="584"/>
      <c r="O7" s="584"/>
      <c r="P7" s="584"/>
      <c r="Q7" s="584"/>
      <c r="R7" s="584"/>
    </row>
    <row r="9" spans="1:18" ht="21.75" customHeight="1">
      <c r="A9" s="585" t="s">
        <v>58</v>
      </c>
      <c r="B9" s="585"/>
    </row>
    <row r="10" spans="1:18">
      <c r="B10" s="586" t="s">
        <v>979</v>
      </c>
    </row>
    <row r="11" spans="1:18" ht="18.75">
      <c r="B11" s="587" t="s">
        <v>980</v>
      </c>
    </row>
    <row r="12" spans="1:18" ht="15.75" customHeight="1">
      <c r="A12" s="588" t="s">
        <v>981</v>
      </c>
      <c r="B12" s="588"/>
    </row>
    <row r="13" spans="1:18" ht="18.75">
      <c r="B13" s="587"/>
    </row>
    <row r="14" spans="1:18" ht="40.5" customHeight="1">
      <c r="A14" s="589" t="s">
        <v>982</v>
      </c>
      <c r="B14" s="589"/>
    </row>
    <row r="15" spans="1:18">
      <c r="A15" s="590" t="s">
        <v>983</v>
      </c>
      <c r="B15" s="590"/>
    </row>
    <row r="16" spans="1:18">
      <c r="A16" s="581"/>
      <c r="B16" s="581"/>
      <c r="C16" s="581"/>
    </row>
    <row r="17" spans="1:19">
      <c r="A17" s="581"/>
      <c r="B17" s="581"/>
      <c r="C17" s="581"/>
    </row>
    <row r="18" spans="1:19" ht="18.75" customHeight="1" thickBot="1">
      <c r="A18" s="591" t="s">
        <v>984</v>
      </c>
      <c r="B18" s="591"/>
      <c r="C18" s="591"/>
      <c r="D18" s="591"/>
      <c r="E18" s="591"/>
      <c r="F18" s="591"/>
      <c r="G18" s="591"/>
      <c r="H18" s="591"/>
      <c r="I18" s="591"/>
      <c r="J18" s="591"/>
      <c r="K18" s="591"/>
      <c r="L18" s="591"/>
      <c r="M18" s="591"/>
      <c r="N18" s="591"/>
      <c r="O18" s="591"/>
      <c r="P18" s="591"/>
      <c r="Q18" s="591"/>
      <c r="R18" s="591"/>
    </row>
    <row r="19" spans="1:19" ht="35.25" customHeight="1">
      <c r="A19" s="592" t="s">
        <v>703</v>
      </c>
      <c r="B19" s="593" t="s">
        <v>985</v>
      </c>
      <c r="C19" s="594" t="s">
        <v>986</v>
      </c>
      <c r="D19" s="595">
        <v>2017</v>
      </c>
      <c r="E19" s="596" t="s">
        <v>987</v>
      </c>
      <c r="F19" s="596" t="s">
        <v>988</v>
      </c>
      <c r="G19" s="597" t="s">
        <v>945</v>
      </c>
      <c r="H19" s="598"/>
      <c r="I19" s="597" t="s">
        <v>946</v>
      </c>
      <c r="J19" s="598"/>
      <c r="K19" s="597" t="s">
        <v>947</v>
      </c>
      <c r="L19" s="598"/>
      <c r="M19" s="597" t="s">
        <v>948</v>
      </c>
      <c r="N19" s="598"/>
      <c r="O19" s="597" t="s">
        <v>989</v>
      </c>
      <c r="P19" s="598"/>
      <c r="Q19" s="599" t="s">
        <v>362</v>
      </c>
      <c r="R19" s="600"/>
    </row>
    <row r="20" spans="1:19" ht="66" customHeight="1">
      <c r="A20" s="601"/>
      <c r="B20" s="602"/>
      <c r="C20" s="603"/>
      <c r="D20" s="604" t="s">
        <v>990</v>
      </c>
      <c r="E20" s="604" t="s">
        <v>990</v>
      </c>
      <c r="F20" s="604" t="s">
        <v>991</v>
      </c>
      <c r="G20" s="604" t="s">
        <v>138</v>
      </c>
      <c r="H20" s="604" t="s">
        <v>992</v>
      </c>
      <c r="I20" s="604" t="s">
        <v>138</v>
      </c>
      <c r="J20" s="604" t="s">
        <v>992</v>
      </c>
      <c r="K20" s="604" t="s">
        <v>138</v>
      </c>
      <c r="L20" s="604" t="s">
        <v>992</v>
      </c>
      <c r="M20" s="604" t="s">
        <v>138</v>
      </c>
      <c r="N20" s="604" t="s">
        <v>992</v>
      </c>
      <c r="O20" s="604" t="s">
        <v>138</v>
      </c>
      <c r="P20" s="604" t="s">
        <v>992</v>
      </c>
      <c r="Q20" s="604" t="s">
        <v>138</v>
      </c>
      <c r="R20" s="605" t="s">
        <v>992</v>
      </c>
    </row>
    <row r="21" spans="1:19" s="610" customFormat="1" ht="16.5" thickBot="1">
      <c r="A21" s="606">
        <v>1</v>
      </c>
      <c r="B21" s="607">
        <v>2</v>
      </c>
      <c r="C21" s="608">
        <v>3</v>
      </c>
      <c r="D21" s="607">
        <v>4</v>
      </c>
      <c r="E21" s="606" t="s">
        <v>479</v>
      </c>
      <c r="F21" s="607">
        <v>6</v>
      </c>
      <c r="G21" s="607">
        <v>7</v>
      </c>
      <c r="H21" s="607">
        <v>8</v>
      </c>
      <c r="I21" s="607">
        <v>9</v>
      </c>
      <c r="J21" s="607">
        <v>10</v>
      </c>
      <c r="K21" s="607">
        <v>11</v>
      </c>
      <c r="L21" s="607">
        <v>12</v>
      </c>
      <c r="M21" s="607">
        <v>13</v>
      </c>
      <c r="N21" s="607">
        <v>14</v>
      </c>
      <c r="O21" s="607">
        <v>15</v>
      </c>
      <c r="P21" s="607">
        <v>16</v>
      </c>
      <c r="Q21" s="606" t="s">
        <v>993</v>
      </c>
      <c r="R21" s="609">
        <v>18</v>
      </c>
      <c r="S21" s="581"/>
    </row>
    <row r="22" spans="1:19" s="610" customFormat="1" ht="19.5" thickBot="1">
      <c r="A22" s="611" t="s">
        <v>994</v>
      </c>
      <c r="B22" s="612"/>
      <c r="C22" s="612"/>
      <c r="D22" s="612"/>
      <c r="E22" s="612"/>
      <c r="F22" s="612"/>
      <c r="G22" s="612"/>
      <c r="H22" s="612"/>
      <c r="I22" s="612"/>
      <c r="J22" s="612"/>
      <c r="K22" s="612"/>
      <c r="L22" s="612"/>
      <c r="M22" s="612"/>
      <c r="N22" s="612"/>
      <c r="O22" s="612"/>
      <c r="P22" s="612"/>
      <c r="Q22" s="612"/>
      <c r="R22" s="613"/>
      <c r="S22" s="581"/>
    </row>
    <row r="23" spans="1:19" s="610" customFormat="1">
      <c r="A23" s="614" t="s">
        <v>995</v>
      </c>
      <c r="B23" s="615" t="s">
        <v>996</v>
      </c>
      <c r="C23" s="616" t="s">
        <v>997</v>
      </c>
      <c r="D23" s="617">
        <v>101.47038276271186</v>
      </c>
      <c r="E23" s="617">
        <v>62.457925432203389</v>
      </c>
      <c r="F23" s="617">
        <f>F24+F29+F31+F37</f>
        <v>38.636000000000003</v>
      </c>
      <c r="G23" s="617">
        <f t="shared" ref="G23:P23" si="0">G24+G29+G31+G37</f>
        <v>61.817</v>
      </c>
      <c r="H23" s="618">
        <f t="shared" si="0"/>
        <v>0</v>
      </c>
      <c r="I23" s="617">
        <f t="shared" si="0"/>
        <v>63.898000000000003</v>
      </c>
      <c r="J23" s="618">
        <f t="shared" si="0"/>
        <v>0</v>
      </c>
      <c r="K23" s="617">
        <f t="shared" si="0"/>
        <v>66.021000000000001</v>
      </c>
      <c r="L23" s="618">
        <f t="shared" si="0"/>
        <v>0</v>
      </c>
      <c r="M23" s="617">
        <f t="shared" si="0"/>
        <v>68.253</v>
      </c>
      <c r="N23" s="618">
        <f t="shared" si="0"/>
        <v>0</v>
      </c>
      <c r="O23" s="617">
        <f t="shared" si="0"/>
        <v>70.537999999999997</v>
      </c>
      <c r="P23" s="618">
        <f t="shared" si="0"/>
        <v>0</v>
      </c>
      <c r="Q23" s="619">
        <f>Q24+Q29+Q31+Q37</f>
        <v>330.52700000000004</v>
      </c>
      <c r="R23" s="620">
        <f>R24+R29+R31+R37</f>
        <v>0</v>
      </c>
      <c r="S23" s="581"/>
    </row>
    <row r="24" spans="1:19" s="610" customFormat="1">
      <c r="A24" s="621" t="s">
        <v>213</v>
      </c>
      <c r="B24" s="622" t="s">
        <v>998</v>
      </c>
      <c r="C24" s="623" t="s">
        <v>997</v>
      </c>
      <c r="D24" s="624">
        <v>0</v>
      </c>
      <c r="E24" s="624">
        <v>0</v>
      </c>
      <c r="F24" s="624">
        <v>0</v>
      </c>
      <c r="G24" s="624">
        <v>0</v>
      </c>
      <c r="H24" s="624">
        <v>0</v>
      </c>
      <c r="I24" s="624">
        <v>0</v>
      </c>
      <c r="J24" s="624">
        <v>0</v>
      </c>
      <c r="K24" s="624">
        <v>0</v>
      </c>
      <c r="L24" s="624">
        <v>0</v>
      </c>
      <c r="M24" s="624">
        <v>0</v>
      </c>
      <c r="N24" s="624">
        <v>0</v>
      </c>
      <c r="O24" s="624">
        <v>0</v>
      </c>
      <c r="P24" s="624">
        <v>0</v>
      </c>
      <c r="Q24" s="624">
        <f>O24+M24+K24+I24+G24</f>
        <v>0</v>
      </c>
      <c r="R24" s="625">
        <f>P24+N24+L24+J24+H24</f>
        <v>0</v>
      </c>
      <c r="S24" s="581"/>
    </row>
    <row r="25" spans="1:19" s="610" customFormat="1" ht="31.5">
      <c r="A25" s="621" t="s">
        <v>718</v>
      </c>
      <c r="B25" s="626" t="s">
        <v>999</v>
      </c>
      <c r="C25" s="623" t="s">
        <v>997</v>
      </c>
      <c r="D25" s="624">
        <v>0</v>
      </c>
      <c r="E25" s="624">
        <v>0</v>
      </c>
      <c r="F25" s="624">
        <v>0</v>
      </c>
      <c r="G25" s="624">
        <v>0</v>
      </c>
      <c r="H25" s="624">
        <v>0</v>
      </c>
      <c r="I25" s="624">
        <v>0</v>
      </c>
      <c r="J25" s="624">
        <v>0</v>
      </c>
      <c r="K25" s="624">
        <v>0</v>
      </c>
      <c r="L25" s="624">
        <v>0</v>
      </c>
      <c r="M25" s="624">
        <v>0</v>
      </c>
      <c r="N25" s="624">
        <v>0</v>
      </c>
      <c r="O25" s="624">
        <v>0</v>
      </c>
      <c r="P25" s="624">
        <v>0</v>
      </c>
      <c r="Q25" s="624">
        <f t="shared" ref="Q25:R37" si="1">O25+M25+K25+I25+G25</f>
        <v>0</v>
      </c>
      <c r="R25" s="625">
        <f t="shared" si="1"/>
        <v>0</v>
      </c>
      <c r="S25" s="581"/>
    </row>
    <row r="26" spans="1:19" s="610" customFormat="1" ht="31.5">
      <c r="A26" s="621" t="s">
        <v>727</v>
      </c>
      <c r="B26" s="626" t="s">
        <v>1000</v>
      </c>
      <c r="C26" s="623" t="s">
        <v>997</v>
      </c>
      <c r="D26" s="624">
        <v>0</v>
      </c>
      <c r="E26" s="624">
        <v>0</v>
      </c>
      <c r="F26" s="624">
        <v>0</v>
      </c>
      <c r="G26" s="624">
        <v>0</v>
      </c>
      <c r="H26" s="624">
        <v>0</v>
      </c>
      <c r="I26" s="624">
        <v>0</v>
      </c>
      <c r="J26" s="624">
        <v>0</v>
      </c>
      <c r="K26" s="624">
        <v>0</v>
      </c>
      <c r="L26" s="624">
        <v>0</v>
      </c>
      <c r="M26" s="624">
        <v>0</v>
      </c>
      <c r="N26" s="624">
        <v>0</v>
      </c>
      <c r="O26" s="624">
        <v>0</v>
      </c>
      <c r="P26" s="624">
        <v>0</v>
      </c>
      <c r="Q26" s="624">
        <f t="shared" si="1"/>
        <v>0</v>
      </c>
      <c r="R26" s="625">
        <f t="shared" si="1"/>
        <v>0</v>
      </c>
      <c r="S26" s="581"/>
    </row>
    <row r="27" spans="1:19" s="610" customFormat="1" ht="31.5">
      <c r="A27" s="621" t="s">
        <v>733</v>
      </c>
      <c r="B27" s="626" t="s">
        <v>1001</v>
      </c>
      <c r="C27" s="623" t="s">
        <v>997</v>
      </c>
      <c r="D27" s="624">
        <v>0</v>
      </c>
      <c r="E27" s="624">
        <v>0</v>
      </c>
      <c r="F27" s="624">
        <v>0</v>
      </c>
      <c r="G27" s="624">
        <v>0</v>
      </c>
      <c r="H27" s="624">
        <v>0</v>
      </c>
      <c r="I27" s="624">
        <v>0</v>
      </c>
      <c r="J27" s="624">
        <v>0</v>
      </c>
      <c r="K27" s="624">
        <v>0</v>
      </c>
      <c r="L27" s="624">
        <v>0</v>
      </c>
      <c r="M27" s="624">
        <v>0</v>
      </c>
      <c r="N27" s="624">
        <v>0</v>
      </c>
      <c r="O27" s="624">
        <v>0</v>
      </c>
      <c r="P27" s="624">
        <v>0</v>
      </c>
      <c r="Q27" s="624">
        <f t="shared" si="1"/>
        <v>0</v>
      </c>
      <c r="R27" s="625">
        <f t="shared" si="1"/>
        <v>0</v>
      </c>
      <c r="S27" s="581"/>
    </row>
    <row r="28" spans="1:19" s="610" customFormat="1">
      <c r="A28" s="621" t="s">
        <v>763</v>
      </c>
      <c r="B28" s="622" t="s">
        <v>1002</v>
      </c>
      <c r="C28" s="623" t="s">
        <v>997</v>
      </c>
      <c r="D28" s="624">
        <v>0</v>
      </c>
      <c r="E28" s="624">
        <v>0</v>
      </c>
      <c r="F28" s="624">
        <v>0</v>
      </c>
      <c r="G28" s="624">
        <v>0</v>
      </c>
      <c r="H28" s="624">
        <v>0</v>
      </c>
      <c r="I28" s="624">
        <v>0</v>
      </c>
      <c r="J28" s="624">
        <v>0</v>
      </c>
      <c r="K28" s="624">
        <v>0</v>
      </c>
      <c r="L28" s="624">
        <v>0</v>
      </c>
      <c r="M28" s="624">
        <v>0</v>
      </c>
      <c r="N28" s="624">
        <v>0</v>
      </c>
      <c r="O28" s="624">
        <v>0</v>
      </c>
      <c r="P28" s="624">
        <v>0</v>
      </c>
      <c r="Q28" s="624">
        <f t="shared" si="1"/>
        <v>0</v>
      </c>
      <c r="R28" s="625">
        <f t="shared" si="1"/>
        <v>0</v>
      </c>
      <c r="S28" s="581"/>
    </row>
    <row r="29" spans="1:19" s="610" customFormat="1">
      <c r="A29" s="627" t="s">
        <v>1003</v>
      </c>
      <c r="B29" s="628" t="s">
        <v>1004</v>
      </c>
      <c r="C29" s="629" t="s">
        <v>997</v>
      </c>
      <c r="D29" s="630">
        <v>67.150896220338993</v>
      </c>
      <c r="E29" s="630">
        <v>61.848428525423728</v>
      </c>
      <c r="F29" s="630">
        <v>38.636000000000003</v>
      </c>
      <c r="G29" s="630">
        <v>61.817</v>
      </c>
      <c r="H29" s="631">
        <v>0</v>
      </c>
      <c r="I29" s="630">
        <v>63.898000000000003</v>
      </c>
      <c r="J29" s="631">
        <v>0</v>
      </c>
      <c r="K29" s="630">
        <v>66.021000000000001</v>
      </c>
      <c r="L29" s="631">
        <v>0</v>
      </c>
      <c r="M29" s="630">
        <v>68.253</v>
      </c>
      <c r="N29" s="631">
        <v>0</v>
      </c>
      <c r="O29" s="630">
        <v>70.537999999999997</v>
      </c>
      <c r="P29" s="631">
        <v>0</v>
      </c>
      <c r="Q29" s="632">
        <f t="shared" si="1"/>
        <v>330.52700000000004</v>
      </c>
      <c r="R29" s="633">
        <f t="shared" si="1"/>
        <v>0</v>
      </c>
      <c r="S29" s="581"/>
    </row>
    <row r="30" spans="1:19" s="610" customFormat="1">
      <c r="A30" s="621" t="s">
        <v>1005</v>
      </c>
      <c r="B30" s="622" t="s">
        <v>1006</v>
      </c>
      <c r="C30" s="623" t="s">
        <v>997</v>
      </c>
      <c r="D30" s="624">
        <v>0</v>
      </c>
      <c r="E30" s="624">
        <v>0</v>
      </c>
      <c r="F30" s="624">
        <v>0</v>
      </c>
      <c r="G30" s="624">
        <v>0</v>
      </c>
      <c r="H30" s="624">
        <v>0</v>
      </c>
      <c r="I30" s="624">
        <v>0</v>
      </c>
      <c r="J30" s="624">
        <v>0</v>
      </c>
      <c r="K30" s="624">
        <v>0</v>
      </c>
      <c r="L30" s="624">
        <v>0</v>
      </c>
      <c r="M30" s="624">
        <v>0</v>
      </c>
      <c r="N30" s="624">
        <v>0</v>
      </c>
      <c r="O30" s="624">
        <v>0</v>
      </c>
      <c r="P30" s="624">
        <v>0</v>
      </c>
      <c r="Q30" s="624">
        <f t="shared" si="1"/>
        <v>0</v>
      </c>
      <c r="R30" s="625">
        <f t="shared" si="1"/>
        <v>0</v>
      </c>
      <c r="S30" s="581"/>
    </row>
    <row r="31" spans="1:19" s="610" customFormat="1">
      <c r="A31" s="627" t="s">
        <v>1007</v>
      </c>
      <c r="B31" s="628" t="s">
        <v>1008</v>
      </c>
      <c r="C31" s="629" t="s">
        <v>997</v>
      </c>
      <c r="D31" s="630">
        <v>0.28852654237288139</v>
      </c>
      <c r="E31" s="630">
        <v>0.10191690677966102</v>
      </c>
      <c r="F31" s="634">
        <v>0</v>
      </c>
      <c r="G31" s="635">
        <v>0</v>
      </c>
      <c r="H31" s="635">
        <v>0</v>
      </c>
      <c r="I31" s="635">
        <v>0</v>
      </c>
      <c r="J31" s="635">
        <v>0</v>
      </c>
      <c r="K31" s="635">
        <v>0</v>
      </c>
      <c r="L31" s="635">
        <v>0</v>
      </c>
      <c r="M31" s="635">
        <v>0</v>
      </c>
      <c r="N31" s="635">
        <v>0</v>
      </c>
      <c r="O31" s="635">
        <v>0</v>
      </c>
      <c r="P31" s="635">
        <v>0</v>
      </c>
      <c r="Q31" s="635">
        <f t="shared" si="1"/>
        <v>0</v>
      </c>
      <c r="R31" s="636">
        <f t="shared" si="1"/>
        <v>0</v>
      </c>
      <c r="S31" s="581"/>
    </row>
    <row r="32" spans="1:19" s="610" customFormat="1">
      <c r="A32" s="621" t="s">
        <v>5</v>
      </c>
      <c r="B32" s="622" t="s">
        <v>1009</v>
      </c>
      <c r="C32" s="623" t="s">
        <v>997</v>
      </c>
      <c r="D32" s="624">
        <v>0</v>
      </c>
      <c r="E32" s="624">
        <v>0</v>
      </c>
      <c r="F32" s="624">
        <v>0</v>
      </c>
      <c r="G32" s="624">
        <v>0</v>
      </c>
      <c r="H32" s="624">
        <v>0</v>
      </c>
      <c r="I32" s="624">
        <v>0</v>
      </c>
      <c r="J32" s="624">
        <v>0</v>
      </c>
      <c r="K32" s="624">
        <v>0</v>
      </c>
      <c r="L32" s="624">
        <v>0</v>
      </c>
      <c r="M32" s="624">
        <v>0</v>
      </c>
      <c r="N32" s="624">
        <v>0</v>
      </c>
      <c r="O32" s="624">
        <v>0</v>
      </c>
      <c r="P32" s="624">
        <v>0</v>
      </c>
      <c r="Q32" s="624">
        <f t="shared" si="1"/>
        <v>0</v>
      </c>
      <c r="R32" s="625">
        <f t="shared" si="1"/>
        <v>0</v>
      </c>
      <c r="S32" s="581"/>
    </row>
    <row r="33" spans="1:19" s="610" customFormat="1" ht="15.75" customHeight="1">
      <c r="A33" s="621" t="s">
        <v>1010</v>
      </c>
      <c r="B33" s="622" t="s">
        <v>1011</v>
      </c>
      <c r="C33" s="623" t="s">
        <v>997</v>
      </c>
      <c r="D33" s="624">
        <v>0</v>
      </c>
      <c r="E33" s="624">
        <v>0</v>
      </c>
      <c r="F33" s="624">
        <v>0</v>
      </c>
      <c r="G33" s="624">
        <v>0</v>
      </c>
      <c r="H33" s="624">
        <v>0</v>
      </c>
      <c r="I33" s="624">
        <v>0</v>
      </c>
      <c r="J33" s="624">
        <v>0</v>
      </c>
      <c r="K33" s="624">
        <v>0</v>
      </c>
      <c r="L33" s="624">
        <v>0</v>
      </c>
      <c r="M33" s="624">
        <v>0</v>
      </c>
      <c r="N33" s="624">
        <v>0</v>
      </c>
      <c r="O33" s="624">
        <v>0</v>
      </c>
      <c r="P33" s="624">
        <v>0</v>
      </c>
      <c r="Q33" s="624">
        <f t="shared" si="1"/>
        <v>0</v>
      </c>
      <c r="R33" s="625">
        <f t="shared" si="1"/>
        <v>0</v>
      </c>
      <c r="S33" s="581"/>
    </row>
    <row r="34" spans="1:19" s="610" customFormat="1" ht="15.75" customHeight="1">
      <c r="A34" s="621" t="s">
        <v>1012</v>
      </c>
      <c r="B34" s="626" t="s">
        <v>1013</v>
      </c>
      <c r="C34" s="623" t="s">
        <v>997</v>
      </c>
      <c r="D34" s="624">
        <v>0</v>
      </c>
      <c r="E34" s="624">
        <v>0</v>
      </c>
      <c r="F34" s="624">
        <v>0</v>
      </c>
      <c r="G34" s="624">
        <v>0</v>
      </c>
      <c r="H34" s="624">
        <v>0</v>
      </c>
      <c r="I34" s="624">
        <v>0</v>
      </c>
      <c r="J34" s="624">
        <v>0</v>
      </c>
      <c r="K34" s="624">
        <v>0</v>
      </c>
      <c r="L34" s="624">
        <v>0</v>
      </c>
      <c r="M34" s="624">
        <v>0</v>
      </c>
      <c r="N34" s="624">
        <v>0</v>
      </c>
      <c r="O34" s="624">
        <v>0</v>
      </c>
      <c r="P34" s="624">
        <v>0</v>
      </c>
      <c r="Q34" s="624">
        <f t="shared" si="1"/>
        <v>0</v>
      </c>
      <c r="R34" s="625">
        <f t="shared" si="1"/>
        <v>0</v>
      </c>
      <c r="S34" s="581"/>
    </row>
    <row r="35" spans="1:19" s="610" customFormat="1" ht="15.75" customHeight="1">
      <c r="A35" s="621" t="s">
        <v>1014</v>
      </c>
      <c r="B35" s="637" t="s">
        <v>1015</v>
      </c>
      <c r="C35" s="623" t="s">
        <v>997</v>
      </c>
      <c r="D35" s="624">
        <v>0</v>
      </c>
      <c r="E35" s="624">
        <v>0</v>
      </c>
      <c r="F35" s="624">
        <v>0</v>
      </c>
      <c r="G35" s="624">
        <v>0</v>
      </c>
      <c r="H35" s="624">
        <v>0</v>
      </c>
      <c r="I35" s="624">
        <v>0</v>
      </c>
      <c r="J35" s="624">
        <v>0</v>
      </c>
      <c r="K35" s="624">
        <v>0</v>
      </c>
      <c r="L35" s="624">
        <v>0</v>
      </c>
      <c r="M35" s="624">
        <v>0</v>
      </c>
      <c r="N35" s="624">
        <v>0</v>
      </c>
      <c r="O35" s="624">
        <v>0</v>
      </c>
      <c r="P35" s="624">
        <v>0</v>
      </c>
      <c r="Q35" s="624">
        <f t="shared" si="1"/>
        <v>0</v>
      </c>
      <c r="R35" s="625">
        <f t="shared" si="1"/>
        <v>0</v>
      </c>
      <c r="S35" s="581"/>
    </row>
    <row r="36" spans="1:19" s="610" customFormat="1" ht="15.75" customHeight="1">
      <c r="A36" s="621" t="s">
        <v>1016</v>
      </c>
      <c r="B36" s="637" t="s">
        <v>1017</v>
      </c>
      <c r="C36" s="623" t="s">
        <v>997</v>
      </c>
      <c r="D36" s="624">
        <v>0</v>
      </c>
      <c r="E36" s="624">
        <v>0</v>
      </c>
      <c r="F36" s="624">
        <v>0</v>
      </c>
      <c r="G36" s="624">
        <v>0</v>
      </c>
      <c r="H36" s="624">
        <v>0</v>
      </c>
      <c r="I36" s="624">
        <v>0</v>
      </c>
      <c r="J36" s="624">
        <v>0</v>
      </c>
      <c r="K36" s="624">
        <v>0</v>
      </c>
      <c r="L36" s="624">
        <v>0</v>
      </c>
      <c r="M36" s="624">
        <v>0</v>
      </c>
      <c r="N36" s="624">
        <v>0</v>
      </c>
      <c r="O36" s="624">
        <v>0</v>
      </c>
      <c r="P36" s="624">
        <v>0</v>
      </c>
      <c r="Q36" s="624">
        <f t="shared" si="1"/>
        <v>0</v>
      </c>
      <c r="R36" s="625">
        <f t="shared" si="1"/>
        <v>0</v>
      </c>
      <c r="S36" s="581"/>
    </row>
    <row r="37" spans="1:19" s="610" customFormat="1" ht="15.75" customHeight="1" thickBot="1">
      <c r="A37" s="638" t="s">
        <v>1018</v>
      </c>
      <c r="B37" s="628" t="s">
        <v>1019</v>
      </c>
      <c r="C37" s="639" t="s">
        <v>997</v>
      </c>
      <c r="D37" s="630">
        <v>34.030959999999993</v>
      </c>
      <c r="E37" s="630">
        <v>0.50758000000000003</v>
      </c>
      <c r="F37" s="630"/>
      <c r="G37" s="635">
        <v>0</v>
      </c>
      <c r="H37" s="635">
        <v>0</v>
      </c>
      <c r="I37" s="635">
        <v>0</v>
      </c>
      <c r="J37" s="635">
        <v>0</v>
      </c>
      <c r="K37" s="635">
        <v>0</v>
      </c>
      <c r="L37" s="635">
        <v>0</v>
      </c>
      <c r="M37" s="635">
        <v>0</v>
      </c>
      <c r="N37" s="635">
        <v>0</v>
      </c>
      <c r="O37" s="635">
        <v>0</v>
      </c>
      <c r="P37" s="635">
        <v>0</v>
      </c>
      <c r="Q37" s="635">
        <f t="shared" si="1"/>
        <v>0</v>
      </c>
      <c r="R37" s="636">
        <f t="shared" si="1"/>
        <v>0</v>
      </c>
      <c r="S37" s="581"/>
    </row>
    <row r="38" spans="1:19" s="610" customFormat="1" ht="15.75" customHeight="1">
      <c r="A38" s="640" t="s">
        <v>1020</v>
      </c>
      <c r="B38" s="641" t="s">
        <v>1021</v>
      </c>
      <c r="C38" s="642" t="s">
        <v>997</v>
      </c>
      <c r="D38" s="643">
        <v>73.339807000000008</v>
      </c>
      <c r="E38" s="643">
        <v>40.603649220000008</v>
      </c>
      <c r="F38" s="643">
        <f>F39+F45+F46+F47+F52+F44</f>
        <v>36.451999999999998</v>
      </c>
      <c r="G38" s="644">
        <f t="shared" ref="G38:R38" si="2">G39+G45+G46+G47+G52+G44</f>
        <v>51.113999999999997</v>
      </c>
      <c r="H38" s="645">
        <f t="shared" si="2"/>
        <v>0</v>
      </c>
      <c r="I38" s="644">
        <f t="shared" si="2"/>
        <v>53.109000000000002</v>
      </c>
      <c r="J38" s="645">
        <f t="shared" si="2"/>
        <v>0</v>
      </c>
      <c r="K38" s="644">
        <f t="shared" si="2"/>
        <v>55.142000000000003</v>
      </c>
      <c r="L38" s="645">
        <f t="shared" si="2"/>
        <v>0</v>
      </c>
      <c r="M38" s="644">
        <f t="shared" si="2"/>
        <v>57.286000000000001</v>
      </c>
      <c r="N38" s="645">
        <f t="shared" si="2"/>
        <v>0</v>
      </c>
      <c r="O38" s="644">
        <f t="shared" si="2"/>
        <v>59.484999999999999</v>
      </c>
      <c r="P38" s="645">
        <f t="shared" si="2"/>
        <v>0</v>
      </c>
      <c r="Q38" s="644">
        <f t="shared" si="2"/>
        <v>276.13600000000002</v>
      </c>
      <c r="R38" s="646">
        <f t="shared" si="2"/>
        <v>0</v>
      </c>
      <c r="S38" s="581"/>
    </row>
    <row r="39" spans="1:19" s="610" customFormat="1" ht="15.75" customHeight="1">
      <c r="A39" s="621" t="s">
        <v>1022</v>
      </c>
      <c r="B39" s="622" t="s">
        <v>998</v>
      </c>
      <c r="C39" s="623" t="s">
        <v>997</v>
      </c>
      <c r="D39" s="647">
        <v>0</v>
      </c>
      <c r="E39" s="647">
        <v>0</v>
      </c>
      <c r="F39" s="647">
        <v>0</v>
      </c>
      <c r="G39" s="624">
        <v>0</v>
      </c>
      <c r="H39" s="624">
        <v>0</v>
      </c>
      <c r="I39" s="624">
        <v>0</v>
      </c>
      <c r="J39" s="624">
        <v>0</v>
      </c>
      <c r="K39" s="624">
        <v>0</v>
      </c>
      <c r="L39" s="624">
        <v>0</v>
      </c>
      <c r="M39" s="624">
        <v>0</v>
      </c>
      <c r="N39" s="624">
        <v>0</v>
      </c>
      <c r="O39" s="624">
        <v>0</v>
      </c>
      <c r="P39" s="624">
        <v>0</v>
      </c>
      <c r="Q39" s="624">
        <f t="shared" ref="Q39:R43" si="3">O39+M39+K39+I39+G39</f>
        <v>0</v>
      </c>
      <c r="R39" s="625">
        <f t="shared" si="3"/>
        <v>0</v>
      </c>
      <c r="S39" s="581"/>
    </row>
    <row r="40" spans="1:19" s="610" customFormat="1" ht="15.75" customHeight="1">
      <c r="A40" s="621" t="s">
        <v>1023</v>
      </c>
      <c r="B40" s="648" t="s">
        <v>999</v>
      </c>
      <c r="C40" s="623" t="s">
        <v>997</v>
      </c>
      <c r="D40" s="647">
        <v>0</v>
      </c>
      <c r="E40" s="647">
        <v>0</v>
      </c>
      <c r="F40" s="647">
        <v>0</v>
      </c>
      <c r="G40" s="624">
        <v>0</v>
      </c>
      <c r="H40" s="624">
        <v>0</v>
      </c>
      <c r="I40" s="624">
        <v>0</v>
      </c>
      <c r="J40" s="624">
        <v>0</v>
      </c>
      <c r="K40" s="624">
        <v>0</v>
      </c>
      <c r="L40" s="624">
        <v>0</v>
      </c>
      <c r="M40" s="624">
        <v>0</v>
      </c>
      <c r="N40" s="624">
        <v>0</v>
      </c>
      <c r="O40" s="624">
        <v>0</v>
      </c>
      <c r="P40" s="624">
        <v>0</v>
      </c>
      <c r="Q40" s="624">
        <f t="shared" si="3"/>
        <v>0</v>
      </c>
      <c r="R40" s="625">
        <f t="shared" si="3"/>
        <v>0</v>
      </c>
      <c r="S40" s="581"/>
    </row>
    <row r="41" spans="1:19" s="610" customFormat="1" ht="15.75" customHeight="1">
      <c r="A41" s="621" t="s">
        <v>1024</v>
      </c>
      <c r="B41" s="648" t="s">
        <v>1000</v>
      </c>
      <c r="C41" s="623" t="s">
        <v>997</v>
      </c>
      <c r="D41" s="647">
        <v>0</v>
      </c>
      <c r="E41" s="647">
        <v>0</v>
      </c>
      <c r="F41" s="647">
        <v>0</v>
      </c>
      <c r="G41" s="624">
        <v>0</v>
      </c>
      <c r="H41" s="624">
        <v>0</v>
      </c>
      <c r="I41" s="624">
        <v>0</v>
      </c>
      <c r="J41" s="624">
        <v>0</v>
      </c>
      <c r="K41" s="624">
        <v>0</v>
      </c>
      <c r="L41" s="624">
        <v>0</v>
      </c>
      <c r="M41" s="624">
        <v>0</v>
      </c>
      <c r="N41" s="624">
        <v>0</v>
      </c>
      <c r="O41" s="624">
        <v>0</v>
      </c>
      <c r="P41" s="624">
        <v>0</v>
      </c>
      <c r="Q41" s="624">
        <f t="shared" si="3"/>
        <v>0</v>
      </c>
      <c r="R41" s="625">
        <f t="shared" si="3"/>
        <v>0</v>
      </c>
      <c r="S41" s="581"/>
    </row>
    <row r="42" spans="1:19" s="610" customFormat="1" ht="15.75" customHeight="1">
      <c r="A42" s="621" t="s">
        <v>1025</v>
      </c>
      <c r="B42" s="648" t="s">
        <v>1001</v>
      </c>
      <c r="C42" s="623" t="s">
        <v>997</v>
      </c>
      <c r="D42" s="647">
        <v>0</v>
      </c>
      <c r="E42" s="647">
        <v>0</v>
      </c>
      <c r="F42" s="647">
        <v>0</v>
      </c>
      <c r="G42" s="624">
        <v>0</v>
      </c>
      <c r="H42" s="624">
        <v>0</v>
      </c>
      <c r="I42" s="624">
        <v>0</v>
      </c>
      <c r="J42" s="624">
        <v>0</v>
      </c>
      <c r="K42" s="624">
        <v>0</v>
      </c>
      <c r="L42" s="624">
        <v>0</v>
      </c>
      <c r="M42" s="624">
        <v>0</v>
      </c>
      <c r="N42" s="624">
        <v>0</v>
      </c>
      <c r="O42" s="624">
        <v>0</v>
      </c>
      <c r="P42" s="624">
        <v>0</v>
      </c>
      <c r="Q42" s="624">
        <f t="shared" si="3"/>
        <v>0</v>
      </c>
      <c r="R42" s="625">
        <f t="shared" si="3"/>
        <v>0</v>
      </c>
      <c r="S42" s="581"/>
    </row>
    <row r="43" spans="1:19" s="610" customFormat="1" ht="15.75" customHeight="1">
      <c r="A43" s="621" t="s">
        <v>1026</v>
      </c>
      <c r="B43" s="622" t="s">
        <v>1002</v>
      </c>
      <c r="C43" s="623" t="s">
        <v>997</v>
      </c>
      <c r="D43" s="649">
        <v>0</v>
      </c>
      <c r="E43" s="649">
        <v>0</v>
      </c>
      <c r="F43" s="649">
        <v>0</v>
      </c>
      <c r="G43" s="624">
        <v>0</v>
      </c>
      <c r="H43" s="624">
        <v>0</v>
      </c>
      <c r="I43" s="624">
        <v>0</v>
      </c>
      <c r="J43" s="624">
        <v>0</v>
      </c>
      <c r="K43" s="624">
        <v>0</v>
      </c>
      <c r="L43" s="624">
        <v>0</v>
      </c>
      <c r="M43" s="624">
        <v>0</v>
      </c>
      <c r="N43" s="624">
        <v>0</v>
      </c>
      <c r="O43" s="624">
        <v>0</v>
      </c>
      <c r="P43" s="624">
        <v>0</v>
      </c>
      <c r="Q43" s="624">
        <f t="shared" si="3"/>
        <v>0</v>
      </c>
      <c r="R43" s="625">
        <f t="shared" si="3"/>
        <v>0</v>
      </c>
      <c r="S43" s="581"/>
    </row>
    <row r="44" spans="1:19" s="610" customFormat="1" ht="15.75" customHeight="1">
      <c r="A44" s="627" t="s">
        <v>1027</v>
      </c>
      <c r="B44" s="628" t="s">
        <v>1004</v>
      </c>
      <c r="C44" s="629" t="s">
        <v>997</v>
      </c>
      <c r="D44" s="630">
        <v>68.858814460000005</v>
      </c>
      <c r="E44" s="630">
        <v>38.041245400000008</v>
      </c>
      <c r="F44" s="630">
        <f t="shared" ref="F44" si="4">F53+F62+F68+F69+F70+F73+F77-F46-F52</f>
        <v>36.451999999999998</v>
      </c>
      <c r="G44" s="630">
        <f t="shared" ref="G44:R44" si="5">G53+G62+G68+G69+G70+G73+G77-G52</f>
        <v>51.113999999999997</v>
      </c>
      <c r="H44" s="631">
        <f t="shared" si="5"/>
        <v>0</v>
      </c>
      <c r="I44" s="630">
        <f t="shared" si="5"/>
        <v>53.109000000000002</v>
      </c>
      <c r="J44" s="631">
        <f t="shared" si="5"/>
        <v>0</v>
      </c>
      <c r="K44" s="630">
        <f t="shared" si="5"/>
        <v>55.142000000000003</v>
      </c>
      <c r="L44" s="631">
        <f t="shared" si="5"/>
        <v>0</v>
      </c>
      <c r="M44" s="630">
        <f t="shared" si="5"/>
        <v>57.286000000000001</v>
      </c>
      <c r="N44" s="631">
        <f t="shared" si="5"/>
        <v>0</v>
      </c>
      <c r="O44" s="630">
        <f t="shared" si="5"/>
        <v>59.484999999999999</v>
      </c>
      <c r="P44" s="631">
        <f t="shared" si="5"/>
        <v>0</v>
      </c>
      <c r="Q44" s="630">
        <f t="shared" si="5"/>
        <v>276.13600000000002</v>
      </c>
      <c r="R44" s="633">
        <f t="shared" si="5"/>
        <v>0</v>
      </c>
      <c r="S44" s="581"/>
    </row>
    <row r="45" spans="1:19" s="652" customFormat="1" ht="15.75" customHeight="1">
      <c r="A45" s="621" t="s">
        <v>1028</v>
      </c>
      <c r="B45" s="622" t="s">
        <v>1006</v>
      </c>
      <c r="C45" s="623" t="s">
        <v>997</v>
      </c>
      <c r="D45" s="650">
        <v>0</v>
      </c>
      <c r="E45" s="650">
        <v>0</v>
      </c>
      <c r="F45" s="650">
        <v>0</v>
      </c>
      <c r="G45" s="624">
        <v>0</v>
      </c>
      <c r="H45" s="624">
        <v>0</v>
      </c>
      <c r="I45" s="624">
        <v>0</v>
      </c>
      <c r="J45" s="624">
        <v>0</v>
      </c>
      <c r="K45" s="624">
        <v>0</v>
      </c>
      <c r="L45" s="624">
        <v>0</v>
      </c>
      <c r="M45" s="624">
        <v>0</v>
      </c>
      <c r="N45" s="624">
        <v>0</v>
      </c>
      <c r="O45" s="624">
        <v>0</v>
      </c>
      <c r="P45" s="624">
        <v>0</v>
      </c>
      <c r="Q45" s="624">
        <f t="shared" ref="Q45:R45" si="6">O45+M45+K45+I45+G45</f>
        <v>0</v>
      </c>
      <c r="R45" s="625">
        <f t="shared" si="6"/>
        <v>0</v>
      </c>
      <c r="S45" s="651"/>
    </row>
    <row r="46" spans="1:19" s="610" customFormat="1" ht="15.75" customHeight="1">
      <c r="A46" s="627" t="s">
        <v>1029</v>
      </c>
      <c r="B46" s="628" t="s">
        <v>1008</v>
      </c>
      <c r="C46" s="629" t="s">
        <v>997</v>
      </c>
      <c r="D46" s="635">
        <v>0</v>
      </c>
      <c r="E46" s="630">
        <v>0.77310915000000002</v>
      </c>
      <c r="F46" s="635">
        <v>0</v>
      </c>
      <c r="G46" s="635">
        <v>0</v>
      </c>
      <c r="H46" s="635">
        <v>0</v>
      </c>
      <c r="I46" s="635">
        <v>0</v>
      </c>
      <c r="J46" s="635">
        <v>0</v>
      </c>
      <c r="K46" s="635">
        <v>0</v>
      </c>
      <c r="L46" s="635">
        <v>0</v>
      </c>
      <c r="M46" s="635">
        <v>0</v>
      </c>
      <c r="N46" s="635">
        <v>0</v>
      </c>
      <c r="O46" s="635">
        <v>0</v>
      </c>
      <c r="P46" s="635">
        <v>0</v>
      </c>
      <c r="Q46" s="635">
        <v>0</v>
      </c>
      <c r="R46" s="633">
        <v>0</v>
      </c>
      <c r="S46" s="581"/>
    </row>
    <row r="47" spans="1:19" s="610" customFormat="1" ht="15.75" customHeight="1">
      <c r="A47" s="621" t="s">
        <v>1030</v>
      </c>
      <c r="B47" s="622" t="s">
        <v>1009</v>
      </c>
      <c r="C47" s="623" t="s">
        <v>997</v>
      </c>
      <c r="D47" s="649">
        <v>0</v>
      </c>
      <c r="E47" s="649">
        <v>0</v>
      </c>
      <c r="F47" s="649">
        <v>0</v>
      </c>
      <c r="G47" s="624">
        <v>0</v>
      </c>
      <c r="H47" s="624">
        <v>0</v>
      </c>
      <c r="I47" s="624">
        <v>0</v>
      </c>
      <c r="J47" s="624">
        <v>0</v>
      </c>
      <c r="K47" s="624">
        <v>0</v>
      </c>
      <c r="L47" s="624">
        <v>0</v>
      </c>
      <c r="M47" s="624">
        <v>0</v>
      </c>
      <c r="N47" s="624">
        <v>0</v>
      </c>
      <c r="O47" s="624">
        <v>0</v>
      </c>
      <c r="P47" s="624">
        <v>0</v>
      </c>
      <c r="Q47" s="624">
        <f t="shared" ref="Q47:R51" si="7">O47+M47+K47+I47+G47</f>
        <v>0</v>
      </c>
      <c r="R47" s="625">
        <f t="shared" si="7"/>
        <v>0</v>
      </c>
      <c r="S47" s="581"/>
    </row>
    <row r="48" spans="1:19" s="610" customFormat="1" ht="15.75" customHeight="1">
      <c r="A48" s="621" t="s">
        <v>1031</v>
      </c>
      <c r="B48" s="622" t="s">
        <v>1011</v>
      </c>
      <c r="C48" s="623" t="s">
        <v>997</v>
      </c>
      <c r="D48" s="649">
        <v>0</v>
      </c>
      <c r="E48" s="649">
        <v>0</v>
      </c>
      <c r="F48" s="649">
        <v>0</v>
      </c>
      <c r="G48" s="624">
        <v>0</v>
      </c>
      <c r="H48" s="624">
        <v>0</v>
      </c>
      <c r="I48" s="624">
        <v>0</v>
      </c>
      <c r="J48" s="624">
        <v>0</v>
      </c>
      <c r="K48" s="624">
        <v>0</v>
      </c>
      <c r="L48" s="624">
        <v>0</v>
      </c>
      <c r="M48" s="624">
        <v>0</v>
      </c>
      <c r="N48" s="624">
        <v>0</v>
      </c>
      <c r="O48" s="624">
        <v>0</v>
      </c>
      <c r="P48" s="624">
        <v>0</v>
      </c>
      <c r="Q48" s="624">
        <f t="shared" si="7"/>
        <v>0</v>
      </c>
      <c r="R48" s="625">
        <f t="shared" si="7"/>
        <v>0</v>
      </c>
      <c r="S48" s="581"/>
    </row>
    <row r="49" spans="1:19" s="610" customFormat="1" ht="15.75" customHeight="1">
      <c r="A49" s="621" t="s">
        <v>1032</v>
      </c>
      <c r="B49" s="626" t="s">
        <v>1013</v>
      </c>
      <c r="C49" s="623" t="s">
        <v>997</v>
      </c>
      <c r="D49" s="649">
        <v>0</v>
      </c>
      <c r="E49" s="649">
        <v>0</v>
      </c>
      <c r="F49" s="649">
        <v>0</v>
      </c>
      <c r="G49" s="624">
        <v>0</v>
      </c>
      <c r="H49" s="624">
        <v>0</v>
      </c>
      <c r="I49" s="624">
        <v>0</v>
      </c>
      <c r="J49" s="624">
        <v>0</v>
      </c>
      <c r="K49" s="624">
        <v>0</v>
      </c>
      <c r="L49" s="624">
        <v>0</v>
      </c>
      <c r="M49" s="624">
        <v>0</v>
      </c>
      <c r="N49" s="624">
        <v>0</v>
      </c>
      <c r="O49" s="624">
        <v>0</v>
      </c>
      <c r="P49" s="624">
        <v>0</v>
      </c>
      <c r="Q49" s="624">
        <f t="shared" si="7"/>
        <v>0</v>
      </c>
      <c r="R49" s="625">
        <f t="shared" si="7"/>
        <v>0</v>
      </c>
      <c r="S49" s="581"/>
    </row>
    <row r="50" spans="1:19" s="610" customFormat="1" ht="15.75" customHeight="1">
      <c r="A50" s="621" t="s">
        <v>1033</v>
      </c>
      <c r="B50" s="648" t="s">
        <v>1015</v>
      </c>
      <c r="C50" s="623" t="s">
        <v>997</v>
      </c>
      <c r="D50" s="649">
        <v>0</v>
      </c>
      <c r="E50" s="649">
        <v>0</v>
      </c>
      <c r="F50" s="649">
        <v>0</v>
      </c>
      <c r="G50" s="624">
        <v>0</v>
      </c>
      <c r="H50" s="624">
        <v>0</v>
      </c>
      <c r="I50" s="624">
        <v>0</v>
      </c>
      <c r="J50" s="624">
        <v>0</v>
      </c>
      <c r="K50" s="624">
        <v>0</v>
      </c>
      <c r="L50" s="624">
        <v>0</v>
      </c>
      <c r="M50" s="624">
        <v>0</v>
      </c>
      <c r="N50" s="624">
        <v>0</v>
      </c>
      <c r="O50" s="624">
        <v>0</v>
      </c>
      <c r="P50" s="624">
        <v>0</v>
      </c>
      <c r="Q50" s="624">
        <f t="shared" si="7"/>
        <v>0</v>
      </c>
      <c r="R50" s="625">
        <f t="shared" si="7"/>
        <v>0</v>
      </c>
      <c r="S50" s="581"/>
    </row>
    <row r="51" spans="1:19" s="610" customFormat="1" ht="15.75" customHeight="1">
      <c r="A51" s="621" t="s">
        <v>1034</v>
      </c>
      <c r="B51" s="648" t="s">
        <v>1017</v>
      </c>
      <c r="C51" s="623" t="s">
        <v>997</v>
      </c>
      <c r="D51" s="649">
        <v>0</v>
      </c>
      <c r="E51" s="649">
        <v>0</v>
      </c>
      <c r="F51" s="649">
        <v>0</v>
      </c>
      <c r="G51" s="624">
        <v>0</v>
      </c>
      <c r="H51" s="624">
        <v>0</v>
      </c>
      <c r="I51" s="624">
        <v>0</v>
      </c>
      <c r="J51" s="624">
        <v>0</v>
      </c>
      <c r="K51" s="624">
        <v>0</v>
      </c>
      <c r="L51" s="624">
        <v>0</v>
      </c>
      <c r="M51" s="624">
        <v>0</v>
      </c>
      <c r="N51" s="624">
        <v>0</v>
      </c>
      <c r="O51" s="624">
        <v>0</v>
      </c>
      <c r="P51" s="624">
        <v>0</v>
      </c>
      <c r="Q51" s="624">
        <f t="shared" si="7"/>
        <v>0</v>
      </c>
      <c r="R51" s="625">
        <f t="shared" si="7"/>
        <v>0</v>
      </c>
      <c r="S51" s="581"/>
    </row>
    <row r="52" spans="1:19" s="610" customFormat="1" ht="15.75" customHeight="1">
      <c r="A52" s="627" t="s">
        <v>1035</v>
      </c>
      <c r="B52" s="628" t="s">
        <v>1019</v>
      </c>
      <c r="C52" s="629" t="s">
        <v>997</v>
      </c>
      <c r="D52" s="630">
        <v>4.4809925400000008</v>
      </c>
      <c r="E52" s="630">
        <v>1.7892946700000001</v>
      </c>
      <c r="F52" s="630">
        <v>0</v>
      </c>
      <c r="G52" s="635">
        <v>0</v>
      </c>
      <c r="H52" s="635">
        <v>0</v>
      </c>
      <c r="I52" s="635">
        <v>0</v>
      </c>
      <c r="J52" s="635">
        <v>0</v>
      </c>
      <c r="K52" s="635">
        <v>0</v>
      </c>
      <c r="L52" s="635">
        <v>0</v>
      </c>
      <c r="M52" s="635">
        <v>0</v>
      </c>
      <c r="N52" s="635">
        <v>0</v>
      </c>
      <c r="O52" s="635">
        <v>0</v>
      </c>
      <c r="P52" s="635">
        <v>0</v>
      </c>
      <c r="Q52" s="635">
        <v>0</v>
      </c>
      <c r="R52" s="633">
        <v>0</v>
      </c>
      <c r="S52" s="581"/>
    </row>
    <row r="53" spans="1:19" s="610" customFormat="1" ht="15.75" customHeight="1">
      <c r="A53" s="653" t="s">
        <v>1036</v>
      </c>
      <c r="B53" s="654" t="s">
        <v>1037</v>
      </c>
      <c r="C53" s="655" t="s">
        <v>997</v>
      </c>
      <c r="D53" s="656">
        <v>15.263670520000002</v>
      </c>
      <c r="E53" s="656">
        <v>10.796433159999999</v>
      </c>
      <c r="F53" s="656">
        <f>F54+F55+F60+F61+F57</f>
        <v>5.8259999999999996</v>
      </c>
      <c r="G53" s="656">
        <f t="shared" ref="G53:R53" si="8">G57+G60+G61</f>
        <v>16.893999999999998</v>
      </c>
      <c r="H53" s="657">
        <f t="shared" si="8"/>
        <v>0</v>
      </c>
      <c r="I53" s="656">
        <f t="shared" si="8"/>
        <v>17.591999999999999</v>
      </c>
      <c r="J53" s="657">
        <f t="shared" si="8"/>
        <v>0</v>
      </c>
      <c r="K53" s="656">
        <f t="shared" si="8"/>
        <v>18.318000000000001</v>
      </c>
      <c r="L53" s="657">
        <f t="shared" si="8"/>
        <v>0</v>
      </c>
      <c r="M53" s="656">
        <f t="shared" si="8"/>
        <v>19.073</v>
      </c>
      <c r="N53" s="657">
        <f t="shared" si="8"/>
        <v>0</v>
      </c>
      <c r="O53" s="656">
        <f t="shared" si="8"/>
        <v>19.853999999999999</v>
      </c>
      <c r="P53" s="657">
        <f t="shared" si="8"/>
        <v>0</v>
      </c>
      <c r="Q53" s="656">
        <f t="shared" si="8"/>
        <v>91.730999999999995</v>
      </c>
      <c r="R53" s="658">
        <f t="shared" si="8"/>
        <v>0</v>
      </c>
      <c r="S53" s="581"/>
    </row>
    <row r="54" spans="1:19" s="610" customFormat="1" ht="15.75" customHeight="1">
      <c r="A54" s="627" t="s">
        <v>1023</v>
      </c>
      <c r="B54" s="659" t="s">
        <v>1038</v>
      </c>
      <c r="C54" s="629" t="s">
        <v>997</v>
      </c>
      <c r="D54" s="635">
        <v>0</v>
      </c>
      <c r="E54" s="635">
        <v>0</v>
      </c>
      <c r="F54" s="635">
        <v>0</v>
      </c>
      <c r="G54" s="635">
        <v>0</v>
      </c>
      <c r="H54" s="635">
        <v>0</v>
      </c>
      <c r="I54" s="635">
        <v>0</v>
      </c>
      <c r="J54" s="635">
        <v>0</v>
      </c>
      <c r="K54" s="635">
        <v>0</v>
      </c>
      <c r="L54" s="635">
        <v>0</v>
      </c>
      <c r="M54" s="635">
        <v>0</v>
      </c>
      <c r="N54" s="635">
        <v>0</v>
      </c>
      <c r="O54" s="635">
        <v>0</v>
      </c>
      <c r="P54" s="635">
        <v>0</v>
      </c>
      <c r="Q54" s="660"/>
      <c r="R54" s="661"/>
      <c r="S54" s="581"/>
    </row>
    <row r="55" spans="1:19" s="610" customFormat="1" ht="15.75" customHeight="1">
      <c r="A55" s="621" t="s">
        <v>1024</v>
      </c>
      <c r="B55" s="637" t="s">
        <v>1039</v>
      </c>
      <c r="C55" s="623" t="s">
        <v>997</v>
      </c>
      <c r="D55" s="649">
        <v>10.142816510000001</v>
      </c>
      <c r="E55" s="649">
        <v>8.3165178799999993</v>
      </c>
      <c r="F55" s="649">
        <v>0</v>
      </c>
      <c r="G55" s="662">
        <f>G57</f>
        <v>14.481999999999999</v>
      </c>
      <c r="H55" s="662">
        <f t="shared" ref="H55:R55" si="9">H57</f>
        <v>0</v>
      </c>
      <c r="I55" s="662">
        <f t="shared" si="9"/>
        <v>15.061</v>
      </c>
      <c r="J55" s="662">
        <f t="shared" si="9"/>
        <v>0</v>
      </c>
      <c r="K55" s="662">
        <f t="shared" si="9"/>
        <v>15.663</v>
      </c>
      <c r="L55" s="662">
        <f t="shared" si="9"/>
        <v>0</v>
      </c>
      <c r="M55" s="662">
        <f t="shared" si="9"/>
        <v>16.29</v>
      </c>
      <c r="N55" s="662">
        <f t="shared" si="9"/>
        <v>0</v>
      </c>
      <c r="O55" s="662">
        <f t="shared" si="9"/>
        <v>16.942</v>
      </c>
      <c r="P55" s="662">
        <f t="shared" si="9"/>
        <v>0</v>
      </c>
      <c r="Q55" s="662">
        <f t="shared" si="9"/>
        <v>78.437999999999988</v>
      </c>
      <c r="R55" s="663">
        <f t="shared" si="9"/>
        <v>0</v>
      </c>
      <c r="S55" s="581"/>
    </row>
    <row r="56" spans="1:19" s="610" customFormat="1" ht="15.75" customHeight="1">
      <c r="A56" s="621" t="s">
        <v>1040</v>
      </c>
      <c r="B56" s="664" t="s">
        <v>1041</v>
      </c>
      <c r="C56" s="623" t="s">
        <v>997</v>
      </c>
      <c r="D56" s="649">
        <v>0</v>
      </c>
      <c r="E56" s="649"/>
      <c r="F56" s="649">
        <v>0</v>
      </c>
      <c r="G56" s="662">
        <v>0</v>
      </c>
      <c r="H56" s="624">
        <v>0</v>
      </c>
      <c r="I56" s="624">
        <v>0</v>
      </c>
      <c r="J56" s="624">
        <v>0</v>
      </c>
      <c r="K56" s="624">
        <v>0</v>
      </c>
      <c r="L56" s="624">
        <v>0</v>
      </c>
      <c r="M56" s="624">
        <v>0</v>
      </c>
      <c r="N56" s="624">
        <v>0</v>
      </c>
      <c r="O56" s="624">
        <v>0</v>
      </c>
      <c r="P56" s="624">
        <v>0</v>
      </c>
      <c r="Q56" s="624">
        <f t="shared" ref="Q56:R61" si="10">O56+M56+K56+I56+G56</f>
        <v>0</v>
      </c>
      <c r="R56" s="625">
        <f t="shared" si="10"/>
        <v>0</v>
      </c>
      <c r="S56" s="581"/>
    </row>
    <row r="57" spans="1:19" s="610" customFormat="1" ht="15.75" customHeight="1">
      <c r="A57" s="627" t="s">
        <v>1042</v>
      </c>
      <c r="B57" s="665" t="s">
        <v>1043</v>
      </c>
      <c r="C57" s="629" t="s">
        <v>997</v>
      </c>
      <c r="D57" s="666">
        <v>10.142816510000001</v>
      </c>
      <c r="E57" s="666">
        <v>8.3165178799999993</v>
      </c>
      <c r="F57" s="666">
        <v>0</v>
      </c>
      <c r="G57" s="666">
        <v>14.481999999999999</v>
      </c>
      <c r="H57" s="635">
        <v>0</v>
      </c>
      <c r="I57" s="666">
        <v>15.061</v>
      </c>
      <c r="J57" s="635">
        <v>0</v>
      </c>
      <c r="K57" s="666">
        <v>15.663</v>
      </c>
      <c r="L57" s="635">
        <v>0</v>
      </c>
      <c r="M57" s="666">
        <v>16.29</v>
      </c>
      <c r="N57" s="635">
        <v>0</v>
      </c>
      <c r="O57" s="666">
        <v>16.942</v>
      </c>
      <c r="P57" s="635">
        <v>0</v>
      </c>
      <c r="Q57" s="666">
        <f t="shared" si="10"/>
        <v>78.437999999999988</v>
      </c>
      <c r="R57" s="667">
        <f t="shared" si="10"/>
        <v>0</v>
      </c>
      <c r="S57" s="581"/>
    </row>
    <row r="58" spans="1:19" s="610" customFormat="1" ht="15.75" customHeight="1">
      <c r="A58" s="621" t="s">
        <v>1044</v>
      </c>
      <c r="B58" s="668" t="s">
        <v>1045</v>
      </c>
      <c r="C58" s="623" t="s">
        <v>997</v>
      </c>
      <c r="D58" s="649">
        <v>0</v>
      </c>
      <c r="E58" s="649">
        <v>0</v>
      </c>
      <c r="F58" s="649">
        <v>0</v>
      </c>
      <c r="G58" s="624">
        <v>0</v>
      </c>
      <c r="H58" s="624">
        <v>0</v>
      </c>
      <c r="I58" s="624">
        <v>0</v>
      </c>
      <c r="J58" s="624">
        <v>0</v>
      </c>
      <c r="K58" s="624">
        <v>0</v>
      </c>
      <c r="L58" s="624">
        <v>0</v>
      </c>
      <c r="M58" s="624">
        <v>0</v>
      </c>
      <c r="N58" s="624">
        <v>0</v>
      </c>
      <c r="O58" s="624">
        <v>0</v>
      </c>
      <c r="P58" s="624">
        <v>0</v>
      </c>
      <c r="Q58" s="624">
        <f t="shared" si="10"/>
        <v>0</v>
      </c>
      <c r="R58" s="625">
        <f t="shared" si="10"/>
        <v>0</v>
      </c>
      <c r="S58" s="581"/>
    </row>
    <row r="59" spans="1:19" s="610" customFormat="1" ht="15.75" customHeight="1">
      <c r="A59" s="621" t="s">
        <v>1046</v>
      </c>
      <c r="B59" s="664" t="s">
        <v>1047</v>
      </c>
      <c r="C59" s="623" t="s">
        <v>997</v>
      </c>
      <c r="D59" s="649">
        <v>0</v>
      </c>
      <c r="E59" s="649">
        <v>0</v>
      </c>
      <c r="F59" s="649">
        <v>0</v>
      </c>
      <c r="G59" s="624">
        <v>0</v>
      </c>
      <c r="H59" s="624">
        <v>0</v>
      </c>
      <c r="I59" s="624">
        <v>0</v>
      </c>
      <c r="J59" s="624">
        <v>0</v>
      </c>
      <c r="K59" s="624">
        <v>0</v>
      </c>
      <c r="L59" s="624">
        <v>0</v>
      </c>
      <c r="M59" s="624">
        <v>0</v>
      </c>
      <c r="N59" s="624">
        <v>0</v>
      </c>
      <c r="O59" s="624">
        <v>0</v>
      </c>
      <c r="P59" s="624">
        <v>0</v>
      </c>
      <c r="Q59" s="624">
        <f t="shared" si="10"/>
        <v>0</v>
      </c>
      <c r="R59" s="625">
        <f t="shared" si="10"/>
        <v>0</v>
      </c>
      <c r="S59" s="581"/>
    </row>
    <row r="60" spans="1:19" s="610" customFormat="1" ht="15.75" customHeight="1">
      <c r="A60" s="627" t="s">
        <v>1025</v>
      </c>
      <c r="B60" s="669" t="s">
        <v>1048</v>
      </c>
      <c r="C60" s="629" t="s">
        <v>997</v>
      </c>
      <c r="D60" s="666">
        <v>5.1208540099999995</v>
      </c>
      <c r="E60" s="666">
        <v>2.4799152800000002</v>
      </c>
      <c r="F60" s="666">
        <v>5.8259999999999996</v>
      </c>
      <c r="G60" s="666">
        <v>2.4119999999999999</v>
      </c>
      <c r="H60" s="635">
        <v>0</v>
      </c>
      <c r="I60" s="666">
        <v>2.5310000000000001</v>
      </c>
      <c r="J60" s="635">
        <v>0</v>
      </c>
      <c r="K60" s="666">
        <v>2.6549999999999998</v>
      </c>
      <c r="L60" s="635">
        <v>0</v>
      </c>
      <c r="M60" s="666">
        <v>2.7829999999999999</v>
      </c>
      <c r="N60" s="635">
        <v>0</v>
      </c>
      <c r="O60" s="666">
        <v>2.9119999999999999</v>
      </c>
      <c r="P60" s="635">
        <v>0</v>
      </c>
      <c r="Q60" s="666">
        <f t="shared" si="10"/>
        <v>13.292999999999999</v>
      </c>
      <c r="R60" s="667">
        <f t="shared" si="10"/>
        <v>0</v>
      </c>
      <c r="S60" s="581"/>
    </row>
    <row r="61" spans="1:19" s="610" customFormat="1" ht="15.75" customHeight="1">
      <c r="A61" s="621" t="s">
        <v>1049</v>
      </c>
      <c r="B61" s="637" t="s">
        <v>1050</v>
      </c>
      <c r="C61" s="623" t="s">
        <v>997</v>
      </c>
      <c r="D61" s="670">
        <v>0</v>
      </c>
      <c r="E61" s="670">
        <v>0</v>
      </c>
      <c r="F61" s="649">
        <v>0</v>
      </c>
      <c r="G61" s="624">
        <v>0</v>
      </c>
      <c r="H61" s="624">
        <v>0</v>
      </c>
      <c r="I61" s="624">
        <v>0</v>
      </c>
      <c r="J61" s="624">
        <v>0</v>
      </c>
      <c r="K61" s="624">
        <v>0</v>
      </c>
      <c r="L61" s="624">
        <v>0</v>
      </c>
      <c r="M61" s="624">
        <v>0</v>
      </c>
      <c r="N61" s="624">
        <v>0</v>
      </c>
      <c r="O61" s="624">
        <v>0</v>
      </c>
      <c r="P61" s="624">
        <v>0</v>
      </c>
      <c r="Q61" s="624">
        <f t="shared" si="10"/>
        <v>0</v>
      </c>
      <c r="R61" s="625">
        <f t="shared" si="10"/>
        <v>0</v>
      </c>
      <c r="S61" s="581"/>
    </row>
    <row r="62" spans="1:19" s="610" customFormat="1" ht="15.75" customHeight="1">
      <c r="A62" s="653" t="s">
        <v>1051</v>
      </c>
      <c r="B62" s="654" t="s">
        <v>1052</v>
      </c>
      <c r="C62" s="655" t="s">
        <v>997</v>
      </c>
      <c r="D62" s="656">
        <v>0.92736414999999994</v>
      </c>
      <c r="E62" s="656">
        <v>0.38054333000000007</v>
      </c>
      <c r="F62" s="656">
        <f>F63+F64+F65+F66+F67</f>
        <v>0</v>
      </c>
      <c r="G62" s="657">
        <f t="shared" ref="G62:R62" si="11">G63+G64+G65+G66+G67</f>
        <v>0</v>
      </c>
      <c r="H62" s="657">
        <f t="shared" si="11"/>
        <v>0</v>
      </c>
      <c r="I62" s="657">
        <f t="shared" si="11"/>
        <v>0</v>
      </c>
      <c r="J62" s="657">
        <f t="shared" si="11"/>
        <v>0</v>
      </c>
      <c r="K62" s="657">
        <f t="shared" si="11"/>
        <v>0</v>
      </c>
      <c r="L62" s="657">
        <f t="shared" si="11"/>
        <v>0</v>
      </c>
      <c r="M62" s="657">
        <f t="shared" si="11"/>
        <v>0</v>
      </c>
      <c r="N62" s="657">
        <f t="shared" si="11"/>
        <v>0</v>
      </c>
      <c r="O62" s="657">
        <f t="shared" si="11"/>
        <v>0</v>
      </c>
      <c r="P62" s="657">
        <f t="shared" si="11"/>
        <v>0</v>
      </c>
      <c r="Q62" s="657">
        <f t="shared" si="11"/>
        <v>0</v>
      </c>
      <c r="R62" s="658">
        <f t="shared" si="11"/>
        <v>0</v>
      </c>
      <c r="S62" s="581"/>
    </row>
    <row r="63" spans="1:19" s="610" customFormat="1" ht="15.75" customHeight="1">
      <c r="A63" s="621" t="s">
        <v>1053</v>
      </c>
      <c r="B63" s="648" t="s">
        <v>1054</v>
      </c>
      <c r="C63" s="623" t="s">
        <v>997</v>
      </c>
      <c r="D63" s="649">
        <v>0</v>
      </c>
      <c r="E63" s="649">
        <v>0</v>
      </c>
      <c r="F63" s="649">
        <v>0</v>
      </c>
      <c r="G63" s="624">
        <v>0</v>
      </c>
      <c r="H63" s="624">
        <v>0</v>
      </c>
      <c r="I63" s="624">
        <v>0</v>
      </c>
      <c r="J63" s="624">
        <v>0</v>
      </c>
      <c r="K63" s="624">
        <v>0</v>
      </c>
      <c r="L63" s="624">
        <v>0</v>
      </c>
      <c r="M63" s="624">
        <v>0</v>
      </c>
      <c r="N63" s="624">
        <v>0</v>
      </c>
      <c r="O63" s="624">
        <v>0</v>
      </c>
      <c r="P63" s="624">
        <v>0</v>
      </c>
      <c r="Q63" s="624">
        <f t="shared" ref="Q63:R69" si="12">O63+M63+K63+I63+G63</f>
        <v>0</v>
      </c>
      <c r="R63" s="625">
        <f t="shared" si="12"/>
        <v>0</v>
      </c>
      <c r="S63" s="581"/>
    </row>
    <row r="64" spans="1:19" s="610" customFormat="1" ht="15.75" customHeight="1">
      <c r="A64" s="627" t="s">
        <v>1055</v>
      </c>
      <c r="B64" s="659" t="s">
        <v>1056</v>
      </c>
      <c r="C64" s="629" t="s">
        <v>997</v>
      </c>
      <c r="D64" s="671">
        <v>0</v>
      </c>
      <c r="E64" s="671">
        <v>0</v>
      </c>
      <c r="F64" s="635">
        <v>0</v>
      </c>
      <c r="G64" s="635">
        <v>0</v>
      </c>
      <c r="H64" s="635">
        <v>0</v>
      </c>
      <c r="I64" s="635">
        <v>0</v>
      </c>
      <c r="J64" s="635">
        <v>0</v>
      </c>
      <c r="K64" s="635">
        <v>0</v>
      </c>
      <c r="L64" s="635">
        <v>0</v>
      </c>
      <c r="M64" s="635">
        <v>0</v>
      </c>
      <c r="N64" s="635">
        <v>0</v>
      </c>
      <c r="O64" s="635">
        <v>0</v>
      </c>
      <c r="P64" s="635">
        <v>0</v>
      </c>
      <c r="Q64" s="635">
        <f t="shared" si="12"/>
        <v>0</v>
      </c>
      <c r="R64" s="636">
        <f t="shared" si="12"/>
        <v>0</v>
      </c>
      <c r="S64" s="581"/>
    </row>
    <row r="65" spans="1:19" s="610" customFormat="1" ht="15.75" customHeight="1">
      <c r="A65" s="621" t="s">
        <v>1057</v>
      </c>
      <c r="B65" s="637" t="s">
        <v>1058</v>
      </c>
      <c r="C65" s="623" t="s">
        <v>997</v>
      </c>
      <c r="D65" s="649">
        <v>0</v>
      </c>
      <c r="E65" s="649">
        <v>0</v>
      </c>
      <c r="F65" s="649">
        <v>0</v>
      </c>
      <c r="G65" s="624">
        <v>0</v>
      </c>
      <c r="H65" s="624">
        <v>0</v>
      </c>
      <c r="I65" s="624">
        <v>0</v>
      </c>
      <c r="J65" s="624">
        <v>0</v>
      </c>
      <c r="K65" s="624">
        <v>0</v>
      </c>
      <c r="L65" s="624">
        <v>0</v>
      </c>
      <c r="M65" s="624">
        <v>0</v>
      </c>
      <c r="N65" s="624">
        <v>0</v>
      </c>
      <c r="O65" s="624">
        <v>0</v>
      </c>
      <c r="P65" s="624">
        <v>0</v>
      </c>
      <c r="Q65" s="624">
        <f t="shared" si="12"/>
        <v>0</v>
      </c>
      <c r="R65" s="625">
        <f t="shared" si="12"/>
        <v>0</v>
      </c>
      <c r="S65" s="581"/>
    </row>
    <row r="66" spans="1:19" s="610" customFormat="1" ht="15.75" customHeight="1">
      <c r="A66" s="621" t="s">
        <v>1059</v>
      </c>
      <c r="B66" s="637" t="s">
        <v>1060</v>
      </c>
      <c r="C66" s="623" t="s">
        <v>997</v>
      </c>
      <c r="D66" s="649">
        <v>0</v>
      </c>
      <c r="E66" s="649">
        <v>0</v>
      </c>
      <c r="F66" s="649">
        <v>0</v>
      </c>
      <c r="G66" s="624">
        <v>0</v>
      </c>
      <c r="H66" s="624">
        <v>0</v>
      </c>
      <c r="I66" s="624">
        <v>0</v>
      </c>
      <c r="J66" s="624">
        <v>0</v>
      </c>
      <c r="K66" s="624">
        <v>0</v>
      </c>
      <c r="L66" s="624">
        <v>0</v>
      </c>
      <c r="M66" s="624">
        <v>0</v>
      </c>
      <c r="N66" s="624">
        <v>0</v>
      </c>
      <c r="O66" s="624">
        <v>0</v>
      </c>
      <c r="P66" s="624">
        <v>0</v>
      </c>
      <c r="Q66" s="624">
        <f t="shared" si="12"/>
        <v>0</v>
      </c>
      <c r="R66" s="625">
        <f t="shared" si="12"/>
        <v>0</v>
      </c>
      <c r="S66" s="581"/>
    </row>
    <row r="67" spans="1:19" s="610" customFormat="1" ht="15.75" customHeight="1">
      <c r="A67" s="627" t="s">
        <v>1061</v>
      </c>
      <c r="B67" s="669" t="s">
        <v>1062</v>
      </c>
      <c r="C67" s="629" t="s">
        <v>997</v>
      </c>
      <c r="D67" s="666">
        <v>0.92736414999999994</v>
      </c>
      <c r="E67" s="666">
        <v>0.38054333000000007</v>
      </c>
      <c r="F67" s="666">
        <v>0</v>
      </c>
      <c r="G67" s="672">
        <v>0</v>
      </c>
      <c r="H67" s="672">
        <v>0</v>
      </c>
      <c r="I67" s="672">
        <v>0</v>
      </c>
      <c r="J67" s="672">
        <v>0</v>
      </c>
      <c r="K67" s="672">
        <v>0</v>
      </c>
      <c r="L67" s="672">
        <v>0</v>
      </c>
      <c r="M67" s="672">
        <v>0</v>
      </c>
      <c r="N67" s="672">
        <v>0</v>
      </c>
      <c r="O67" s="672">
        <v>0</v>
      </c>
      <c r="P67" s="672">
        <v>0</v>
      </c>
      <c r="Q67" s="672">
        <f t="shared" si="12"/>
        <v>0</v>
      </c>
      <c r="R67" s="673">
        <f t="shared" si="12"/>
        <v>0</v>
      </c>
      <c r="S67" s="581"/>
    </row>
    <row r="68" spans="1:19" s="610" customFormat="1" ht="15.75" customHeight="1">
      <c r="A68" s="653" t="s">
        <v>1063</v>
      </c>
      <c r="B68" s="654" t="s">
        <v>1064</v>
      </c>
      <c r="C68" s="655" t="s">
        <v>997</v>
      </c>
      <c r="D68" s="656">
        <v>32.045242139999999</v>
      </c>
      <c r="E68" s="656">
        <v>17.935569550000004</v>
      </c>
      <c r="F68" s="656">
        <v>12.292999999999999</v>
      </c>
      <c r="G68" s="656">
        <v>17.885999999999999</v>
      </c>
      <c r="H68" s="657">
        <v>0</v>
      </c>
      <c r="I68" s="656">
        <v>18.602</v>
      </c>
      <c r="J68" s="657">
        <v>0</v>
      </c>
      <c r="K68" s="656">
        <v>19.346</v>
      </c>
      <c r="L68" s="657">
        <v>0</v>
      </c>
      <c r="M68" s="656">
        <v>20.12</v>
      </c>
      <c r="N68" s="657">
        <v>0</v>
      </c>
      <c r="O68" s="656">
        <v>20.924999999999997</v>
      </c>
      <c r="P68" s="657">
        <v>0</v>
      </c>
      <c r="Q68" s="656">
        <f t="shared" si="12"/>
        <v>96.879000000000005</v>
      </c>
      <c r="R68" s="658">
        <f t="shared" si="12"/>
        <v>0</v>
      </c>
      <c r="S68" s="581"/>
    </row>
    <row r="69" spans="1:19" s="610" customFormat="1" ht="15.75" customHeight="1">
      <c r="A69" s="653" t="s">
        <v>1065</v>
      </c>
      <c r="B69" s="654" t="s">
        <v>1066</v>
      </c>
      <c r="C69" s="655" t="s">
        <v>997</v>
      </c>
      <c r="D69" s="656">
        <v>2.7679059300000004</v>
      </c>
      <c r="E69" s="656">
        <v>4.0112913800000003</v>
      </c>
      <c r="F69" s="656">
        <v>2.56</v>
      </c>
      <c r="G69" s="656">
        <v>1.7509999999999999</v>
      </c>
      <c r="H69" s="657">
        <v>0</v>
      </c>
      <c r="I69" s="656">
        <v>1.75</v>
      </c>
      <c r="J69" s="657">
        <v>0</v>
      </c>
      <c r="K69" s="656">
        <v>1.7070000000000001</v>
      </c>
      <c r="L69" s="657">
        <v>0</v>
      </c>
      <c r="M69" s="656">
        <v>1.6919999999999999</v>
      </c>
      <c r="N69" s="657">
        <v>0</v>
      </c>
      <c r="O69" s="656">
        <v>1.65</v>
      </c>
      <c r="P69" s="657">
        <v>0</v>
      </c>
      <c r="Q69" s="656">
        <f t="shared" si="12"/>
        <v>8.5499999999999989</v>
      </c>
      <c r="R69" s="658">
        <f t="shared" si="12"/>
        <v>0</v>
      </c>
      <c r="S69" s="581"/>
    </row>
    <row r="70" spans="1:19" s="610" customFormat="1" ht="15.75" customHeight="1">
      <c r="A70" s="653" t="s">
        <v>1067</v>
      </c>
      <c r="B70" s="654" t="s">
        <v>1068</v>
      </c>
      <c r="C70" s="655" t="s">
        <v>997</v>
      </c>
      <c r="D70" s="674">
        <v>0.34429968</v>
      </c>
      <c r="E70" s="656">
        <v>0.43697477000000007</v>
      </c>
      <c r="F70" s="656">
        <f>F71+F72</f>
        <v>0.32100000000000001</v>
      </c>
      <c r="G70" s="656">
        <f t="shared" ref="G70:R70" si="13">G71+G72</f>
        <v>2.7E-2</v>
      </c>
      <c r="H70" s="657">
        <f t="shared" si="13"/>
        <v>0</v>
      </c>
      <c r="I70" s="656">
        <f t="shared" si="13"/>
        <v>2.7E-2</v>
      </c>
      <c r="J70" s="657">
        <f t="shared" si="13"/>
        <v>0</v>
      </c>
      <c r="K70" s="656">
        <f t="shared" si="13"/>
        <v>2.7E-2</v>
      </c>
      <c r="L70" s="657">
        <f t="shared" si="13"/>
        <v>0</v>
      </c>
      <c r="M70" s="656">
        <f t="shared" si="13"/>
        <v>2.7E-2</v>
      </c>
      <c r="N70" s="657">
        <f t="shared" si="13"/>
        <v>0</v>
      </c>
      <c r="O70" s="656">
        <f t="shared" si="13"/>
        <v>2.7E-2</v>
      </c>
      <c r="P70" s="657">
        <f t="shared" si="13"/>
        <v>0</v>
      </c>
      <c r="Q70" s="656">
        <f t="shared" si="13"/>
        <v>0.13500000000000001</v>
      </c>
      <c r="R70" s="658">
        <f t="shared" si="13"/>
        <v>0</v>
      </c>
      <c r="S70" s="581"/>
    </row>
    <row r="71" spans="1:19" s="610" customFormat="1" ht="15.75" customHeight="1">
      <c r="A71" s="621" t="s">
        <v>1069</v>
      </c>
      <c r="B71" s="637" t="s">
        <v>1070</v>
      </c>
      <c r="C71" s="623" t="s">
        <v>997</v>
      </c>
      <c r="D71" s="675">
        <v>0.30578452</v>
      </c>
      <c r="E71" s="675">
        <v>0.39049466000000005</v>
      </c>
      <c r="F71" s="649">
        <v>0</v>
      </c>
      <c r="G71" s="649">
        <v>0</v>
      </c>
      <c r="H71" s="624">
        <v>0</v>
      </c>
      <c r="I71" s="624">
        <v>0</v>
      </c>
      <c r="J71" s="624">
        <v>0</v>
      </c>
      <c r="K71" s="624">
        <v>0</v>
      </c>
      <c r="L71" s="624">
        <v>0</v>
      </c>
      <c r="M71" s="624">
        <v>0</v>
      </c>
      <c r="N71" s="624">
        <v>0</v>
      </c>
      <c r="O71" s="624">
        <v>0</v>
      </c>
      <c r="P71" s="624">
        <v>0</v>
      </c>
      <c r="Q71" s="649">
        <f t="shared" ref="Q71:R72" si="14">O71+M71+K71+I71+G71</f>
        <v>0</v>
      </c>
      <c r="R71" s="625">
        <f t="shared" si="14"/>
        <v>0</v>
      </c>
      <c r="S71" s="581"/>
    </row>
    <row r="72" spans="1:19" s="610" customFormat="1" ht="15.75" customHeight="1">
      <c r="A72" s="621" t="s">
        <v>1071</v>
      </c>
      <c r="B72" s="637" t="s">
        <v>1072</v>
      </c>
      <c r="C72" s="623" t="s">
        <v>997</v>
      </c>
      <c r="D72" s="675">
        <v>3.851516E-2</v>
      </c>
      <c r="E72" s="675">
        <v>4.6480109999999998E-2</v>
      </c>
      <c r="F72" s="676">
        <v>0.32100000000000001</v>
      </c>
      <c r="G72" s="676">
        <v>2.7E-2</v>
      </c>
      <c r="H72" s="624">
        <v>0</v>
      </c>
      <c r="I72" s="676">
        <v>2.7E-2</v>
      </c>
      <c r="J72" s="624">
        <v>0</v>
      </c>
      <c r="K72" s="676">
        <v>2.7E-2</v>
      </c>
      <c r="L72" s="624">
        <v>0</v>
      </c>
      <c r="M72" s="676">
        <v>2.7E-2</v>
      </c>
      <c r="N72" s="624">
        <v>0</v>
      </c>
      <c r="O72" s="676">
        <v>2.7E-2</v>
      </c>
      <c r="P72" s="624">
        <v>0</v>
      </c>
      <c r="Q72" s="676">
        <f t="shared" si="14"/>
        <v>0.13500000000000001</v>
      </c>
      <c r="R72" s="625">
        <f t="shared" si="14"/>
        <v>0</v>
      </c>
      <c r="S72" s="581"/>
    </row>
    <row r="73" spans="1:19" s="610" customFormat="1" ht="15.75" customHeight="1">
      <c r="A73" s="653" t="s">
        <v>1073</v>
      </c>
      <c r="B73" s="654" t="s">
        <v>1074</v>
      </c>
      <c r="C73" s="655" t="s">
        <v>997</v>
      </c>
      <c r="D73" s="656">
        <v>12.717743309999999</v>
      </c>
      <c r="E73" s="656">
        <v>3.8160760900000015</v>
      </c>
      <c r="F73" s="656">
        <f>F74+F75+F76</f>
        <v>8.827</v>
      </c>
      <c r="G73" s="656">
        <f t="shared" ref="G73:R73" si="15">G74+G75+G76</f>
        <v>14.555999999999999</v>
      </c>
      <c r="H73" s="657">
        <f t="shared" si="15"/>
        <v>0</v>
      </c>
      <c r="I73" s="656">
        <f t="shared" si="15"/>
        <v>15.138</v>
      </c>
      <c r="J73" s="657">
        <f t="shared" si="15"/>
        <v>0</v>
      </c>
      <c r="K73" s="656">
        <f t="shared" si="15"/>
        <v>15.744</v>
      </c>
      <c r="L73" s="657">
        <f t="shared" si="15"/>
        <v>0</v>
      </c>
      <c r="M73" s="656">
        <f t="shared" si="15"/>
        <v>16.373999999999999</v>
      </c>
      <c r="N73" s="657">
        <f t="shared" si="15"/>
        <v>0</v>
      </c>
      <c r="O73" s="656">
        <f t="shared" si="15"/>
        <v>17.029</v>
      </c>
      <c r="P73" s="657">
        <f t="shared" si="15"/>
        <v>0</v>
      </c>
      <c r="Q73" s="656">
        <f t="shared" si="15"/>
        <v>78.840999999999994</v>
      </c>
      <c r="R73" s="658">
        <f t="shared" si="15"/>
        <v>0</v>
      </c>
      <c r="S73" s="581"/>
    </row>
    <row r="74" spans="1:19" s="610" customFormat="1" ht="15.75" customHeight="1">
      <c r="A74" s="621" t="s">
        <v>1075</v>
      </c>
      <c r="B74" s="637" t="s">
        <v>1076</v>
      </c>
      <c r="C74" s="623" t="s">
        <v>997</v>
      </c>
      <c r="D74" s="675">
        <v>2.4121291300000003</v>
      </c>
      <c r="E74" s="675">
        <v>1.4664025399999998</v>
      </c>
      <c r="F74" s="649">
        <v>0</v>
      </c>
      <c r="G74" s="649">
        <v>0</v>
      </c>
      <c r="H74" s="624">
        <v>0</v>
      </c>
      <c r="I74" s="649">
        <v>0</v>
      </c>
      <c r="J74" s="624">
        <v>0</v>
      </c>
      <c r="K74" s="649">
        <v>0</v>
      </c>
      <c r="L74" s="624">
        <v>0</v>
      </c>
      <c r="M74" s="649">
        <v>0</v>
      </c>
      <c r="N74" s="624">
        <v>0</v>
      </c>
      <c r="O74" s="649">
        <v>0</v>
      </c>
      <c r="P74" s="624">
        <v>0</v>
      </c>
      <c r="Q74" s="649">
        <f t="shared" ref="Q74:R76" si="16">O74+M74+K74+I74+G74</f>
        <v>0</v>
      </c>
      <c r="R74" s="625">
        <f t="shared" si="16"/>
        <v>0</v>
      </c>
      <c r="S74" s="581"/>
    </row>
    <row r="75" spans="1:19" s="610" customFormat="1" ht="15.75" customHeight="1">
      <c r="A75" s="677" t="s">
        <v>1077</v>
      </c>
      <c r="B75" s="678" t="s">
        <v>1078</v>
      </c>
      <c r="C75" s="679" t="s">
        <v>997</v>
      </c>
      <c r="D75" s="680">
        <v>1.9060923300000001</v>
      </c>
      <c r="E75" s="680">
        <v>0.12334185</v>
      </c>
      <c r="F75" s="681">
        <v>0</v>
      </c>
      <c r="G75" s="681">
        <v>0</v>
      </c>
      <c r="H75" s="681">
        <v>0</v>
      </c>
      <c r="I75" s="681">
        <v>0</v>
      </c>
      <c r="J75" s="681">
        <v>0</v>
      </c>
      <c r="K75" s="681">
        <v>0</v>
      </c>
      <c r="L75" s="681">
        <v>0</v>
      </c>
      <c r="M75" s="681">
        <v>0</v>
      </c>
      <c r="N75" s="681">
        <v>0</v>
      </c>
      <c r="O75" s="681">
        <v>0</v>
      </c>
      <c r="P75" s="681">
        <v>0</v>
      </c>
      <c r="Q75" s="681">
        <f t="shared" si="16"/>
        <v>0</v>
      </c>
      <c r="R75" s="682">
        <f t="shared" si="16"/>
        <v>0</v>
      </c>
      <c r="S75" s="581"/>
    </row>
    <row r="76" spans="1:19" s="610" customFormat="1" ht="15.75" customHeight="1" thickBot="1">
      <c r="A76" s="683" t="s">
        <v>1079</v>
      </c>
      <c r="B76" s="684" t="s">
        <v>1080</v>
      </c>
      <c r="C76" s="685" t="s">
        <v>997</v>
      </c>
      <c r="D76" s="680">
        <v>8.3995218499999993</v>
      </c>
      <c r="E76" s="680">
        <v>2.2263317000000016</v>
      </c>
      <c r="F76" s="680">
        <v>8.827</v>
      </c>
      <c r="G76" s="680">
        <v>14.555999999999999</v>
      </c>
      <c r="H76" s="681">
        <v>0</v>
      </c>
      <c r="I76" s="680">
        <v>15.138</v>
      </c>
      <c r="J76" s="681">
        <v>0</v>
      </c>
      <c r="K76" s="680">
        <v>15.744</v>
      </c>
      <c r="L76" s="681">
        <v>0</v>
      </c>
      <c r="M76" s="680">
        <v>16.373999999999999</v>
      </c>
      <c r="N76" s="681">
        <v>0</v>
      </c>
      <c r="O76" s="680">
        <v>17.029</v>
      </c>
      <c r="P76" s="681">
        <v>0</v>
      </c>
      <c r="Q76" s="686">
        <f t="shared" si="16"/>
        <v>78.840999999999994</v>
      </c>
      <c r="R76" s="682">
        <f t="shared" si="16"/>
        <v>0</v>
      </c>
      <c r="S76" s="581"/>
    </row>
    <row r="77" spans="1:19" s="610" customFormat="1" ht="15.75" customHeight="1">
      <c r="A77" s="614" t="s">
        <v>1081</v>
      </c>
      <c r="B77" s="687" t="s">
        <v>1082</v>
      </c>
      <c r="C77" s="616" t="s">
        <v>997</v>
      </c>
      <c r="D77" s="617">
        <v>9.2735812700000011</v>
      </c>
      <c r="E77" s="617">
        <v>3.2267609399999997</v>
      </c>
      <c r="F77" s="617">
        <f>F78+F79+F80</f>
        <v>6.625</v>
      </c>
      <c r="G77" s="618">
        <f t="shared" ref="G77:R77" si="17">G78+G79+G80</f>
        <v>0</v>
      </c>
      <c r="H77" s="618">
        <f t="shared" si="17"/>
        <v>0</v>
      </c>
      <c r="I77" s="618">
        <f t="shared" si="17"/>
        <v>0</v>
      </c>
      <c r="J77" s="618">
        <f t="shared" si="17"/>
        <v>0</v>
      </c>
      <c r="K77" s="618">
        <f t="shared" si="17"/>
        <v>0</v>
      </c>
      <c r="L77" s="618">
        <f t="shared" si="17"/>
        <v>0</v>
      </c>
      <c r="M77" s="618">
        <f t="shared" si="17"/>
        <v>0</v>
      </c>
      <c r="N77" s="618">
        <f t="shared" si="17"/>
        <v>0</v>
      </c>
      <c r="O77" s="618">
        <f t="shared" si="17"/>
        <v>0</v>
      </c>
      <c r="P77" s="618">
        <f t="shared" si="17"/>
        <v>0</v>
      </c>
      <c r="Q77" s="618">
        <f t="shared" si="17"/>
        <v>0</v>
      </c>
      <c r="R77" s="620">
        <f t="shared" si="17"/>
        <v>0</v>
      </c>
      <c r="S77" s="581"/>
    </row>
    <row r="78" spans="1:19" s="610" customFormat="1" ht="15.75" customHeight="1">
      <c r="A78" s="621" t="s">
        <v>1083</v>
      </c>
      <c r="B78" s="637" t="s">
        <v>1084</v>
      </c>
      <c r="C78" s="623" t="s">
        <v>997</v>
      </c>
      <c r="D78" s="675">
        <v>4.6518816100000002</v>
      </c>
      <c r="E78" s="675">
        <v>0.44163987000000005</v>
      </c>
      <c r="F78" s="676">
        <v>6.625</v>
      </c>
      <c r="G78" s="649">
        <v>0</v>
      </c>
      <c r="H78" s="624">
        <v>0</v>
      </c>
      <c r="I78" s="649">
        <v>0</v>
      </c>
      <c r="J78" s="624">
        <v>0</v>
      </c>
      <c r="K78" s="649">
        <v>0</v>
      </c>
      <c r="L78" s="624">
        <v>0</v>
      </c>
      <c r="M78" s="649">
        <v>0</v>
      </c>
      <c r="N78" s="624">
        <v>0</v>
      </c>
      <c r="O78" s="649">
        <v>0</v>
      </c>
      <c r="P78" s="624">
        <v>0</v>
      </c>
      <c r="Q78" s="649">
        <f t="shared" ref="Q78:R80" si="18">O78+M78+K78+I78+G78</f>
        <v>0</v>
      </c>
      <c r="R78" s="625">
        <f t="shared" si="18"/>
        <v>0</v>
      </c>
      <c r="S78" s="581"/>
    </row>
    <row r="79" spans="1:19" s="610" customFormat="1" ht="15.75" customHeight="1">
      <c r="A79" s="677" t="s">
        <v>1085</v>
      </c>
      <c r="B79" s="678" t="s">
        <v>1086</v>
      </c>
      <c r="C79" s="679" t="s">
        <v>997</v>
      </c>
      <c r="D79" s="688">
        <v>0</v>
      </c>
      <c r="E79" s="681">
        <v>0</v>
      </c>
      <c r="F79" s="688">
        <v>0</v>
      </c>
      <c r="G79" s="688">
        <v>0</v>
      </c>
      <c r="H79" s="688">
        <v>0</v>
      </c>
      <c r="I79" s="688">
        <v>0</v>
      </c>
      <c r="J79" s="688">
        <v>0</v>
      </c>
      <c r="K79" s="688">
        <v>0</v>
      </c>
      <c r="L79" s="688">
        <v>0</v>
      </c>
      <c r="M79" s="688">
        <v>0</v>
      </c>
      <c r="N79" s="688">
        <v>0</v>
      </c>
      <c r="O79" s="688">
        <v>0</v>
      </c>
      <c r="P79" s="688">
        <v>0</v>
      </c>
      <c r="Q79" s="688">
        <f t="shared" si="18"/>
        <v>0</v>
      </c>
      <c r="R79" s="689">
        <f t="shared" si="18"/>
        <v>0</v>
      </c>
      <c r="S79" s="581"/>
    </row>
    <row r="80" spans="1:19" s="610" customFormat="1" ht="15.75" customHeight="1" thickBot="1">
      <c r="A80" s="690" t="s">
        <v>1087</v>
      </c>
      <c r="B80" s="691" t="s">
        <v>1088</v>
      </c>
      <c r="C80" s="692" t="s">
        <v>997</v>
      </c>
      <c r="D80" s="693">
        <v>4.62169966</v>
      </c>
      <c r="E80" s="680">
        <v>2.7851210699999998</v>
      </c>
      <c r="F80" s="694">
        <v>0</v>
      </c>
      <c r="G80" s="695">
        <v>0</v>
      </c>
      <c r="H80" s="695">
        <v>0</v>
      </c>
      <c r="I80" s="695">
        <v>0</v>
      </c>
      <c r="J80" s="695">
        <v>0</v>
      </c>
      <c r="K80" s="695">
        <v>0</v>
      </c>
      <c r="L80" s="695">
        <v>0</v>
      </c>
      <c r="M80" s="695">
        <v>0</v>
      </c>
      <c r="N80" s="695">
        <v>0</v>
      </c>
      <c r="O80" s="695">
        <v>0</v>
      </c>
      <c r="P80" s="695">
        <v>0</v>
      </c>
      <c r="Q80" s="695">
        <f t="shared" si="18"/>
        <v>0</v>
      </c>
      <c r="R80" s="696">
        <f t="shared" si="18"/>
        <v>0</v>
      </c>
      <c r="S80" s="581"/>
    </row>
    <row r="81" spans="1:19" s="610" customFormat="1" ht="15.75" customHeight="1">
      <c r="A81" s="697" t="s">
        <v>1089</v>
      </c>
      <c r="B81" s="615" t="s">
        <v>1090</v>
      </c>
      <c r="C81" s="698" t="s">
        <v>997</v>
      </c>
      <c r="D81" s="617">
        <v>28.130575762711857</v>
      </c>
      <c r="E81" s="617">
        <v>21.854276212203381</v>
      </c>
      <c r="F81" s="617">
        <f t="shared" ref="F81:R81" si="19">F23-F38</f>
        <v>2.1840000000000046</v>
      </c>
      <c r="G81" s="617">
        <f t="shared" si="19"/>
        <v>10.703000000000003</v>
      </c>
      <c r="H81" s="618">
        <f t="shared" si="19"/>
        <v>0</v>
      </c>
      <c r="I81" s="617">
        <f t="shared" si="19"/>
        <v>10.789000000000001</v>
      </c>
      <c r="J81" s="618">
        <f t="shared" si="19"/>
        <v>0</v>
      </c>
      <c r="K81" s="617">
        <f t="shared" si="19"/>
        <v>10.878999999999998</v>
      </c>
      <c r="L81" s="618">
        <f t="shared" si="19"/>
        <v>0</v>
      </c>
      <c r="M81" s="617">
        <f t="shared" si="19"/>
        <v>10.966999999999999</v>
      </c>
      <c r="N81" s="618">
        <f t="shared" si="19"/>
        <v>0</v>
      </c>
      <c r="O81" s="617">
        <f t="shared" si="19"/>
        <v>11.052999999999997</v>
      </c>
      <c r="P81" s="618">
        <f t="shared" si="19"/>
        <v>0</v>
      </c>
      <c r="Q81" s="617">
        <f t="shared" si="19"/>
        <v>54.39100000000002</v>
      </c>
      <c r="R81" s="620">
        <f t="shared" si="19"/>
        <v>0</v>
      </c>
      <c r="S81" s="581"/>
    </row>
    <row r="82" spans="1:19" s="610" customFormat="1" ht="15.75" customHeight="1">
      <c r="A82" s="621" t="s">
        <v>1091</v>
      </c>
      <c r="B82" s="622" t="s">
        <v>998</v>
      </c>
      <c r="C82" s="623" t="s">
        <v>997</v>
      </c>
      <c r="D82" s="649">
        <v>0</v>
      </c>
      <c r="E82" s="649">
        <v>0</v>
      </c>
      <c r="F82" s="649">
        <v>0</v>
      </c>
      <c r="G82" s="649">
        <v>0</v>
      </c>
      <c r="H82" s="699">
        <v>0</v>
      </c>
      <c r="I82" s="649">
        <v>0</v>
      </c>
      <c r="J82" s="699">
        <v>0</v>
      </c>
      <c r="K82" s="649">
        <v>0</v>
      </c>
      <c r="L82" s="699">
        <v>0</v>
      </c>
      <c r="M82" s="649">
        <v>0</v>
      </c>
      <c r="N82" s="699">
        <v>0</v>
      </c>
      <c r="O82" s="649">
        <v>0</v>
      </c>
      <c r="P82" s="699">
        <v>0</v>
      </c>
      <c r="Q82" s="649">
        <f t="shared" ref="Q82:R86" si="20">O82+M82+K82+I82+G82</f>
        <v>0</v>
      </c>
      <c r="R82" s="625">
        <f t="shared" si="20"/>
        <v>0</v>
      </c>
      <c r="S82" s="581"/>
    </row>
    <row r="83" spans="1:19" s="610" customFormat="1" ht="15.75" customHeight="1">
      <c r="A83" s="621" t="s">
        <v>1092</v>
      </c>
      <c r="B83" s="648" t="s">
        <v>999</v>
      </c>
      <c r="C83" s="700" t="s">
        <v>997</v>
      </c>
      <c r="D83" s="649">
        <v>0</v>
      </c>
      <c r="E83" s="649">
        <v>0</v>
      </c>
      <c r="F83" s="649">
        <v>0</v>
      </c>
      <c r="G83" s="649">
        <v>0</v>
      </c>
      <c r="H83" s="699">
        <v>0</v>
      </c>
      <c r="I83" s="649">
        <v>0</v>
      </c>
      <c r="J83" s="699">
        <v>0</v>
      </c>
      <c r="K83" s="649">
        <v>0</v>
      </c>
      <c r="L83" s="699">
        <v>0</v>
      </c>
      <c r="M83" s="649">
        <v>0</v>
      </c>
      <c r="N83" s="699">
        <v>0</v>
      </c>
      <c r="O83" s="649">
        <v>0</v>
      </c>
      <c r="P83" s="699">
        <v>0</v>
      </c>
      <c r="Q83" s="649">
        <f t="shared" si="20"/>
        <v>0</v>
      </c>
      <c r="R83" s="625">
        <f t="shared" si="20"/>
        <v>0</v>
      </c>
      <c r="S83" s="581"/>
    </row>
    <row r="84" spans="1:19" s="610" customFormat="1" ht="15.75" customHeight="1">
      <c r="A84" s="621" t="s">
        <v>1093</v>
      </c>
      <c r="B84" s="648" t="s">
        <v>1000</v>
      </c>
      <c r="C84" s="623" t="s">
        <v>997</v>
      </c>
      <c r="D84" s="649">
        <v>0</v>
      </c>
      <c r="E84" s="649">
        <v>0</v>
      </c>
      <c r="F84" s="649">
        <v>0</v>
      </c>
      <c r="G84" s="649">
        <v>0</v>
      </c>
      <c r="H84" s="699">
        <v>0</v>
      </c>
      <c r="I84" s="649">
        <v>0</v>
      </c>
      <c r="J84" s="699">
        <v>0</v>
      </c>
      <c r="K84" s="649">
        <v>0</v>
      </c>
      <c r="L84" s="699">
        <v>0</v>
      </c>
      <c r="M84" s="649">
        <v>0</v>
      </c>
      <c r="N84" s="699">
        <v>0</v>
      </c>
      <c r="O84" s="649">
        <v>0</v>
      </c>
      <c r="P84" s="699">
        <v>0</v>
      </c>
      <c r="Q84" s="649">
        <f t="shared" si="20"/>
        <v>0</v>
      </c>
      <c r="R84" s="625">
        <f t="shared" si="20"/>
        <v>0</v>
      </c>
      <c r="S84" s="581"/>
    </row>
    <row r="85" spans="1:19" s="610" customFormat="1" ht="15.75" customHeight="1">
      <c r="A85" s="621" t="s">
        <v>1094</v>
      </c>
      <c r="B85" s="648" t="s">
        <v>1001</v>
      </c>
      <c r="C85" s="623" t="s">
        <v>997</v>
      </c>
      <c r="D85" s="649">
        <v>0</v>
      </c>
      <c r="E85" s="649">
        <v>0</v>
      </c>
      <c r="F85" s="649">
        <v>0</v>
      </c>
      <c r="G85" s="649">
        <v>0</v>
      </c>
      <c r="H85" s="699">
        <v>0</v>
      </c>
      <c r="I85" s="649">
        <v>0</v>
      </c>
      <c r="J85" s="699">
        <v>0</v>
      </c>
      <c r="K85" s="649">
        <v>0</v>
      </c>
      <c r="L85" s="699">
        <v>0</v>
      </c>
      <c r="M85" s="649">
        <v>0</v>
      </c>
      <c r="N85" s="699">
        <v>0</v>
      </c>
      <c r="O85" s="649">
        <v>0</v>
      </c>
      <c r="P85" s="699">
        <v>0</v>
      </c>
      <c r="Q85" s="649">
        <f t="shared" si="20"/>
        <v>0</v>
      </c>
      <c r="R85" s="625">
        <f t="shared" si="20"/>
        <v>0</v>
      </c>
      <c r="S85" s="581"/>
    </row>
    <row r="86" spans="1:19" s="610" customFormat="1" ht="15.75" customHeight="1">
      <c r="A86" s="621" t="s">
        <v>1095</v>
      </c>
      <c r="B86" s="622" t="s">
        <v>1002</v>
      </c>
      <c r="C86" s="623" t="s">
        <v>997</v>
      </c>
      <c r="D86" s="649">
        <v>0</v>
      </c>
      <c r="E86" s="649">
        <v>0</v>
      </c>
      <c r="F86" s="649">
        <v>0</v>
      </c>
      <c r="G86" s="649">
        <v>0</v>
      </c>
      <c r="H86" s="699">
        <v>0</v>
      </c>
      <c r="I86" s="649">
        <v>0</v>
      </c>
      <c r="J86" s="699">
        <v>0</v>
      </c>
      <c r="K86" s="649">
        <v>0</v>
      </c>
      <c r="L86" s="699">
        <v>0</v>
      </c>
      <c r="M86" s="649">
        <v>0</v>
      </c>
      <c r="N86" s="699">
        <v>0</v>
      </c>
      <c r="O86" s="649">
        <v>0</v>
      </c>
      <c r="P86" s="699">
        <v>0</v>
      </c>
      <c r="Q86" s="649">
        <f t="shared" si="20"/>
        <v>0</v>
      </c>
      <c r="R86" s="625">
        <f t="shared" si="20"/>
        <v>0</v>
      </c>
      <c r="S86" s="581"/>
    </row>
    <row r="87" spans="1:19" s="610" customFormat="1" ht="15.75" customHeight="1">
      <c r="A87" s="627" t="s">
        <v>1096</v>
      </c>
      <c r="B87" s="628" t="s">
        <v>1004</v>
      </c>
      <c r="C87" s="629" t="s">
        <v>997</v>
      </c>
      <c r="D87" s="701">
        <v>-1.7079182396610122</v>
      </c>
      <c r="E87" s="701">
        <v>23.80718312542372</v>
      </c>
      <c r="F87" s="701">
        <f>F29-F44</f>
        <v>2.1840000000000046</v>
      </c>
      <c r="G87" s="701">
        <f t="shared" ref="G87:R87" si="21">G29-G44</f>
        <v>10.703000000000003</v>
      </c>
      <c r="H87" s="671">
        <f t="shared" si="21"/>
        <v>0</v>
      </c>
      <c r="I87" s="701">
        <f t="shared" si="21"/>
        <v>10.789000000000001</v>
      </c>
      <c r="J87" s="671">
        <f t="shared" si="21"/>
        <v>0</v>
      </c>
      <c r="K87" s="701">
        <f t="shared" si="21"/>
        <v>10.878999999999998</v>
      </c>
      <c r="L87" s="671">
        <f t="shared" si="21"/>
        <v>0</v>
      </c>
      <c r="M87" s="701">
        <f t="shared" si="21"/>
        <v>10.966999999999999</v>
      </c>
      <c r="N87" s="671">
        <f t="shared" si="21"/>
        <v>0</v>
      </c>
      <c r="O87" s="701">
        <f t="shared" si="21"/>
        <v>11.052999999999997</v>
      </c>
      <c r="P87" s="671">
        <f t="shared" si="21"/>
        <v>0</v>
      </c>
      <c r="Q87" s="701">
        <f t="shared" si="21"/>
        <v>54.39100000000002</v>
      </c>
      <c r="R87" s="667">
        <f t="shared" si="21"/>
        <v>0</v>
      </c>
      <c r="S87" s="581"/>
    </row>
    <row r="88" spans="1:19" s="610" customFormat="1" ht="15.75" customHeight="1">
      <c r="A88" s="621" t="s">
        <v>1097</v>
      </c>
      <c r="B88" s="622" t="s">
        <v>1006</v>
      </c>
      <c r="C88" s="623" t="s">
        <v>997</v>
      </c>
      <c r="D88" s="649">
        <v>0</v>
      </c>
      <c r="E88" s="649">
        <v>0</v>
      </c>
      <c r="F88" s="649">
        <v>0</v>
      </c>
      <c r="G88" s="649">
        <v>0</v>
      </c>
      <c r="H88" s="649">
        <v>0</v>
      </c>
      <c r="I88" s="649">
        <v>0</v>
      </c>
      <c r="J88" s="649">
        <v>0</v>
      </c>
      <c r="K88" s="649">
        <v>0</v>
      </c>
      <c r="L88" s="649">
        <v>0</v>
      </c>
      <c r="M88" s="649">
        <v>0</v>
      </c>
      <c r="N88" s="649">
        <v>0</v>
      </c>
      <c r="O88" s="649">
        <v>0</v>
      </c>
      <c r="P88" s="649">
        <v>0</v>
      </c>
      <c r="Q88" s="649">
        <f t="shared" ref="Q88:R88" si="22">O88+M88+K88+I88+G88</f>
        <v>0</v>
      </c>
      <c r="R88" s="625">
        <f t="shared" si="22"/>
        <v>0</v>
      </c>
      <c r="S88" s="581"/>
    </row>
    <row r="89" spans="1:19" s="610" customFormat="1" ht="15.75" customHeight="1">
      <c r="A89" s="627" t="s">
        <v>1098</v>
      </c>
      <c r="B89" s="628" t="s">
        <v>1008</v>
      </c>
      <c r="C89" s="629" t="s">
        <v>997</v>
      </c>
      <c r="D89" s="671">
        <v>0.28852654237288139</v>
      </c>
      <c r="E89" s="701">
        <v>-0.67119224322033899</v>
      </c>
      <c r="F89" s="671">
        <f>F31-F46</f>
        <v>0</v>
      </c>
      <c r="G89" s="671">
        <f t="shared" ref="G89:Q89" si="23">G31-G46</f>
        <v>0</v>
      </c>
      <c r="H89" s="671">
        <f t="shared" si="23"/>
        <v>0</v>
      </c>
      <c r="I89" s="671">
        <f t="shared" si="23"/>
        <v>0</v>
      </c>
      <c r="J89" s="671">
        <f t="shared" si="23"/>
        <v>0</v>
      </c>
      <c r="K89" s="671">
        <f t="shared" si="23"/>
        <v>0</v>
      </c>
      <c r="L89" s="671">
        <f t="shared" si="23"/>
        <v>0</v>
      </c>
      <c r="M89" s="671">
        <f t="shared" si="23"/>
        <v>0</v>
      </c>
      <c r="N89" s="671">
        <f t="shared" si="23"/>
        <v>0</v>
      </c>
      <c r="O89" s="671">
        <f t="shared" si="23"/>
        <v>0</v>
      </c>
      <c r="P89" s="671">
        <f t="shared" si="23"/>
        <v>0</v>
      </c>
      <c r="Q89" s="671">
        <f t="shared" si="23"/>
        <v>0</v>
      </c>
      <c r="R89" s="667">
        <f>R31-R46</f>
        <v>0</v>
      </c>
      <c r="S89" s="581"/>
    </row>
    <row r="90" spans="1:19" s="610" customFormat="1" ht="15.75" customHeight="1">
      <c r="A90" s="621" t="s">
        <v>1099</v>
      </c>
      <c r="B90" s="622" t="s">
        <v>1009</v>
      </c>
      <c r="C90" s="623" t="s">
        <v>997</v>
      </c>
      <c r="D90" s="649">
        <v>0</v>
      </c>
      <c r="E90" s="649">
        <v>0</v>
      </c>
      <c r="F90" s="649">
        <v>0</v>
      </c>
      <c r="G90" s="699">
        <v>0</v>
      </c>
      <c r="H90" s="699">
        <v>0</v>
      </c>
      <c r="I90" s="699">
        <v>0</v>
      </c>
      <c r="J90" s="699">
        <v>0</v>
      </c>
      <c r="K90" s="699">
        <v>0</v>
      </c>
      <c r="L90" s="699">
        <v>0</v>
      </c>
      <c r="M90" s="699">
        <v>0</v>
      </c>
      <c r="N90" s="699">
        <v>0</v>
      </c>
      <c r="O90" s="699">
        <v>0</v>
      </c>
      <c r="P90" s="699">
        <v>0</v>
      </c>
      <c r="Q90" s="649">
        <f t="shared" ref="Q90:R94" si="24">O90+M90+K90+I90+G90</f>
        <v>0</v>
      </c>
      <c r="R90" s="625">
        <f t="shared" si="24"/>
        <v>0</v>
      </c>
      <c r="S90" s="581"/>
    </row>
    <row r="91" spans="1:19" s="610" customFormat="1" ht="15.75" customHeight="1">
      <c r="A91" s="621" t="s">
        <v>1100</v>
      </c>
      <c r="B91" s="622" t="s">
        <v>1011</v>
      </c>
      <c r="C91" s="623" t="s">
        <v>997</v>
      </c>
      <c r="D91" s="649">
        <v>0</v>
      </c>
      <c r="E91" s="649">
        <v>0</v>
      </c>
      <c r="F91" s="649">
        <v>0</v>
      </c>
      <c r="G91" s="699">
        <v>0</v>
      </c>
      <c r="H91" s="699">
        <v>0</v>
      </c>
      <c r="I91" s="699">
        <v>0</v>
      </c>
      <c r="J91" s="699">
        <v>0</v>
      </c>
      <c r="K91" s="699">
        <v>0</v>
      </c>
      <c r="L91" s="699">
        <v>0</v>
      </c>
      <c r="M91" s="699">
        <v>0</v>
      </c>
      <c r="N91" s="699">
        <v>0</v>
      </c>
      <c r="O91" s="699">
        <v>0</v>
      </c>
      <c r="P91" s="699">
        <v>0</v>
      </c>
      <c r="Q91" s="649">
        <f t="shared" si="24"/>
        <v>0</v>
      </c>
      <c r="R91" s="625">
        <f t="shared" si="24"/>
        <v>0</v>
      </c>
      <c r="S91" s="581"/>
    </row>
    <row r="92" spans="1:19" s="610" customFormat="1" ht="15.75" customHeight="1">
      <c r="A92" s="621" t="s">
        <v>1101</v>
      </c>
      <c r="B92" s="626" t="s">
        <v>1013</v>
      </c>
      <c r="C92" s="623" t="s">
        <v>997</v>
      </c>
      <c r="D92" s="649">
        <v>0</v>
      </c>
      <c r="E92" s="649">
        <v>0</v>
      </c>
      <c r="F92" s="649">
        <v>0</v>
      </c>
      <c r="G92" s="699">
        <v>0</v>
      </c>
      <c r="H92" s="699">
        <v>0</v>
      </c>
      <c r="I92" s="699">
        <v>0</v>
      </c>
      <c r="J92" s="699">
        <v>0</v>
      </c>
      <c r="K92" s="699">
        <v>0</v>
      </c>
      <c r="L92" s="699">
        <v>0</v>
      </c>
      <c r="M92" s="699">
        <v>0</v>
      </c>
      <c r="N92" s="699">
        <v>0</v>
      </c>
      <c r="O92" s="699">
        <v>0</v>
      </c>
      <c r="P92" s="699">
        <v>0</v>
      </c>
      <c r="Q92" s="649">
        <f t="shared" si="24"/>
        <v>0</v>
      </c>
      <c r="R92" s="625">
        <f t="shared" si="24"/>
        <v>0</v>
      </c>
      <c r="S92" s="581"/>
    </row>
    <row r="93" spans="1:19" s="610" customFormat="1" ht="15.75" customHeight="1">
      <c r="A93" s="621" t="s">
        <v>1102</v>
      </c>
      <c r="B93" s="648" t="s">
        <v>1015</v>
      </c>
      <c r="C93" s="623" t="s">
        <v>997</v>
      </c>
      <c r="D93" s="649">
        <v>0</v>
      </c>
      <c r="E93" s="649">
        <v>0</v>
      </c>
      <c r="F93" s="649">
        <v>0</v>
      </c>
      <c r="G93" s="699">
        <v>0</v>
      </c>
      <c r="H93" s="699">
        <v>0</v>
      </c>
      <c r="I93" s="699">
        <v>0</v>
      </c>
      <c r="J93" s="699">
        <v>0</v>
      </c>
      <c r="K93" s="699">
        <v>0</v>
      </c>
      <c r="L93" s="699">
        <v>0</v>
      </c>
      <c r="M93" s="699">
        <v>0</v>
      </c>
      <c r="N93" s="699">
        <v>0</v>
      </c>
      <c r="O93" s="699">
        <v>0</v>
      </c>
      <c r="P93" s="699">
        <v>0</v>
      </c>
      <c r="Q93" s="649">
        <f t="shared" si="24"/>
        <v>0</v>
      </c>
      <c r="R93" s="625">
        <f t="shared" si="24"/>
        <v>0</v>
      </c>
      <c r="S93" s="581"/>
    </row>
    <row r="94" spans="1:19" s="610" customFormat="1" ht="15.75" customHeight="1">
      <c r="A94" s="621" t="s">
        <v>1103</v>
      </c>
      <c r="B94" s="637" t="s">
        <v>1017</v>
      </c>
      <c r="C94" s="623" t="s">
        <v>997</v>
      </c>
      <c r="D94" s="649">
        <v>0</v>
      </c>
      <c r="E94" s="649">
        <v>0</v>
      </c>
      <c r="F94" s="649">
        <v>0</v>
      </c>
      <c r="G94" s="699">
        <v>0</v>
      </c>
      <c r="H94" s="699">
        <v>0</v>
      </c>
      <c r="I94" s="699">
        <v>0</v>
      </c>
      <c r="J94" s="699">
        <v>0</v>
      </c>
      <c r="K94" s="699">
        <v>0</v>
      </c>
      <c r="L94" s="699">
        <v>0</v>
      </c>
      <c r="M94" s="699">
        <v>0</v>
      </c>
      <c r="N94" s="699">
        <v>0</v>
      </c>
      <c r="O94" s="699">
        <v>0</v>
      </c>
      <c r="P94" s="699">
        <v>0</v>
      </c>
      <c r="Q94" s="649">
        <f t="shared" si="24"/>
        <v>0</v>
      </c>
      <c r="R94" s="625">
        <f t="shared" si="24"/>
        <v>0</v>
      </c>
      <c r="S94" s="581"/>
    </row>
    <row r="95" spans="1:19" s="610" customFormat="1" ht="15.75" customHeight="1">
      <c r="A95" s="627" t="s">
        <v>1104</v>
      </c>
      <c r="B95" s="628" t="s">
        <v>1019</v>
      </c>
      <c r="C95" s="629" t="s">
        <v>997</v>
      </c>
      <c r="D95" s="701">
        <v>29.549967459999991</v>
      </c>
      <c r="E95" s="701">
        <v>-1.2817146699999999</v>
      </c>
      <c r="F95" s="671">
        <f>F37-F52</f>
        <v>0</v>
      </c>
      <c r="G95" s="671">
        <f t="shared" ref="G95:R95" si="25">G37-G52</f>
        <v>0</v>
      </c>
      <c r="H95" s="671">
        <f t="shared" si="25"/>
        <v>0</v>
      </c>
      <c r="I95" s="671">
        <f t="shared" si="25"/>
        <v>0</v>
      </c>
      <c r="J95" s="671">
        <f t="shared" si="25"/>
        <v>0</v>
      </c>
      <c r="K95" s="671">
        <f t="shared" si="25"/>
        <v>0</v>
      </c>
      <c r="L95" s="671">
        <f t="shared" si="25"/>
        <v>0</v>
      </c>
      <c r="M95" s="671">
        <f t="shared" si="25"/>
        <v>0</v>
      </c>
      <c r="N95" s="671">
        <f t="shared" si="25"/>
        <v>0</v>
      </c>
      <c r="O95" s="671">
        <f t="shared" si="25"/>
        <v>0</v>
      </c>
      <c r="P95" s="671">
        <f t="shared" si="25"/>
        <v>0</v>
      </c>
      <c r="Q95" s="671">
        <f t="shared" si="25"/>
        <v>0</v>
      </c>
      <c r="R95" s="667">
        <f t="shared" si="25"/>
        <v>0</v>
      </c>
      <c r="S95" s="581"/>
    </row>
    <row r="96" spans="1:19" s="610" customFormat="1" ht="15.75" customHeight="1">
      <c r="A96" s="653" t="s">
        <v>1105</v>
      </c>
      <c r="B96" s="702" t="s">
        <v>1106</v>
      </c>
      <c r="C96" s="655" t="s">
        <v>997</v>
      </c>
      <c r="D96" s="703">
        <v>3.38881269</v>
      </c>
      <c r="E96" s="703">
        <v>2.0369801300000003</v>
      </c>
      <c r="F96" s="703">
        <f>F97-F103</f>
        <v>-0.39300000000000002</v>
      </c>
      <c r="G96" s="703">
        <f t="shared" ref="G96:R96" si="26">G97-G103</f>
        <v>-0.97699999999999998</v>
      </c>
      <c r="H96" s="704">
        <f t="shared" si="26"/>
        <v>0</v>
      </c>
      <c r="I96" s="703">
        <f t="shared" si="26"/>
        <v>-1.016</v>
      </c>
      <c r="J96" s="704">
        <f t="shared" si="26"/>
        <v>0</v>
      </c>
      <c r="K96" s="703">
        <f t="shared" si="26"/>
        <v>-1.0569999999999999</v>
      </c>
      <c r="L96" s="704">
        <f t="shared" si="26"/>
        <v>0</v>
      </c>
      <c r="M96" s="703">
        <f t="shared" si="26"/>
        <v>-1.099</v>
      </c>
      <c r="N96" s="704">
        <f t="shared" si="26"/>
        <v>0</v>
      </c>
      <c r="O96" s="703">
        <f t="shared" si="26"/>
        <v>-1.143</v>
      </c>
      <c r="P96" s="704">
        <f t="shared" si="26"/>
        <v>0</v>
      </c>
      <c r="Q96" s="703">
        <f t="shared" si="26"/>
        <v>-5.2919999999999998</v>
      </c>
      <c r="R96" s="705">
        <f t="shared" si="26"/>
        <v>0</v>
      </c>
      <c r="S96" s="581"/>
    </row>
    <row r="97" spans="1:19" s="610" customFormat="1" ht="15.75" customHeight="1">
      <c r="A97" s="706" t="s">
        <v>38</v>
      </c>
      <c r="B97" s="707" t="s">
        <v>1107</v>
      </c>
      <c r="C97" s="708" t="s">
        <v>997</v>
      </c>
      <c r="D97" s="709">
        <v>6.2026713400000002</v>
      </c>
      <c r="E97" s="709">
        <v>3.0202291000000003</v>
      </c>
      <c r="F97" s="709">
        <f>F98+F99+F100+F101+F102</f>
        <v>0</v>
      </c>
      <c r="G97" s="710">
        <f t="shared" ref="G97:R97" si="27">G98+G99+G100+G101+G102</f>
        <v>0</v>
      </c>
      <c r="H97" s="710">
        <f t="shared" si="27"/>
        <v>0</v>
      </c>
      <c r="I97" s="710">
        <f t="shared" si="27"/>
        <v>0</v>
      </c>
      <c r="J97" s="710">
        <f t="shared" si="27"/>
        <v>0</v>
      </c>
      <c r="K97" s="710">
        <f t="shared" si="27"/>
        <v>0</v>
      </c>
      <c r="L97" s="710">
        <f t="shared" si="27"/>
        <v>0</v>
      </c>
      <c r="M97" s="710">
        <f t="shared" si="27"/>
        <v>0</v>
      </c>
      <c r="N97" s="710">
        <f t="shared" si="27"/>
        <v>0</v>
      </c>
      <c r="O97" s="710">
        <f t="shared" si="27"/>
        <v>0</v>
      </c>
      <c r="P97" s="710">
        <f t="shared" si="27"/>
        <v>0</v>
      </c>
      <c r="Q97" s="710">
        <f t="shared" si="27"/>
        <v>0</v>
      </c>
      <c r="R97" s="711">
        <f t="shared" si="27"/>
        <v>0</v>
      </c>
      <c r="S97" s="581"/>
    </row>
    <row r="98" spans="1:19" s="610" customFormat="1" ht="15.75" customHeight="1">
      <c r="A98" s="621" t="s">
        <v>451</v>
      </c>
      <c r="B98" s="648" t="s">
        <v>1108</v>
      </c>
      <c r="C98" s="623" t="s">
        <v>997</v>
      </c>
      <c r="D98" s="649">
        <v>0</v>
      </c>
      <c r="E98" s="649">
        <v>0</v>
      </c>
      <c r="F98" s="649">
        <v>0</v>
      </c>
      <c r="G98" s="699">
        <v>0</v>
      </c>
      <c r="H98" s="699">
        <v>0</v>
      </c>
      <c r="I98" s="699">
        <v>0</v>
      </c>
      <c r="J98" s="699">
        <v>0</v>
      </c>
      <c r="K98" s="699">
        <v>0</v>
      </c>
      <c r="L98" s="699">
        <v>0</v>
      </c>
      <c r="M98" s="699">
        <v>0</v>
      </c>
      <c r="N98" s="699">
        <v>0</v>
      </c>
      <c r="O98" s="699">
        <v>0</v>
      </c>
      <c r="P98" s="699">
        <v>0</v>
      </c>
      <c r="Q98" s="649">
        <f t="shared" ref="Q98:R102" si="28">O98+M98+K98+I98+G98</f>
        <v>0</v>
      </c>
      <c r="R98" s="625">
        <f t="shared" si="28"/>
        <v>0</v>
      </c>
      <c r="S98" s="581"/>
    </row>
    <row r="99" spans="1:19" s="610" customFormat="1" ht="15.75" customHeight="1">
      <c r="A99" s="621" t="s">
        <v>452</v>
      </c>
      <c r="B99" s="648" t="s">
        <v>1109</v>
      </c>
      <c r="C99" s="623" t="s">
        <v>997</v>
      </c>
      <c r="D99" s="649">
        <v>0</v>
      </c>
      <c r="E99" s="649">
        <v>0</v>
      </c>
      <c r="F99" s="649">
        <v>0</v>
      </c>
      <c r="G99" s="699">
        <v>0</v>
      </c>
      <c r="H99" s="699">
        <v>0</v>
      </c>
      <c r="I99" s="699">
        <v>0</v>
      </c>
      <c r="J99" s="699">
        <v>0</v>
      </c>
      <c r="K99" s="699">
        <v>0</v>
      </c>
      <c r="L99" s="699">
        <v>0</v>
      </c>
      <c r="M99" s="699">
        <v>0</v>
      </c>
      <c r="N99" s="699">
        <v>0</v>
      </c>
      <c r="O99" s="699">
        <v>0</v>
      </c>
      <c r="P99" s="699">
        <v>0</v>
      </c>
      <c r="Q99" s="649">
        <f t="shared" si="28"/>
        <v>0</v>
      </c>
      <c r="R99" s="625">
        <f t="shared" si="28"/>
        <v>0</v>
      </c>
      <c r="S99" s="581"/>
    </row>
    <row r="100" spans="1:19" s="610" customFormat="1" ht="15.75" customHeight="1">
      <c r="A100" s="621" t="s">
        <v>453</v>
      </c>
      <c r="B100" s="648" t="s">
        <v>1110</v>
      </c>
      <c r="C100" s="623" t="s">
        <v>997</v>
      </c>
      <c r="D100" s="675">
        <v>5.8792298900000004</v>
      </c>
      <c r="E100" s="675">
        <v>2.9972482800000004</v>
      </c>
      <c r="F100" s="649">
        <v>0</v>
      </c>
      <c r="G100" s="699">
        <v>0</v>
      </c>
      <c r="H100" s="699">
        <v>0</v>
      </c>
      <c r="I100" s="699">
        <v>0</v>
      </c>
      <c r="J100" s="699">
        <v>0</v>
      </c>
      <c r="K100" s="699">
        <v>0</v>
      </c>
      <c r="L100" s="699">
        <v>0</v>
      </c>
      <c r="M100" s="699">
        <v>0</v>
      </c>
      <c r="N100" s="699">
        <v>0</v>
      </c>
      <c r="O100" s="699">
        <v>0</v>
      </c>
      <c r="P100" s="699">
        <v>0</v>
      </c>
      <c r="Q100" s="649">
        <f t="shared" si="28"/>
        <v>0</v>
      </c>
      <c r="R100" s="625">
        <f t="shared" si="28"/>
        <v>0</v>
      </c>
      <c r="S100" s="581"/>
    </row>
    <row r="101" spans="1:19" s="610" customFormat="1" ht="15.75" customHeight="1">
      <c r="A101" s="621" t="s">
        <v>1111</v>
      </c>
      <c r="B101" s="664" t="s">
        <v>1112</v>
      </c>
      <c r="C101" s="623" t="s">
        <v>997</v>
      </c>
      <c r="D101" s="712">
        <v>0</v>
      </c>
      <c r="E101" s="675">
        <v>0</v>
      </c>
      <c r="F101" s="713">
        <v>0</v>
      </c>
      <c r="G101" s="699">
        <v>0</v>
      </c>
      <c r="H101" s="699">
        <v>0</v>
      </c>
      <c r="I101" s="699">
        <v>0</v>
      </c>
      <c r="J101" s="699">
        <v>0</v>
      </c>
      <c r="K101" s="699">
        <v>0</v>
      </c>
      <c r="L101" s="699">
        <v>0</v>
      </c>
      <c r="M101" s="699">
        <v>0</v>
      </c>
      <c r="N101" s="699">
        <v>0</v>
      </c>
      <c r="O101" s="699">
        <v>0</v>
      </c>
      <c r="P101" s="699">
        <v>0</v>
      </c>
      <c r="Q101" s="649">
        <f t="shared" si="28"/>
        <v>0</v>
      </c>
      <c r="R101" s="625">
        <f t="shared" si="28"/>
        <v>0</v>
      </c>
      <c r="S101" s="581"/>
    </row>
    <row r="102" spans="1:19" s="610" customFormat="1" ht="15.75" customHeight="1">
      <c r="A102" s="621" t="s">
        <v>454</v>
      </c>
      <c r="B102" s="637" t="s">
        <v>1113</v>
      </c>
      <c r="C102" s="623" t="s">
        <v>997</v>
      </c>
      <c r="D102" s="675">
        <v>0.32344145000000002</v>
      </c>
      <c r="E102" s="675">
        <v>2.2980819999999999E-2</v>
      </c>
      <c r="F102" s="675">
        <v>0</v>
      </c>
      <c r="G102" s="699">
        <v>0</v>
      </c>
      <c r="H102" s="699">
        <v>0</v>
      </c>
      <c r="I102" s="699">
        <v>0</v>
      </c>
      <c r="J102" s="699">
        <v>0</v>
      </c>
      <c r="K102" s="699">
        <v>0</v>
      </c>
      <c r="L102" s="699">
        <v>0</v>
      </c>
      <c r="M102" s="699">
        <v>0</v>
      </c>
      <c r="N102" s="699">
        <v>0</v>
      </c>
      <c r="O102" s="699">
        <v>0</v>
      </c>
      <c r="P102" s="699">
        <v>0</v>
      </c>
      <c r="Q102" s="649">
        <f t="shared" si="28"/>
        <v>0</v>
      </c>
      <c r="R102" s="625">
        <f t="shared" si="28"/>
        <v>0</v>
      </c>
      <c r="S102" s="581"/>
    </row>
    <row r="103" spans="1:19" s="610" customFormat="1" ht="15.75" customHeight="1">
      <c r="A103" s="706" t="s">
        <v>37</v>
      </c>
      <c r="B103" s="714" t="s">
        <v>1074</v>
      </c>
      <c r="C103" s="708" t="s">
        <v>997</v>
      </c>
      <c r="D103" s="715">
        <v>2.8138586500000002</v>
      </c>
      <c r="E103" s="715">
        <v>0.98324897</v>
      </c>
      <c r="F103" s="716">
        <f t="shared" ref="F103:R103" si="29">SUM(F104:F108)</f>
        <v>0.39300000000000002</v>
      </c>
      <c r="G103" s="715">
        <f t="shared" si="29"/>
        <v>0.97699999999999998</v>
      </c>
      <c r="H103" s="716">
        <f t="shared" si="29"/>
        <v>0</v>
      </c>
      <c r="I103" s="715">
        <f t="shared" si="29"/>
        <v>1.016</v>
      </c>
      <c r="J103" s="716">
        <f t="shared" si="29"/>
        <v>0</v>
      </c>
      <c r="K103" s="715">
        <f t="shared" si="29"/>
        <v>1.0569999999999999</v>
      </c>
      <c r="L103" s="716">
        <f t="shared" si="29"/>
        <v>0</v>
      </c>
      <c r="M103" s="715">
        <f t="shared" si="29"/>
        <v>1.099</v>
      </c>
      <c r="N103" s="716">
        <f t="shared" si="29"/>
        <v>0</v>
      </c>
      <c r="O103" s="715">
        <f t="shared" si="29"/>
        <v>1.143</v>
      </c>
      <c r="P103" s="716">
        <f t="shared" si="29"/>
        <v>0</v>
      </c>
      <c r="Q103" s="715">
        <f t="shared" si="29"/>
        <v>5.2919999999999998</v>
      </c>
      <c r="R103" s="717">
        <f t="shared" si="29"/>
        <v>0</v>
      </c>
      <c r="S103" s="581"/>
    </row>
    <row r="104" spans="1:19" s="610" customFormat="1" ht="15.75" customHeight="1">
      <c r="A104" s="621" t="s">
        <v>458</v>
      </c>
      <c r="B104" s="637" t="s">
        <v>1114</v>
      </c>
      <c r="C104" s="623" t="s">
        <v>997</v>
      </c>
      <c r="D104" s="676">
        <v>2.0817050500000001</v>
      </c>
      <c r="E104" s="676">
        <v>0.52704355999999997</v>
      </c>
      <c r="F104" s="649">
        <v>0</v>
      </c>
      <c r="G104" s="662">
        <v>0.97699999999999998</v>
      </c>
      <c r="H104" s="699">
        <v>0</v>
      </c>
      <c r="I104" s="662">
        <v>1.016</v>
      </c>
      <c r="J104" s="699">
        <v>0</v>
      </c>
      <c r="K104" s="662">
        <v>1.0569999999999999</v>
      </c>
      <c r="L104" s="699">
        <v>0</v>
      </c>
      <c r="M104" s="662">
        <v>1.099</v>
      </c>
      <c r="N104" s="699">
        <v>0</v>
      </c>
      <c r="O104" s="662">
        <v>1.143</v>
      </c>
      <c r="P104" s="699">
        <v>0</v>
      </c>
      <c r="Q104" s="662">
        <f t="shared" ref="Q104:R108" si="30">O104+M104+K104+I104+G104</f>
        <v>5.2919999999999998</v>
      </c>
      <c r="R104" s="625">
        <f t="shared" si="30"/>
        <v>0</v>
      </c>
      <c r="S104" s="581"/>
    </row>
    <row r="105" spans="1:19" s="610" customFormat="1" ht="15.75" customHeight="1">
      <c r="A105" s="621" t="s">
        <v>459</v>
      </c>
      <c r="B105" s="637" t="s">
        <v>1115</v>
      </c>
      <c r="C105" s="623" t="s">
        <v>997</v>
      </c>
      <c r="D105" s="649">
        <v>0</v>
      </c>
      <c r="E105" s="649">
        <v>0</v>
      </c>
      <c r="F105" s="649">
        <v>0</v>
      </c>
      <c r="G105" s="649">
        <v>0</v>
      </c>
      <c r="H105" s="699">
        <v>0</v>
      </c>
      <c r="I105" s="649">
        <v>0</v>
      </c>
      <c r="J105" s="699">
        <v>0</v>
      </c>
      <c r="K105" s="649">
        <v>0</v>
      </c>
      <c r="L105" s="699">
        <v>0</v>
      </c>
      <c r="M105" s="649">
        <v>0</v>
      </c>
      <c r="N105" s="699">
        <v>0</v>
      </c>
      <c r="O105" s="649">
        <v>0</v>
      </c>
      <c r="P105" s="699">
        <v>0</v>
      </c>
      <c r="Q105" s="649">
        <f t="shared" si="30"/>
        <v>0</v>
      </c>
      <c r="R105" s="625">
        <f t="shared" si="30"/>
        <v>0</v>
      </c>
      <c r="S105" s="581"/>
    </row>
    <row r="106" spans="1:19" s="610" customFormat="1" ht="15.75" customHeight="1">
      <c r="A106" s="621" t="s">
        <v>460</v>
      </c>
      <c r="B106" s="637" t="s">
        <v>1116</v>
      </c>
      <c r="C106" s="623" t="s">
        <v>997</v>
      </c>
      <c r="D106" s="676">
        <v>0</v>
      </c>
      <c r="E106" s="676">
        <v>9.6389950000000002E-2</v>
      </c>
      <c r="F106" s="649">
        <v>0</v>
      </c>
      <c r="G106" s="649">
        <v>0</v>
      </c>
      <c r="H106" s="699">
        <v>0</v>
      </c>
      <c r="I106" s="649">
        <v>0</v>
      </c>
      <c r="J106" s="699">
        <v>0</v>
      </c>
      <c r="K106" s="649">
        <v>0</v>
      </c>
      <c r="L106" s="699">
        <v>0</v>
      </c>
      <c r="M106" s="649">
        <v>0</v>
      </c>
      <c r="N106" s="699">
        <v>0</v>
      </c>
      <c r="O106" s="649">
        <v>0</v>
      </c>
      <c r="P106" s="699">
        <v>0</v>
      </c>
      <c r="Q106" s="649">
        <f t="shared" si="30"/>
        <v>0</v>
      </c>
      <c r="R106" s="625">
        <f t="shared" si="30"/>
        <v>0</v>
      </c>
      <c r="S106" s="581"/>
    </row>
    <row r="107" spans="1:19" s="610" customFormat="1" ht="15.75" customHeight="1">
      <c r="A107" s="621" t="s">
        <v>1117</v>
      </c>
      <c r="B107" s="664" t="s">
        <v>1118</v>
      </c>
      <c r="C107" s="623" t="s">
        <v>997</v>
      </c>
      <c r="D107" s="676">
        <v>0</v>
      </c>
      <c r="E107" s="676">
        <v>9.6389950000000002E-2</v>
      </c>
      <c r="F107" s="649">
        <v>0</v>
      </c>
      <c r="G107" s="649">
        <v>0</v>
      </c>
      <c r="H107" s="699">
        <v>0</v>
      </c>
      <c r="I107" s="649">
        <v>0</v>
      </c>
      <c r="J107" s="699">
        <v>0</v>
      </c>
      <c r="K107" s="649">
        <v>0</v>
      </c>
      <c r="L107" s="699">
        <v>0</v>
      </c>
      <c r="M107" s="649">
        <v>0</v>
      </c>
      <c r="N107" s="699">
        <v>0</v>
      </c>
      <c r="O107" s="649">
        <v>0</v>
      </c>
      <c r="P107" s="699">
        <v>0</v>
      </c>
      <c r="Q107" s="649">
        <f t="shared" si="30"/>
        <v>0</v>
      </c>
      <c r="R107" s="625">
        <f t="shared" si="30"/>
        <v>0</v>
      </c>
      <c r="S107" s="581"/>
    </row>
    <row r="108" spans="1:19" s="610" customFormat="1" ht="15.75" customHeight="1">
      <c r="A108" s="621" t="s">
        <v>461</v>
      </c>
      <c r="B108" s="637" t="s">
        <v>1119</v>
      </c>
      <c r="C108" s="623" t="s">
        <v>997</v>
      </c>
      <c r="D108" s="676">
        <v>0.73215360000000007</v>
      </c>
      <c r="E108" s="676">
        <v>0.35981546000000009</v>
      </c>
      <c r="F108" s="649">
        <v>0.39300000000000002</v>
      </c>
      <c r="G108" s="670"/>
      <c r="H108" s="699">
        <v>0</v>
      </c>
      <c r="I108" s="699"/>
      <c r="J108" s="699">
        <v>0</v>
      </c>
      <c r="K108" s="699"/>
      <c r="L108" s="699">
        <v>0</v>
      </c>
      <c r="M108" s="699"/>
      <c r="N108" s="699">
        <v>0</v>
      </c>
      <c r="O108" s="699"/>
      <c r="P108" s="699">
        <v>0</v>
      </c>
      <c r="Q108" s="649">
        <f t="shared" si="30"/>
        <v>0</v>
      </c>
      <c r="R108" s="625">
        <f t="shared" si="30"/>
        <v>0</v>
      </c>
      <c r="S108" s="581"/>
    </row>
    <row r="109" spans="1:19" s="610" customFormat="1" ht="15.75" customHeight="1">
      <c r="A109" s="653" t="s">
        <v>1120</v>
      </c>
      <c r="B109" s="702" t="s">
        <v>1121</v>
      </c>
      <c r="C109" s="655" t="s">
        <v>997</v>
      </c>
      <c r="D109" s="703">
        <v>31.519388452711858</v>
      </c>
      <c r="E109" s="703">
        <v>23.891256342203381</v>
      </c>
      <c r="F109" s="703">
        <f>F115+F117+F123</f>
        <v>1.7910000000000046</v>
      </c>
      <c r="G109" s="703">
        <f t="shared" ref="G109:R109" si="31">G96+G81</f>
        <v>9.7260000000000026</v>
      </c>
      <c r="H109" s="704">
        <f t="shared" si="31"/>
        <v>0</v>
      </c>
      <c r="I109" s="703">
        <f t="shared" si="31"/>
        <v>9.7730000000000015</v>
      </c>
      <c r="J109" s="704">
        <f t="shared" si="31"/>
        <v>0</v>
      </c>
      <c r="K109" s="703">
        <f t="shared" si="31"/>
        <v>9.8219999999999974</v>
      </c>
      <c r="L109" s="704">
        <f t="shared" si="31"/>
        <v>0</v>
      </c>
      <c r="M109" s="703">
        <f t="shared" si="31"/>
        <v>9.8679999999999986</v>
      </c>
      <c r="N109" s="704">
        <f t="shared" si="31"/>
        <v>0</v>
      </c>
      <c r="O109" s="703">
        <f t="shared" si="31"/>
        <v>9.9099999999999966</v>
      </c>
      <c r="P109" s="704">
        <f t="shared" si="31"/>
        <v>0</v>
      </c>
      <c r="Q109" s="703">
        <f t="shared" si="31"/>
        <v>49.099000000000018</v>
      </c>
      <c r="R109" s="705">
        <f t="shared" si="31"/>
        <v>0</v>
      </c>
      <c r="S109" s="581"/>
    </row>
    <row r="110" spans="1:19" s="610" customFormat="1" ht="15.75" customHeight="1">
      <c r="A110" s="621" t="s">
        <v>36</v>
      </c>
      <c r="B110" s="626" t="s">
        <v>998</v>
      </c>
      <c r="C110" s="623" t="s">
        <v>997</v>
      </c>
      <c r="D110" s="718">
        <v>31.519388452711858</v>
      </c>
      <c r="E110" s="718">
        <v>23.891256342203381</v>
      </c>
      <c r="F110" s="718">
        <f>F115+F117+F123</f>
        <v>1.7910000000000046</v>
      </c>
      <c r="G110" s="718">
        <f t="shared" ref="G110:R110" si="32">G115+G117+G123</f>
        <v>9.7260000000000026</v>
      </c>
      <c r="H110" s="719">
        <f t="shared" si="32"/>
        <v>0</v>
      </c>
      <c r="I110" s="718">
        <f t="shared" si="32"/>
        <v>9.7730000000000015</v>
      </c>
      <c r="J110" s="719">
        <f t="shared" si="32"/>
        <v>0</v>
      </c>
      <c r="K110" s="718">
        <f t="shared" si="32"/>
        <v>9.8219999999999974</v>
      </c>
      <c r="L110" s="719">
        <f t="shared" si="32"/>
        <v>0</v>
      </c>
      <c r="M110" s="718">
        <f t="shared" si="32"/>
        <v>9.8679999999999986</v>
      </c>
      <c r="N110" s="719">
        <f t="shared" si="32"/>
        <v>0</v>
      </c>
      <c r="O110" s="718">
        <f t="shared" si="32"/>
        <v>9.9099999999999966</v>
      </c>
      <c r="P110" s="719">
        <f t="shared" si="32"/>
        <v>0</v>
      </c>
      <c r="Q110" s="718">
        <f t="shared" si="32"/>
        <v>49.099000000000018</v>
      </c>
      <c r="R110" s="720">
        <f t="shared" si="32"/>
        <v>0</v>
      </c>
      <c r="S110" s="581"/>
    </row>
    <row r="111" spans="1:19" s="610" customFormat="1" ht="15.75" customHeight="1">
      <c r="A111" s="621" t="s">
        <v>498</v>
      </c>
      <c r="B111" s="648" t="s">
        <v>999</v>
      </c>
      <c r="C111" s="623" t="s">
        <v>997</v>
      </c>
      <c r="D111" s="650">
        <v>0</v>
      </c>
      <c r="E111" s="721">
        <v>0</v>
      </c>
      <c r="F111" s="721">
        <v>0</v>
      </c>
      <c r="G111" s="650">
        <v>0</v>
      </c>
      <c r="H111" s="699">
        <v>0</v>
      </c>
      <c r="I111" s="650">
        <v>0</v>
      </c>
      <c r="J111" s="699">
        <v>0</v>
      </c>
      <c r="K111" s="650">
        <v>0</v>
      </c>
      <c r="L111" s="699">
        <v>0</v>
      </c>
      <c r="M111" s="650">
        <v>0</v>
      </c>
      <c r="N111" s="699">
        <v>0</v>
      </c>
      <c r="O111" s="650">
        <v>0</v>
      </c>
      <c r="P111" s="699">
        <v>0</v>
      </c>
      <c r="Q111" s="649">
        <f t="shared" ref="Q111:R114" si="33">O111+M111+K111+I111+G111</f>
        <v>0</v>
      </c>
      <c r="R111" s="625">
        <f t="shared" si="33"/>
        <v>0</v>
      </c>
      <c r="S111" s="581"/>
    </row>
    <row r="112" spans="1:19" s="610" customFormat="1" ht="15.75" customHeight="1">
      <c r="A112" s="621" t="s">
        <v>499</v>
      </c>
      <c r="B112" s="648" t="s">
        <v>1000</v>
      </c>
      <c r="C112" s="623" t="s">
        <v>997</v>
      </c>
      <c r="D112" s="650">
        <v>0</v>
      </c>
      <c r="E112" s="721">
        <v>0</v>
      </c>
      <c r="F112" s="721">
        <v>0</v>
      </c>
      <c r="G112" s="650">
        <v>0</v>
      </c>
      <c r="H112" s="699">
        <v>0</v>
      </c>
      <c r="I112" s="650">
        <v>0</v>
      </c>
      <c r="J112" s="699">
        <v>0</v>
      </c>
      <c r="K112" s="650">
        <v>0</v>
      </c>
      <c r="L112" s="699">
        <v>0</v>
      </c>
      <c r="M112" s="650">
        <v>0</v>
      </c>
      <c r="N112" s="699">
        <v>0</v>
      </c>
      <c r="O112" s="650">
        <v>0</v>
      </c>
      <c r="P112" s="699">
        <v>0</v>
      </c>
      <c r="Q112" s="649">
        <f t="shared" si="33"/>
        <v>0</v>
      </c>
      <c r="R112" s="625">
        <f t="shared" si="33"/>
        <v>0</v>
      </c>
      <c r="S112" s="581"/>
    </row>
    <row r="113" spans="1:19" s="610" customFormat="1" ht="15.75" customHeight="1">
      <c r="A113" s="621" t="s">
        <v>500</v>
      </c>
      <c r="B113" s="648" t="s">
        <v>1001</v>
      </c>
      <c r="C113" s="623" t="s">
        <v>997</v>
      </c>
      <c r="D113" s="650">
        <v>0</v>
      </c>
      <c r="E113" s="721">
        <v>0</v>
      </c>
      <c r="F113" s="721">
        <v>0</v>
      </c>
      <c r="G113" s="650">
        <v>0</v>
      </c>
      <c r="H113" s="699">
        <v>0</v>
      </c>
      <c r="I113" s="650">
        <v>0</v>
      </c>
      <c r="J113" s="699">
        <v>0</v>
      </c>
      <c r="K113" s="650">
        <v>0</v>
      </c>
      <c r="L113" s="699">
        <v>0</v>
      </c>
      <c r="M113" s="650">
        <v>0</v>
      </c>
      <c r="N113" s="699">
        <v>0</v>
      </c>
      <c r="O113" s="650">
        <v>0</v>
      </c>
      <c r="P113" s="699">
        <v>0</v>
      </c>
      <c r="Q113" s="649">
        <f t="shared" si="33"/>
        <v>0</v>
      </c>
      <c r="R113" s="625">
        <f t="shared" si="33"/>
        <v>0</v>
      </c>
      <c r="S113" s="581"/>
    </row>
    <row r="114" spans="1:19" s="610" customFormat="1" ht="15.75" customHeight="1">
      <c r="A114" s="621" t="s">
        <v>35</v>
      </c>
      <c r="B114" s="622" t="s">
        <v>1002</v>
      </c>
      <c r="C114" s="623" t="s">
        <v>997</v>
      </c>
      <c r="D114" s="650">
        <v>0</v>
      </c>
      <c r="E114" s="721">
        <v>0</v>
      </c>
      <c r="F114" s="721">
        <v>0</v>
      </c>
      <c r="G114" s="650">
        <v>0</v>
      </c>
      <c r="H114" s="699">
        <v>0</v>
      </c>
      <c r="I114" s="650">
        <v>0</v>
      </c>
      <c r="J114" s="699">
        <v>0</v>
      </c>
      <c r="K114" s="650">
        <v>0</v>
      </c>
      <c r="L114" s="699">
        <v>0</v>
      </c>
      <c r="M114" s="650">
        <v>0</v>
      </c>
      <c r="N114" s="699">
        <v>0</v>
      </c>
      <c r="O114" s="650">
        <v>0</v>
      </c>
      <c r="P114" s="699">
        <v>0</v>
      </c>
      <c r="Q114" s="649">
        <f t="shared" si="33"/>
        <v>0</v>
      </c>
      <c r="R114" s="625">
        <f t="shared" si="33"/>
        <v>0</v>
      </c>
      <c r="S114" s="581"/>
    </row>
    <row r="115" spans="1:19" s="610" customFormat="1" ht="15.75" customHeight="1">
      <c r="A115" s="627" t="s">
        <v>34</v>
      </c>
      <c r="B115" s="628" t="s">
        <v>1004</v>
      </c>
      <c r="C115" s="629" t="s">
        <v>997</v>
      </c>
      <c r="D115" s="701">
        <v>1.6808944503389878</v>
      </c>
      <c r="E115" s="701">
        <v>25.84416325542372</v>
      </c>
      <c r="F115" s="701">
        <f>F96+F87</f>
        <v>1.7910000000000046</v>
      </c>
      <c r="G115" s="701">
        <f t="shared" ref="G115:R115" si="34">G87+G96</f>
        <v>9.7260000000000026</v>
      </c>
      <c r="H115" s="671">
        <f t="shared" si="34"/>
        <v>0</v>
      </c>
      <c r="I115" s="701">
        <f t="shared" si="34"/>
        <v>9.7730000000000015</v>
      </c>
      <c r="J115" s="671">
        <f t="shared" si="34"/>
        <v>0</v>
      </c>
      <c r="K115" s="701">
        <f t="shared" si="34"/>
        <v>9.8219999999999974</v>
      </c>
      <c r="L115" s="671">
        <f t="shared" si="34"/>
        <v>0</v>
      </c>
      <c r="M115" s="701">
        <f t="shared" si="34"/>
        <v>9.8679999999999986</v>
      </c>
      <c r="N115" s="671">
        <f t="shared" si="34"/>
        <v>0</v>
      </c>
      <c r="O115" s="701">
        <f t="shared" si="34"/>
        <v>9.9099999999999966</v>
      </c>
      <c r="P115" s="671">
        <f t="shared" si="34"/>
        <v>0</v>
      </c>
      <c r="Q115" s="701">
        <f t="shared" si="34"/>
        <v>49.099000000000018</v>
      </c>
      <c r="R115" s="667">
        <f t="shared" si="34"/>
        <v>0</v>
      </c>
      <c r="S115" s="581"/>
    </row>
    <row r="116" spans="1:19" s="610" customFormat="1" ht="15.75" customHeight="1">
      <c r="A116" s="621" t="s">
        <v>33</v>
      </c>
      <c r="B116" s="622" t="s">
        <v>1006</v>
      </c>
      <c r="C116" s="623" t="s">
        <v>997</v>
      </c>
      <c r="D116" s="650">
        <v>0</v>
      </c>
      <c r="E116" s="721">
        <v>0</v>
      </c>
      <c r="F116" s="650">
        <v>0</v>
      </c>
      <c r="G116" s="650">
        <v>0</v>
      </c>
      <c r="H116" s="699">
        <v>0</v>
      </c>
      <c r="I116" s="650">
        <v>0</v>
      </c>
      <c r="J116" s="699">
        <v>0</v>
      </c>
      <c r="K116" s="650">
        <v>0</v>
      </c>
      <c r="L116" s="699">
        <v>0</v>
      </c>
      <c r="M116" s="650">
        <v>0</v>
      </c>
      <c r="N116" s="699">
        <v>0</v>
      </c>
      <c r="O116" s="650">
        <v>0</v>
      </c>
      <c r="P116" s="699">
        <v>0</v>
      </c>
      <c r="Q116" s="649">
        <f t="shared" ref="Q116:R116" si="35">O116+M116+K116+I116+G116</f>
        <v>0</v>
      </c>
      <c r="R116" s="625">
        <f t="shared" si="35"/>
        <v>0</v>
      </c>
      <c r="S116" s="581"/>
    </row>
    <row r="117" spans="1:19" s="610" customFormat="1" ht="15.75" customHeight="1">
      <c r="A117" s="627" t="s">
        <v>949</v>
      </c>
      <c r="B117" s="628" t="s">
        <v>1008</v>
      </c>
      <c r="C117" s="629" t="s">
        <v>997</v>
      </c>
      <c r="D117" s="701">
        <v>0.28852654237288139</v>
      </c>
      <c r="E117" s="701">
        <v>-0.67119224322033899</v>
      </c>
      <c r="F117" s="671">
        <f>F89</f>
        <v>0</v>
      </c>
      <c r="G117" s="671">
        <f t="shared" ref="G117:R117" si="36">G89</f>
        <v>0</v>
      </c>
      <c r="H117" s="671">
        <f t="shared" si="36"/>
        <v>0</v>
      </c>
      <c r="I117" s="671">
        <f t="shared" si="36"/>
        <v>0</v>
      </c>
      <c r="J117" s="671">
        <f t="shared" si="36"/>
        <v>0</v>
      </c>
      <c r="K117" s="671">
        <f t="shared" si="36"/>
        <v>0</v>
      </c>
      <c r="L117" s="671">
        <f t="shared" si="36"/>
        <v>0</v>
      </c>
      <c r="M117" s="671">
        <f t="shared" si="36"/>
        <v>0</v>
      </c>
      <c r="N117" s="671">
        <f t="shared" si="36"/>
        <v>0</v>
      </c>
      <c r="O117" s="671">
        <f t="shared" si="36"/>
        <v>0</v>
      </c>
      <c r="P117" s="671">
        <f t="shared" si="36"/>
        <v>0</v>
      </c>
      <c r="Q117" s="671">
        <f t="shared" si="36"/>
        <v>0</v>
      </c>
      <c r="R117" s="667">
        <f t="shared" si="36"/>
        <v>0</v>
      </c>
      <c r="S117" s="581"/>
    </row>
    <row r="118" spans="1:19" s="610" customFormat="1" ht="15.75" customHeight="1">
      <c r="A118" s="621" t="s">
        <v>1122</v>
      </c>
      <c r="B118" s="622" t="s">
        <v>1009</v>
      </c>
      <c r="C118" s="623" t="s">
        <v>997</v>
      </c>
      <c r="D118" s="650">
        <v>0</v>
      </c>
      <c r="E118" s="721">
        <v>0</v>
      </c>
      <c r="F118" s="650">
        <v>0</v>
      </c>
      <c r="G118" s="650">
        <v>0</v>
      </c>
      <c r="H118" s="699">
        <v>0</v>
      </c>
      <c r="I118" s="650">
        <v>0</v>
      </c>
      <c r="J118" s="699">
        <v>0</v>
      </c>
      <c r="K118" s="650">
        <v>0</v>
      </c>
      <c r="L118" s="699">
        <v>0</v>
      </c>
      <c r="M118" s="650">
        <v>0</v>
      </c>
      <c r="N118" s="699">
        <v>0</v>
      </c>
      <c r="O118" s="650">
        <v>0</v>
      </c>
      <c r="P118" s="699">
        <v>0</v>
      </c>
      <c r="Q118" s="649">
        <f t="shared" ref="Q118:R122" si="37">O118+M118+K118+I118+G118</f>
        <v>0</v>
      </c>
      <c r="R118" s="625">
        <f t="shared" si="37"/>
        <v>0</v>
      </c>
      <c r="S118" s="581"/>
    </row>
    <row r="119" spans="1:19" s="610" customFormat="1" ht="15.75" customHeight="1">
      <c r="A119" s="621" t="s">
        <v>1123</v>
      </c>
      <c r="B119" s="622" t="s">
        <v>1011</v>
      </c>
      <c r="C119" s="623" t="s">
        <v>997</v>
      </c>
      <c r="D119" s="650">
        <v>0</v>
      </c>
      <c r="E119" s="721">
        <v>0</v>
      </c>
      <c r="F119" s="650">
        <v>0</v>
      </c>
      <c r="G119" s="650">
        <v>0</v>
      </c>
      <c r="H119" s="699">
        <v>0</v>
      </c>
      <c r="I119" s="650">
        <v>0</v>
      </c>
      <c r="J119" s="699">
        <v>0</v>
      </c>
      <c r="K119" s="650">
        <v>0</v>
      </c>
      <c r="L119" s="699">
        <v>0</v>
      </c>
      <c r="M119" s="650">
        <v>0</v>
      </c>
      <c r="N119" s="699">
        <v>0</v>
      </c>
      <c r="O119" s="650">
        <v>0</v>
      </c>
      <c r="P119" s="699">
        <v>0</v>
      </c>
      <c r="Q119" s="649">
        <f t="shared" si="37"/>
        <v>0</v>
      </c>
      <c r="R119" s="625">
        <f t="shared" si="37"/>
        <v>0</v>
      </c>
      <c r="S119" s="581"/>
    </row>
    <row r="120" spans="1:19" s="610" customFormat="1" ht="15.75" customHeight="1">
      <c r="A120" s="621" t="s">
        <v>1124</v>
      </c>
      <c r="B120" s="626" t="s">
        <v>1013</v>
      </c>
      <c r="C120" s="623" t="s">
        <v>997</v>
      </c>
      <c r="D120" s="650">
        <v>0</v>
      </c>
      <c r="E120" s="721">
        <v>0</v>
      </c>
      <c r="F120" s="650">
        <v>0</v>
      </c>
      <c r="G120" s="650">
        <v>0</v>
      </c>
      <c r="H120" s="699">
        <v>0</v>
      </c>
      <c r="I120" s="650">
        <v>0</v>
      </c>
      <c r="J120" s="699">
        <v>0</v>
      </c>
      <c r="K120" s="650">
        <v>0</v>
      </c>
      <c r="L120" s="699">
        <v>0</v>
      </c>
      <c r="M120" s="650">
        <v>0</v>
      </c>
      <c r="N120" s="699">
        <v>0</v>
      </c>
      <c r="O120" s="650">
        <v>0</v>
      </c>
      <c r="P120" s="699">
        <v>0</v>
      </c>
      <c r="Q120" s="649">
        <f t="shared" si="37"/>
        <v>0</v>
      </c>
      <c r="R120" s="625">
        <f t="shared" si="37"/>
        <v>0</v>
      </c>
      <c r="S120" s="581"/>
    </row>
    <row r="121" spans="1:19" s="610" customFormat="1" ht="15.75" customHeight="1">
      <c r="A121" s="621" t="s">
        <v>1125</v>
      </c>
      <c r="B121" s="637" t="s">
        <v>1015</v>
      </c>
      <c r="C121" s="623" t="s">
        <v>997</v>
      </c>
      <c r="D121" s="650">
        <v>0</v>
      </c>
      <c r="E121" s="721">
        <v>0</v>
      </c>
      <c r="F121" s="650">
        <v>0</v>
      </c>
      <c r="G121" s="650">
        <v>0</v>
      </c>
      <c r="H121" s="699">
        <v>0</v>
      </c>
      <c r="I121" s="650">
        <v>0</v>
      </c>
      <c r="J121" s="699">
        <v>0</v>
      </c>
      <c r="K121" s="650">
        <v>0</v>
      </c>
      <c r="L121" s="699">
        <v>0</v>
      </c>
      <c r="M121" s="650">
        <v>0</v>
      </c>
      <c r="N121" s="699">
        <v>0</v>
      </c>
      <c r="O121" s="650">
        <v>0</v>
      </c>
      <c r="P121" s="699">
        <v>0</v>
      </c>
      <c r="Q121" s="649">
        <f t="shared" si="37"/>
        <v>0</v>
      </c>
      <c r="R121" s="625">
        <f t="shared" si="37"/>
        <v>0</v>
      </c>
      <c r="S121" s="581"/>
    </row>
    <row r="122" spans="1:19" s="610" customFormat="1" ht="15.75" customHeight="1">
      <c r="A122" s="621" t="s">
        <v>1126</v>
      </c>
      <c r="B122" s="637" t="s">
        <v>1017</v>
      </c>
      <c r="C122" s="623" t="s">
        <v>997</v>
      </c>
      <c r="D122" s="650">
        <v>0</v>
      </c>
      <c r="E122" s="721">
        <v>0</v>
      </c>
      <c r="F122" s="650">
        <v>0</v>
      </c>
      <c r="G122" s="650">
        <v>0</v>
      </c>
      <c r="H122" s="699">
        <v>0</v>
      </c>
      <c r="I122" s="650">
        <v>0</v>
      </c>
      <c r="J122" s="699">
        <v>0</v>
      </c>
      <c r="K122" s="650">
        <v>0</v>
      </c>
      <c r="L122" s="699">
        <v>0</v>
      </c>
      <c r="M122" s="650">
        <v>0</v>
      </c>
      <c r="N122" s="699">
        <v>0</v>
      </c>
      <c r="O122" s="650">
        <v>0</v>
      </c>
      <c r="P122" s="699">
        <v>0</v>
      </c>
      <c r="Q122" s="649">
        <f t="shared" si="37"/>
        <v>0</v>
      </c>
      <c r="R122" s="625">
        <f t="shared" si="37"/>
        <v>0</v>
      </c>
      <c r="S122" s="581"/>
    </row>
    <row r="123" spans="1:19" s="610" customFormat="1" ht="15.75" customHeight="1">
      <c r="A123" s="627" t="s">
        <v>1127</v>
      </c>
      <c r="B123" s="628" t="s">
        <v>1019</v>
      </c>
      <c r="C123" s="629" t="s">
        <v>997</v>
      </c>
      <c r="D123" s="701">
        <v>29.549967459999991</v>
      </c>
      <c r="E123" s="701">
        <v>-1.2817146699999999</v>
      </c>
      <c r="F123" s="671">
        <f>F95</f>
        <v>0</v>
      </c>
      <c r="G123" s="671">
        <f t="shared" ref="G123:Q123" si="38">G95</f>
        <v>0</v>
      </c>
      <c r="H123" s="671">
        <f t="shared" si="38"/>
        <v>0</v>
      </c>
      <c r="I123" s="671">
        <f t="shared" si="38"/>
        <v>0</v>
      </c>
      <c r="J123" s="671">
        <f t="shared" si="38"/>
        <v>0</v>
      </c>
      <c r="K123" s="671">
        <f t="shared" si="38"/>
        <v>0</v>
      </c>
      <c r="L123" s="671">
        <f t="shared" si="38"/>
        <v>0</v>
      </c>
      <c r="M123" s="671">
        <f t="shared" si="38"/>
        <v>0</v>
      </c>
      <c r="N123" s="671">
        <f t="shared" si="38"/>
        <v>0</v>
      </c>
      <c r="O123" s="671">
        <f t="shared" si="38"/>
        <v>0</v>
      </c>
      <c r="P123" s="671">
        <f t="shared" si="38"/>
        <v>0</v>
      </c>
      <c r="Q123" s="671">
        <f t="shared" si="38"/>
        <v>0</v>
      </c>
      <c r="R123" s="667">
        <f>R95</f>
        <v>0</v>
      </c>
      <c r="S123" s="581"/>
    </row>
    <row r="124" spans="1:19" s="610" customFormat="1" ht="15.75" customHeight="1">
      <c r="A124" s="653" t="s">
        <v>1128</v>
      </c>
      <c r="B124" s="702" t="s">
        <v>1129</v>
      </c>
      <c r="C124" s="655" t="s">
        <v>997</v>
      </c>
      <c r="D124" s="703">
        <v>4.3271969621263553</v>
      </c>
      <c r="E124" s="703">
        <v>1.169</v>
      </c>
      <c r="F124" s="703">
        <f>F130+F132+F138</f>
        <v>0.29499999999999998</v>
      </c>
      <c r="G124" s="703">
        <f t="shared" ref="G124:R124" si="39">G130+G132+G138</f>
        <v>5.8380000000000001</v>
      </c>
      <c r="H124" s="703">
        <f t="shared" si="39"/>
        <v>0</v>
      </c>
      <c r="I124" s="703">
        <f t="shared" si="39"/>
        <v>5.8849999999999998</v>
      </c>
      <c r="J124" s="703">
        <f t="shared" si="39"/>
        <v>0</v>
      </c>
      <c r="K124" s="703">
        <f t="shared" si="39"/>
        <v>5.9340000000000002</v>
      </c>
      <c r="L124" s="703">
        <f t="shared" si="39"/>
        <v>0</v>
      </c>
      <c r="M124" s="703">
        <f t="shared" si="39"/>
        <v>5.9820000000000002</v>
      </c>
      <c r="N124" s="703">
        <f t="shared" si="39"/>
        <v>0</v>
      </c>
      <c r="O124" s="703">
        <f t="shared" si="39"/>
        <v>6.0289999999999999</v>
      </c>
      <c r="P124" s="703">
        <f t="shared" si="39"/>
        <v>0</v>
      </c>
      <c r="Q124" s="703">
        <f t="shared" si="39"/>
        <v>29.667999999999999</v>
      </c>
      <c r="R124" s="722">
        <f t="shared" si="39"/>
        <v>0</v>
      </c>
      <c r="S124" s="581"/>
    </row>
    <row r="125" spans="1:19" s="610" customFormat="1" ht="15.75" customHeight="1">
      <c r="A125" s="621" t="s">
        <v>32</v>
      </c>
      <c r="B125" s="622" t="s">
        <v>998</v>
      </c>
      <c r="C125" s="623" t="s">
        <v>997</v>
      </c>
      <c r="D125" s="721">
        <v>0</v>
      </c>
      <c r="E125" s="721">
        <v>0</v>
      </c>
      <c r="F125" s="721">
        <v>0</v>
      </c>
      <c r="G125" s="650">
        <v>0</v>
      </c>
      <c r="H125" s="699">
        <v>0</v>
      </c>
      <c r="I125" s="650">
        <v>0</v>
      </c>
      <c r="J125" s="699">
        <v>0</v>
      </c>
      <c r="K125" s="650">
        <v>0</v>
      </c>
      <c r="L125" s="699">
        <v>0</v>
      </c>
      <c r="M125" s="650">
        <v>0</v>
      </c>
      <c r="N125" s="699">
        <v>0</v>
      </c>
      <c r="O125" s="650">
        <v>0</v>
      </c>
      <c r="P125" s="699">
        <v>0</v>
      </c>
      <c r="Q125" s="649">
        <f t="shared" ref="Q125:R138" si="40">O125+M125+K125+I125+G125</f>
        <v>0</v>
      </c>
      <c r="R125" s="625">
        <f t="shared" si="40"/>
        <v>0</v>
      </c>
      <c r="S125" s="581"/>
    </row>
    <row r="126" spans="1:19" s="610" customFormat="1" ht="15.75" customHeight="1">
      <c r="A126" s="621" t="s">
        <v>372</v>
      </c>
      <c r="B126" s="648" t="s">
        <v>999</v>
      </c>
      <c r="C126" s="623" t="s">
        <v>997</v>
      </c>
      <c r="D126" s="721">
        <v>0</v>
      </c>
      <c r="E126" s="721">
        <v>0</v>
      </c>
      <c r="F126" s="721">
        <v>0</v>
      </c>
      <c r="G126" s="650">
        <v>0</v>
      </c>
      <c r="H126" s="699">
        <v>0</v>
      </c>
      <c r="I126" s="650">
        <v>0</v>
      </c>
      <c r="J126" s="699">
        <v>0</v>
      </c>
      <c r="K126" s="650">
        <v>0</v>
      </c>
      <c r="L126" s="699">
        <v>0</v>
      </c>
      <c r="M126" s="650">
        <v>0</v>
      </c>
      <c r="N126" s="699">
        <v>0</v>
      </c>
      <c r="O126" s="650">
        <v>0</v>
      </c>
      <c r="P126" s="699">
        <v>0</v>
      </c>
      <c r="Q126" s="649">
        <f t="shared" si="40"/>
        <v>0</v>
      </c>
      <c r="R126" s="625">
        <f t="shared" si="40"/>
        <v>0</v>
      </c>
      <c r="S126" s="581"/>
    </row>
    <row r="127" spans="1:19" s="610" customFormat="1" ht="15.75" customHeight="1">
      <c r="A127" s="621" t="s">
        <v>373</v>
      </c>
      <c r="B127" s="648" t="s">
        <v>1000</v>
      </c>
      <c r="C127" s="623" t="s">
        <v>997</v>
      </c>
      <c r="D127" s="721">
        <v>0</v>
      </c>
      <c r="E127" s="721">
        <v>0</v>
      </c>
      <c r="F127" s="721">
        <v>0</v>
      </c>
      <c r="G127" s="650">
        <v>0</v>
      </c>
      <c r="H127" s="699">
        <v>0</v>
      </c>
      <c r="I127" s="650">
        <v>0</v>
      </c>
      <c r="J127" s="699">
        <v>0</v>
      </c>
      <c r="K127" s="650">
        <v>0</v>
      </c>
      <c r="L127" s="699">
        <v>0</v>
      </c>
      <c r="M127" s="650">
        <v>0</v>
      </c>
      <c r="N127" s="699">
        <v>0</v>
      </c>
      <c r="O127" s="650">
        <v>0</v>
      </c>
      <c r="P127" s="699">
        <v>0</v>
      </c>
      <c r="Q127" s="649">
        <f t="shared" si="40"/>
        <v>0</v>
      </c>
      <c r="R127" s="625">
        <f t="shared" si="40"/>
        <v>0</v>
      </c>
      <c r="S127" s="581"/>
    </row>
    <row r="128" spans="1:19" s="610" customFormat="1" ht="15.75" customHeight="1">
      <c r="A128" s="621" t="s">
        <v>374</v>
      </c>
      <c r="B128" s="648" t="s">
        <v>1001</v>
      </c>
      <c r="C128" s="623" t="s">
        <v>997</v>
      </c>
      <c r="D128" s="721">
        <v>0</v>
      </c>
      <c r="E128" s="721">
        <v>0</v>
      </c>
      <c r="F128" s="721">
        <v>0</v>
      </c>
      <c r="G128" s="650">
        <v>0</v>
      </c>
      <c r="H128" s="699">
        <v>0</v>
      </c>
      <c r="I128" s="650">
        <v>0</v>
      </c>
      <c r="J128" s="699">
        <v>0</v>
      </c>
      <c r="K128" s="650">
        <v>0</v>
      </c>
      <c r="L128" s="699">
        <v>0</v>
      </c>
      <c r="M128" s="650">
        <v>0</v>
      </c>
      <c r="N128" s="699">
        <v>0</v>
      </c>
      <c r="O128" s="650">
        <v>0</v>
      </c>
      <c r="P128" s="699">
        <v>0</v>
      </c>
      <c r="Q128" s="649">
        <f t="shared" si="40"/>
        <v>0</v>
      </c>
      <c r="R128" s="625">
        <f t="shared" si="40"/>
        <v>0</v>
      </c>
      <c r="S128" s="581"/>
    </row>
    <row r="129" spans="1:19" s="610" customFormat="1" ht="15.75" customHeight="1">
      <c r="A129" s="621" t="s">
        <v>31</v>
      </c>
      <c r="B129" s="723" t="s">
        <v>1130</v>
      </c>
      <c r="C129" s="623" t="s">
        <v>997</v>
      </c>
      <c r="D129" s="721">
        <v>0</v>
      </c>
      <c r="E129" s="721">
        <v>0</v>
      </c>
      <c r="F129" s="721">
        <v>0</v>
      </c>
      <c r="G129" s="650">
        <v>0</v>
      </c>
      <c r="H129" s="699">
        <v>0</v>
      </c>
      <c r="I129" s="650">
        <v>0</v>
      </c>
      <c r="J129" s="699">
        <v>0</v>
      </c>
      <c r="K129" s="650">
        <v>0</v>
      </c>
      <c r="L129" s="699">
        <v>0</v>
      </c>
      <c r="M129" s="650">
        <v>0</v>
      </c>
      <c r="N129" s="699">
        <v>0</v>
      </c>
      <c r="O129" s="650">
        <v>0</v>
      </c>
      <c r="P129" s="699">
        <v>0</v>
      </c>
      <c r="Q129" s="649">
        <f t="shared" si="40"/>
        <v>0</v>
      </c>
      <c r="R129" s="625">
        <f t="shared" si="40"/>
        <v>0</v>
      </c>
      <c r="S129" s="581"/>
    </row>
    <row r="130" spans="1:19" s="610" customFormat="1" ht="15.75" customHeight="1">
      <c r="A130" s="627" t="s">
        <v>1131</v>
      </c>
      <c r="B130" s="724" t="s">
        <v>1132</v>
      </c>
      <c r="C130" s="629" t="s">
        <v>997</v>
      </c>
      <c r="D130" s="701">
        <v>2.5484957112500224</v>
      </c>
      <c r="E130" s="701">
        <v>1.196</v>
      </c>
      <c r="F130" s="701">
        <v>0.29499999999999998</v>
      </c>
      <c r="G130" s="701">
        <v>5.8380000000000001</v>
      </c>
      <c r="H130" s="671">
        <v>0</v>
      </c>
      <c r="I130" s="701">
        <v>5.8849999999999998</v>
      </c>
      <c r="J130" s="671">
        <v>0</v>
      </c>
      <c r="K130" s="701">
        <v>5.9340000000000002</v>
      </c>
      <c r="L130" s="671">
        <v>0</v>
      </c>
      <c r="M130" s="701">
        <v>5.9820000000000002</v>
      </c>
      <c r="N130" s="671">
        <v>0</v>
      </c>
      <c r="O130" s="701">
        <v>6.0289999999999999</v>
      </c>
      <c r="P130" s="671">
        <v>0</v>
      </c>
      <c r="Q130" s="701">
        <f t="shared" si="40"/>
        <v>29.667999999999999</v>
      </c>
      <c r="R130" s="671">
        <f t="shared" si="40"/>
        <v>0</v>
      </c>
      <c r="S130" s="581"/>
    </row>
    <row r="131" spans="1:19" s="610" customFormat="1" ht="15.75" customHeight="1">
      <c r="A131" s="621" t="s">
        <v>1133</v>
      </c>
      <c r="B131" s="723" t="s">
        <v>1134</v>
      </c>
      <c r="C131" s="623" t="s">
        <v>997</v>
      </c>
      <c r="D131" s="650">
        <v>0</v>
      </c>
      <c r="E131" s="721">
        <v>0</v>
      </c>
      <c r="F131" s="650">
        <v>0</v>
      </c>
      <c r="G131" s="650">
        <v>0</v>
      </c>
      <c r="H131" s="650">
        <v>0</v>
      </c>
      <c r="I131" s="650">
        <v>0</v>
      </c>
      <c r="J131" s="650">
        <v>0</v>
      </c>
      <c r="K131" s="650">
        <v>0</v>
      </c>
      <c r="L131" s="650">
        <v>0</v>
      </c>
      <c r="M131" s="650">
        <v>0</v>
      </c>
      <c r="N131" s="650">
        <v>0</v>
      </c>
      <c r="O131" s="650">
        <v>0</v>
      </c>
      <c r="P131" s="650">
        <v>0</v>
      </c>
      <c r="Q131" s="649">
        <f t="shared" si="40"/>
        <v>0</v>
      </c>
      <c r="R131" s="625">
        <f t="shared" si="40"/>
        <v>0</v>
      </c>
      <c r="S131" s="581"/>
    </row>
    <row r="132" spans="1:19" s="610" customFormat="1" ht="15.75" customHeight="1">
      <c r="A132" s="627" t="s">
        <v>1135</v>
      </c>
      <c r="B132" s="724" t="s">
        <v>1136</v>
      </c>
      <c r="C132" s="629" t="s">
        <v>997</v>
      </c>
      <c r="D132" s="701">
        <v>0.52289139385683758</v>
      </c>
      <c r="E132" s="701">
        <v>0.441</v>
      </c>
      <c r="F132" s="635">
        <v>0</v>
      </c>
      <c r="G132" s="635">
        <v>0</v>
      </c>
      <c r="H132" s="635">
        <v>0</v>
      </c>
      <c r="I132" s="635">
        <v>0</v>
      </c>
      <c r="J132" s="635">
        <v>0</v>
      </c>
      <c r="K132" s="635">
        <v>0</v>
      </c>
      <c r="L132" s="635">
        <v>0</v>
      </c>
      <c r="M132" s="635">
        <v>0</v>
      </c>
      <c r="N132" s="635">
        <v>0</v>
      </c>
      <c r="O132" s="635">
        <v>0</v>
      </c>
      <c r="P132" s="635">
        <v>0</v>
      </c>
      <c r="Q132" s="635">
        <f t="shared" si="40"/>
        <v>0</v>
      </c>
      <c r="R132" s="635">
        <f t="shared" si="40"/>
        <v>0</v>
      </c>
      <c r="S132" s="581"/>
    </row>
    <row r="133" spans="1:19" s="610" customFormat="1" ht="15.75" customHeight="1">
      <c r="A133" s="621" t="s">
        <v>1137</v>
      </c>
      <c r="B133" s="723" t="s">
        <v>1138</v>
      </c>
      <c r="C133" s="623" t="s">
        <v>997</v>
      </c>
      <c r="D133" s="650">
        <v>0</v>
      </c>
      <c r="E133" s="721">
        <v>0</v>
      </c>
      <c r="F133" s="650">
        <v>0</v>
      </c>
      <c r="G133" s="650">
        <v>0</v>
      </c>
      <c r="H133" s="650">
        <v>0</v>
      </c>
      <c r="I133" s="650">
        <v>0</v>
      </c>
      <c r="J133" s="650">
        <v>0</v>
      </c>
      <c r="K133" s="650">
        <v>0</v>
      </c>
      <c r="L133" s="650">
        <v>0</v>
      </c>
      <c r="M133" s="650">
        <v>0</v>
      </c>
      <c r="N133" s="650">
        <v>0</v>
      </c>
      <c r="O133" s="650">
        <v>0</v>
      </c>
      <c r="P133" s="650">
        <v>0</v>
      </c>
      <c r="Q133" s="649">
        <f t="shared" si="40"/>
        <v>0</v>
      </c>
      <c r="R133" s="625">
        <f t="shared" si="40"/>
        <v>0</v>
      </c>
      <c r="S133" s="581"/>
    </row>
    <row r="134" spans="1:19" s="610" customFormat="1" ht="15.75" customHeight="1">
      <c r="A134" s="621" t="s">
        <v>1139</v>
      </c>
      <c r="B134" s="723" t="s">
        <v>1140</v>
      </c>
      <c r="C134" s="623" t="s">
        <v>997</v>
      </c>
      <c r="D134" s="650">
        <v>0</v>
      </c>
      <c r="E134" s="721">
        <v>0</v>
      </c>
      <c r="F134" s="650">
        <v>0</v>
      </c>
      <c r="G134" s="650">
        <v>0</v>
      </c>
      <c r="H134" s="650">
        <v>0</v>
      </c>
      <c r="I134" s="650">
        <v>0</v>
      </c>
      <c r="J134" s="650">
        <v>0</v>
      </c>
      <c r="K134" s="650">
        <v>0</v>
      </c>
      <c r="L134" s="650">
        <v>0</v>
      </c>
      <c r="M134" s="650">
        <v>0</v>
      </c>
      <c r="N134" s="650">
        <v>0</v>
      </c>
      <c r="O134" s="650">
        <v>0</v>
      </c>
      <c r="P134" s="650">
        <v>0</v>
      </c>
      <c r="Q134" s="649">
        <f t="shared" si="40"/>
        <v>0</v>
      </c>
      <c r="R134" s="625">
        <f t="shared" si="40"/>
        <v>0</v>
      </c>
      <c r="S134" s="581"/>
    </row>
    <row r="135" spans="1:19" s="610" customFormat="1" ht="15.75" customHeight="1">
      <c r="A135" s="621" t="s">
        <v>1141</v>
      </c>
      <c r="B135" s="723" t="s">
        <v>1013</v>
      </c>
      <c r="C135" s="623" t="s">
        <v>997</v>
      </c>
      <c r="D135" s="650">
        <v>0</v>
      </c>
      <c r="E135" s="721">
        <v>0</v>
      </c>
      <c r="F135" s="650">
        <v>0</v>
      </c>
      <c r="G135" s="650">
        <v>0</v>
      </c>
      <c r="H135" s="650">
        <v>0</v>
      </c>
      <c r="I135" s="650">
        <v>0</v>
      </c>
      <c r="J135" s="650">
        <v>0</v>
      </c>
      <c r="K135" s="650">
        <v>0</v>
      </c>
      <c r="L135" s="650">
        <v>0</v>
      </c>
      <c r="M135" s="650">
        <v>0</v>
      </c>
      <c r="N135" s="650">
        <v>0</v>
      </c>
      <c r="O135" s="650">
        <v>0</v>
      </c>
      <c r="P135" s="650">
        <v>0</v>
      </c>
      <c r="Q135" s="649">
        <f t="shared" si="40"/>
        <v>0</v>
      </c>
      <c r="R135" s="625">
        <f t="shared" si="40"/>
        <v>0</v>
      </c>
      <c r="S135" s="581"/>
    </row>
    <row r="136" spans="1:19" s="610" customFormat="1" ht="15.75" customHeight="1">
      <c r="A136" s="621" t="s">
        <v>1142</v>
      </c>
      <c r="B136" s="637" t="s">
        <v>1143</v>
      </c>
      <c r="C136" s="623" t="s">
        <v>997</v>
      </c>
      <c r="D136" s="650">
        <v>0</v>
      </c>
      <c r="E136" s="721">
        <v>0</v>
      </c>
      <c r="F136" s="650">
        <v>0</v>
      </c>
      <c r="G136" s="650">
        <v>0</v>
      </c>
      <c r="H136" s="650">
        <v>0</v>
      </c>
      <c r="I136" s="650">
        <v>0</v>
      </c>
      <c r="J136" s="650">
        <v>0</v>
      </c>
      <c r="K136" s="650">
        <v>0</v>
      </c>
      <c r="L136" s="650">
        <v>0</v>
      </c>
      <c r="M136" s="650">
        <v>0</v>
      </c>
      <c r="N136" s="650">
        <v>0</v>
      </c>
      <c r="O136" s="650">
        <v>0</v>
      </c>
      <c r="P136" s="650">
        <v>0</v>
      </c>
      <c r="Q136" s="649">
        <f t="shared" si="40"/>
        <v>0</v>
      </c>
      <c r="R136" s="625">
        <f t="shared" si="40"/>
        <v>0</v>
      </c>
      <c r="S136" s="581"/>
    </row>
    <row r="137" spans="1:19" s="610" customFormat="1" ht="15.75" customHeight="1">
      <c r="A137" s="621" t="s">
        <v>1144</v>
      </c>
      <c r="B137" s="637" t="s">
        <v>1017</v>
      </c>
      <c r="C137" s="623" t="s">
        <v>997</v>
      </c>
      <c r="D137" s="650">
        <v>0</v>
      </c>
      <c r="E137" s="721">
        <v>0</v>
      </c>
      <c r="F137" s="650">
        <v>0</v>
      </c>
      <c r="G137" s="650">
        <v>0</v>
      </c>
      <c r="H137" s="650">
        <v>0</v>
      </c>
      <c r="I137" s="650">
        <v>0</v>
      </c>
      <c r="J137" s="650">
        <v>0</v>
      </c>
      <c r="K137" s="650">
        <v>0</v>
      </c>
      <c r="L137" s="650">
        <v>0</v>
      </c>
      <c r="M137" s="650">
        <v>0</v>
      </c>
      <c r="N137" s="650">
        <v>0</v>
      </c>
      <c r="O137" s="650">
        <v>0</v>
      </c>
      <c r="P137" s="650">
        <v>0</v>
      </c>
      <c r="Q137" s="649">
        <f t="shared" si="40"/>
        <v>0</v>
      </c>
      <c r="R137" s="625">
        <f t="shared" si="40"/>
        <v>0</v>
      </c>
      <c r="S137" s="581"/>
    </row>
    <row r="138" spans="1:19" s="610" customFormat="1" ht="15.75" customHeight="1">
      <c r="A138" s="627" t="s">
        <v>1145</v>
      </c>
      <c r="B138" s="724" t="s">
        <v>1146</v>
      </c>
      <c r="C138" s="629" t="s">
        <v>997</v>
      </c>
      <c r="D138" s="701">
        <v>1.2558098570194958</v>
      </c>
      <c r="E138" s="701">
        <v>-0.46800000000000003</v>
      </c>
      <c r="F138" s="635">
        <v>0</v>
      </c>
      <c r="G138" s="635">
        <v>0</v>
      </c>
      <c r="H138" s="635">
        <v>0</v>
      </c>
      <c r="I138" s="635">
        <v>0</v>
      </c>
      <c r="J138" s="635">
        <v>0</v>
      </c>
      <c r="K138" s="635">
        <v>0</v>
      </c>
      <c r="L138" s="635">
        <v>0</v>
      </c>
      <c r="M138" s="635">
        <v>0</v>
      </c>
      <c r="N138" s="635">
        <v>0</v>
      </c>
      <c r="O138" s="635">
        <v>0</v>
      </c>
      <c r="P138" s="635">
        <v>0</v>
      </c>
      <c r="Q138" s="635">
        <f t="shared" si="40"/>
        <v>0</v>
      </c>
      <c r="R138" s="636">
        <v>0</v>
      </c>
      <c r="S138" s="581"/>
    </row>
    <row r="139" spans="1:19" s="610" customFormat="1" ht="15.75" customHeight="1">
      <c r="A139" s="653" t="s">
        <v>1147</v>
      </c>
      <c r="B139" s="702" t="s">
        <v>1148</v>
      </c>
      <c r="C139" s="655" t="s">
        <v>997</v>
      </c>
      <c r="D139" s="703">
        <v>27.192191490585504</v>
      </c>
      <c r="E139" s="703">
        <v>22.72225634220338</v>
      </c>
      <c r="F139" s="703">
        <f>F145+F147+F153</f>
        <v>1.4960000000000047</v>
      </c>
      <c r="G139" s="703">
        <f t="shared" ref="G139:R139" si="41">G145+G147+G153</f>
        <v>3.8880000000000026</v>
      </c>
      <c r="H139" s="704">
        <f t="shared" si="41"/>
        <v>0</v>
      </c>
      <c r="I139" s="703">
        <f t="shared" si="41"/>
        <v>3.8880000000000017</v>
      </c>
      <c r="J139" s="704">
        <f t="shared" si="41"/>
        <v>0</v>
      </c>
      <c r="K139" s="703">
        <f t="shared" si="41"/>
        <v>3.8879999999999972</v>
      </c>
      <c r="L139" s="704">
        <f t="shared" si="41"/>
        <v>0</v>
      </c>
      <c r="M139" s="703">
        <f t="shared" si="41"/>
        <v>3.8859999999999983</v>
      </c>
      <c r="N139" s="704">
        <f t="shared" si="41"/>
        <v>0</v>
      </c>
      <c r="O139" s="703">
        <f t="shared" si="41"/>
        <v>3.8809999999999967</v>
      </c>
      <c r="P139" s="704">
        <f t="shared" si="41"/>
        <v>0</v>
      </c>
      <c r="Q139" s="703">
        <f t="shared" si="41"/>
        <v>19.431000000000019</v>
      </c>
      <c r="R139" s="705">
        <f t="shared" si="41"/>
        <v>0</v>
      </c>
      <c r="S139" s="581"/>
    </row>
    <row r="140" spans="1:19" s="610" customFormat="1" ht="15.75" customHeight="1">
      <c r="A140" s="621" t="s">
        <v>30</v>
      </c>
      <c r="B140" s="622" t="s">
        <v>998</v>
      </c>
      <c r="C140" s="623" t="s">
        <v>997</v>
      </c>
      <c r="D140" s="650">
        <v>0</v>
      </c>
      <c r="E140" s="721">
        <v>0</v>
      </c>
      <c r="F140" s="650">
        <v>0</v>
      </c>
      <c r="G140" s="650">
        <v>0</v>
      </c>
      <c r="H140" s="650">
        <v>0</v>
      </c>
      <c r="I140" s="650">
        <v>0</v>
      </c>
      <c r="J140" s="650">
        <v>0</v>
      </c>
      <c r="K140" s="650">
        <v>0</v>
      </c>
      <c r="L140" s="650">
        <v>0</v>
      </c>
      <c r="M140" s="650">
        <v>0</v>
      </c>
      <c r="N140" s="650">
        <v>0</v>
      </c>
      <c r="O140" s="650">
        <v>0</v>
      </c>
      <c r="P140" s="650">
        <v>0</v>
      </c>
      <c r="Q140" s="649">
        <f t="shared" ref="Q140:R144" si="42">O140+M140+K140+I140+G140</f>
        <v>0</v>
      </c>
      <c r="R140" s="625">
        <f t="shared" si="42"/>
        <v>0</v>
      </c>
      <c r="S140" s="581"/>
    </row>
    <row r="141" spans="1:19" s="610" customFormat="1" ht="15.75" customHeight="1">
      <c r="A141" s="621" t="s">
        <v>386</v>
      </c>
      <c r="B141" s="648" t="s">
        <v>999</v>
      </c>
      <c r="C141" s="623" t="s">
        <v>997</v>
      </c>
      <c r="D141" s="650">
        <v>0</v>
      </c>
      <c r="E141" s="721">
        <v>0</v>
      </c>
      <c r="F141" s="650">
        <v>0</v>
      </c>
      <c r="G141" s="650">
        <v>0</v>
      </c>
      <c r="H141" s="650">
        <v>0</v>
      </c>
      <c r="I141" s="650">
        <v>0</v>
      </c>
      <c r="J141" s="650">
        <v>0</v>
      </c>
      <c r="K141" s="650">
        <v>0</v>
      </c>
      <c r="L141" s="650">
        <v>0</v>
      </c>
      <c r="M141" s="650">
        <v>0</v>
      </c>
      <c r="N141" s="650">
        <v>0</v>
      </c>
      <c r="O141" s="650">
        <v>0</v>
      </c>
      <c r="P141" s="650">
        <v>0</v>
      </c>
      <c r="Q141" s="649">
        <f t="shared" si="42"/>
        <v>0</v>
      </c>
      <c r="R141" s="625">
        <f t="shared" si="42"/>
        <v>0</v>
      </c>
      <c r="S141" s="581"/>
    </row>
    <row r="142" spans="1:19" s="610" customFormat="1" ht="15.75" customHeight="1">
      <c r="A142" s="621" t="s">
        <v>387</v>
      </c>
      <c r="B142" s="648" t="s">
        <v>1000</v>
      </c>
      <c r="C142" s="623" t="s">
        <v>997</v>
      </c>
      <c r="D142" s="650">
        <v>0</v>
      </c>
      <c r="E142" s="721">
        <v>0</v>
      </c>
      <c r="F142" s="650">
        <v>0</v>
      </c>
      <c r="G142" s="650">
        <v>0</v>
      </c>
      <c r="H142" s="650">
        <v>0</v>
      </c>
      <c r="I142" s="650">
        <v>0</v>
      </c>
      <c r="J142" s="650">
        <v>0</v>
      </c>
      <c r="K142" s="650">
        <v>0</v>
      </c>
      <c r="L142" s="650">
        <v>0</v>
      </c>
      <c r="M142" s="650">
        <v>0</v>
      </c>
      <c r="N142" s="650">
        <v>0</v>
      </c>
      <c r="O142" s="650">
        <v>0</v>
      </c>
      <c r="P142" s="650">
        <v>0</v>
      </c>
      <c r="Q142" s="649">
        <f t="shared" si="42"/>
        <v>0</v>
      </c>
      <c r="R142" s="625">
        <f t="shared" si="42"/>
        <v>0</v>
      </c>
      <c r="S142" s="581"/>
    </row>
    <row r="143" spans="1:19" s="610" customFormat="1" ht="15.75" customHeight="1">
      <c r="A143" s="621" t="s">
        <v>388</v>
      </c>
      <c r="B143" s="648" t="s">
        <v>1001</v>
      </c>
      <c r="C143" s="623" t="s">
        <v>997</v>
      </c>
      <c r="D143" s="650">
        <v>0</v>
      </c>
      <c r="E143" s="721">
        <v>0</v>
      </c>
      <c r="F143" s="650">
        <v>0</v>
      </c>
      <c r="G143" s="650">
        <v>0</v>
      </c>
      <c r="H143" s="650">
        <v>0</v>
      </c>
      <c r="I143" s="650">
        <v>0</v>
      </c>
      <c r="J143" s="650">
        <v>0</v>
      </c>
      <c r="K143" s="650">
        <v>0</v>
      </c>
      <c r="L143" s="650">
        <v>0</v>
      </c>
      <c r="M143" s="650">
        <v>0</v>
      </c>
      <c r="N143" s="650">
        <v>0</v>
      </c>
      <c r="O143" s="650">
        <v>0</v>
      </c>
      <c r="P143" s="650">
        <v>0</v>
      </c>
      <c r="Q143" s="649">
        <f t="shared" si="42"/>
        <v>0</v>
      </c>
      <c r="R143" s="625">
        <f t="shared" si="42"/>
        <v>0</v>
      </c>
      <c r="S143" s="581"/>
    </row>
    <row r="144" spans="1:19" s="610" customFormat="1" ht="15.75" customHeight="1">
      <c r="A144" s="621" t="s">
        <v>29</v>
      </c>
      <c r="B144" s="622" t="s">
        <v>1002</v>
      </c>
      <c r="C144" s="623" t="s">
        <v>997</v>
      </c>
      <c r="D144" s="650">
        <v>0</v>
      </c>
      <c r="E144" s="721">
        <v>0</v>
      </c>
      <c r="F144" s="650">
        <v>0</v>
      </c>
      <c r="G144" s="650">
        <v>0</v>
      </c>
      <c r="H144" s="650">
        <v>0</v>
      </c>
      <c r="I144" s="650">
        <v>0</v>
      </c>
      <c r="J144" s="650">
        <v>0</v>
      </c>
      <c r="K144" s="650">
        <v>0</v>
      </c>
      <c r="L144" s="650">
        <v>0</v>
      </c>
      <c r="M144" s="650">
        <v>0</v>
      </c>
      <c r="N144" s="650">
        <v>0</v>
      </c>
      <c r="O144" s="650">
        <v>0</v>
      </c>
      <c r="P144" s="650">
        <v>0</v>
      </c>
      <c r="Q144" s="649">
        <f t="shared" si="42"/>
        <v>0</v>
      </c>
      <c r="R144" s="625">
        <f t="shared" si="42"/>
        <v>0</v>
      </c>
      <c r="S144" s="581"/>
    </row>
    <row r="145" spans="1:19" s="610" customFormat="1" ht="15.75" customHeight="1">
      <c r="A145" s="627" t="s">
        <v>1149</v>
      </c>
      <c r="B145" s="628" t="s">
        <v>1004</v>
      </c>
      <c r="C145" s="629" t="s">
        <v>997</v>
      </c>
      <c r="D145" s="701">
        <v>-0.86760126091103462</v>
      </c>
      <c r="E145" s="701">
        <v>24.648163255423718</v>
      </c>
      <c r="F145" s="701">
        <f>F115-F130</f>
        <v>1.4960000000000047</v>
      </c>
      <c r="G145" s="701">
        <f t="shared" ref="G145:R145" si="43">G115-G130</f>
        <v>3.8880000000000026</v>
      </c>
      <c r="H145" s="671">
        <f t="shared" si="43"/>
        <v>0</v>
      </c>
      <c r="I145" s="701">
        <f t="shared" si="43"/>
        <v>3.8880000000000017</v>
      </c>
      <c r="J145" s="671">
        <f t="shared" si="43"/>
        <v>0</v>
      </c>
      <c r="K145" s="701">
        <f t="shared" si="43"/>
        <v>3.8879999999999972</v>
      </c>
      <c r="L145" s="671">
        <f t="shared" si="43"/>
        <v>0</v>
      </c>
      <c r="M145" s="701">
        <f t="shared" si="43"/>
        <v>3.8859999999999983</v>
      </c>
      <c r="N145" s="671">
        <f t="shared" si="43"/>
        <v>0</v>
      </c>
      <c r="O145" s="701">
        <f t="shared" si="43"/>
        <v>3.8809999999999967</v>
      </c>
      <c r="P145" s="671">
        <f t="shared" si="43"/>
        <v>0</v>
      </c>
      <c r="Q145" s="701">
        <f t="shared" si="43"/>
        <v>19.431000000000019</v>
      </c>
      <c r="R145" s="667">
        <f t="shared" si="43"/>
        <v>0</v>
      </c>
      <c r="S145" s="581"/>
    </row>
    <row r="146" spans="1:19" s="610" customFormat="1" ht="15.75" customHeight="1">
      <c r="A146" s="621" t="s">
        <v>1150</v>
      </c>
      <c r="B146" s="622" t="s">
        <v>1006</v>
      </c>
      <c r="C146" s="700" t="s">
        <v>997</v>
      </c>
      <c r="D146" s="650">
        <v>0</v>
      </c>
      <c r="E146" s="721">
        <v>0</v>
      </c>
      <c r="F146" s="650">
        <v>0</v>
      </c>
      <c r="G146" s="650">
        <v>0</v>
      </c>
      <c r="H146" s="650">
        <v>0</v>
      </c>
      <c r="I146" s="650">
        <v>0</v>
      </c>
      <c r="J146" s="650">
        <v>0</v>
      </c>
      <c r="K146" s="650">
        <v>0</v>
      </c>
      <c r="L146" s="650">
        <v>0</v>
      </c>
      <c r="M146" s="650">
        <v>0</v>
      </c>
      <c r="N146" s="650">
        <v>0</v>
      </c>
      <c r="O146" s="650">
        <v>0</v>
      </c>
      <c r="P146" s="650">
        <v>0</v>
      </c>
      <c r="Q146" s="649">
        <f t="shared" ref="Q146:R146" si="44">O146+M146+K146+I146+G146</f>
        <v>0</v>
      </c>
      <c r="R146" s="625">
        <f t="shared" si="44"/>
        <v>0</v>
      </c>
      <c r="S146" s="581"/>
    </row>
    <row r="147" spans="1:19" s="610" customFormat="1" ht="15.75" customHeight="1">
      <c r="A147" s="627" t="s">
        <v>1151</v>
      </c>
      <c r="B147" s="725" t="s">
        <v>1008</v>
      </c>
      <c r="C147" s="629" t="s">
        <v>997</v>
      </c>
      <c r="D147" s="701">
        <v>-0.23436485148395619</v>
      </c>
      <c r="E147" s="701">
        <v>-1.112192243220339</v>
      </c>
      <c r="F147" s="671">
        <f>F117</f>
        <v>0</v>
      </c>
      <c r="G147" s="671">
        <f t="shared" ref="G147:R147" si="45">G117-G132</f>
        <v>0</v>
      </c>
      <c r="H147" s="671">
        <f t="shared" si="45"/>
        <v>0</v>
      </c>
      <c r="I147" s="671">
        <f t="shared" si="45"/>
        <v>0</v>
      </c>
      <c r="J147" s="671">
        <f t="shared" si="45"/>
        <v>0</v>
      </c>
      <c r="K147" s="671">
        <f t="shared" si="45"/>
        <v>0</v>
      </c>
      <c r="L147" s="671">
        <f t="shared" si="45"/>
        <v>0</v>
      </c>
      <c r="M147" s="671">
        <f t="shared" si="45"/>
        <v>0</v>
      </c>
      <c r="N147" s="671">
        <f t="shared" si="45"/>
        <v>0</v>
      </c>
      <c r="O147" s="671">
        <f t="shared" si="45"/>
        <v>0</v>
      </c>
      <c r="P147" s="671">
        <f t="shared" si="45"/>
        <v>0</v>
      </c>
      <c r="Q147" s="671">
        <f t="shared" si="45"/>
        <v>0</v>
      </c>
      <c r="R147" s="667">
        <f t="shared" si="45"/>
        <v>0</v>
      </c>
      <c r="S147" s="581"/>
    </row>
    <row r="148" spans="1:19" s="610" customFormat="1" ht="15.75" customHeight="1">
      <c r="A148" s="621" t="s">
        <v>1152</v>
      </c>
      <c r="B148" s="622" t="s">
        <v>1009</v>
      </c>
      <c r="C148" s="623" t="s">
        <v>997</v>
      </c>
      <c r="D148" s="650">
        <v>0</v>
      </c>
      <c r="E148" s="721">
        <v>0</v>
      </c>
      <c r="F148" s="650">
        <v>0</v>
      </c>
      <c r="G148" s="650">
        <v>0</v>
      </c>
      <c r="H148" s="650">
        <v>0</v>
      </c>
      <c r="I148" s="650">
        <v>0</v>
      </c>
      <c r="J148" s="650">
        <v>0</v>
      </c>
      <c r="K148" s="650">
        <v>0</v>
      </c>
      <c r="L148" s="650">
        <v>0</v>
      </c>
      <c r="M148" s="650">
        <v>0</v>
      </c>
      <c r="N148" s="650">
        <v>0</v>
      </c>
      <c r="O148" s="650">
        <v>0</v>
      </c>
      <c r="P148" s="650">
        <v>0</v>
      </c>
      <c r="Q148" s="649">
        <f t="shared" ref="Q148:R152" si="46">O148+M148+K148+I148+G148</f>
        <v>0</v>
      </c>
      <c r="R148" s="625">
        <f t="shared" si="46"/>
        <v>0</v>
      </c>
      <c r="S148" s="581"/>
    </row>
    <row r="149" spans="1:19" s="610" customFormat="1" ht="15.75" customHeight="1">
      <c r="A149" s="621" t="s">
        <v>1153</v>
      </c>
      <c r="B149" s="622" t="s">
        <v>1011</v>
      </c>
      <c r="C149" s="623" t="s">
        <v>997</v>
      </c>
      <c r="D149" s="650">
        <v>0</v>
      </c>
      <c r="E149" s="721">
        <v>0</v>
      </c>
      <c r="F149" s="650">
        <v>0</v>
      </c>
      <c r="G149" s="650">
        <v>0</v>
      </c>
      <c r="H149" s="650">
        <v>0</v>
      </c>
      <c r="I149" s="650">
        <v>0</v>
      </c>
      <c r="J149" s="650">
        <v>0</v>
      </c>
      <c r="K149" s="650">
        <v>0</v>
      </c>
      <c r="L149" s="650">
        <v>0</v>
      </c>
      <c r="M149" s="650">
        <v>0</v>
      </c>
      <c r="N149" s="650">
        <v>0</v>
      </c>
      <c r="O149" s="650">
        <v>0</v>
      </c>
      <c r="P149" s="650">
        <v>0</v>
      </c>
      <c r="Q149" s="649">
        <f t="shared" si="46"/>
        <v>0</v>
      </c>
      <c r="R149" s="625">
        <f t="shared" si="46"/>
        <v>0</v>
      </c>
      <c r="S149" s="581"/>
    </row>
    <row r="150" spans="1:19" s="610" customFormat="1" ht="15.75" customHeight="1">
      <c r="A150" s="621" t="s">
        <v>1154</v>
      </c>
      <c r="B150" s="626" t="s">
        <v>1013</v>
      </c>
      <c r="C150" s="623" t="s">
        <v>997</v>
      </c>
      <c r="D150" s="650">
        <v>0</v>
      </c>
      <c r="E150" s="721">
        <v>0</v>
      </c>
      <c r="F150" s="650">
        <v>0</v>
      </c>
      <c r="G150" s="650">
        <v>0</v>
      </c>
      <c r="H150" s="650">
        <v>0</v>
      </c>
      <c r="I150" s="650">
        <v>0</v>
      </c>
      <c r="J150" s="650">
        <v>0</v>
      </c>
      <c r="K150" s="650">
        <v>0</v>
      </c>
      <c r="L150" s="650">
        <v>0</v>
      </c>
      <c r="M150" s="650">
        <v>0</v>
      </c>
      <c r="N150" s="650">
        <v>0</v>
      </c>
      <c r="O150" s="650">
        <v>0</v>
      </c>
      <c r="P150" s="650">
        <v>0</v>
      </c>
      <c r="Q150" s="649">
        <f t="shared" si="46"/>
        <v>0</v>
      </c>
      <c r="R150" s="625">
        <f t="shared" si="46"/>
        <v>0</v>
      </c>
      <c r="S150" s="581"/>
    </row>
    <row r="151" spans="1:19" s="610" customFormat="1" ht="15.75" customHeight="1">
      <c r="A151" s="621" t="s">
        <v>1155</v>
      </c>
      <c r="B151" s="637" t="s">
        <v>1015</v>
      </c>
      <c r="C151" s="623" t="s">
        <v>997</v>
      </c>
      <c r="D151" s="650">
        <v>0</v>
      </c>
      <c r="E151" s="721">
        <v>0</v>
      </c>
      <c r="F151" s="650">
        <v>0</v>
      </c>
      <c r="G151" s="650">
        <v>0</v>
      </c>
      <c r="H151" s="650">
        <v>0</v>
      </c>
      <c r="I151" s="650">
        <v>0</v>
      </c>
      <c r="J151" s="650">
        <v>0</v>
      </c>
      <c r="K151" s="650">
        <v>0</v>
      </c>
      <c r="L151" s="650">
        <v>0</v>
      </c>
      <c r="M151" s="650">
        <v>0</v>
      </c>
      <c r="N151" s="650">
        <v>0</v>
      </c>
      <c r="O151" s="650">
        <v>0</v>
      </c>
      <c r="P151" s="650">
        <v>0</v>
      </c>
      <c r="Q151" s="649">
        <f t="shared" si="46"/>
        <v>0</v>
      </c>
      <c r="R151" s="625">
        <f t="shared" si="46"/>
        <v>0</v>
      </c>
      <c r="S151" s="581"/>
    </row>
    <row r="152" spans="1:19" s="610" customFormat="1" ht="15.75" customHeight="1">
      <c r="A152" s="621" t="s">
        <v>1156</v>
      </c>
      <c r="B152" s="637" t="s">
        <v>1017</v>
      </c>
      <c r="C152" s="623" t="s">
        <v>997</v>
      </c>
      <c r="D152" s="650">
        <v>0</v>
      </c>
      <c r="E152" s="721">
        <v>0</v>
      </c>
      <c r="F152" s="650">
        <v>0</v>
      </c>
      <c r="G152" s="650">
        <v>0</v>
      </c>
      <c r="H152" s="650">
        <v>0</v>
      </c>
      <c r="I152" s="650">
        <v>0</v>
      </c>
      <c r="J152" s="650">
        <v>0</v>
      </c>
      <c r="K152" s="650">
        <v>0</v>
      </c>
      <c r="L152" s="650">
        <v>0</v>
      </c>
      <c r="M152" s="650">
        <v>0</v>
      </c>
      <c r="N152" s="650">
        <v>0</v>
      </c>
      <c r="O152" s="650">
        <v>0</v>
      </c>
      <c r="P152" s="650">
        <v>0</v>
      </c>
      <c r="Q152" s="649">
        <f t="shared" si="46"/>
        <v>0</v>
      </c>
      <c r="R152" s="625">
        <f t="shared" si="46"/>
        <v>0</v>
      </c>
      <c r="S152" s="581"/>
    </row>
    <row r="153" spans="1:19" s="610" customFormat="1" ht="15.75" customHeight="1">
      <c r="A153" s="627" t="s">
        <v>1157</v>
      </c>
      <c r="B153" s="628" t="s">
        <v>1019</v>
      </c>
      <c r="C153" s="629" t="s">
        <v>997</v>
      </c>
      <c r="D153" s="701">
        <v>28.294157602980494</v>
      </c>
      <c r="E153" s="701">
        <v>-0.81371466999999997</v>
      </c>
      <c r="F153" s="671">
        <f>F123</f>
        <v>0</v>
      </c>
      <c r="G153" s="671">
        <f t="shared" ref="G153:R153" si="47">G123-G138</f>
        <v>0</v>
      </c>
      <c r="H153" s="671">
        <f t="shared" si="47"/>
        <v>0</v>
      </c>
      <c r="I153" s="671">
        <f t="shared" si="47"/>
        <v>0</v>
      </c>
      <c r="J153" s="671">
        <f t="shared" si="47"/>
        <v>0</v>
      </c>
      <c r="K153" s="671">
        <f t="shared" si="47"/>
        <v>0</v>
      </c>
      <c r="L153" s="671">
        <f t="shared" si="47"/>
        <v>0</v>
      </c>
      <c r="M153" s="671">
        <f t="shared" si="47"/>
        <v>0</v>
      </c>
      <c r="N153" s="671">
        <f t="shared" si="47"/>
        <v>0</v>
      </c>
      <c r="O153" s="671">
        <f t="shared" si="47"/>
        <v>0</v>
      </c>
      <c r="P153" s="671">
        <f t="shared" si="47"/>
        <v>0</v>
      </c>
      <c r="Q153" s="671">
        <f t="shared" si="47"/>
        <v>0</v>
      </c>
      <c r="R153" s="667">
        <f t="shared" si="47"/>
        <v>0</v>
      </c>
      <c r="S153" s="581"/>
    </row>
    <row r="154" spans="1:19" s="610" customFormat="1" ht="15.75" customHeight="1">
      <c r="A154" s="653" t="s">
        <v>1158</v>
      </c>
      <c r="B154" s="702" t="s">
        <v>1159</v>
      </c>
      <c r="C154" s="655" t="s">
        <v>997</v>
      </c>
      <c r="D154" s="703">
        <v>27.192191490585504</v>
      </c>
      <c r="E154" s="703">
        <v>22.72225634220338</v>
      </c>
      <c r="F154" s="703">
        <f>F155+F156+F157+F158</f>
        <v>1.4960000000000047</v>
      </c>
      <c r="G154" s="703">
        <f t="shared" ref="G154:R154" si="48">G155+G156+G157+G158</f>
        <v>3.8880000000000026</v>
      </c>
      <c r="H154" s="704">
        <f t="shared" si="48"/>
        <v>0</v>
      </c>
      <c r="I154" s="703">
        <f t="shared" si="48"/>
        <v>3.8880000000000017</v>
      </c>
      <c r="J154" s="704">
        <f t="shared" si="48"/>
        <v>0</v>
      </c>
      <c r="K154" s="703">
        <f t="shared" si="48"/>
        <v>3.8879999999999972</v>
      </c>
      <c r="L154" s="704">
        <f t="shared" si="48"/>
        <v>0</v>
      </c>
      <c r="M154" s="703">
        <f t="shared" si="48"/>
        <v>3.8859999999999983</v>
      </c>
      <c r="N154" s="704">
        <f t="shared" si="48"/>
        <v>0</v>
      </c>
      <c r="O154" s="703">
        <f t="shared" si="48"/>
        <v>3.8809999999999967</v>
      </c>
      <c r="P154" s="704">
        <f t="shared" si="48"/>
        <v>0</v>
      </c>
      <c r="Q154" s="703">
        <f t="shared" si="48"/>
        <v>19.431000000000019</v>
      </c>
      <c r="R154" s="705">
        <f t="shared" si="48"/>
        <v>0</v>
      </c>
      <c r="S154" s="581"/>
    </row>
    <row r="155" spans="1:19" s="610" customFormat="1" ht="15.75" customHeight="1">
      <c r="A155" s="627" t="s">
        <v>28</v>
      </c>
      <c r="B155" s="724" t="s">
        <v>1160</v>
      </c>
      <c r="C155" s="629" t="s">
        <v>997</v>
      </c>
      <c r="D155" s="701">
        <v>27.192191490585504</v>
      </c>
      <c r="E155" s="701">
        <v>22.72225634220338</v>
      </c>
      <c r="F155" s="701">
        <f>F139</f>
        <v>1.4960000000000047</v>
      </c>
      <c r="G155" s="701">
        <f t="shared" ref="G155:R155" si="49">G139</f>
        <v>3.8880000000000026</v>
      </c>
      <c r="H155" s="671">
        <f t="shared" si="49"/>
        <v>0</v>
      </c>
      <c r="I155" s="701">
        <f t="shared" si="49"/>
        <v>3.8880000000000017</v>
      </c>
      <c r="J155" s="671">
        <f t="shared" si="49"/>
        <v>0</v>
      </c>
      <c r="K155" s="701">
        <f t="shared" si="49"/>
        <v>3.8879999999999972</v>
      </c>
      <c r="L155" s="671">
        <f t="shared" si="49"/>
        <v>0</v>
      </c>
      <c r="M155" s="701">
        <f t="shared" si="49"/>
        <v>3.8859999999999983</v>
      </c>
      <c r="N155" s="671">
        <f t="shared" si="49"/>
        <v>0</v>
      </c>
      <c r="O155" s="701">
        <f t="shared" si="49"/>
        <v>3.8809999999999967</v>
      </c>
      <c r="P155" s="671">
        <f t="shared" si="49"/>
        <v>0</v>
      </c>
      <c r="Q155" s="701">
        <f t="shared" si="49"/>
        <v>19.431000000000019</v>
      </c>
      <c r="R155" s="667">
        <f t="shared" si="49"/>
        <v>0</v>
      </c>
      <c r="S155" s="581"/>
    </row>
    <row r="156" spans="1:19" s="610" customFormat="1" ht="15.75" customHeight="1">
      <c r="A156" s="621" t="s">
        <v>27</v>
      </c>
      <c r="B156" s="723" t="s">
        <v>1161</v>
      </c>
      <c r="C156" s="623" t="s">
        <v>997</v>
      </c>
      <c r="D156" s="650">
        <v>0</v>
      </c>
      <c r="E156" s="721">
        <v>0</v>
      </c>
      <c r="F156" s="721">
        <v>0</v>
      </c>
      <c r="G156" s="650">
        <v>0</v>
      </c>
      <c r="H156" s="650">
        <v>0</v>
      </c>
      <c r="I156" s="650">
        <v>0</v>
      </c>
      <c r="J156" s="650">
        <v>0</v>
      </c>
      <c r="K156" s="650">
        <v>0</v>
      </c>
      <c r="L156" s="650">
        <v>0</v>
      </c>
      <c r="M156" s="650">
        <v>0</v>
      </c>
      <c r="N156" s="650">
        <v>0</v>
      </c>
      <c r="O156" s="650">
        <v>0</v>
      </c>
      <c r="P156" s="650">
        <v>0</v>
      </c>
      <c r="Q156" s="649">
        <f t="shared" ref="Q156:R159" si="50">O156+M156+K156+I156+G156</f>
        <v>0</v>
      </c>
      <c r="R156" s="625">
        <f t="shared" si="50"/>
        <v>0</v>
      </c>
      <c r="S156" s="581"/>
    </row>
    <row r="157" spans="1:19" s="610" customFormat="1" ht="15.75" customHeight="1">
      <c r="A157" s="621" t="s">
        <v>1162</v>
      </c>
      <c r="B157" s="723" t="s">
        <v>1163</v>
      </c>
      <c r="C157" s="623" t="s">
        <v>997</v>
      </c>
      <c r="D157" s="721">
        <v>0</v>
      </c>
      <c r="E157" s="721">
        <v>0</v>
      </c>
      <c r="F157" s="721">
        <v>0</v>
      </c>
      <c r="G157" s="650">
        <v>0</v>
      </c>
      <c r="H157" s="650">
        <v>0</v>
      </c>
      <c r="I157" s="650">
        <v>0</v>
      </c>
      <c r="J157" s="650">
        <v>0</v>
      </c>
      <c r="K157" s="650">
        <v>0</v>
      </c>
      <c r="L157" s="650">
        <v>0</v>
      </c>
      <c r="M157" s="650">
        <v>0</v>
      </c>
      <c r="N157" s="650">
        <v>0</v>
      </c>
      <c r="O157" s="650">
        <v>0</v>
      </c>
      <c r="P157" s="650">
        <v>0</v>
      </c>
      <c r="Q157" s="649">
        <f t="shared" si="50"/>
        <v>0</v>
      </c>
      <c r="R157" s="625">
        <f t="shared" si="50"/>
        <v>0</v>
      </c>
      <c r="S157" s="581"/>
    </row>
    <row r="158" spans="1:19" s="610" customFormat="1" ht="15.75" customHeight="1" thickBot="1">
      <c r="A158" s="726" t="s">
        <v>1164</v>
      </c>
      <c r="B158" s="723" t="s">
        <v>1165</v>
      </c>
      <c r="C158" s="727" t="s">
        <v>997</v>
      </c>
      <c r="D158" s="728">
        <v>0</v>
      </c>
      <c r="E158" s="728">
        <v>0</v>
      </c>
      <c r="F158" s="728">
        <v>0</v>
      </c>
      <c r="G158" s="728">
        <v>0</v>
      </c>
      <c r="H158" s="729">
        <v>0</v>
      </c>
      <c r="I158" s="729">
        <v>0</v>
      </c>
      <c r="J158" s="729">
        <v>0</v>
      </c>
      <c r="K158" s="729">
        <v>0</v>
      </c>
      <c r="L158" s="729">
        <v>0</v>
      </c>
      <c r="M158" s="729">
        <v>0</v>
      </c>
      <c r="N158" s="729">
        <v>0</v>
      </c>
      <c r="O158" s="729">
        <v>0</v>
      </c>
      <c r="P158" s="729">
        <v>0</v>
      </c>
      <c r="Q158" s="728">
        <f t="shared" si="50"/>
        <v>0</v>
      </c>
      <c r="R158" s="730">
        <f t="shared" si="50"/>
        <v>0</v>
      </c>
      <c r="S158" s="581"/>
    </row>
    <row r="159" spans="1:19" s="610" customFormat="1" ht="15.75" customHeight="1">
      <c r="A159" s="731" t="s">
        <v>1166</v>
      </c>
      <c r="B159" s="732" t="s">
        <v>1082</v>
      </c>
      <c r="C159" s="733" t="s">
        <v>857</v>
      </c>
      <c r="D159" s="734">
        <v>0</v>
      </c>
      <c r="E159" s="734">
        <v>0</v>
      </c>
      <c r="F159" s="734">
        <v>0</v>
      </c>
      <c r="G159" s="721">
        <v>0</v>
      </c>
      <c r="H159" s="735">
        <v>0</v>
      </c>
      <c r="I159" s="735">
        <v>0</v>
      </c>
      <c r="J159" s="735">
        <v>0</v>
      </c>
      <c r="K159" s="735">
        <v>0</v>
      </c>
      <c r="L159" s="735">
        <v>0</v>
      </c>
      <c r="M159" s="735">
        <v>0</v>
      </c>
      <c r="N159" s="735">
        <v>0</v>
      </c>
      <c r="O159" s="735">
        <v>0</v>
      </c>
      <c r="P159" s="735">
        <v>0</v>
      </c>
      <c r="Q159" s="649">
        <f t="shared" si="50"/>
        <v>0</v>
      </c>
      <c r="R159" s="625">
        <f t="shared" si="50"/>
        <v>0</v>
      </c>
      <c r="S159" s="581"/>
    </row>
    <row r="160" spans="1:19" s="610" customFormat="1" ht="15.75" customHeight="1">
      <c r="A160" s="627" t="s">
        <v>26</v>
      </c>
      <c r="B160" s="724" t="s">
        <v>1167</v>
      </c>
      <c r="C160" s="629" t="s">
        <v>997</v>
      </c>
      <c r="D160" s="701">
        <v>34.287294382711856</v>
      </c>
      <c r="E160" s="701">
        <v>27.90254772220338</v>
      </c>
      <c r="F160" s="701">
        <f>F109+F105+F69</f>
        <v>4.3510000000000044</v>
      </c>
      <c r="G160" s="701">
        <f t="shared" ref="G160:R160" si="51">G109+G105+G69</f>
        <v>11.477000000000002</v>
      </c>
      <c r="H160" s="671">
        <f t="shared" si="51"/>
        <v>0</v>
      </c>
      <c r="I160" s="701">
        <f t="shared" si="51"/>
        <v>11.523000000000001</v>
      </c>
      <c r="J160" s="671">
        <f t="shared" si="51"/>
        <v>0</v>
      </c>
      <c r="K160" s="701">
        <f t="shared" si="51"/>
        <v>11.528999999999998</v>
      </c>
      <c r="L160" s="671">
        <f t="shared" si="51"/>
        <v>0</v>
      </c>
      <c r="M160" s="701">
        <f t="shared" si="51"/>
        <v>11.559999999999999</v>
      </c>
      <c r="N160" s="671">
        <f t="shared" si="51"/>
        <v>0</v>
      </c>
      <c r="O160" s="701">
        <f t="shared" si="51"/>
        <v>11.559999999999997</v>
      </c>
      <c r="P160" s="671">
        <f t="shared" si="51"/>
        <v>0</v>
      </c>
      <c r="Q160" s="671">
        <f t="shared" si="51"/>
        <v>57.649000000000015</v>
      </c>
      <c r="R160" s="667">
        <f t="shared" si="51"/>
        <v>0</v>
      </c>
      <c r="S160" s="581"/>
    </row>
    <row r="161" spans="1:19" s="610" customFormat="1" ht="15.75" customHeight="1">
      <c r="A161" s="621" t="s">
        <v>25</v>
      </c>
      <c r="B161" s="723" t="s">
        <v>1168</v>
      </c>
      <c r="C161" s="623" t="s">
        <v>997</v>
      </c>
      <c r="D161" s="649">
        <v>0</v>
      </c>
      <c r="E161" s="721">
        <v>0</v>
      </c>
      <c r="F161" s="721">
        <v>0</v>
      </c>
      <c r="G161" s="650">
        <v>0</v>
      </c>
      <c r="H161" s="650">
        <v>0</v>
      </c>
      <c r="I161" s="650">
        <v>0</v>
      </c>
      <c r="J161" s="650">
        <v>0</v>
      </c>
      <c r="K161" s="650">
        <v>0</v>
      </c>
      <c r="L161" s="650">
        <v>0</v>
      </c>
      <c r="M161" s="650">
        <v>0</v>
      </c>
      <c r="N161" s="650">
        <v>0</v>
      </c>
      <c r="O161" s="650">
        <v>0</v>
      </c>
      <c r="P161" s="650">
        <v>0</v>
      </c>
      <c r="Q161" s="649">
        <f t="shared" ref="Q161:R165" si="52">O161+M161+K161+I161+G161</f>
        <v>0</v>
      </c>
      <c r="R161" s="625">
        <f t="shared" si="52"/>
        <v>0</v>
      </c>
      <c r="S161" s="581"/>
    </row>
    <row r="162" spans="1:19" s="610" customFormat="1" ht="15.75" customHeight="1">
      <c r="A162" s="621" t="s">
        <v>1169</v>
      </c>
      <c r="B162" s="648" t="s">
        <v>1170</v>
      </c>
      <c r="C162" s="623" t="s">
        <v>997</v>
      </c>
      <c r="D162" s="649">
        <v>0</v>
      </c>
      <c r="E162" s="721">
        <v>0</v>
      </c>
      <c r="F162" s="721">
        <v>0</v>
      </c>
      <c r="G162" s="650">
        <v>0</v>
      </c>
      <c r="H162" s="650">
        <v>0</v>
      </c>
      <c r="I162" s="650">
        <v>0</v>
      </c>
      <c r="J162" s="650">
        <v>0</v>
      </c>
      <c r="K162" s="650">
        <v>0</v>
      </c>
      <c r="L162" s="650">
        <v>0</v>
      </c>
      <c r="M162" s="650">
        <v>0</v>
      </c>
      <c r="N162" s="650">
        <v>0</v>
      </c>
      <c r="O162" s="650">
        <v>0</v>
      </c>
      <c r="P162" s="650">
        <v>0</v>
      </c>
      <c r="Q162" s="649">
        <f t="shared" si="52"/>
        <v>0</v>
      </c>
      <c r="R162" s="625">
        <f t="shared" si="52"/>
        <v>0</v>
      </c>
      <c r="S162" s="581"/>
    </row>
    <row r="163" spans="1:19" s="610" customFormat="1" ht="15.75" customHeight="1">
      <c r="A163" s="621" t="s">
        <v>1171</v>
      </c>
      <c r="B163" s="723" t="s">
        <v>1172</v>
      </c>
      <c r="C163" s="623" t="s">
        <v>997</v>
      </c>
      <c r="D163" s="649">
        <v>0</v>
      </c>
      <c r="E163" s="721">
        <v>0</v>
      </c>
      <c r="F163" s="721">
        <v>0</v>
      </c>
      <c r="G163" s="650">
        <v>0</v>
      </c>
      <c r="H163" s="650">
        <v>0</v>
      </c>
      <c r="I163" s="650">
        <v>0</v>
      </c>
      <c r="J163" s="650">
        <v>0</v>
      </c>
      <c r="K163" s="650">
        <v>0</v>
      </c>
      <c r="L163" s="650">
        <v>0</v>
      </c>
      <c r="M163" s="650">
        <v>0</v>
      </c>
      <c r="N163" s="650">
        <v>0</v>
      </c>
      <c r="O163" s="650">
        <v>0</v>
      </c>
      <c r="P163" s="650">
        <v>0</v>
      </c>
      <c r="Q163" s="649">
        <f t="shared" si="52"/>
        <v>0</v>
      </c>
      <c r="R163" s="625">
        <f t="shared" si="52"/>
        <v>0</v>
      </c>
      <c r="S163" s="581"/>
    </row>
    <row r="164" spans="1:19" s="610" customFormat="1" ht="15.75" customHeight="1">
      <c r="A164" s="736" t="s">
        <v>1173</v>
      </c>
      <c r="B164" s="648" t="s">
        <v>1174</v>
      </c>
      <c r="C164" s="623" t="s">
        <v>997</v>
      </c>
      <c r="D164" s="649">
        <v>0</v>
      </c>
      <c r="E164" s="721">
        <v>0</v>
      </c>
      <c r="F164" s="721">
        <v>0</v>
      </c>
      <c r="G164" s="650">
        <v>0</v>
      </c>
      <c r="H164" s="650">
        <v>0</v>
      </c>
      <c r="I164" s="650">
        <v>0</v>
      </c>
      <c r="J164" s="650">
        <v>0</v>
      </c>
      <c r="K164" s="650">
        <v>0</v>
      </c>
      <c r="L164" s="650">
        <v>0</v>
      </c>
      <c r="M164" s="650">
        <v>0</v>
      </c>
      <c r="N164" s="650">
        <v>0</v>
      </c>
      <c r="O164" s="650">
        <v>0</v>
      </c>
      <c r="P164" s="650">
        <v>0</v>
      </c>
      <c r="Q164" s="649">
        <f t="shared" si="52"/>
        <v>0</v>
      </c>
      <c r="R164" s="625">
        <f t="shared" si="52"/>
        <v>0</v>
      </c>
      <c r="S164" s="581"/>
    </row>
    <row r="165" spans="1:19" s="610" customFormat="1" ht="15.75" customHeight="1" thickBot="1">
      <c r="A165" s="726" t="s">
        <v>1175</v>
      </c>
      <c r="B165" s="737" t="s">
        <v>1176</v>
      </c>
      <c r="C165" s="727" t="s">
        <v>857</v>
      </c>
      <c r="D165" s="738">
        <v>0</v>
      </c>
      <c r="E165" s="721">
        <v>0</v>
      </c>
      <c r="F165" s="721">
        <v>0</v>
      </c>
      <c r="G165" s="650">
        <v>0</v>
      </c>
      <c r="H165" s="650">
        <v>0</v>
      </c>
      <c r="I165" s="650">
        <v>0</v>
      </c>
      <c r="J165" s="650">
        <v>0</v>
      </c>
      <c r="K165" s="650">
        <v>0</v>
      </c>
      <c r="L165" s="650">
        <v>0</v>
      </c>
      <c r="M165" s="650">
        <v>0</v>
      </c>
      <c r="N165" s="650">
        <v>0</v>
      </c>
      <c r="O165" s="650">
        <v>0</v>
      </c>
      <c r="P165" s="650">
        <v>0</v>
      </c>
      <c r="Q165" s="649">
        <f t="shared" si="52"/>
        <v>0</v>
      </c>
      <c r="R165" s="625">
        <f t="shared" si="52"/>
        <v>0</v>
      </c>
      <c r="S165" s="581"/>
    </row>
    <row r="166" spans="1:19" s="610" customFormat="1" ht="15.75" customHeight="1" thickBot="1">
      <c r="A166" s="611" t="s">
        <v>1177</v>
      </c>
      <c r="B166" s="612"/>
      <c r="C166" s="612"/>
      <c r="D166" s="612"/>
      <c r="E166" s="612"/>
      <c r="F166" s="612"/>
      <c r="G166" s="612"/>
      <c r="H166" s="612"/>
      <c r="I166" s="612"/>
      <c r="J166" s="612"/>
      <c r="K166" s="612"/>
      <c r="L166" s="612"/>
      <c r="M166" s="612"/>
      <c r="N166" s="612"/>
      <c r="O166" s="612"/>
      <c r="P166" s="612"/>
      <c r="Q166" s="612"/>
      <c r="R166" s="613"/>
      <c r="S166" s="581"/>
    </row>
    <row r="167" spans="1:19" s="610" customFormat="1" ht="15.75" customHeight="1">
      <c r="A167" s="653" t="s">
        <v>1178</v>
      </c>
      <c r="B167" s="702" t="s">
        <v>1179</v>
      </c>
      <c r="C167" s="655" t="s">
        <v>997</v>
      </c>
      <c r="D167" s="703">
        <v>88.783000000000001</v>
      </c>
      <c r="E167" s="703">
        <v>188.59700000000001</v>
      </c>
      <c r="F167" s="703">
        <f>F173+F175+F184</f>
        <v>45.590479999999999</v>
      </c>
      <c r="G167" s="703">
        <f t="shared" ref="G167:R167" si="53">G173+G175+G184</f>
        <v>74.180399999999992</v>
      </c>
      <c r="H167" s="704">
        <f t="shared" si="53"/>
        <v>0</v>
      </c>
      <c r="I167" s="703">
        <f t="shared" si="53"/>
        <v>76.677599999999998</v>
      </c>
      <c r="J167" s="704">
        <f t="shared" si="53"/>
        <v>0</v>
      </c>
      <c r="K167" s="703">
        <f t="shared" si="53"/>
        <v>79.225200000000001</v>
      </c>
      <c r="L167" s="704">
        <f t="shared" si="53"/>
        <v>0</v>
      </c>
      <c r="M167" s="703">
        <f t="shared" si="53"/>
        <v>81.903599999999997</v>
      </c>
      <c r="N167" s="704">
        <f t="shared" si="53"/>
        <v>0</v>
      </c>
      <c r="O167" s="703">
        <f t="shared" si="53"/>
        <v>84.645599999999988</v>
      </c>
      <c r="P167" s="704">
        <f t="shared" si="53"/>
        <v>0</v>
      </c>
      <c r="Q167" s="703">
        <f t="shared" si="53"/>
        <v>396.63240000000002</v>
      </c>
      <c r="R167" s="705">
        <f t="shared" si="53"/>
        <v>0</v>
      </c>
      <c r="S167" s="581"/>
    </row>
    <row r="168" spans="1:19" s="610" customFormat="1" ht="15.75" customHeight="1">
      <c r="A168" s="621" t="s">
        <v>24</v>
      </c>
      <c r="B168" s="622" t="s">
        <v>998</v>
      </c>
      <c r="C168" s="623" t="s">
        <v>997</v>
      </c>
      <c r="D168" s="721">
        <v>0</v>
      </c>
      <c r="E168" s="721">
        <v>0</v>
      </c>
      <c r="F168" s="721">
        <v>0</v>
      </c>
      <c r="G168" s="650">
        <v>0</v>
      </c>
      <c r="H168" s="650">
        <v>0</v>
      </c>
      <c r="I168" s="650">
        <v>0</v>
      </c>
      <c r="J168" s="650">
        <v>0</v>
      </c>
      <c r="K168" s="650">
        <v>0</v>
      </c>
      <c r="L168" s="650">
        <v>0</v>
      </c>
      <c r="M168" s="650">
        <v>0</v>
      </c>
      <c r="N168" s="650">
        <v>0</v>
      </c>
      <c r="O168" s="650">
        <v>0</v>
      </c>
      <c r="P168" s="650">
        <v>0</v>
      </c>
      <c r="Q168" s="649">
        <f t="shared" ref="Q168:R172" si="54">O168+M168+K168+I168+G168</f>
        <v>0</v>
      </c>
      <c r="R168" s="625">
        <f t="shared" si="54"/>
        <v>0</v>
      </c>
      <c r="S168" s="581"/>
    </row>
    <row r="169" spans="1:19" s="610" customFormat="1" ht="15.75" customHeight="1">
      <c r="A169" s="621" t="s">
        <v>1180</v>
      </c>
      <c r="B169" s="648" t="s">
        <v>999</v>
      </c>
      <c r="C169" s="623" t="s">
        <v>997</v>
      </c>
      <c r="D169" s="721">
        <v>0</v>
      </c>
      <c r="E169" s="721">
        <v>0</v>
      </c>
      <c r="F169" s="721">
        <v>0</v>
      </c>
      <c r="G169" s="650">
        <v>0</v>
      </c>
      <c r="H169" s="650">
        <v>0</v>
      </c>
      <c r="I169" s="650">
        <v>0</v>
      </c>
      <c r="J169" s="650">
        <v>0</v>
      </c>
      <c r="K169" s="650">
        <v>0</v>
      </c>
      <c r="L169" s="650">
        <v>0</v>
      </c>
      <c r="M169" s="650">
        <v>0</v>
      </c>
      <c r="N169" s="650">
        <v>0</v>
      </c>
      <c r="O169" s="650">
        <v>0</v>
      </c>
      <c r="P169" s="650">
        <v>0</v>
      </c>
      <c r="Q169" s="649">
        <f t="shared" si="54"/>
        <v>0</v>
      </c>
      <c r="R169" s="625">
        <f t="shared" si="54"/>
        <v>0</v>
      </c>
      <c r="S169" s="581"/>
    </row>
    <row r="170" spans="1:19" s="610" customFormat="1" ht="15.75" customHeight="1">
      <c r="A170" s="621" t="s">
        <v>1181</v>
      </c>
      <c r="B170" s="648" t="s">
        <v>1000</v>
      </c>
      <c r="C170" s="623" t="s">
        <v>997</v>
      </c>
      <c r="D170" s="721">
        <v>0</v>
      </c>
      <c r="E170" s="721">
        <v>0</v>
      </c>
      <c r="F170" s="721">
        <v>0</v>
      </c>
      <c r="G170" s="650">
        <v>0</v>
      </c>
      <c r="H170" s="650">
        <v>0</v>
      </c>
      <c r="I170" s="650">
        <v>0</v>
      </c>
      <c r="J170" s="650">
        <v>0</v>
      </c>
      <c r="K170" s="650">
        <v>0</v>
      </c>
      <c r="L170" s="650">
        <v>0</v>
      </c>
      <c r="M170" s="650">
        <v>0</v>
      </c>
      <c r="N170" s="650">
        <v>0</v>
      </c>
      <c r="O170" s="650">
        <v>0</v>
      </c>
      <c r="P170" s="650">
        <v>0</v>
      </c>
      <c r="Q170" s="649">
        <f t="shared" si="54"/>
        <v>0</v>
      </c>
      <c r="R170" s="625">
        <f t="shared" si="54"/>
        <v>0</v>
      </c>
      <c r="S170" s="581"/>
    </row>
    <row r="171" spans="1:19" s="610" customFormat="1" ht="15.75" customHeight="1">
      <c r="A171" s="621" t="s">
        <v>1182</v>
      </c>
      <c r="B171" s="648" t="s">
        <v>1001</v>
      </c>
      <c r="C171" s="623" t="s">
        <v>997</v>
      </c>
      <c r="D171" s="721">
        <v>0</v>
      </c>
      <c r="E171" s="721">
        <v>0</v>
      </c>
      <c r="F171" s="721">
        <v>0</v>
      </c>
      <c r="G171" s="650">
        <v>0</v>
      </c>
      <c r="H171" s="650">
        <v>0</v>
      </c>
      <c r="I171" s="650">
        <v>0</v>
      </c>
      <c r="J171" s="650">
        <v>0</v>
      </c>
      <c r="K171" s="650">
        <v>0</v>
      </c>
      <c r="L171" s="650">
        <v>0</v>
      </c>
      <c r="M171" s="650">
        <v>0</v>
      </c>
      <c r="N171" s="650">
        <v>0</v>
      </c>
      <c r="O171" s="650">
        <v>0</v>
      </c>
      <c r="P171" s="650">
        <v>0</v>
      </c>
      <c r="Q171" s="649">
        <f t="shared" si="54"/>
        <v>0</v>
      </c>
      <c r="R171" s="625">
        <f t="shared" si="54"/>
        <v>0</v>
      </c>
      <c r="S171" s="581"/>
    </row>
    <row r="172" spans="1:19" s="610" customFormat="1" ht="15.75" customHeight="1">
      <c r="A172" s="621" t="s">
        <v>23</v>
      </c>
      <c r="B172" s="622" t="s">
        <v>1002</v>
      </c>
      <c r="C172" s="623" t="s">
        <v>997</v>
      </c>
      <c r="D172" s="721">
        <v>0</v>
      </c>
      <c r="E172" s="721">
        <v>0</v>
      </c>
      <c r="F172" s="721">
        <v>0</v>
      </c>
      <c r="G172" s="650">
        <v>0</v>
      </c>
      <c r="H172" s="650">
        <v>0</v>
      </c>
      <c r="I172" s="650">
        <v>0</v>
      </c>
      <c r="J172" s="650">
        <v>0</v>
      </c>
      <c r="K172" s="650">
        <v>0</v>
      </c>
      <c r="L172" s="650">
        <v>0</v>
      </c>
      <c r="M172" s="650">
        <v>0</v>
      </c>
      <c r="N172" s="650">
        <v>0</v>
      </c>
      <c r="O172" s="650">
        <v>0</v>
      </c>
      <c r="P172" s="650">
        <v>0</v>
      </c>
      <c r="Q172" s="649">
        <f t="shared" si="54"/>
        <v>0</v>
      </c>
      <c r="R172" s="625">
        <f t="shared" si="54"/>
        <v>0</v>
      </c>
      <c r="S172" s="581"/>
    </row>
    <row r="173" spans="1:19" s="610" customFormat="1" ht="15.75" customHeight="1">
      <c r="A173" s="627" t="s">
        <v>1183</v>
      </c>
      <c r="B173" s="628" t="s">
        <v>1004</v>
      </c>
      <c r="C173" s="629" t="s">
        <v>997</v>
      </c>
      <c r="D173" s="630">
        <v>81.668999999999997</v>
      </c>
      <c r="E173" s="630">
        <v>135.07900000000001</v>
      </c>
      <c r="F173" s="630">
        <f>F29*1.18</f>
        <v>45.590479999999999</v>
      </c>
      <c r="G173" s="630">
        <f t="shared" ref="G173:R173" si="55">G29*1.2</f>
        <v>74.180399999999992</v>
      </c>
      <c r="H173" s="631">
        <f t="shared" si="55"/>
        <v>0</v>
      </c>
      <c r="I173" s="630">
        <f t="shared" si="55"/>
        <v>76.677599999999998</v>
      </c>
      <c r="J173" s="631">
        <f t="shared" si="55"/>
        <v>0</v>
      </c>
      <c r="K173" s="630">
        <f t="shared" si="55"/>
        <v>79.225200000000001</v>
      </c>
      <c r="L173" s="631">
        <f t="shared" si="55"/>
        <v>0</v>
      </c>
      <c r="M173" s="630">
        <f t="shared" si="55"/>
        <v>81.903599999999997</v>
      </c>
      <c r="N173" s="631">
        <f t="shared" si="55"/>
        <v>0</v>
      </c>
      <c r="O173" s="630">
        <f t="shared" si="55"/>
        <v>84.645599999999988</v>
      </c>
      <c r="P173" s="631">
        <f t="shared" si="55"/>
        <v>0</v>
      </c>
      <c r="Q173" s="630">
        <f>Q29*1.2</f>
        <v>396.63240000000002</v>
      </c>
      <c r="R173" s="633">
        <f t="shared" si="55"/>
        <v>0</v>
      </c>
      <c r="S173" s="581"/>
    </row>
    <row r="174" spans="1:19" s="610" customFormat="1" ht="15.75" customHeight="1">
      <c r="A174" s="621" t="s">
        <v>1184</v>
      </c>
      <c r="B174" s="622" t="s">
        <v>1006</v>
      </c>
      <c r="C174" s="623" t="s">
        <v>997</v>
      </c>
      <c r="D174" s="650">
        <v>0</v>
      </c>
      <c r="E174" s="721">
        <v>0</v>
      </c>
      <c r="F174" s="650">
        <v>0</v>
      </c>
      <c r="G174" s="650">
        <v>0</v>
      </c>
      <c r="H174" s="650">
        <v>0</v>
      </c>
      <c r="I174" s="650">
        <v>0</v>
      </c>
      <c r="J174" s="650">
        <v>0</v>
      </c>
      <c r="K174" s="650">
        <v>0</v>
      </c>
      <c r="L174" s="650">
        <v>0</v>
      </c>
      <c r="M174" s="650">
        <v>0</v>
      </c>
      <c r="N174" s="650">
        <v>0</v>
      </c>
      <c r="O174" s="650">
        <v>0</v>
      </c>
      <c r="P174" s="650">
        <v>0</v>
      </c>
      <c r="Q174" s="649">
        <f t="shared" ref="Q174:R184" si="56">O174+M174+K174+I174+G174</f>
        <v>0</v>
      </c>
      <c r="R174" s="625">
        <f t="shared" si="56"/>
        <v>0</v>
      </c>
      <c r="S174" s="581"/>
    </row>
    <row r="175" spans="1:19" s="610" customFormat="1" ht="15.75" customHeight="1">
      <c r="A175" s="627" t="s">
        <v>1185</v>
      </c>
      <c r="B175" s="628" t="s">
        <v>1008</v>
      </c>
      <c r="C175" s="629" t="s">
        <v>997</v>
      </c>
      <c r="D175" s="630">
        <v>1.238</v>
      </c>
      <c r="E175" s="630">
        <v>0.17100000000000001</v>
      </c>
      <c r="F175" s="630">
        <v>0</v>
      </c>
      <c r="G175" s="631">
        <v>0</v>
      </c>
      <c r="H175" s="631">
        <v>0</v>
      </c>
      <c r="I175" s="631">
        <v>0</v>
      </c>
      <c r="J175" s="631">
        <v>0</v>
      </c>
      <c r="K175" s="631">
        <v>0</v>
      </c>
      <c r="L175" s="631">
        <v>0</v>
      </c>
      <c r="M175" s="631">
        <v>0</v>
      </c>
      <c r="N175" s="631">
        <v>0</v>
      </c>
      <c r="O175" s="631">
        <v>0</v>
      </c>
      <c r="P175" s="631">
        <v>0</v>
      </c>
      <c r="Q175" s="631">
        <f t="shared" si="56"/>
        <v>0</v>
      </c>
      <c r="R175" s="633">
        <v>0</v>
      </c>
      <c r="S175" s="581"/>
    </row>
    <row r="176" spans="1:19" s="610" customFormat="1" ht="15.75" customHeight="1">
      <c r="A176" s="621" t="s">
        <v>1186</v>
      </c>
      <c r="B176" s="622" t="s">
        <v>1009</v>
      </c>
      <c r="C176" s="623" t="s">
        <v>997</v>
      </c>
      <c r="D176" s="650">
        <v>0</v>
      </c>
      <c r="E176" s="721">
        <v>0</v>
      </c>
      <c r="F176" s="650">
        <v>0</v>
      </c>
      <c r="G176" s="650">
        <v>0</v>
      </c>
      <c r="H176" s="650">
        <v>0</v>
      </c>
      <c r="I176" s="650">
        <v>0</v>
      </c>
      <c r="J176" s="650">
        <v>0</v>
      </c>
      <c r="K176" s="650">
        <v>0</v>
      </c>
      <c r="L176" s="650">
        <v>0</v>
      </c>
      <c r="M176" s="650">
        <v>0</v>
      </c>
      <c r="N176" s="650">
        <v>0</v>
      </c>
      <c r="O176" s="650">
        <v>0</v>
      </c>
      <c r="P176" s="650">
        <v>0</v>
      </c>
      <c r="Q176" s="649">
        <f t="shared" si="56"/>
        <v>0</v>
      </c>
      <c r="R176" s="625">
        <f t="shared" si="56"/>
        <v>0</v>
      </c>
      <c r="S176" s="581"/>
    </row>
    <row r="177" spans="1:19" s="610" customFormat="1" ht="15.75" customHeight="1">
      <c r="A177" s="621" t="s">
        <v>1187</v>
      </c>
      <c r="B177" s="622" t="s">
        <v>1011</v>
      </c>
      <c r="C177" s="623" t="s">
        <v>997</v>
      </c>
      <c r="D177" s="650">
        <v>0</v>
      </c>
      <c r="E177" s="721">
        <v>0</v>
      </c>
      <c r="F177" s="650">
        <v>0</v>
      </c>
      <c r="G177" s="650">
        <v>0</v>
      </c>
      <c r="H177" s="650">
        <v>0</v>
      </c>
      <c r="I177" s="650">
        <v>0</v>
      </c>
      <c r="J177" s="650">
        <v>0</v>
      </c>
      <c r="K177" s="650">
        <v>0</v>
      </c>
      <c r="L177" s="650">
        <v>0</v>
      </c>
      <c r="M177" s="650">
        <v>0</v>
      </c>
      <c r="N177" s="650">
        <v>0</v>
      </c>
      <c r="O177" s="650">
        <v>0</v>
      </c>
      <c r="P177" s="650">
        <v>0</v>
      </c>
      <c r="Q177" s="649">
        <f t="shared" si="56"/>
        <v>0</v>
      </c>
      <c r="R177" s="625">
        <f t="shared" si="56"/>
        <v>0</v>
      </c>
      <c r="S177" s="581"/>
    </row>
    <row r="178" spans="1:19" s="610" customFormat="1" ht="15.75" customHeight="1">
      <c r="A178" s="621" t="s">
        <v>1188</v>
      </c>
      <c r="B178" s="626" t="s">
        <v>1013</v>
      </c>
      <c r="C178" s="623" t="s">
        <v>997</v>
      </c>
      <c r="D178" s="650">
        <v>0</v>
      </c>
      <c r="E178" s="721">
        <v>0</v>
      </c>
      <c r="F178" s="650">
        <v>0</v>
      </c>
      <c r="G178" s="650">
        <v>0</v>
      </c>
      <c r="H178" s="650">
        <v>0</v>
      </c>
      <c r="I178" s="650">
        <v>0</v>
      </c>
      <c r="J178" s="650">
        <v>0</v>
      </c>
      <c r="K178" s="650">
        <v>0</v>
      </c>
      <c r="L178" s="650">
        <v>0</v>
      </c>
      <c r="M178" s="650">
        <v>0</v>
      </c>
      <c r="N178" s="650">
        <v>0</v>
      </c>
      <c r="O178" s="650">
        <v>0</v>
      </c>
      <c r="P178" s="650">
        <v>0</v>
      </c>
      <c r="Q178" s="649">
        <f t="shared" si="56"/>
        <v>0</v>
      </c>
      <c r="R178" s="625">
        <f t="shared" si="56"/>
        <v>0</v>
      </c>
      <c r="S178" s="581"/>
    </row>
    <row r="179" spans="1:19" s="610" customFormat="1" ht="15.75" customHeight="1">
      <c r="A179" s="621" t="s">
        <v>1189</v>
      </c>
      <c r="B179" s="637" t="s">
        <v>1015</v>
      </c>
      <c r="C179" s="623" t="s">
        <v>997</v>
      </c>
      <c r="D179" s="650">
        <v>0</v>
      </c>
      <c r="E179" s="721">
        <v>0</v>
      </c>
      <c r="F179" s="650">
        <v>0</v>
      </c>
      <c r="G179" s="650">
        <v>0</v>
      </c>
      <c r="H179" s="650">
        <v>0</v>
      </c>
      <c r="I179" s="650">
        <v>0</v>
      </c>
      <c r="J179" s="650">
        <v>0</v>
      </c>
      <c r="K179" s="650">
        <v>0</v>
      </c>
      <c r="L179" s="650">
        <v>0</v>
      </c>
      <c r="M179" s="650">
        <v>0</v>
      </c>
      <c r="N179" s="650">
        <v>0</v>
      </c>
      <c r="O179" s="650">
        <v>0</v>
      </c>
      <c r="P179" s="650">
        <v>0</v>
      </c>
      <c r="Q179" s="649">
        <f t="shared" si="56"/>
        <v>0</v>
      </c>
      <c r="R179" s="625">
        <f t="shared" si="56"/>
        <v>0</v>
      </c>
      <c r="S179" s="581"/>
    </row>
    <row r="180" spans="1:19" s="610" customFormat="1" ht="15.75" customHeight="1">
      <c r="A180" s="621" t="s">
        <v>1190</v>
      </c>
      <c r="B180" s="637" t="s">
        <v>1017</v>
      </c>
      <c r="C180" s="623" t="s">
        <v>997</v>
      </c>
      <c r="D180" s="650">
        <v>0</v>
      </c>
      <c r="E180" s="721">
        <v>0</v>
      </c>
      <c r="F180" s="650">
        <v>0</v>
      </c>
      <c r="G180" s="650">
        <v>0</v>
      </c>
      <c r="H180" s="650">
        <v>0</v>
      </c>
      <c r="I180" s="650">
        <v>0</v>
      </c>
      <c r="J180" s="650">
        <v>0</v>
      </c>
      <c r="K180" s="650">
        <v>0</v>
      </c>
      <c r="L180" s="650">
        <v>0</v>
      </c>
      <c r="M180" s="650">
        <v>0</v>
      </c>
      <c r="N180" s="650">
        <v>0</v>
      </c>
      <c r="O180" s="650">
        <v>0</v>
      </c>
      <c r="P180" s="650">
        <v>0</v>
      </c>
      <c r="Q180" s="649">
        <f t="shared" si="56"/>
        <v>0</v>
      </c>
      <c r="R180" s="625">
        <f t="shared" si="56"/>
        <v>0</v>
      </c>
      <c r="S180" s="581"/>
    </row>
    <row r="181" spans="1:19" s="610" customFormat="1" ht="15.75" customHeight="1">
      <c r="A181" s="621" t="s">
        <v>1191</v>
      </c>
      <c r="B181" s="723" t="s">
        <v>1192</v>
      </c>
      <c r="C181" s="623" t="s">
        <v>997</v>
      </c>
      <c r="D181" s="650">
        <v>0</v>
      </c>
      <c r="E181" s="721">
        <v>0</v>
      </c>
      <c r="F181" s="650">
        <v>0</v>
      </c>
      <c r="G181" s="650">
        <v>0</v>
      </c>
      <c r="H181" s="650">
        <v>0</v>
      </c>
      <c r="I181" s="650">
        <v>0</v>
      </c>
      <c r="J181" s="650">
        <v>0</v>
      </c>
      <c r="K181" s="650">
        <v>0</v>
      </c>
      <c r="L181" s="650">
        <v>0</v>
      </c>
      <c r="M181" s="650">
        <v>0</v>
      </c>
      <c r="N181" s="650">
        <v>0</v>
      </c>
      <c r="O181" s="650">
        <v>0</v>
      </c>
      <c r="P181" s="650">
        <v>0</v>
      </c>
      <c r="Q181" s="649">
        <f t="shared" si="56"/>
        <v>0</v>
      </c>
      <c r="R181" s="625">
        <f t="shared" si="56"/>
        <v>0</v>
      </c>
      <c r="S181" s="581"/>
    </row>
    <row r="182" spans="1:19" s="610" customFormat="1" ht="15.75" customHeight="1">
      <c r="A182" s="621" t="s">
        <v>1193</v>
      </c>
      <c r="B182" s="648" t="s">
        <v>1194</v>
      </c>
      <c r="C182" s="623" t="s">
        <v>997</v>
      </c>
      <c r="D182" s="650">
        <v>0</v>
      </c>
      <c r="E182" s="721">
        <v>0</v>
      </c>
      <c r="F182" s="650">
        <v>0</v>
      </c>
      <c r="G182" s="650">
        <v>0</v>
      </c>
      <c r="H182" s="650">
        <v>0</v>
      </c>
      <c r="I182" s="650">
        <v>0</v>
      </c>
      <c r="J182" s="650">
        <v>0</v>
      </c>
      <c r="K182" s="650">
        <v>0</v>
      </c>
      <c r="L182" s="650">
        <v>0</v>
      </c>
      <c r="M182" s="650">
        <v>0</v>
      </c>
      <c r="N182" s="650">
        <v>0</v>
      </c>
      <c r="O182" s="650">
        <v>0</v>
      </c>
      <c r="P182" s="650">
        <v>0</v>
      </c>
      <c r="Q182" s="649">
        <f t="shared" si="56"/>
        <v>0</v>
      </c>
      <c r="R182" s="625">
        <f t="shared" si="56"/>
        <v>0</v>
      </c>
      <c r="S182" s="581"/>
    </row>
    <row r="183" spans="1:19" s="610" customFormat="1" ht="15.75" customHeight="1">
      <c r="A183" s="621" t="s">
        <v>1195</v>
      </c>
      <c r="B183" s="648" t="s">
        <v>1196</v>
      </c>
      <c r="C183" s="623" t="s">
        <v>997</v>
      </c>
      <c r="D183" s="650">
        <v>0</v>
      </c>
      <c r="E183" s="721">
        <v>0</v>
      </c>
      <c r="F183" s="650">
        <v>0</v>
      </c>
      <c r="G183" s="650">
        <v>0</v>
      </c>
      <c r="H183" s="650">
        <v>0</v>
      </c>
      <c r="I183" s="650">
        <v>0</v>
      </c>
      <c r="J183" s="650">
        <v>0</v>
      </c>
      <c r="K183" s="650">
        <v>0</v>
      </c>
      <c r="L183" s="650">
        <v>0</v>
      </c>
      <c r="M183" s="650">
        <v>0</v>
      </c>
      <c r="N183" s="650">
        <v>0</v>
      </c>
      <c r="O183" s="650">
        <v>0</v>
      </c>
      <c r="P183" s="650">
        <v>0</v>
      </c>
      <c r="Q183" s="649">
        <f t="shared" si="56"/>
        <v>0</v>
      </c>
      <c r="R183" s="625">
        <f t="shared" si="56"/>
        <v>0</v>
      </c>
      <c r="S183" s="581"/>
    </row>
    <row r="184" spans="1:19" s="610" customFormat="1" ht="15.75" customHeight="1">
      <c r="A184" s="627" t="s">
        <v>1197</v>
      </c>
      <c r="B184" s="628" t="s">
        <v>1019</v>
      </c>
      <c r="C184" s="629" t="s">
        <v>997</v>
      </c>
      <c r="D184" s="630">
        <v>5.8760000000000003</v>
      </c>
      <c r="E184" s="630">
        <v>53.347000000000001</v>
      </c>
      <c r="F184" s="630">
        <f>F37*1.18</f>
        <v>0</v>
      </c>
      <c r="G184" s="631">
        <v>0</v>
      </c>
      <c r="H184" s="631">
        <v>0</v>
      </c>
      <c r="I184" s="631">
        <v>0</v>
      </c>
      <c r="J184" s="631">
        <v>0</v>
      </c>
      <c r="K184" s="631">
        <v>0</v>
      </c>
      <c r="L184" s="631">
        <v>0</v>
      </c>
      <c r="M184" s="631">
        <v>0</v>
      </c>
      <c r="N184" s="631">
        <v>0</v>
      </c>
      <c r="O184" s="631">
        <v>0</v>
      </c>
      <c r="P184" s="631">
        <v>0</v>
      </c>
      <c r="Q184" s="631">
        <f t="shared" si="56"/>
        <v>0</v>
      </c>
      <c r="R184" s="633">
        <v>0</v>
      </c>
      <c r="S184" s="581"/>
    </row>
    <row r="185" spans="1:19" s="610" customFormat="1" ht="15.75" customHeight="1">
      <c r="A185" s="653" t="s">
        <v>1198</v>
      </c>
      <c r="B185" s="702" t="s">
        <v>1199</v>
      </c>
      <c r="C185" s="655" t="s">
        <v>997</v>
      </c>
      <c r="D185" s="703">
        <v>76.519000000000005</v>
      </c>
      <c r="E185" s="703">
        <v>104.79599999999999</v>
      </c>
      <c r="F185" s="703">
        <f>F190+F194+F195+F196+F198+F199+F200+F202</f>
        <v>40.804437280000002</v>
      </c>
      <c r="G185" s="703">
        <f t="shared" ref="G185:R185" si="57">G190+G194+G195+G196+G198+G199+G200+G202+G191</f>
        <v>67.413399999999996</v>
      </c>
      <c r="H185" s="703">
        <f t="shared" si="57"/>
        <v>0</v>
      </c>
      <c r="I185" s="703">
        <f t="shared" si="57"/>
        <v>69.911599999999993</v>
      </c>
      <c r="J185" s="703">
        <f t="shared" si="57"/>
        <v>0</v>
      </c>
      <c r="K185" s="703">
        <f t="shared" si="57"/>
        <v>72.511200000000002</v>
      </c>
      <c r="L185" s="703">
        <f t="shared" si="57"/>
        <v>0</v>
      </c>
      <c r="M185" s="703">
        <f t="shared" si="57"/>
        <v>75.20859999999999</v>
      </c>
      <c r="N185" s="703">
        <f t="shared" si="57"/>
        <v>0</v>
      </c>
      <c r="O185" s="703">
        <f t="shared" si="57"/>
        <v>78.008600000000001</v>
      </c>
      <c r="P185" s="703">
        <f t="shared" si="57"/>
        <v>0</v>
      </c>
      <c r="Q185" s="703">
        <f t="shared" si="57"/>
        <v>363.0533999999999</v>
      </c>
      <c r="R185" s="705">
        <f t="shared" si="57"/>
        <v>0</v>
      </c>
      <c r="S185" s="581"/>
    </row>
    <row r="186" spans="1:19" s="610" customFormat="1" ht="15.75" customHeight="1">
      <c r="A186" s="627" t="s">
        <v>1200</v>
      </c>
      <c r="B186" s="724" t="s">
        <v>1201</v>
      </c>
      <c r="C186" s="629" t="s">
        <v>997</v>
      </c>
      <c r="D186" s="635">
        <v>0</v>
      </c>
      <c r="E186" s="671">
        <v>0</v>
      </c>
      <c r="F186" s="635">
        <v>0</v>
      </c>
      <c r="G186" s="635">
        <f>G54*1.2</f>
        <v>0</v>
      </c>
      <c r="H186" s="631">
        <v>0</v>
      </c>
      <c r="I186" s="635">
        <f>I54*1.2</f>
        <v>0</v>
      </c>
      <c r="J186" s="631">
        <v>0</v>
      </c>
      <c r="K186" s="635">
        <f>K54*1.2</f>
        <v>0</v>
      </c>
      <c r="L186" s="631">
        <v>0</v>
      </c>
      <c r="M186" s="635">
        <f>M54*1.2</f>
        <v>0</v>
      </c>
      <c r="N186" s="631">
        <v>0</v>
      </c>
      <c r="O186" s="635">
        <f>O54*1.2</f>
        <v>0</v>
      </c>
      <c r="P186" s="631">
        <v>0</v>
      </c>
      <c r="Q186" s="635">
        <f>Q54*1.2</f>
        <v>0</v>
      </c>
      <c r="R186" s="667">
        <f t="shared" ref="R186" si="58">F186</f>
        <v>0</v>
      </c>
      <c r="S186" s="581"/>
    </row>
    <row r="187" spans="1:19" s="610" customFormat="1" ht="15.75" customHeight="1">
      <c r="A187" s="621" t="s">
        <v>1202</v>
      </c>
      <c r="B187" s="723" t="s">
        <v>1203</v>
      </c>
      <c r="C187" s="623" t="s">
        <v>997</v>
      </c>
      <c r="D187" s="650">
        <v>0</v>
      </c>
      <c r="E187" s="739"/>
      <c r="F187" s="721">
        <v>0</v>
      </c>
      <c r="G187" s="650">
        <v>0</v>
      </c>
      <c r="H187" s="650">
        <v>0</v>
      </c>
      <c r="I187" s="650">
        <v>0</v>
      </c>
      <c r="J187" s="650">
        <v>0</v>
      </c>
      <c r="K187" s="650">
        <v>0</v>
      </c>
      <c r="L187" s="650">
        <v>0</v>
      </c>
      <c r="M187" s="650">
        <v>0</v>
      </c>
      <c r="N187" s="650">
        <v>0</v>
      </c>
      <c r="O187" s="650">
        <v>0</v>
      </c>
      <c r="P187" s="650">
        <v>0</v>
      </c>
      <c r="Q187" s="649">
        <f t="shared" ref="Q187:R189" si="59">O187+M187+K187+I187+G187</f>
        <v>0</v>
      </c>
      <c r="R187" s="625">
        <f t="shared" si="59"/>
        <v>0</v>
      </c>
      <c r="S187" s="581"/>
    </row>
    <row r="188" spans="1:19" s="610" customFormat="1" ht="15.75" customHeight="1">
      <c r="A188" s="621" t="s">
        <v>1204</v>
      </c>
      <c r="B188" s="648" t="s">
        <v>1205</v>
      </c>
      <c r="C188" s="623" t="s">
        <v>997</v>
      </c>
      <c r="D188" s="650">
        <v>0</v>
      </c>
      <c r="E188" s="721">
        <v>0</v>
      </c>
      <c r="F188" s="721">
        <v>0</v>
      </c>
      <c r="G188" s="650">
        <v>0</v>
      </c>
      <c r="H188" s="650">
        <v>0</v>
      </c>
      <c r="I188" s="650">
        <v>0</v>
      </c>
      <c r="J188" s="650">
        <v>0</v>
      </c>
      <c r="K188" s="650">
        <v>0</v>
      </c>
      <c r="L188" s="650">
        <v>0</v>
      </c>
      <c r="M188" s="650">
        <v>0</v>
      </c>
      <c r="N188" s="650">
        <v>0</v>
      </c>
      <c r="O188" s="650">
        <v>0</v>
      </c>
      <c r="P188" s="650">
        <v>0</v>
      </c>
      <c r="Q188" s="649">
        <f t="shared" si="59"/>
        <v>0</v>
      </c>
      <c r="R188" s="625">
        <f t="shared" si="59"/>
        <v>0</v>
      </c>
      <c r="S188" s="581"/>
    </row>
    <row r="189" spans="1:19" s="610" customFormat="1" ht="15.75" customHeight="1">
      <c r="A189" s="621" t="s">
        <v>1206</v>
      </c>
      <c r="B189" s="648" t="s">
        <v>1207</v>
      </c>
      <c r="C189" s="623" t="s">
        <v>997</v>
      </c>
      <c r="D189" s="650">
        <v>0</v>
      </c>
      <c r="E189" s="721">
        <v>0</v>
      </c>
      <c r="F189" s="721">
        <v>0</v>
      </c>
      <c r="G189" s="650">
        <v>0</v>
      </c>
      <c r="H189" s="650">
        <v>0</v>
      </c>
      <c r="I189" s="650">
        <v>0</v>
      </c>
      <c r="J189" s="650">
        <v>0</v>
      </c>
      <c r="K189" s="650">
        <v>0</v>
      </c>
      <c r="L189" s="650">
        <v>0</v>
      </c>
      <c r="M189" s="650">
        <v>0</v>
      </c>
      <c r="N189" s="650">
        <v>0</v>
      </c>
      <c r="O189" s="650">
        <v>0</v>
      </c>
      <c r="P189" s="650">
        <v>0</v>
      </c>
      <c r="Q189" s="649">
        <f t="shared" si="59"/>
        <v>0</v>
      </c>
      <c r="R189" s="625">
        <f t="shared" si="59"/>
        <v>0</v>
      </c>
      <c r="S189" s="581"/>
    </row>
    <row r="190" spans="1:19" s="610" customFormat="1" ht="15.75" customHeight="1">
      <c r="A190" s="627" t="s">
        <v>1208</v>
      </c>
      <c r="B190" s="659" t="s">
        <v>1209</v>
      </c>
      <c r="C190" s="629" t="s">
        <v>997</v>
      </c>
      <c r="D190" s="672">
        <v>11.731</v>
      </c>
      <c r="E190" s="672">
        <v>17.119</v>
      </c>
      <c r="F190" s="701">
        <f>F57*1.2</f>
        <v>0</v>
      </c>
      <c r="G190" s="701">
        <f t="shared" ref="G190:R190" si="60">G57*1.2</f>
        <v>17.378399999999999</v>
      </c>
      <c r="H190" s="671">
        <f t="shared" si="60"/>
        <v>0</v>
      </c>
      <c r="I190" s="701">
        <f t="shared" si="60"/>
        <v>18.0732</v>
      </c>
      <c r="J190" s="671">
        <f t="shared" si="60"/>
        <v>0</v>
      </c>
      <c r="K190" s="701">
        <f t="shared" si="60"/>
        <v>18.7956</v>
      </c>
      <c r="L190" s="671">
        <f t="shared" si="60"/>
        <v>0</v>
      </c>
      <c r="M190" s="701">
        <f t="shared" si="60"/>
        <v>19.547999999999998</v>
      </c>
      <c r="N190" s="671">
        <f t="shared" si="60"/>
        <v>0</v>
      </c>
      <c r="O190" s="701">
        <f t="shared" si="60"/>
        <v>20.330400000000001</v>
      </c>
      <c r="P190" s="671">
        <f t="shared" si="60"/>
        <v>0</v>
      </c>
      <c r="Q190" s="701">
        <f t="shared" si="60"/>
        <v>94.125599999999977</v>
      </c>
      <c r="R190" s="667">
        <f t="shared" si="60"/>
        <v>0</v>
      </c>
      <c r="S190" s="581"/>
    </row>
    <row r="191" spans="1:19" s="610" customFormat="1" ht="15.75" customHeight="1">
      <c r="A191" s="621" t="s">
        <v>1210</v>
      </c>
      <c r="B191" s="723" t="s">
        <v>1211</v>
      </c>
      <c r="C191" s="623" t="s">
        <v>997</v>
      </c>
      <c r="D191" s="721">
        <v>0</v>
      </c>
      <c r="E191" s="739">
        <v>0</v>
      </c>
      <c r="F191" s="721">
        <v>0</v>
      </c>
      <c r="G191" s="650">
        <v>0</v>
      </c>
      <c r="H191" s="650">
        <v>0</v>
      </c>
      <c r="I191" s="650">
        <v>0</v>
      </c>
      <c r="J191" s="650">
        <v>0</v>
      </c>
      <c r="K191" s="650">
        <v>0</v>
      </c>
      <c r="L191" s="650">
        <v>0</v>
      </c>
      <c r="M191" s="650">
        <v>0</v>
      </c>
      <c r="N191" s="650">
        <v>0</v>
      </c>
      <c r="O191" s="650">
        <v>0</v>
      </c>
      <c r="P191" s="650">
        <v>0</v>
      </c>
      <c r="Q191" s="649">
        <f t="shared" ref="Q191:R202" si="61">O191+M191+K191+I191+G191</f>
        <v>0</v>
      </c>
      <c r="R191" s="625">
        <f t="shared" si="61"/>
        <v>0</v>
      </c>
      <c r="S191" s="581"/>
    </row>
    <row r="192" spans="1:19" s="610" customFormat="1" ht="15.75" customHeight="1">
      <c r="A192" s="621" t="s">
        <v>1212</v>
      </c>
      <c r="B192" s="723" t="s">
        <v>1213</v>
      </c>
      <c r="C192" s="623" t="s">
        <v>997</v>
      </c>
      <c r="D192" s="721">
        <v>0</v>
      </c>
      <c r="E192" s="721">
        <v>1.4E-2</v>
      </c>
      <c r="F192" s="721">
        <v>0</v>
      </c>
      <c r="G192" s="650">
        <v>0</v>
      </c>
      <c r="H192" s="650">
        <v>0</v>
      </c>
      <c r="I192" s="650">
        <v>0</v>
      </c>
      <c r="J192" s="650">
        <v>0</v>
      </c>
      <c r="K192" s="650">
        <v>0</v>
      </c>
      <c r="L192" s="650">
        <v>0</v>
      </c>
      <c r="M192" s="650">
        <v>0</v>
      </c>
      <c r="N192" s="650">
        <v>0</v>
      </c>
      <c r="O192" s="650">
        <v>0</v>
      </c>
      <c r="P192" s="650">
        <v>0</v>
      </c>
      <c r="Q192" s="649">
        <f t="shared" si="61"/>
        <v>0</v>
      </c>
      <c r="R192" s="625">
        <f t="shared" si="61"/>
        <v>0</v>
      </c>
      <c r="S192" s="581"/>
    </row>
    <row r="193" spans="1:19" s="610" customFormat="1" ht="15.75" customHeight="1">
      <c r="A193" s="621" t="s">
        <v>1214</v>
      </c>
      <c r="B193" s="723" t="s">
        <v>1215</v>
      </c>
      <c r="C193" s="623" t="s">
        <v>997</v>
      </c>
      <c r="D193" s="721">
        <v>0</v>
      </c>
      <c r="E193" s="721">
        <v>0</v>
      </c>
      <c r="F193" s="721">
        <v>0</v>
      </c>
      <c r="G193" s="650">
        <v>0</v>
      </c>
      <c r="H193" s="650">
        <v>0</v>
      </c>
      <c r="I193" s="650">
        <v>0</v>
      </c>
      <c r="J193" s="650">
        <v>0</v>
      </c>
      <c r="K193" s="650">
        <v>0</v>
      </c>
      <c r="L193" s="650">
        <v>0</v>
      </c>
      <c r="M193" s="650">
        <v>0</v>
      </c>
      <c r="N193" s="650">
        <v>0</v>
      </c>
      <c r="O193" s="650">
        <v>0</v>
      </c>
      <c r="P193" s="650">
        <v>0</v>
      </c>
      <c r="Q193" s="649">
        <f t="shared" si="61"/>
        <v>0</v>
      </c>
      <c r="R193" s="625">
        <f t="shared" si="61"/>
        <v>0</v>
      </c>
      <c r="S193" s="581"/>
    </row>
    <row r="194" spans="1:19" s="610" customFormat="1" ht="15.75" customHeight="1">
      <c r="A194" s="627" t="s">
        <v>1216</v>
      </c>
      <c r="B194" s="724" t="s">
        <v>1217</v>
      </c>
      <c r="C194" s="629" t="s">
        <v>997</v>
      </c>
      <c r="D194" s="701">
        <v>28.039000000000001</v>
      </c>
      <c r="E194" s="701">
        <v>25.187999999999999</v>
      </c>
      <c r="F194" s="701">
        <f>9.43*1.18</f>
        <v>11.1274</v>
      </c>
      <c r="G194" s="701">
        <v>16.851599999999998</v>
      </c>
      <c r="H194" s="631">
        <v>0</v>
      </c>
      <c r="I194" s="701">
        <v>17.526</v>
      </c>
      <c r="J194" s="631">
        <v>0</v>
      </c>
      <c r="K194" s="701">
        <v>18.226800000000001</v>
      </c>
      <c r="L194" s="631">
        <v>0</v>
      </c>
      <c r="M194" s="701">
        <v>18.956399999999999</v>
      </c>
      <c r="N194" s="631">
        <v>0</v>
      </c>
      <c r="O194" s="701">
        <v>19.714799999999997</v>
      </c>
      <c r="P194" s="631">
        <v>0</v>
      </c>
      <c r="Q194" s="701">
        <f t="shared" si="61"/>
        <v>91.275599999999997</v>
      </c>
      <c r="R194" s="667">
        <f t="shared" si="61"/>
        <v>0</v>
      </c>
      <c r="S194" s="581"/>
    </row>
    <row r="195" spans="1:19" s="610" customFormat="1" ht="15.75" customHeight="1">
      <c r="A195" s="627" t="s">
        <v>1218</v>
      </c>
      <c r="B195" s="724" t="s">
        <v>1219</v>
      </c>
      <c r="C195" s="629" t="s">
        <v>997</v>
      </c>
      <c r="D195" s="701">
        <v>7.78</v>
      </c>
      <c r="E195" s="701">
        <v>7.9450000000000003</v>
      </c>
      <c r="F195" s="701">
        <f>2.864896*1.18</f>
        <v>3.3805772799999998</v>
      </c>
      <c r="G195" s="701">
        <v>4.6116000000000001</v>
      </c>
      <c r="H195" s="631">
        <v>0</v>
      </c>
      <c r="I195" s="701">
        <v>4.7963999999999993</v>
      </c>
      <c r="J195" s="631">
        <v>0</v>
      </c>
      <c r="K195" s="701">
        <v>4.9883999999999995</v>
      </c>
      <c r="L195" s="631">
        <v>0</v>
      </c>
      <c r="M195" s="701">
        <v>5.1876000000000007</v>
      </c>
      <c r="N195" s="631">
        <v>0</v>
      </c>
      <c r="O195" s="701">
        <v>5.3952</v>
      </c>
      <c r="P195" s="631">
        <v>0</v>
      </c>
      <c r="Q195" s="701">
        <f t="shared" si="61"/>
        <v>24.979199999999999</v>
      </c>
      <c r="R195" s="667">
        <f t="shared" si="61"/>
        <v>0</v>
      </c>
      <c r="S195" s="581"/>
    </row>
    <row r="196" spans="1:19" s="610" customFormat="1" ht="15.75" customHeight="1">
      <c r="A196" s="627" t="s">
        <v>1220</v>
      </c>
      <c r="B196" s="724" t="s">
        <v>1221</v>
      </c>
      <c r="C196" s="629" t="s">
        <v>997</v>
      </c>
      <c r="D196" s="701">
        <v>14.56</v>
      </c>
      <c r="E196" s="701">
        <v>9.4860000000000007</v>
      </c>
      <c r="F196" s="701">
        <f>(F70*1.18)+F197</f>
        <v>0.72687999999999997</v>
      </c>
      <c r="G196" s="701">
        <f t="shared" ref="G196:P196" si="62">(G130+G70)*1.2</f>
        <v>7.0380000000000003</v>
      </c>
      <c r="H196" s="671">
        <f t="shared" si="62"/>
        <v>0</v>
      </c>
      <c r="I196" s="701">
        <f t="shared" si="62"/>
        <v>7.0943999999999994</v>
      </c>
      <c r="J196" s="671">
        <f t="shared" si="62"/>
        <v>0</v>
      </c>
      <c r="K196" s="701">
        <f t="shared" si="62"/>
        <v>7.1532</v>
      </c>
      <c r="L196" s="671">
        <f t="shared" si="62"/>
        <v>0</v>
      </c>
      <c r="M196" s="701">
        <f t="shared" si="62"/>
        <v>7.2107999999999999</v>
      </c>
      <c r="N196" s="671">
        <f t="shared" si="62"/>
        <v>0</v>
      </c>
      <c r="O196" s="701">
        <f t="shared" si="62"/>
        <v>7.2671999999999999</v>
      </c>
      <c r="P196" s="671">
        <f t="shared" si="62"/>
        <v>0</v>
      </c>
      <c r="Q196" s="701">
        <f t="shared" si="61"/>
        <v>35.763599999999997</v>
      </c>
      <c r="R196" s="667">
        <f t="shared" si="61"/>
        <v>0</v>
      </c>
      <c r="S196" s="581"/>
    </row>
    <row r="197" spans="1:19" s="610" customFormat="1" ht="15.75" customHeight="1">
      <c r="A197" s="627" t="s">
        <v>1222</v>
      </c>
      <c r="B197" s="659" t="s">
        <v>1223</v>
      </c>
      <c r="C197" s="629" t="s">
        <v>997</v>
      </c>
      <c r="D197" s="701">
        <v>3.5150000000000001</v>
      </c>
      <c r="E197" s="701">
        <v>3.3330000000000002</v>
      </c>
      <c r="F197" s="701">
        <f>F130*1.18</f>
        <v>0.34809999999999997</v>
      </c>
      <c r="G197" s="701">
        <f t="shared" ref="G197:P197" si="63">G130*1.2</f>
        <v>7.0056000000000003</v>
      </c>
      <c r="H197" s="671">
        <f t="shared" si="63"/>
        <v>0</v>
      </c>
      <c r="I197" s="701">
        <f t="shared" si="63"/>
        <v>7.0619999999999994</v>
      </c>
      <c r="J197" s="671">
        <f t="shared" si="63"/>
        <v>0</v>
      </c>
      <c r="K197" s="701">
        <f t="shared" si="63"/>
        <v>7.1208</v>
      </c>
      <c r="L197" s="671">
        <f t="shared" si="63"/>
        <v>0</v>
      </c>
      <c r="M197" s="701">
        <f t="shared" si="63"/>
        <v>7.1783999999999999</v>
      </c>
      <c r="N197" s="671">
        <f t="shared" si="63"/>
        <v>0</v>
      </c>
      <c r="O197" s="701">
        <f t="shared" si="63"/>
        <v>7.2347999999999999</v>
      </c>
      <c r="P197" s="671">
        <f t="shared" si="63"/>
        <v>0</v>
      </c>
      <c r="Q197" s="701">
        <f t="shared" si="61"/>
        <v>35.601599999999998</v>
      </c>
      <c r="R197" s="667">
        <f t="shared" si="61"/>
        <v>0</v>
      </c>
      <c r="S197" s="581"/>
    </row>
    <row r="198" spans="1:19" s="610" customFormat="1" ht="15.75" customHeight="1">
      <c r="A198" s="627" t="s">
        <v>1224</v>
      </c>
      <c r="B198" s="724" t="s">
        <v>1225</v>
      </c>
      <c r="C198" s="629" t="s">
        <v>997</v>
      </c>
      <c r="D198" s="701">
        <v>6.2039999999999997</v>
      </c>
      <c r="E198" s="701">
        <v>10.272</v>
      </c>
      <c r="F198" s="701">
        <f>F60*1.18</f>
        <v>6.8746799999999988</v>
      </c>
      <c r="G198" s="701">
        <f t="shared" ref="G198:P198" si="64">G60*1.2</f>
        <v>2.8943999999999996</v>
      </c>
      <c r="H198" s="671">
        <f t="shared" si="64"/>
        <v>0</v>
      </c>
      <c r="I198" s="701">
        <f t="shared" si="64"/>
        <v>3.0371999999999999</v>
      </c>
      <c r="J198" s="671">
        <f t="shared" si="64"/>
        <v>0</v>
      </c>
      <c r="K198" s="701">
        <f t="shared" si="64"/>
        <v>3.1859999999999995</v>
      </c>
      <c r="L198" s="671">
        <f t="shared" si="64"/>
        <v>0</v>
      </c>
      <c r="M198" s="701">
        <f t="shared" si="64"/>
        <v>3.3395999999999999</v>
      </c>
      <c r="N198" s="671">
        <f t="shared" si="64"/>
        <v>0</v>
      </c>
      <c r="O198" s="701">
        <f t="shared" si="64"/>
        <v>3.4943999999999997</v>
      </c>
      <c r="P198" s="671">
        <f t="shared" si="64"/>
        <v>0</v>
      </c>
      <c r="Q198" s="701">
        <f t="shared" si="61"/>
        <v>15.951599999999999</v>
      </c>
      <c r="R198" s="667">
        <f t="shared" si="61"/>
        <v>0</v>
      </c>
      <c r="S198" s="581"/>
    </row>
    <row r="199" spans="1:19" s="610" customFormat="1" ht="15.75" customHeight="1">
      <c r="A199" s="627" t="s">
        <v>1226</v>
      </c>
      <c r="B199" s="724" t="s">
        <v>1227</v>
      </c>
      <c r="C199" s="629" t="s">
        <v>997</v>
      </c>
      <c r="D199" s="701">
        <v>5.1310000000000002</v>
      </c>
      <c r="E199" s="701">
        <v>8.4179999999999993</v>
      </c>
      <c r="F199" s="701">
        <f>(F67*1.18)</f>
        <v>0</v>
      </c>
      <c r="G199" s="671">
        <f t="shared" ref="G199:P199" si="65">G67*1.2</f>
        <v>0</v>
      </c>
      <c r="H199" s="671">
        <f t="shared" si="65"/>
        <v>0</v>
      </c>
      <c r="I199" s="671">
        <f t="shared" si="65"/>
        <v>0</v>
      </c>
      <c r="J199" s="671">
        <f t="shared" si="65"/>
        <v>0</v>
      </c>
      <c r="K199" s="671">
        <f t="shared" si="65"/>
        <v>0</v>
      </c>
      <c r="L199" s="671">
        <f t="shared" si="65"/>
        <v>0</v>
      </c>
      <c r="M199" s="671">
        <f t="shared" si="65"/>
        <v>0</v>
      </c>
      <c r="N199" s="671">
        <f t="shared" si="65"/>
        <v>0</v>
      </c>
      <c r="O199" s="671">
        <f t="shared" si="65"/>
        <v>0</v>
      </c>
      <c r="P199" s="671">
        <f t="shared" si="65"/>
        <v>0</v>
      </c>
      <c r="Q199" s="671">
        <f t="shared" si="61"/>
        <v>0</v>
      </c>
      <c r="R199" s="667">
        <f t="shared" si="61"/>
        <v>0</v>
      </c>
      <c r="S199" s="581"/>
    </row>
    <row r="200" spans="1:19" s="610" customFormat="1" ht="15.75" customHeight="1">
      <c r="A200" s="627" t="s">
        <v>1228</v>
      </c>
      <c r="B200" s="724" t="s">
        <v>1229</v>
      </c>
      <c r="C200" s="629" t="s">
        <v>997</v>
      </c>
      <c r="D200" s="701">
        <v>2.0329999999999999</v>
      </c>
      <c r="E200" s="701">
        <v>5.13</v>
      </c>
      <c r="F200" s="701">
        <f>F75*1.18</f>
        <v>0</v>
      </c>
      <c r="G200" s="671">
        <f t="shared" ref="G200:P200" si="66">G75*1.2</f>
        <v>0</v>
      </c>
      <c r="H200" s="671">
        <f t="shared" si="66"/>
        <v>0</v>
      </c>
      <c r="I200" s="671">
        <f t="shared" si="66"/>
        <v>0</v>
      </c>
      <c r="J200" s="671">
        <f t="shared" si="66"/>
        <v>0</v>
      </c>
      <c r="K200" s="671">
        <f t="shared" si="66"/>
        <v>0</v>
      </c>
      <c r="L200" s="671">
        <f t="shared" si="66"/>
        <v>0</v>
      </c>
      <c r="M200" s="671">
        <f t="shared" si="66"/>
        <v>0</v>
      </c>
      <c r="N200" s="671">
        <f t="shared" si="66"/>
        <v>0</v>
      </c>
      <c r="O200" s="671">
        <f t="shared" si="66"/>
        <v>0</v>
      </c>
      <c r="P200" s="671">
        <f t="shared" si="66"/>
        <v>0</v>
      </c>
      <c r="Q200" s="671">
        <f t="shared" si="61"/>
        <v>0</v>
      </c>
      <c r="R200" s="667">
        <f t="shared" si="61"/>
        <v>0</v>
      </c>
      <c r="S200" s="581"/>
    </row>
    <row r="201" spans="1:19" s="610" customFormat="1" ht="15.75" customHeight="1">
      <c r="A201" s="621" t="s">
        <v>1230</v>
      </c>
      <c r="B201" s="723" t="s">
        <v>1231</v>
      </c>
      <c r="C201" s="623" t="s">
        <v>997</v>
      </c>
      <c r="D201" s="739">
        <v>0.214</v>
      </c>
      <c r="E201" s="721">
        <v>0</v>
      </c>
      <c r="F201" s="650">
        <v>0</v>
      </c>
      <c r="G201" s="649">
        <v>0</v>
      </c>
      <c r="H201" s="650">
        <v>0</v>
      </c>
      <c r="I201" s="650">
        <v>0</v>
      </c>
      <c r="J201" s="650">
        <v>0</v>
      </c>
      <c r="K201" s="650">
        <v>0</v>
      </c>
      <c r="L201" s="650">
        <v>0</v>
      </c>
      <c r="M201" s="650">
        <v>0</v>
      </c>
      <c r="N201" s="650">
        <v>0</v>
      </c>
      <c r="O201" s="650">
        <v>0</v>
      </c>
      <c r="P201" s="650">
        <v>0</v>
      </c>
      <c r="Q201" s="649">
        <f t="shared" si="61"/>
        <v>0</v>
      </c>
      <c r="R201" s="625">
        <f t="shared" si="61"/>
        <v>0</v>
      </c>
      <c r="S201" s="581"/>
    </row>
    <row r="202" spans="1:19" s="610" customFormat="1" ht="15.75" customHeight="1">
      <c r="A202" s="627" t="s">
        <v>1232</v>
      </c>
      <c r="B202" s="724" t="s">
        <v>1233</v>
      </c>
      <c r="C202" s="629" t="s">
        <v>997</v>
      </c>
      <c r="D202" s="701">
        <v>0.82699999999999996</v>
      </c>
      <c r="E202" s="701">
        <v>21.224</v>
      </c>
      <c r="F202" s="701">
        <f>(F76+F77+F108)*1.18-0.0022</f>
        <v>18.694900000000001</v>
      </c>
      <c r="G202" s="701">
        <f>(G74+G76+G78+G103)*1.2-0.0002</f>
        <v>18.639399999999998</v>
      </c>
      <c r="H202" s="671">
        <f t="shared" ref="H202:P202" si="67">(H74+H76+H78+H103)*1.2</f>
        <v>0</v>
      </c>
      <c r="I202" s="701">
        <f>(I74+I76+I78+I103)*1.2-0.0004</f>
        <v>19.384399999999999</v>
      </c>
      <c r="J202" s="671">
        <f t="shared" si="67"/>
        <v>0</v>
      </c>
      <c r="K202" s="701">
        <f>(K74+K76+K78+K103)*1.2</f>
        <v>20.161199999999997</v>
      </c>
      <c r="L202" s="671">
        <f t="shared" si="67"/>
        <v>0</v>
      </c>
      <c r="M202" s="701">
        <f>(M74+M76+M78+M103)*1.2-0.0014</f>
        <v>20.966199999999997</v>
      </c>
      <c r="N202" s="671">
        <f t="shared" si="67"/>
        <v>0</v>
      </c>
      <c r="O202" s="701">
        <f>(O74+O76+O78+O103)*1.2+0.0002</f>
        <v>21.8066</v>
      </c>
      <c r="P202" s="671">
        <f t="shared" si="67"/>
        <v>0</v>
      </c>
      <c r="Q202" s="701">
        <f t="shared" si="61"/>
        <v>100.95779999999999</v>
      </c>
      <c r="R202" s="667">
        <f t="shared" si="61"/>
        <v>0</v>
      </c>
      <c r="S202" s="581"/>
    </row>
    <row r="203" spans="1:19" s="610" customFormat="1" ht="15.75" customHeight="1">
      <c r="A203" s="653" t="s">
        <v>1234</v>
      </c>
      <c r="B203" s="702" t="s">
        <v>1235</v>
      </c>
      <c r="C203" s="655" t="s">
        <v>997</v>
      </c>
      <c r="D203" s="740">
        <v>0</v>
      </c>
      <c r="E203" s="704">
        <v>0</v>
      </c>
      <c r="F203" s="740">
        <v>0</v>
      </c>
      <c r="G203" s="740">
        <v>0</v>
      </c>
      <c r="H203" s="740">
        <v>0</v>
      </c>
      <c r="I203" s="740">
        <v>0</v>
      </c>
      <c r="J203" s="740">
        <v>0</v>
      </c>
      <c r="K203" s="740">
        <v>0</v>
      </c>
      <c r="L203" s="740">
        <v>0</v>
      </c>
      <c r="M203" s="740">
        <v>0</v>
      </c>
      <c r="N203" s="740">
        <v>0</v>
      </c>
      <c r="O203" s="740">
        <v>0</v>
      </c>
      <c r="P203" s="740">
        <v>0</v>
      </c>
      <c r="Q203" s="740">
        <v>0</v>
      </c>
      <c r="R203" s="741">
        <v>0</v>
      </c>
      <c r="S203" s="581">
        <v>0</v>
      </c>
    </row>
    <row r="204" spans="1:19" s="610" customFormat="1" ht="15.75" customHeight="1">
      <c r="A204" s="621" t="s">
        <v>1236</v>
      </c>
      <c r="B204" s="723" t="s">
        <v>1237</v>
      </c>
      <c r="C204" s="623" t="s">
        <v>997</v>
      </c>
      <c r="D204" s="721">
        <v>0</v>
      </c>
      <c r="E204" s="721">
        <v>0</v>
      </c>
      <c r="F204" s="721">
        <v>0</v>
      </c>
      <c r="G204" s="650">
        <v>0</v>
      </c>
      <c r="H204" s="650">
        <v>0</v>
      </c>
      <c r="I204" s="650">
        <v>0</v>
      </c>
      <c r="J204" s="650">
        <v>0</v>
      </c>
      <c r="K204" s="650">
        <v>0</v>
      </c>
      <c r="L204" s="650">
        <v>0</v>
      </c>
      <c r="M204" s="650">
        <v>0</v>
      </c>
      <c r="N204" s="650">
        <v>0</v>
      </c>
      <c r="O204" s="650">
        <v>0</v>
      </c>
      <c r="P204" s="650">
        <v>0</v>
      </c>
      <c r="Q204" s="649">
        <f t="shared" ref="Q204:R209" si="68">O204+M204+K204+I204+G204</f>
        <v>0</v>
      </c>
      <c r="R204" s="625">
        <f t="shared" si="68"/>
        <v>0</v>
      </c>
      <c r="S204" s="581"/>
    </row>
    <row r="205" spans="1:19" s="610" customFormat="1" ht="15.75" customHeight="1">
      <c r="A205" s="621" t="s">
        <v>1238</v>
      </c>
      <c r="B205" s="723" t="s">
        <v>1239</v>
      </c>
      <c r="C205" s="623" t="s">
        <v>997</v>
      </c>
      <c r="D205" s="721">
        <v>0</v>
      </c>
      <c r="E205" s="721">
        <v>0</v>
      </c>
      <c r="F205" s="721">
        <v>0</v>
      </c>
      <c r="G205" s="650">
        <v>0</v>
      </c>
      <c r="H205" s="650">
        <v>0</v>
      </c>
      <c r="I205" s="650">
        <v>0</v>
      </c>
      <c r="J205" s="650">
        <v>0</v>
      </c>
      <c r="K205" s="650">
        <v>0</v>
      </c>
      <c r="L205" s="650">
        <v>0</v>
      </c>
      <c r="M205" s="650">
        <v>0</v>
      </c>
      <c r="N205" s="650">
        <v>0</v>
      </c>
      <c r="O205" s="650">
        <v>0</v>
      </c>
      <c r="P205" s="650">
        <v>0</v>
      </c>
      <c r="Q205" s="649">
        <f t="shared" si="68"/>
        <v>0</v>
      </c>
      <c r="R205" s="625">
        <f t="shared" si="68"/>
        <v>0</v>
      </c>
      <c r="S205" s="581"/>
    </row>
    <row r="206" spans="1:19" s="610" customFormat="1" ht="15.75" customHeight="1">
      <c r="A206" s="621" t="s">
        <v>1240</v>
      </c>
      <c r="B206" s="648" t="s">
        <v>1241</v>
      </c>
      <c r="C206" s="623" t="s">
        <v>997</v>
      </c>
      <c r="D206" s="721">
        <v>0</v>
      </c>
      <c r="E206" s="721">
        <v>0</v>
      </c>
      <c r="F206" s="721">
        <v>0</v>
      </c>
      <c r="G206" s="650">
        <v>0</v>
      </c>
      <c r="H206" s="650">
        <v>0</v>
      </c>
      <c r="I206" s="650">
        <v>0</v>
      </c>
      <c r="J206" s="650">
        <v>0</v>
      </c>
      <c r="K206" s="650">
        <v>0</v>
      </c>
      <c r="L206" s="650">
        <v>0</v>
      </c>
      <c r="M206" s="650">
        <v>0</v>
      </c>
      <c r="N206" s="650">
        <v>0</v>
      </c>
      <c r="O206" s="650">
        <v>0</v>
      </c>
      <c r="P206" s="650">
        <v>0</v>
      </c>
      <c r="Q206" s="649">
        <f t="shared" si="68"/>
        <v>0</v>
      </c>
      <c r="R206" s="625">
        <f t="shared" si="68"/>
        <v>0</v>
      </c>
      <c r="S206" s="581"/>
    </row>
    <row r="207" spans="1:19" s="610" customFormat="1" ht="15.75" customHeight="1">
      <c r="A207" s="621" t="s">
        <v>1242</v>
      </c>
      <c r="B207" s="664" t="s">
        <v>1243</v>
      </c>
      <c r="C207" s="623" t="s">
        <v>997</v>
      </c>
      <c r="D207" s="721">
        <v>0</v>
      </c>
      <c r="E207" s="721">
        <v>0</v>
      </c>
      <c r="F207" s="721">
        <v>0</v>
      </c>
      <c r="G207" s="650">
        <v>0</v>
      </c>
      <c r="H207" s="650">
        <v>0</v>
      </c>
      <c r="I207" s="650">
        <v>0</v>
      </c>
      <c r="J207" s="650">
        <v>0</v>
      </c>
      <c r="K207" s="650">
        <v>0</v>
      </c>
      <c r="L207" s="650">
        <v>0</v>
      </c>
      <c r="M207" s="650">
        <v>0</v>
      </c>
      <c r="N207" s="650">
        <v>0</v>
      </c>
      <c r="O207" s="650">
        <v>0</v>
      </c>
      <c r="P207" s="650">
        <v>0</v>
      </c>
      <c r="Q207" s="649">
        <f t="shared" si="68"/>
        <v>0</v>
      </c>
      <c r="R207" s="625">
        <f t="shared" si="68"/>
        <v>0</v>
      </c>
      <c r="S207" s="581"/>
    </row>
    <row r="208" spans="1:19" s="610" customFormat="1" ht="15.75" customHeight="1">
      <c r="A208" s="621" t="s">
        <v>1244</v>
      </c>
      <c r="B208" s="664" t="s">
        <v>1245</v>
      </c>
      <c r="C208" s="623" t="s">
        <v>997</v>
      </c>
      <c r="D208" s="721">
        <v>0</v>
      </c>
      <c r="E208" s="721">
        <v>0</v>
      </c>
      <c r="F208" s="721">
        <v>0</v>
      </c>
      <c r="G208" s="650">
        <v>0</v>
      </c>
      <c r="H208" s="650">
        <v>0</v>
      </c>
      <c r="I208" s="650">
        <v>0</v>
      </c>
      <c r="J208" s="650">
        <v>0</v>
      </c>
      <c r="K208" s="650">
        <v>0</v>
      </c>
      <c r="L208" s="650">
        <v>0</v>
      </c>
      <c r="M208" s="650">
        <v>0</v>
      </c>
      <c r="N208" s="650">
        <v>0</v>
      </c>
      <c r="O208" s="650">
        <v>0</v>
      </c>
      <c r="P208" s="650">
        <v>0</v>
      </c>
      <c r="Q208" s="649">
        <f t="shared" si="68"/>
        <v>0</v>
      </c>
      <c r="R208" s="625">
        <f t="shared" si="68"/>
        <v>0</v>
      </c>
      <c r="S208" s="581"/>
    </row>
    <row r="209" spans="1:19" s="610" customFormat="1" ht="15.75" customHeight="1">
      <c r="A209" s="621" t="s">
        <v>1246</v>
      </c>
      <c r="B209" s="723" t="s">
        <v>1247</v>
      </c>
      <c r="C209" s="623" t="s">
        <v>997</v>
      </c>
      <c r="D209" s="721">
        <v>0</v>
      </c>
      <c r="E209" s="721">
        <v>0</v>
      </c>
      <c r="F209" s="721">
        <v>0</v>
      </c>
      <c r="G209" s="650">
        <v>0</v>
      </c>
      <c r="H209" s="650">
        <v>0</v>
      </c>
      <c r="I209" s="650">
        <v>0</v>
      </c>
      <c r="J209" s="650">
        <v>0</v>
      </c>
      <c r="K209" s="650">
        <v>0</v>
      </c>
      <c r="L209" s="650">
        <v>0</v>
      </c>
      <c r="M209" s="650">
        <v>0</v>
      </c>
      <c r="N209" s="650">
        <v>0</v>
      </c>
      <c r="O209" s="650">
        <v>0</v>
      </c>
      <c r="P209" s="650">
        <v>0</v>
      </c>
      <c r="Q209" s="649">
        <f t="shared" si="68"/>
        <v>0</v>
      </c>
      <c r="R209" s="625">
        <f t="shared" si="68"/>
        <v>0</v>
      </c>
      <c r="S209" s="581"/>
    </row>
    <row r="210" spans="1:19" s="610" customFormat="1" ht="15.75" customHeight="1">
      <c r="A210" s="653" t="s">
        <v>1248</v>
      </c>
      <c r="B210" s="702" t="s">
        <v>1249</v>
      </c>
      <c r="C210" s="655" t="s">
        <v>997</v>
      </c>
      <c r="D210" s="742">
        <v>1.9650000000000001</v>
      </c>
      <c r="E210" s="742">
        <v>7.5609999999999999</v>
      </c>
      <c r="F210" s="742">
        <f>F211+F218+F219+F220</f>
        <v>7.1289999999999996</v>
      </c>
      <c r="G210" s="742">
        <f t="shared" ref="G210:R210" si="69">G211+G218+G219+G220</f>
        <v>6.7670000000000003</v>
      </c>
      <c r="H210" s="704">
        <f t="shared" si="69"/>
        <v>0</v>
      </c>
      <c r="I210" s="742">
        <f t="shared" si="69"/>
        <v>6.766</v>
      </c>
      <c r="J210" s="704">
        <f t="shared" si="69"/>
        <v>0</v>
      </c>
      <c r="K210" s="742">
        <f t="shared" si="69"/>
        <v>6.7139999999999995</v>
      </c>
      <c r="L210" s="704">
        <f t="shared" si="69"/>
        <v>0</v>
      </c>
      <c r="M210" s="742">
        <f t="shared" si="69"/>
        <v>6.6949999999999994</v>
      </c>
      <c r="N210" s="704">
        <f t="shared" si="69"/>
        <v>0</v>
      </c>
      <c r="O210" s="742">
        <f t="shared" si="69"/>
        <v>6.6370000000000005</v>
      </c>
      <c r="P210" s="704">
        <f t="shared" si="69"/>
        <v>0</v>
      </c>
      <c r="Q210" s="742">
        <f t="shared" si="69"/>
        <v>33.579000000000001</v>
      </c>
      <c r="R210" s="705">
        <f t="shared" si="69"/>
        <v>0</v>
      </c>
      <c r="S210" s="581"/>
    </row>
    <row r="211" spans="1:19" s="610" customFormat="1" ht="15.75" customHeight="1">
      <c r="A211" s="706" t="s">
        <v>1250</v>
      </c>
      <c r="B211" s="714" t="s">
        <v>1251</v>
      </c>
      <c r="C211" s="708" t="s">
        <v>997</v>
      </c>
      <c r="D211" s="743">
        <v>1.9650000000000001</v>
      </c>
      <c r="E211" s="743">
        <v>7.5609999999999999</v>
      </c>
      <c r="F211" s="743">
        <f>F212+F213+F214+F215+F216+F217</f>
        <v>7.1289999999999996</v>
      </c>
      <c r="G211" s="744">
        <f t="shared" ref="G211:R211" si="70">G212+G213+G214+G215+G216+G217</f>
        <v>6.7670000000000003</v>
      </c>
      <c r="H211" s="745">
        <f t="shared" si="70"/>
        <v>0</v>
      </c>
      <c r="I211" s="744">
        <f t="shared" si="70"/>
        <v>6.766</v>
      </c>
      <c r="J211" s="745">
        <f t="shared" si="70"/>
        <v>0</v>
      </c>
      <c r="K211" s="744">
        <f t="shared" si="70"/>
        <v>6.7139999999999995</v>
      </c>
      <c r="L211" s="745">
        <f t="shared" si="70"/>
        <v>0</v>
      </c>
      <c r="M211" s="744">
        <f t="shared" si="70"/>
        <v>6.6949999999999994</v>
      </c>
      <c r="N211" s="745">
        <f t="shared" si="70"/>
        <v>0</v>
      </c>
      <c r="O211" s="744">
        <f t="shared" si="70"/>
        <v>6.6370000000000005</v>
      </c>
      <c r="P211" s="745">
        <f t="shared" si="70"/>
        <v>0</v>
      </c>
      <c r="Q211" s="744">
        <f t="shared" si="70"/>
        <v>33.579000000000001</v>
      </c>
      <c r="R211" s="746">
        <f t="shared" si="70"/>
        <v>0</v>
      </c>
      <c r="S211" s="581"/>
    </row>
    <row r="212" spans="1:19" s="610" customFormat="1" ht="15.75" customHeight="1">
      <c r="A212" s="627" t="s">
        <v>1252</v>
      </c>
      <c r="B212" s="659" t="s">
        <v>1253</v>
      </c>
      <c r="C212" s="629" t="s">
        <v>997</v>
      </c>
      <c r="D212" s="701">
        <v>1.181</v>
      </c>
      <c r="E212" s="701">
        <v>7.5609999999999999</v>
      </c>
      <c r="F212" s="701">
        <v>4.7859999999999996</v>
      </c>
      <c r="G212" s="701">
        <v>6.1420000000000003</v>
      </c>
      <c r="H212" s="671">
        <v>0</v>
      </c>
      <c r="I212" s="701">
        <v>6.444</v>
      </c>
      <c r="J212" s="671">
        <v>0</v>
      </c>
      <c r="K212" s="701">
        <v>6.4989999999999997</v>
      </c>
      <c r="L212" s="671">
        <v>0</v>
      </c>
      <c r="M212" s="701">
        <v>6.3529999999999998</v>
      </c>
      <c r="N212" s="671">
        <v>0</v>
      </c>
      <c r="O212" s="701">
        <v>2.956</v>
      </c>
      <c r="P212" s="671">
        <v>0</v>
      </c>
      <c r="Q212" s="701">
        <f t="shared" ref="Q212:R221" si="71">O212+M212+K212+I212+G212</f>
        <v>28.393999999999998</v>
      </c>
      <c r="R212" s="667">
        <f t="shared" si="71"/>
        <v>0</v>
      </c>
      <c r="S212" s="581"/>
    </row>
    <row r="213" spans="1:19" s="610" customFormat="1" ht="15.75" customHeight="1">
      <c r="A213" s="627" t="s">
        <v>1254</v>
      </c>
      <c r="B213" s="659" t="s">
        <v>1255</v>
      </c>
      <c r="C213" s="629" t="s">
        <v>997</v>
      </c>
      <c r="D213" s="671">
        <v>0</v>
      </c>
      <c r="E213" s="671">
        <v>0</v>
      </c>
      <c r="F213" s="747">
        <v>0</v>
      </c>
      <c r="G213" s="671">
        <v>0</v>
      </c>
      <c r="H213" s="671">
        <v>0</v>
      </c>
      <c r="I213" s="671">
        <v>0</v>
      </c>
      <c r="J213" s="671">
        <v>0</v>
      </c>
      <c r="K213" s="671">
        <v>0</v>
      </c>
      <c r="L213" s="671">
        <v>0</v>
      </c>
      <c r="M213" s="671">
        <v>0</v>
      </c>
      <c r="N213" s="671">
        <v>0</v>
      </c>
      <c r="O213" s="671">
        <v>0</v>
      </c>
      <c r="P213" s="671">
        <v>0</v>
      </c>
      <c r="Q213" s="671">
        <f t="shared" si="71"/>
        <v>0</v>
      </c>
      <c r="R213" s="667">
        <f t="shared" si="71"/>
        <v>0</v>
      </c>
      <c r="S213" s="581"/>
    </row>
    <row r="214" spans="1:19" s="610" customFormat="1" ht="15.75" customHeight="1">
      <c r="A214" s="621" t="s">
        <v>1256</v>
      </c>
      <c r="B214" s="648" t="s">
        <v>1257</v>
      </c>
      <c r="C214" s="623" t="s">
        <v>997</v>
      </c>
      <c r="D214" s="721">
        <v>0</v>
      </c>
      <c r="E214" s="712">
        <v>0</v>
      </c>
      <c r="F214" s="721">
        <v>0</v>
      </c>
      <c r="G214" s="670"/>
      <c r="H214" s="650">
        <v>0</v>
      </c>
      <c r="I214" s="721">
        <v>0</v>
      </c>
      <c r="J214" s="650">
        <v>0</v>
      </c>
      <c r="K214" s="721">
        <v>0</v>
      </c>
      <c r="L214" s="650">
        <v>0</v>
      </c>
      <c r="M214" s="721">
        <v>0</v>
      </c>
      <c r="N214" s="650">
        <v>0</v>
      </c>
      <c r="O214" s="721">
        <v>0</v>
      </c>
      <c r="P214" s="650">
        <v>0</v>
      </c>
      <c r="Q214" s="670">
        <f t="shared" si="71"/>
        <v>0</v>
      </c>
      <c r="R214" s="748">
        <f t="shared" si="71"/>
        <v>0</v>
      </c>
      <c r="S214" s="581"/>
    </row>
    <row r="215" spans="1:19" s="610" customFormat="1" ht="15.75" customHeight="1">
      <c r="A215" s="627" t="s">
        <v>1258</v>
      </c>
      <c r="B215" s="659" t="s">
        <v>1259</v>
      </c>
      <c r="C215" s="629" t="s">
        <v>997</v>
      </c>
      <c r="D215" s="701">
        <v>0.78400000000000003</v>
      </c>
      <c r="E215" s="671">
        <v>0</v>
      </c>
      <c r="F215" s="672">
        <v>2.343</v>
      </c>
      <c r="G215" s="672">
        <v>0.625</v>
      </c>
      <c r="H215" s="671">
        <v>0</v>
      </c>
      <c r="I215" s="672">
        <v>0.32200000000000001</v>
      </c>
      <c r="J215" s="671">
        <v>0</v>
      </c>
      <c r="K215" s="672">
        <v>0.215</v>
      </c>
      <c r="L215" s="672">
        <v>0</v>
      </c>
      <c r="M215" s="672">
        <v>0.34200000000000003</v>
      </c>
      <c r="N215" s="672">
        <v>0</v>
      </c>
      <c r="O215" s="672">
        <v>3.681</v>
      </c>
      <c r="P215" s="672">
        <v>0</v>
      </c>
      <c r="Q215" s="672">
        <f t="shared" si="71"/>
        <v>5.1849999999999996</v>
      </c>
      <c r="R215" s="749">
        <f t="shared" si="71"/>
        <v>0</v>
      </c>
      <c r="S215" s="581"/>
    </row>
    <row r="216" spans="1:19" s="610" customFormat="1" ht="15.75" customHeight="1">
      <c r="A216" s="621" t="s">
        <v>1260</v>
      </c>
      <c r="B216" s="648" t="s">
        <v>1261</v>
      </c>
      <c r="C216" s="623" t="s">
        <v>997</v>
      </c>
      <c r="D216" s="721">
        <v>0</v>
      </c>
      <c r="E216" s="721">
        <v>0</v>
      </c>
      <c r="F216" s="721">
        <v>0</v>
      </c>
      <c r="G216" s="721">
        <v>0</v>
      </c>
      <c r="H216" s="650">
        <v>0</v>
      </c>
      <c r="I216" s="721">
        <v>0</v>
      </c>
      <c r="J216" s="650">
        <v>0</v>
      </c>
      <c r="K216" s="721">
        <v>0</v>
      </c>
      <c r="L216" s="650">
        <v>0</v>
      </c>
      <c r="M216" s="721">
        <v>0</v>
      </c>
      <c r="N216" s="650">
        <v>0</v>
      </c>
      <c r="O216" s="721">
        <v>0</v>
      </c>
      <c r="P216" s="650">
        <v>0</v>
      </c>
      <c r="Q216" s="721">
        <f t="shared" si="71"/>
        <v>0</v>
      </c>
      <c r="R216" s="748">
        <f t="shared" si="71"/>
        <v>0</v>
      </c>
      <c r="S216" s="581"/>
    </row>
    <row r="217" spans="1:19" s="610" customFormat="1" ht="15.75" customHeight="1">
      <c r="A217" s="621" t="s">
        <v>1262</v>
      </c>
      <c r="B217" s="648" t="s">
        <v>1263</v>
      </c>
      <c r="C217" s="623" t="s">
        <v>997</v>
      </c>
      <c r="D217" s="721">
        <v>0</v>
      </c>
      <c r="E217" s="721">
        <v>0</v>
      </c>
      <c r="F217" s="721">
        <v>0</v>
      </c>
      <c r="G217" s="721">
        <v>0</v>
      </c>
      <c r="H217" s="650">
        <v>0</v>
      </c>
      <c r="I217" s="721">
        <v>0</v>
      </c>
      <c r="J217" s="650">
        <v>0</v>
      </c>
      <c r="K217" s="721">
        <v>0</v>
      </c>
      <c r="L217" s="650">
        <v>0</v>
      </c>
      <c r="M217" s="721">
        <v>0</v>
      </c>
      <c r="N217" s="650">
        <v>0</v>
      </c>
      <c r="O217" s="721">
        <v>0</v>
      </c>
      <c r="P217" s="650">
        <v>0</v>
      </c>
      <c r="Q217" s="721">
        <f t="shared" si="71"/>
        <v>0</v>
      </c>
      <c r="R217" s="748">
        <f t="shared" si="71"/>
        <v>0</v>
      </c>
      <c r="S217" s="581"/>
    </row>
    <row r="218" spans="1:19" s="610" customFormat="1" ht="15.75" customHeight="1">
      <c r="A218" s="621" t="s">
        <v>1264</v>
      </c>
      <c r="B218" s="723" t="s">
        <v>1265</v>
      </c>
      <c r="C218" s="623" t="s">
        <v>997</v>
      </c>
      <c r="D218" s="721">
        <v>0</v>
      </c>
      <c r="E218" s="721">
        <v>0</v>
      </c>
      <c r="F218" s="721">
        <v>0</v>
      </c>
      <c r="G218" s="721">
        <v>0</v>
      </c>
      <c r="H218" s="650">
        <v>0</v>
      </c>
      <c r="I218" s="721">
        <v>0</v>
      </c>
      <c r="J218" s="650">
        <v>0</v>
      </c>
      <c r="K218" s="721">
        <v>0</v>
      </c>
      <c r="L218" s="650">
        <v>0</v>
      </c>
      <c r="M218" s="721">
        <v>0</v>
      </c>
      <c r="N218" s="650">
        <v>0</v>
      </c>
      <c r="O218" s="721">
        <v>0</v>
      </c>
      <c r="P218" s="650">
        <v>0</v>
      </c>
      <c r="Q218" s="721">
        <f t="shared" si="71"/>
        <v>0</v>
      </c>
      <c r="R218" s="748">
        <f t="shared" si="71"/>
        <v>0</v>
      </c>
      <c r="S218" s="581"/>
    </row>
    <row r="219" spans="1:19" s="610" customFormat="1" ht="15.75" customHeight="1">
      <c r="A219" s="627" t="s">
        <v>1266</v>
      </c>
      <c r="B219" s="724" t="s">
        <v>1267</v>
      </c>
      <c r="C219" s="629" t="s">
        <v>997</v>
      </c>
      <c r="D219" s="671">
        <v>0</v>
      </c>
      <c r="E219" s="671">
        <v>0</v>
      </c>
      <c r="F219" s="671">
        <v>0</v>
      </c>
      <c r="G219" s="671">
        <v>0</v>
      </c>
      <c r="H219" s="671">
        <v>0</v>
      </c>
      <c r="I219" s="671">
        <v>0</v>
      </c>
      <c r="J219" s="671">
        <v>0</v>
      </c>
      <c r="K219" s="671">
        <v>0</v>
      </c>
      <c r="L219" s="671">
        <v>0</v>
      </c>
      <c r="M219" s="671">
        <v>0</v>
      </c>
      <c r="N219" s="671">
        <v>0</v>
      </c>
      <c r="O219" s="671">
        <v>0</v>
      </c>
      <c r="P219" s="671">
        <v>0</v>
      </c>
      <c r="Q219" s="671">
        <f t="shared" si="71"/>
        <v>0</v>
      </c>
      <c r="R219" s="667">
        <f t="shared" si="71"/>
        <v>0</v>
      </c>
      <c r="S219" s="581"/>
    </row>
    <row r="220" spans="1:19" s="610" customFormat="1" ht="15.75" customHeight="1">
      <c r="A220" s="621" t="s">
        <v>1268</v>
      </c>
      <c r="B220" s="723" t="s">
        <v>1082</v>
      </c>
      <c r="C220" s="623" t="s">
        <v>857</v>
      </c>
      <c r="D220" s="721">
        <v>0</v>
      </c>
      <c r="E220" s="721">
        <v>0</v>
      </c>
      <c r="F220" s="721">
        <v>0</v>
      </c>
      <c r="G220" s="650">
        <v>0</v>
      </c>
      <c r="H220" s="650">
        <v>0</v>
      </c>
      <c r="I220" s="650">
        <v>0</v>
      </c>
      <c r="J220" s="650">
        <v>0</v>
      </c>
      <c r="K220" s="650">
        <v>0</v>
      </c>
      <c r="L220" s="650">
        <v>0</v>
      </c>
      <c r="M220" s="650">
        <v>0</v>
      </c>
      <c r="N220" s="650">
        <v>0</v>
      </c>
      <c r="O220" s="650">
        <v>0</v>
      </c>
      <c r="P220" s="650">
        <v>0</v>
      </c>
      <c r="Q220" s="721">
        <f t="shared" si="71"/>
        <v>0</v>
      </c>
      <c r="R220" s="748">
        <f t="shared" si="71"/>
        <v>0</v>
      </c>
      <c r="S220" s="581"/>
    </row>
    <row r="221" spans="1:19" s="610" customFormat="1" ht="15.75" customHeight="1">
      <c r="A221" s="621" t="s">
        <v>1269</v>
      </c>
      <c r="B221" s="723" t="s">
        <v>1270</v>
      </c>
      <c r="C221" s="623" t="s">
        <v>997</v>
      </c>
      <c r="D221" s="721">
        <v>0</v>
      </c>
      <c r="E221" s="721">
        <v>0</v>
      </c>
      <c r="F221" s="721">
        <v>0</v>
      </c>
      <c r="G221" s="650">
        <v>0</v>
      </c>
      <c r="H221" s="650">
        <v>0</v>
      </c>
      <c r="I221" s="650">
        <v>0</v>
      </c>
      <c r="J221" s="650">
        <v>0</v>
      </c>
      <c r="K221" s="650">
        <v>0</v>
      </c>
      <c r="L221" s="650">
        <v>0</v>
      </c>
      <c r="M221" s="650">
        <v>0</v>
      </c>
      <c r="N221" s="650">
        <v>0</v>
      </c>
      <c r="O221" s="650">
        <v>0</v>
      </c>
      <c r="P221" s="650">
        <v>0</v>
      </c>
      <c r="Q221" s="721">
        <f t="shared" si="71"/>
        <v>0</v>
      </c>
      <c r="R221" s="748">
        <f t="shared" si="71"/>
        <v>0</v>
      </c>
      <c r="S221" s="581"/>
    </row>
    <row r="222" spans="1:19" s="610" customFormat="1" ht="15.75" customHeight="1">
      <c r="A222" s="653" t="s">
        <v>1271</v>
      </c>
      <c r="B222" s="702" t="s">
        <v>1272</v>
      </c>
      <c r="C222" s="655" t="s">
        <v>997</v>
      </c>
      <c r="D222" s="750">
        <v>0.51500000000000001</v>
      </c>
      <c r="E222" s="750">
        <v>4.6269999999999998</v>
      </c>
      <c r="F222" s="704">
        <f>F223+F224+F228+F229+F232+F233+F234</f>
        <v>2.343</v>
      </c>
      <c r="G222" s="750">
        <f t="shared" ref="G222:R222" si="72">G223+G224+G228+G229+G232+G233+G234</f>
        <v>0</v>
      </c>
      <c r="H222" s="750">
        <f t="shared" si="72"/>
        <v>0</v>
      </c>
      <c r="I222" s="750">
        <f t="shared" si="72"/>
        <v>0</v>
      </c>
      <c r="J222" s="750">
        <f t="shared" si="72"/>
        <v>0</v>
      </c>
      <c r="K222" s="750">
        <f t="shared" si="72"/>
        <v>0</v>
      </c>
      <c r="L222" s="750">
        <f t="shared" si="72"/>
        <v>0</v>
      </c>
      <c r="M222" s="750">
        <f t="shared" si="72"/>
        <v>0</v>
      </c>
      <c r="N222" s="750">
        <f t="shared" si="72"/>
        <v>0</v>
      </c>
      <c r="O222" s="750">
        <f t="shared" si="72"/>
        <v>0</v>
      </c>
      <c r="P222" s="750">
        <f t="shared" si="72"/>
        <v>0</v>
      </c>
      <c r="Q222" s="750">
        <f t="shared" si="72"/>
        <v>0</v>
      </c>
      <c r="R222" s="751">
        <f t="shared" si="72"/>
        <v>0</v>
      </c>
      <c r="S222" s="581"/>
    </row>
    <row r="223" spans="1:19" s="610" customFormat="1" ht="15.75" customHeight="1">
      <c r="A223" s="621" t="s">
        <v>1273</v>
      </c>
      <c r="B223" s="723" t="s">
        <v>1274</v>
      </c>
      <c r="C223" s="623" t="s">
        <v>997</v>
      </c>
      <c r="D223" s="739">
        <v>0.51500000000000001</v>
      </c>
      <c r="E223" s="752">
        <v>0.81100000000000005</v>
      </c>
      <c r="F223" s="721">
        <v>0</v>
      </c>
      <c r="G223" s="650">
        <v>0</v>
      </c>
      <c r="H223" s="650">
        <v>0</v>
      </c>
      <c r="I223" s="650">
        <v>0</v>
      </c>
      <c r="J223" s="650">
        <v>0</v>
      </c>
      <c r="K223" s="650">
        <v>0</v>
      </c>
      <c r="L223" s="650">
        <v>0</v>
      </c>
      <c r="M223" s="650">
        <v>0</v>
      </c>
      <c r="N223" s="650">
        <v>0</v>
      </c>
      <c r="O223" s="650">
        <v>0</v>
      </c>
      <c r="P223" s="650">
        <v>0</v>
      </c>
      <c r="Q223" s="753">
        <f t="shared" ref="Q223:R234" si="73">O223+M223+K223+I223+G223</f>
        <v>0</v>
      </c>
      <c r="R223" s="754">
        <f t="shared" si="73"/>
        <v>0</v>
      </c>
      <c r="S223" s="581"/>
    </row>
    <row r="224" spans="1:19" s="610" customFormat="1" ht="15.75" customHeight="1">
      <c r="A224" s="706" t="s">
        <v>1275</v>
      </c>
      <c r="B224" s="714" t="s">
        <v>1276</v>
      </c>
      <c r="C224" s="708" t="s">
        <v>997</v>
      </c>
      <c r="D224" s="755">
        <v>0</v>
      </c>
      <c r="E224" s="755">
        <v>3.8159999999999998</v>
      </c>
      <c r="F224" s="755">
        <f>F225+F226+F227</f>
        <v>2.343</v>
      </c>
      <c r="G224" s="756">
        <f t="shared" ref="G224:P224" si="74">G225+G226+G227</f>
        <v>0</v>
      </c>
      <c r="H224" s="756">
        <f t="shared" si="74"/>
        <v>0</v>
      </c>
      <c r="I224" s="756">
        <f t="shared" si="74"/>
        <v>0</v>
      </c>
      <c r="J224" s="756">
        <f t="shared" si="74"/>
        <v>0</v>
      </c>
      <c r="K224" s="756">
        <f t="shared" si="74"/>
        <v>0</v>
      </c>
      <c r="L224" s="756">
        <f t="shared" si="74"/>
        <v>0</v>
      </c>
      <c r="M224" s="756">
        <f t="shared" si="74"/>
        <v>0</v>
      </c>
      <c r="N224" s="756">
        <f t="shared" si="74"/>
        <v>0</v>
      </c>
      <c r="O224" s="756">
        <f t="shared" si="74"/>
        <v>0</v>
      </c>
      <c r="P224" s="756">
        <f t="shared" si="74"/>
        <v>0</v>
      </c>
      <c r="Q224" s="756">
        <f t="shared" si="73"/>
        <v>0</v>
      </c>
      <c r="R224" s="757">
        <f t="shared" si="73"/>
        <v>0</v>
      </c>
      <c r="S224" s="581"/>
    </row>
    <row r="225" spans="1:19" s="610" customFormat="1" ht="15.75" customHeight="1">
      <c r="A225" s="621" t="s">
        <v>1277</v>
      </c>
      <c r="B225" s="648" t="s">
        <v>1278</v>
      </c>
      <c r="C225" s="623" t="s">
        <v>997</v>
      </c>
      <c r="D225" s="721">
        <v>0</v>
      </c>
      <c r="E225" s="721">
        <v>3.8159999999999998</v>
      </c>
      <c r="F225" s="721">
        <v>0</v>
      </c>
      <c r="G225" s="650">
        <v>0</v>
      </c>
      <c r="H225" s="650">
        <v>0</v>
      </c>
      <c r="I225" s="650">
        <v>0</v>
      </c>
      <c r="J225" s="650">
        <v>0</v>
      </c>
      <c r="K225" s="650">
        <v>0</v>
      </c>
      <c r="L225" s="650">
        <v>0</v>
      </c>
      <c r="M225" s="650">
        <v>0</v>
      </c>
      <c r="N225" s="650">
        <v>0</v>
      </c>
      <c r="O225" s="650">
        <v>0</v>
      </c>
      <c r="P225" s="650">
        <v>0</v>
      </c>
      <c r="Q225" s="753">
        <f t="shared" si="73"/>
        <v>0</v>
      </c>
      <c r="R225" s="754">
        <f t="shared" si="73"/>
        <v>0</v>
      </c>
      <c r="S225" s="581"/>
    </row>
    <row r="226" spans="1:19" s="610" customFormat="1" ht="15.75" customHeight="1">
      <c r="A226" s="627" t="s">
        <v>1279</v>
      </c>
      <c r="B226" s="659" t="s">
        <v>1280</v>
      </c>
      <c r="C226" s="629" t="s">
        <v>997</v>
      </c>
      <c r="D226" s="671">
        <v>0</v>
      </c>
      <c r="E226" s="671">
        <v>0</v>
      </c>
      <c r="F226" s="671">
        <f>F215</f>
        <v>2.343</v>
      </c>
      <c r="G226" s="672">
        <f t="shared" ref="G226:P226" si="75">G431</f>
        <v>0</v>
      </c>
      <c r="H226" s="672">
        <f t="shared" si="75"/>
        <v>0</v>
      </c>
      <c r="I226" s="672">
        <f t="shared" si="75"/>
        <v>0</v>
      </c>
      <c r="J226" s="672">
        <f t="shared" si="75"/>
        <v>0</v>
      </c>
      <c r="K226" s="672">
        <f t="shared" si="75"/>
        <v>0</v>
      </c>
      <c r="L226" s="672">
        <f t="shared" si="75"/>
        <v>0</v>
      </c>
      <c r="M226" s="672">
        <f t="shared" si="75"/>
        <v>0</v>
      </c>
      <c r="N226" s="672">
        <f t="shared" si="75"/>
        <v>0</v>
      </c>
      <c r="O226" s="672">
        <f t="shared" si="75"/>
        <v>0</v>
      </c>
      <c r="P226" s="672">
        <f t="shared" si="75"/>
        <v>0</v>
      </c>
      <c r="Q226" s="672">
        <f t="shared" si="73"/>
        <v>0</v>
      </c>
      <c r="R226" s="673">
        <f t="shared" si="73"/>
        <v>0</v>
      </c>
      <c r="S226" s="581"/>
    </row>
    <row r="227" spans="1:19" s="610" customFormat="1" ht="15.75" customHeight="1">
      <c r="A227" s="621" t="s">
        <v>1281</v>
      </c>
      <c r="B227" s="648" t="s">
        <v>1282</v>
      </c>
      <c r="C227" s="623" t="s">
        <v>997</v>
      </c>
      <c r="D227" s="721">
        <v>0</v>
      </c>
      <c r="E227" s="721">
        <v>0</v>
      </c>
      <c r="F227" s="721">
        <v>0</v>
      </c>
      <c r="G227" s="650">
        <v>0</v>
      </c>
      <c r="H227" s="650">
        <v>0</v>
      </c>
      <c r="I227" s="650">
        <v>0</v>
      </c>
      <c r="J227" s="650">
        <v>0</v>
      </c>
      <c r="K227" s="650">
        <v>0</v>
      </c>
      <c r="L227" s="650">
        <v>0</v>
      </c>
      <c r="M227" s="650">
        <v>0</v>
      </c>
      <c r="N227" s="650">
        <v>0</v>
      </c>
      <c r="O227" s="650">
        <v>0</v>
      </c>
      <c r="P227" s="650">
        <v>0</v>
      </c>
      <c r="Q227" s="721">
        <f t="shared" si="73"/>
        <v>0</v>
      </c>
      <c r="R227" s="748">
        <f t="shared" si="73"/>
        <v>0</v>
      </c>
      <c r="S227" s="581"/>
    </row>
    <row r="228" spans="1:19" s="610" customFormat="1" ht="15.75" customHeight="1">
      <c r="A228" s="621" t="s">
        <v>1283</v>
      </c>
      <c r="B228" s="723" t="s">
        <v>1284</v>
      </c>
      <c r="C228" s="623" t="s">
        <v>997</v>
      </c>
      <c r="D228" s="721">
        <v>0</v>
      </c>
      <c r="E228" s="721">
        <v>0</v>
      </c>
      <c r="F228" s="721">
        <v>0</v>
      </c>
      <c r="G228" s="650">
        <v>0</v>
      </c>
      <c r="H228" s="650">
        <v>0</v>
      </c>
      <c r="I228" s="650">
        <v>0</v>
      </c>
      <c r="J228" s="650">
        <v>0</v>
      </c>
      <c r="K228" s="650">
        <v>0</v>
      </c>
      <c r="L228" s="650">
        <v>0</v>
      </c>
      <c r="M228" s="650">
        <v>0</v>
      </c>
      <c r="N228" s="650">
        <v>0</v>
      </c>
      <c r="O228" s="650">
        <v>0</v>
      </c>
      <c r="P228" s="650">
        <v>0</v>
      </c>
      <c r="Q228" s="721">
        <f t="shared" si="73"/>
        <v>0</v>
      </c>
      <c r="R228" s="748">
        <f t="shared" si="73"/>
        <v>0</v>
      </c>
      <c r="S228" s="581"/>
    </row>
    <row r="229" spans="1:19" s="610" customFormat="1" ht="15.75" customHeight="1">
      <c r="A229" s="621" t="s">
        <v>1285</v>
      </c>
      <c r="B229" s="723" t="s">
        <v>1286</v>
      </c>
      <c r="C229" s="623" t="s">
        <v>997</v>
      </c>
      <c r="D229" s="721">
        <v>0</v>
      </c>
      <c r="E229" s="721">
        <v>0</v>
      </c>
      <c r="F229" s="721">
        <v>0</v>
      </c>
      <c r="G229" s="650">
        <v>0</v>
      </c>
      <c r="H229" s="650">
        <v>0</v>
      </c>
      <c r="I229" s="650">
        <v>0</v>
      </c>
      <c r="J229" s="650">
        <v>0</v>
      </c>
      <c r="K229" s="650">
        <v>0</v>
      </c>
      <c r="L229" s="650">
        <v>0</v>
      </c>
      <c r="M229" s="650">
        <v>0</v>
      </c>
      <c r="N229" s="650">
        <v>0</v>
      </c>
      <c r="O229" s="650">
        <v>0</v>
      </c>
      <c r="P229" s="650">
        <v>0</v>
      </c>
      <c r="Q229" s="721">
        <f t="shared" si="73"/>
        <v>0</v>
      </c>
      <c r="R229" s="748">
        <f t="shared" si="73"/>
        <v>0</v>
      </c>
      <c r="S229" s="581"/>
    </row>
    <row r="230" spans="1:19" s="610" customFormat="1" ht="15.75" customHeight="1">
      <c r="A230" s="621" t="s">
        <v>1287</v>
      </c>
      <c r="B230" s="648" t="s">
        <v>1288</v>
      </c>
      <c r="C230" s="623" t="s">
        <v>997</v>
      </c>
      <c r="D230" s="721">
        <v>0</v>
      </c>
      <c r="E230" s="721">
        <v>0</v>
      </c>
      <c r="F230" s="721">
        <v>0</v>
      </c>
      <c r="G230" s="650">
        <v>0</v>
      </c>
      <c r="H230" s="650">
        <v>0</v>
      </c>
      <c r="I230" s="650">
        <v>0</v>
      </c>
      <c r="J230" s="650">
        <v>0</v>
      </c>
      <c r="K230" s="650">
        <v>0</v>
      </c>
      <c r="L230" s="650">
        <v>0</v>
      </c>
      <c r="M230" s="650">
        <v>0</v>
      </c>
      <c r="N230" s="650">
        <v>0</v>
      </c>
      <c r="O230" s="650">
        <v>0</v>
      </c>
      <c r="P230" s="650">
        <v>0</v>
      </c>
      <c r="Q230" s="721">
        <f t="shared" si="73"/>
        <v>0</v>
      </c>
      <c r="R230" s="748">
        <f t="shared" si="73"/>
        <v>0</v>
      </c>
      <c r="S230" s="581"/>
    </row>
    <row r="231" spans="1:19" s="610" customFormat="1" ht="15.75" customHeight="1">
      <c r="A231" s="621" t="s">
        <v>1289</v>
      </c>
      <c r="B231" s="648" t="s">
        <v>1290</v>
      </c>
      <c r="C231" s="623" t="s">
        <v>997</v>
      </c>
      <c r="D231" s="721">
        <v>0</v>
      </c>
      <c r="E231" s="721">
        <v>0</v>
      </c>
      <c r="F231" s="721">
        <v>0</v>
      </c>
      <c r="G231" s="650">
        <v>0</v>
      </c>
      <c r="H231" s="650">
        <v>0</v>
      </c>
      <c r="I231" s="650">
        <v>0</v>
      </c>
      <c r="J231" s="650">
        <v>0</v>
      </c>
      <c r="K231" s="650">
        <v>0</v>
      </c>
      <c r="L231" s="650">
        <v>0</v>
      </c>
      <c r="M231" s="650">
        <v>0</v>
      </c>
      <c r="N231" s="650">
        <v>0</v>
      </c>
      <c r="O231" s="650">
        <v>0</v>
      </c>
      <c r="P231" s="650">
        <v>0</v>
      </c>
      <c r="Q231" s="721">
        <f t="shared" si="73"/>
        <v>0</v>
      </c>
      <c r="R231" s="748">
        <f t="shared" si="73"/>
        <v>0</v>
      </c>
      <c r="S231" s="581"/>
    </row>
    <row r="232" spans="1:19" s="610" customFormat="1" ht="15.75" customHeight="1">
      <c r="A232" s="621" t="s">
        <v>1291</v>
      </c>
      <c r="B232" s="723" t="s">
        <v>1292</v>
      </c>
      <c r="C232" s="623" t="s">
        <v>997</v>
      </c>
      <c r="D232" s="721">
        <v>0</v>
      </c>
      <c r="E232" s="721">
        <v>0</v>
      </c>
      <c r="F232" s="721">
        <v>0</v>
      </c>
      <c r="G232" s="650">
        <v>0</v>
      </c>
      <c r="H232" s="650">
        <v>0</v>
      </c>
      <c r="I232" s="650">
        <v>0</v>
      </c>
      <c r="J232" s="650">
        <v>0</v>
      </c>
      <c r="K232" s="650">
        <v>0</v>
      </c>
      <c r="L232" s="650">
        <v>0</v>
      </c>
      <c r="M232" s="650">
        <v>0</v>
      </c>
      <c r="N232" s="650">
        <v>0</v>
      </c>
      <c r="O232" s="650">
        <v>0</v>
      </c>
      <c r="P232" s="650">
        <v>0</v>
      </c>
      <c r="Q232" s="721">
        <f t="shared" si="73"/>
        <v>0</v>
      </c>
      <c r="R232" s="748">
        <f t="shared" si="73"/>
        <v>0</v>
      </c>
      <c r="S232" s="581"/>
    </row>
    <row r="233" spans="1:19" s="610" customFormat="1" ht="15.75" customHeight="1">
      <c r="A233" s="621" t="s">
        <v>1293</v>
      </c>
      <c r="B233" s="723" t="s">
        <v>1294</v>
      </c>
      <c r="C233" s="623" t="s">
        <v>997</v>
      </c>
      <c r="D233" s="721">
        <v>0</v>
      </c>
      <c r="E233" s="721">
        <v>0</v>
      </c>
      <c r="F233" s="721">
        <v>0</v>
      </c>
      <c r="G233" s="650">
        <v>0</v>
      </c>
      <c r="H233" s="650">
        <v>0</v>
      </c>
      <c r="I233" s="650">
        <v>0</v>
      </c>
      <c r="J233" s="650">
        <v>0</v>
      </c>
      <c r="K233" s="650">
        <v>0</v>
      </c>
      <c r="L233" s="650">
        <v>0</v>
      </c>
      <c r="M233" s="650">
        <v>0</v>
      </c>
      <c r="N233" s="650">
        <v>0</v>
      </c>
      <c r="O233" s="650">
        <v>0</v>
      </c>
      <c r="P233" s="650">
        <v>0</v>
      </c>
      <c r="Q233" s="721">
        <f t="shared" si="73"/>
        <v>0</v>
      </c>
      <c r="R233" s="748">
        <f t="shared" si="73"/>
        <v>0</v>
      </c>
      <c r="S233" s="581"/>
    </row>
    <row r="234" spans="1:19" s="610" customFormat="1" ht="15.75" customHeight="1">
      <c r="A234" s="621" t="s">
        <v>1295</v>
      </c>
      <c r="B234" s="723" t="s">
        <v>1296</v>
      </c>
      <c r="C234" s="623" t="s">
        <v>997</v>
      </c>
      <c r="D234" s="721">
        <v>0</v>
      </c>
      <c r="E234" s="721">
        <v>0</v>
      </c>
      <c r="F234" s="721">
        <v>0</v>
      </c>
      <c r="G234" s="650">
        <v>0</v>
      </c>
      <c r="H234" s="650">
        <v>0</v>
      </c>
      <c r="I234" s="650">
        <v>0</v>
      </c>
      <c r="J234" s="650">
        <v>0</v>
      </c>
      <c r="K234" s="650">
        <v>0</v>
      </c>
      <c r="L234" s="650">
        <v>0</v>
      </c>
      <c r="M234" s="650">
        <v>0</v>
      </c>
      <c r="N234" s="650">
        <v>0</v>
      </c>
      <c r="O234" s="650">
        <v>0</v>
      </c>
      <c r="P234" s="650">
        <v>0</v>
      </c>
      <c r="Q234" s="721">
        <f t="shared" si="73"/>
        <v>0</v>
      </c>
      <c r="R234" s="748">
        <f t="shared" si="73"/>
        <v>0</v>
      </c>
      <c r="S234" s="581"/>
    </row>
    <row r="235" spans="1:19" s="610" customFormat="1" ht="15.75" customHeight="1">
      <c r="A235" s="653" t="s">
        <v>1297</v>
      </c>
      <c r="B235" s="702" t="s">
        <v>1298</v>
      </c>
      <c r="C235" s="655" t="s">
        <v>997</v>
      </c>
      <c r="D235" s="758">
        <v>40.473999999999997</v>
      </c>
      <c r="E235" s="704">
        <v>0</v>
      </c>
      <c r="F235" s="740">
        <v>0</v>
      </c>
      <c r="G235" s="740">
        <v>0</v>
      </c>
      <c r="H235" s="740">
        <v>0</v>
      </c>
      <c r="I235" s="740">
        <v>0</v>
      </c>
      <c r="J235" s="740">
        <v>0</v>
      </c>
      <c r="K235" s="740">
        <v>0</v>
      </c>
      <c r="L235" s="740">
        <v>0</v>
      </c>
      <c r="M235" s="740">
        <v>0</v>
      </c>
      <c r="N235" s="740">
        <v>0</v>
      </c>
      <c r="O235" s="740">
        <v>0</v>
      </c>
      <c r="P235" s="740">
        <v>0</v>
      </c>
      <c r="Q235" s="740">
        <v>0</v>
      </c>
      <c r="R235" s="741">
        <v>0</v>
      </c>
      <c r="S235" s="581"/>
    </row>
    <row r="236" spans="1:19" s="610" customFormat="1" ht="15.75" customHeight="1">
      <c r="A236" s="621" t="s">
        <v>1299</v>
      </c>
      <c r="B236" s="723" t="s">
        <v>1300</v>
      </c>
      <c r="C236" s="623" t="s">
        <v>997</v>
      </c>
      <c r="D236" s="712">
        <v>40.473999999999997</v>
      </c>
      <c r="E236" s="721">
        <v>0</v>
      </c>
      <c r="F236" s="721">
        <v>0</v>
      </c>
      <c r="G236" s="650">
        <v>0</v>
      </c>
      <c r="H236" s="650">
        <v>0</v>
      </c>
      <c r="I236" s="650">
        <v>0</v>
      </c>
      <c r="J236" s="650">
        <v>0</v>
      </c>
      <c r="K236" s="650">
        <v>0</v>
      </c>
      <c r="L236" s="650">
        <v>0</v>
      </c>
      <c r="M236" s="650">
        <v>0</v>
      </c>
      <c r="N236" s="650">
        <v>0</v>
      </c>
      <c r="O236" s="650">
        <v>0</v>
      </c>
      <c r="P236" s="650">
        <v>0</v>
      </c>
      <c r="Q236" s="721">
        <f t="shared" ref="Q236:R241" si="76">O236+M236+K236+I236+G236</f>
        <v>0</v>
      </c>
      <c r="R236" s="748">
        <f t="shared" si="76"/>
        <v>0</v>
      </c>
      <c r="S236" s="581"/>
    </row>
    <row r="237" spans="1:19" s="610" customFormat="1" ht="15.75" customHeight="1">
      <c r="A237" s="621" t="s">
        <v>1301</v>
      </c>
      <c r="B237" s="648" t="s">
        <v>1278</v>
      </c>
      <c r="C237" s="623" t="s">
        <v>997</v>
      </c>
      <c r="D237" s="712">
        <v>40.473999999999997</v>
      </c>
      <c r="E237" s="721">
        <v>0</v>
      </c>
      <c r="F237" s="721">
        <v>0</v>
      </c>
      <c r="G237" s="650">
        <v>0</v>
      </c>
      <c r="H237" s="650">
        <v>0</v>
      </c>
      <c r="I237" s="650">
        <v>0</v>
      </c>
      <c r="J237" s="650">
        <v>0</v>
      </c>
      <c r="K237" s="650">
        <v>0</v>
      </c>
      <c r="L237" s="650">
        <v>0</v>
      </c>
      <c r="M237" s="650">
        <v>0</v>
      </c>
      <c r="N237" s="650">
        <v>0</v>
      </c>
      <c r="O237" s="650">
        <v>0</v>
      </c>
      <c r="P237" s="650">
        <v>0</v>
      </c>
      <c r="Q237" s="721">
        <f t="shared" si="76"/>
        <v>0</v>
      </c>
      <c r="R237" s="748">
        <f t="shared" si="76"/>
        <v>0</v>
      </c>
      <c r="S237" s="581"/>
    </row>
    <row r="238" spans="1:19" s="610" customFormat="1" ht="15.75" customHeight="1">
      <c r="A238" s="621" t="s">
        <v>1302</v>
      </c>
      <c r="B238" s="648" t="s">
        <v>1280</v>
      </c>
      <c r="C238" s="623" t="s">
        <v>997</v>
      </c>
      <c r="D238" s="721">
        <v>0</v>
      </c>
      <c r="E238" s="721">
        <v>0</v>
      </c>
      <c r="F238" s="721">
        <v>0</v>
      </c>
      <c r="G238" s="650">
        <v>0</v>
      </c>
      <c r="H238" s="650">
        <v>0</v>
      </c>
      <c r="I238" s="650">
        <v>0</v>
      </c>
      <c r="J238" s="650">
        <v>0</v>
      </c>
      <c r="K238" s="650">
        <v>0</v>
      </c>
      <c r="L238" s="650">
        <v>0</v>
      </c>
      <c r="M238" s="650">
        <v>0</v>
      </c>
      <c r="N238" s="650">
        <v>0</v>
      </c>
      <c r="O238" s="650">
        <v>0</v>
      </c>
      <c r="P238" s="650">
        <v>0</v>
      </c>
      <c r="Q238" s="721">
        <f t="shared" si="76"/>
        <v>0</v>
      </c>
      <c r="R238" s="748">
        <f t="shared" si="76"/>
        <v>0</v>
      </c>
      <c r="S238" s="581"/>
    </row>
    <row r="239" spans="1:19" s="610" customFormat="1" ht="15.75" customHeight="1">
      <c r="A239" s="621" t="s">
        <v>1303</v>
      </c>
      <c r="B239" s="648" t="s">
        <v>1282</v>
      </c>
      <c r="C239" s="623" t="s">
        <v>997</v>
      </c>
      <c r="D239" s="721">
        <v>0</v>
      </c>
      <c r="E239" s="721">
        <v>0</v>
      </c>
      <c r="F239" s="721">
        <v>0</v>
      </c>
      <c r="G239" s="650">
        <v>0</v>
      </c>
      <c r="H239" s="650">
        <v>0</v>
      </c>
      <c r="I239" s="650">
        <v>0</v>
      </c>
      <c r="J239" s="650">
        <v>0</v>
      </c>
      <c r="K239" s="650">
        <v>0</v>
      </c>
      <c r="L239" s="650">
        <v>0</v>
      </c>
      <c r="M239" s="650">
        <v>0</v>
      </c>
      <c r="N239" s="650">
        <v>0</v>
      </c>
      <c r="O239" s="650">
        <v>0</v>
      </c>
      <c r="P239" s="650">
        <v>0</v>
      </c>
      <c r="Q239" s="721">
        <f t="shared" si="76"/>
        <v>0</v>
      </c>
      <c r="R239" s="748">
        <f t="shared" si="76"/>
        <v>0</v>
      </c>
      <c r="S239" s="581"/>
    </row>
    <row r="240" spans="1:19" s="610" customFormat="1" ht="15.75" customHeight="1">
      <c r="A240" s="621" t="s">
        <v>1304</v>
      </c>
      <c r="B240" s="723" t="s">
        <v>1163</v>
      </c>
      <c r="C240" s="623" t="s">
        <v>997</v>
      </c>
      <c r="D240" s="721">
        <v>0</v>
      </c>
      <c r="E240" s="721">
        <v>0</v>
      </c>
      <c r="F240" s="721">
        <v>0</v>
      </c>
      <c r="G240" s="650">
        <v>0</v>
      </c>
      <c r="H240" s="650">
        <v>0</v>
      </c>
      <c r="I240" s="650">
        <v>0</v>
      </c>
      <c r="J240" s="650">
        <v>0</v>
      </c>
      <c r="K240" s="650">
        <v>0</v>
      </c>
      <c r="L240" s="650">
        <v>0</v>
      </c>
      <c r="M240" s="650">
        <v>0</v>
      </c>
      <c r="N240" s="650">
        <v>0</v>
      </c>
      <c r="O240" s="650">
        <v>0</v>
      </c>
      <c r="P240" s="650">
        <v>0</v>
      </c>
      <c r="Q240" s="721">
        <f t="shared" si="76"/>
        <v>0</v>
      </c>
      <c r="R240" s="748">
        <f t="shared" si="76"/>
        <v>0</v>
      </c>
      <c r="S240" s="581"/>
    </row>
    <row r="241" spans="1:19" s="610" customFormat="1" ht="15.75" customHeight="1">
      <c r="A241" s="621" t="s">
        <v>1305</v>
      </c>
      <c r="B241" s="723" t="s">
        <v>1306</v>
      </c>
      <c r="C241" s="623" t="s">
        <v>997</v>
      </c>
      <c r="D241" s="721">
        <v>0</v>
      </c>
      <c r="E241" s="721">
        <v>0</v>
      </c>
      <c r="F241" s="721">
        <v>0</v>
      </c>
      <c r="G241" s="650">
        <v>0</v>
      </c>
      <c r="H241" s="650">
        <v>0</v>
      </c>
      <c r="I241" s="650">
        <v>0</v>
      </c>
      <c r="J241" s="650">
        <v>0</v>
      </c>
      <c r="K241" s="650">
        <v>0</v>
      </c>
      <c r="L241" s="650">
        <v>0</v>
      </c>
      <c r="M241" s="650">
        <v>0</v>
      </c>
      <c r="N241" s="650">
        <v>0</v>
      </c>
      <c r="O241" s="650">
        <v>0</v>
      </c>
      <c r="P241" s="650">
        <v>0</v>
      </c>
      <c r="Q241" s="721">
        <f t="shared" si="76"/>
        <v>0</v>
      </c>
      <c r="R241" s="748">
        <f t="shared" si="76"/>
        <v>0</v>
      </c>
      <c r="S241" s="581"/>
    </row>
    <row r="242" spans="1:19" s="610" customFormat="1" ht="15.75" customHeight="1">
      <c r="A242" s="653" t="s">
        <v>1307</v>
      </c>
      <c r="B242" s="702" t="s">
        <v>1308</v>
      </c>
      <c r="C242" s="655" t="s">
        <v>997</v>
      </c>
      <c r="D242" s="703">
        <v>12.263999999999996</v>
      </c>
      <c r="E242" s="703">
        <v>83.801000000000016</v>
      </c>
      <c r="F242" s="703">
        <f>F167-F185</f>
        <v>4.7860427199999975</v>
      </c>
      <c r="G242" s="703">
        <f t="shared" ref="G242:R242" si="77">G167-G185</f>
        <v>6.7669999999999959</v>
      </c>
      <c r="H242" s="704">
        <f t="shared" si="77"/>
        <v>0</v>
      </c>
      <c r="I242" s="703">
        <f t="shared" si="77"/>
        <v>6.7660000000000053</v>
      </c>
      <c r="J242" s="704">
        <f t="shared" si="77"/>
        <v>0</v>
      </c>
      <c r="K242" s="703">
        <f t="shared" si="77"/>
        <v>6.7139999999999986</v>
      </c>
      <c r="L242" s="704">
        <f t="shared" si="77"/>
        <v>0</v>
      </c>
      <c r="M242" s="703">
        <f t="shared" si="77"/>
        <v>6.6950000000000074</v>
      </c>
      <c r="N242" s="704">
        <f t="shared" si="77"/>
        <v>0</v>
      </c>
      <c r="O242" s="703">
        <f t="shared" si="77"/>
        <v>6.6369999999999862</v>
      </c>
      <c r="P242" s="704">
        <f t="shared" si="77"/>
        <v>0</v>
      </c>
      <c r="Q242" s="703">
        <f t="shared" si="77"/>
        <v>33.579000000000121</v>
      </c>
      <c r="R242" s="705">
        <f t="shared" si="77"/>
        <v>0</v>
      </c>
      <c r="S242" s="581"/>
    </row>
    <row r="243" spans="1:19" s="610" customFormat="1" ht="15.75" customHeight="1">
      <c r="A243" s="653" t="s">
        <v>1309</v>
      </c>
      <c r="B243" s="702" t="s">
        <v>1310</v>
      </c>
      <c r="C243" s="655" t="s">
        <v>997</v>
      </c>
      <c r="D243" s="703">
        <v>-1.9650000000000001</v>
      </c>
      <c r="E243" s="703">
        <v>-7.5609999999999999</v>
      </c>
      <c r="F243" s="703">
        <f>F203-F210</f>
        <v>-7.1289999999999996</v>
      </c>
      <c r="G243" s="703">
        <f t="shared" ref="G243:R243" si="78">G203-G210</f>
        <v>-6.7670000000000003</v>
      </c>
      <c r="H243" s="704">
        <f t="shared" si="78"/>
        <v>0</v>
      </c>
      <c r="I243" s="703">
        <f t="shared" si="78"/>
        <v>-6.766</v>
      </c>
      <c r="J243" s="704">
        <f t="shared" si="78"/>
        <v>0</v>
      </c>
      <c r="K243" s="703">
        <f t="shared" si="78"/>
        <v>-6.7139999999999995</v>
      </c>
      <c r="L243" s="704">
        <f t="shared" si="78"/>
        <v>0</v>
      </c>
      <c r="M243" s="703">
        <f t="shared" si="78"/>
        <v>-6.6949999999999994</v>
      </c>
      <c r="N243" s="704">
        <f t="shared" si="78"/>
        <v>0</v>
      </c>
      <c r="O243" s="742">
        <f t="shared" si="78"/>
        <v>-6.6370000000000005</v>
      </c>
      <c r="P243" s="704">
        <f t="shared" si="78"/>
        <v>0</v>
      </c>
      <c r="Q243" s="703">
        <f t="shared" si="78"/>
        <v>-33.579000000000001</v>
      </c>
      <c r="R243" s="705">
        <f t="shared" si="78"/>
        <v>0</v>
      </c>
      <c r="S243" s="581"/>
    </row>
    <row r="244" spans="1:19" s="610" customFormat="1" ht="15.75" customHeight="1">
      <c r="A244" s="621" t="s">
        <v>1311</v>
      </c>
      <c r="B244" s="723" t="s">
        <v>1312</v>
      </c>
      <c r="C244" s="623" t="s">
        <v>997</v>
      </c>
      <c r="D244" s="739">
        <v>-1.9650000000000001</v>
      </c>
      <c r="E244" s="739">
        <v>-7.5609999999999999</v>
      </c>
      <c r="F244" s="739">
        <f>F243</f>
        <v>-7.1289999999999996</v>
      </c>
      <c r="G244" s="739">
        <f t="shared" ref="G244:R244" si="79">G243</f>
        <v>-6.7670000000000003</v>
      </c>
      <c r="H244" s="712">
        <f t="shared" si="79"/>
        <v>0</v>
      </c>
      <c r="I244" s="739">
        <f t="shared" si="79"/>
        <v>-6.766</v>
      </c>
      <c r="J244" s="712">
        <f t="shared" si="79"/>
        <v>0</v>
      </c>
      <c r="K244" s="739">
        <f t="shared" si="79"/>
        <v>-6.7139999999999995</v>
      </c>
      <c r="L244" s="712">
        <f t="shared" si="79"/>
        <v>0</v>
      </c>
      <c r="M244" s="739">
        <f t="shared" si="79"/>
        <v>-6.6949999999999994</v>
      </c>
      <c r="N244" s="712">
        <f t="shared" si="79"/>
        <v>0</v>
      </c>
      <c r="O244" s="759">
        <f t="shared" si="79"/>
        <v>-6.6370000000000005</v>
      </c>
      <c r="P244" s="712">
        <f t="shared" si="79"/>
        <v>0</v>
      </c>
      <c r="Q244" s="739">
        <f t="shared" si="79"/>
        <v>-33.579000000000001</v>
      </c>
      <c r="R244" s="760">
        <f t="shared" si="79"/>
        <v>0</v>
      </c>
      <c r="S244" s="581"/>
    </row>
    <row r="245" spans="1:19" s="610" customFormat="1" ht="15.75" customHeight="1">
      <c r="A245" s="621" t="s">
        <v>1313</v>
      </c>
      <c r="B245" s="723" t="s">
        <v>1314</v>
      </c>
      <c r="C245" s="623" t="s">
        <v>997</v>
      </c>
      <c r="D245" s="721">
        <v>0</v>
      </c>
      <c r="E245" s="712">
        <v>0</v>
      </c>
      <c r="F245" s="712">
        <v>0</v>
      </c>
      <c r="G245" s="712">
        <v>0</v>
      </c>
      <c r="H245" s="650">
        <v>0</v>
      </c>
      <c r="I245" s="650">
        <v>0</v>
      </c>
      <c r="J245" s="650">
        <v>0</v>
      </c>
      <c r="K245" s="650">
        <v>0</v>
      </c>
      <c r="L245" s="650">
        <v>0</v>
      </c>
      <c r="M245" s="650">
        <v>0</v>
      </c>
      <c r="N245" s="650">
        <v>0</v>
      </c>
      <c r="O245" s="650">
        <v>0</v>
      </c>
      <c r="P245" s="650">
        <v>0</v>
      </c>
      <c r="Q245" s="712">
        <v>0</v>
      </c>
      <c r="R245" s="760">
        <v>0</v>
      </c>
      <c r="S245" s="581"/>
    </row>
    <row r="246" spans="1:19" s="610" customFormat="1" ht="15.75" customHeight="1">
      <c r="A246" s="653" t="s">
        <v>1315</v>
      </c>
      <c r="B246" s="702" t="s">
        <v>1316</v>
      </c>
      <c r="C246" s="655" t="s">
        <v>997</v>
      </c>
      <c r="D246" s="703">
        <v>-39.958999999999996</v>
      </c>
      <c r="E246" s="703">
        <v>4.6269999999999998</v>
      </c>
      <c r="F246" s="703">
        <f t="shared" ref="F246:R246" si="80">F222-F235</f>
        <v>2.343</v>
      </c>
      <c r="G246" s="704">
        <f t="shared" si="80"/>
        <v>0</v>
      </c>
      <c r="H246" s="704">
        <f t="shared" si="80"/>
        <v>0</v>
      </c>
      <c r="I246" s="704">
        <f t="shared" si="80"/>
        <v>0</v>
      </c>
      <c r="J246" s="704">
        <f t="shared" si="80"/>
        <v>0</v>
      </c>
      <c r="K246" s="704">
        <f t="shared" si="80"/>
        <v>0</v>
      </c>
      <c r="L246" s="704">
        <f t="shared" si="80"/>
        <v>0</v>
      </c>
      <c r="M246" s="704">
        <f t="shared" si="80"/>
        <v>0</v>
      </c>
      <c r="N246" s="704">
        <f t="shared" si="80"/>
        <v>0</v>
      </c>
      <c r="O246" s="704">
        <f t="shared" si="80"/>
        <v>0</v>
      </c>
      <c r="P246" s="704">
        <f t="shared" si="80"/>
        <v>0</v>
      </c>
      <c r="Q246" s="704">
        <f t="shared" si="80"/>
        <v>0</v>
      </c>
      <c r="R246" s="705">
        <f t="shared" si="80"/>
        <v>0</v>
      </c>
      <c r="S246" s="581"/>
    </row>
    <row r="247" spans="1:19" s="610" customFormat="1" ht="15.75" customHeight="1">
      <c r="A247" s="621" t="s">
        <v>1317</v>
      </c>
      <c r="B247" s="723" t="s">
        <v>1318</v>
      </c>
      <c r="C247" s="623" t="s">
        <v>997</v>
      </c>
      <c r="D247" s="712">
        <v>0</v>
      </c>
      <c r="E247" s="761">
        <v>0</v>
      </c>
      <c r="F247" s="721">
        <v>0</v>
      </c>
      <c r="G247" s="712">
        <v>0</v>
      </c>
      <c r="H247" s="650">
        <v>0</v>
      </c>
      <c r="I247" s="650">
        <v>0</v>
      </c>
      <c r="J247" s="650">
        <v>0</v>
      </c>
      <c r="K247" s="650">
        <v>0</v>
      </c>
      <c r="L247" s="650">
        <v>0</v>
      </c>
      <c r="M247" s="650">
        <v>0</v>
      </c>
      <c r="N247" s="650">
        <v>0</v>
      </c>
      <c r="O247" s="650">
        <v>0</v>
      </c>
      <c r="P247" s="650">
        <v>0</v>
      </c>
      <c r="Q247" s="712">
        <f t="shared" ref="Q247" si="81">Q246</f>
        <v>0</v>
      </c>
      <c r="R247" s="760">
        <v>0</v>
      </c>
      <c r="S247" s="581"/>
    </row>
    <row r="248" spans="1:19" s="610" customFormat="1" ht="15.75" customHeight="1">
      <c r="A248" s="621" t="s">
        <v>1319</v>
      </c>
      <c r="B248" s="723" t="s">
        <v>1320</v>
      </c>
      <c r="C248" s="623" t="s">
        <v>997</v>
      </c>
      <c r="D248" s="761">
        <v>-39.958999999999996</v>
      </c>
      <c r="E248" s="761">
        <v>4.6269999999999998</v>
      </c>
      <c r="F248" s="721">
        <v>0</v>
      </c>
      <c r="G248" s="712">
        <f t="shared" ref="G248:R248" si="82">G246</f>
        <v>0</v>
      </c>
      <c r="H248" s="712">
        <f t="shared" si="82"/>
        <v>0</v>
      </c>
      <c r="I248" s="712">
        <f t="shared" si="82"/>
        <v>0</v>
      </c>
      <c r="J248" s="712">
        <f t="shared" si="82"/>
        <v>0</v>
      </c>
      <c r="K248" s="712">
        <f t="shared" si="82"/>
        <v>0</v>
      </c>
      <c r="L248" s="712">
        <f t="shared" si="82"/>
        <v>0</v>
      </c>
      <c r="M248" s="712">
        <f t="shared" si="82"/>
        <v>0</v>
      </c>
      <c r="N248" s="712">
        <f t="shared" si="82"/>
        <v>0</v>
      </c>
      <c r="O248" s="712">
        <f t="shared" si="82"/>
        <v>0</v>
      </c>
      <c r="P248" s="712">
        <f t="shared" si="82"/>
        <v>0</v>
      </c>
      <c r="Q248" s="712">
        <f t="shared" si="82"/>
        <v>0</v>
      </c>
      <c r="R248" s="760">
        <f t="shared" si="82"/>
        <v>0</v>
      </c>
      <c r="S248" s="581"/>
    </row>
    <row r="249" spans="1:19" s="610" customFormat="1" ht="15.75" customHeight="1">
      <c r="A249" s="653" t="s">
        <v>1321</v>
      </c>
      <c r="B249" s="702" t="s">
        <v>1322</v>
      </c>
      <c r="C249" s="655" t="s">
        <v>997</v>
      </c>
      <c r="D249" s="740">
        <v>0</v>
      </c>
      <c r="E249" s="704">
        <v>0</v>
      </c>
      <c r="F249" s="740">
        <v>0</v>
      </c>
      <c r="G249" s="740">
        <v>0</v>
      </c>
      <c r="H249" s="740">
        <v>0</v>
      </c>
      <c r="I249" s="740">
        <v>0</v>
      </c>
      <c r="J249" s="740">
        <v>0</v>
      </c>
      <c r="K249" s="740">
        <v>0</v>
      </c>
      <c r="L249" s="740">
        <v>0</v>
      </c>
      <c r="M249" s="740">
        <v>0</v>
      </c>
      <c r="N249" s="740">
        <v>0</v>
      </c>
      <c r="O249" s="740">
        <v>0</v>
      </c>
      <c r="P249" s="740">
        <v>0</v>
      </c>
      <c r="Q249" s="740">
        <v>0</v>
      </c>
      <c r="R249" s="741">
        <v>0</v>
      </c>
      <c r="S249" s="581"/>
    </row>
    <row r="250" spans="1:19" s="610" customFormat="1" ht="15.75" customHeight="1">
      <c r="A250" s="653" t="s">
        <v>1323</v>
      </c>
      <c r="B250" s="702" t="s">
        <v>1324</v>
      </c>
      <c r="C250" s="655" t="s">
        <v>997</v>
      </c>
      <c r="D250" s="703">
        <v>-29.660000000000004</v>
      </c>
      <c r="E250" s="703">
        <v>80.867000000000019</v>
      </c>
      <c r="F250" s="762">
        <f>F249+F246+F243+F242</f>
        <v>4.2719999997942182E-5</v>
      </c>
      <c r="G250" s="750">
        <f t="shared" ref="G250:R250" si="83">G249+G246+G243+G242</f>
        <v>0</v>
      </c>
      <c r="H250" s="704">
        <f t="shared" si="83"/>
        <v>0</v>
      </c>
      <c r="I250" s="763">
        <f t="shared" si="83"/>
        <v>0</v>
      </c>
      <c r="J250" s="704">
        <f t="shared" si="83"/>
        <v>0</v>
      </c>
      <c r="K250" s="704">
        <f t="shared" si="83"/>
        <v>0</v>
      </c>
      <c r="L250" s="704">
        <f t="shared" si="83"/>
        <v>0</v>
      </c>
      <c r="M250" s="764">
        <f t="shared" si="83"/>
        <v>7.9936057773011271E-15</v>
      </c>
      <c r="N250" s="764">
        <f t="shared" si="83"/>
        <v>0</v>
      </c>
      <c r="O250" s="764">
        <f t="shared" si="83"/>
        <v>-1.4210854715202004E-14</v>
      </c>
      <c r="P250" s="704">
        <f t="shared" si="83"/>
        <v>0</v>
      </c>
      <c r="Q250" s="704">
        <f t="shared" si="83"/>
        <v>1.2079226507921703E-13</v>
      </c>
      <c r="R250" s="705">
        <f t="shared" si="83"/>
        <v>0</v>
      </c>
      <c r="S250" s="581"/>
    </row>
    <row r="251" spans="1:19" s="610" customFormat="1" ht="15.75" customHeight="1">
      <c r="A251" s="653" t="s">
        <v>1325</v>
      </c>
      <c r="B251" s="702" t="s">
        <v>1326</v>
      </c>
      <c r="C251" s="655" t="s">
        <v>997</v>
      </c>
      <c r="D251" s="704">
        <v>0</v>
      </c>
      <c r="E251" s="703">
        <v>-29.660000000000004</v>
      </c>
      <c r="F251" s="740">
        <v>0</v>
      </c>
      <c r="G251" s="704">
        <f>F252</f>
        <v>0</v>
      </c>
      <c r="H251" s="704">
        <v>0</v>
      </c>
      <c r="I251" s="704">
        <f>G252</f>
        <v>0</v>
      </c>
      <c r="J251" s="704">
        <v>0</v>
      </c>
      <c r="K251" s="704">
        <f>I252</f>
        <v>0</v>
      </c>
      <c r="L251" s="704">
        <v>0</v>
      </c>
      <c r="M251" s="704">
        <f>K252</f>
        <v>0</v>
      </c>
      <c r="N251" s="704">
        <v>0</v>
      </c>
      <c r="O251" s="704">
        <f>M252</f>
        <v>0</v>
      </c>
      <c r="P251" s="704">
        <v>0</v>
      </c>
      <c r="Q251" s="657">
        <f>O251</f>
        <v>0</v>
      </c>
      <c r="R251" s="705">
        <v>0</v>
      </c>
      <c r="S251" s="581"/>
    </row>
    <row r="252" spans="1:19" s="610" customFormat="1" ht="15.75" customHeight="1" thickBot="1">
      <c r="A252" s="653" t="s">
        <v>1327</v>
      </c>
      <c r="B252" s="702" t="s">
        <v>1328</v>
      </c>
      <c r="C252" s="655" t="s">
        <v>997</v>
      </c>
      <c r="D252" s="703">
        <v>-29.660000000000004</v>
      </c>
      <c r="E252" s="703">
        <v>80.867000000000019</v>
      </c>
      <c r="F252" s="740">
        <v>0</v>
      </c>
      <c r="G252" s="765">
        <f>G251</f>
        <v>0</v>
      </c>
      <c r="H252" s="766">
        <f t="shared" ref="H252:R252" si="84">H250</f>
        <v>0</v>
      </c>
      <c r="I252" s="765">
        <f>I251</f>
        <v>0</v>
      </c>
      <c r="J252" s="766">
        <f t="shared" si="84"/>
        <v>0</v>
      </c>
      <c r="K252" s="765">
        <f>K251</f>
        <v>0</v>
      </c>
      <c r="L252" s="766">
        <f t="shared" si="84"/>
        <v>0</v>
      </c>
      <c r="M252" s="765">
        <f>M251</f>
        <v>0</v>
      </c>
      <c r="N252" s="766">
        <f t="shared" si="84"/>
        <v>0</v>
      </c>
      <c r="O252" s="765">
        <f>O251</f>
        <v>0</v>
      </c>
      <c r="P252" s="766">
        <f t="shared" si="84"/>
        <v>0</v>
      </c>
      <c r="Q252" s="767">
        <f>O252</f>
        <v>0</v>
      </c>
      <c r="R252" s="768">
        <f t="shared" si="84"/>
        <v>0</v>
      </c>
      <c r="S252" s="581"/>
    </row>
    <row r="253" spans="1:19" s="610" customFormat="1" ht="15.75" customHeight="1">
      <c r="A253" s="731" t="s">
        <v>1329</v>
      </c>
      <c r="B253" s="732" t="s">
        <v>1082</v>
      </c>
      <c r="C253" s="733" t="s">
        <v>857</v>
      </c>
      <c r="D253" s="769">
        <v>0</v>
      </c>
      <c r="E253" s="769">
        <v>0</v>
      </c>
      <c r="F253" s="769">
        <v>0</v>
      </c>
      <c r="G253" s="770">
        <v>0</v>
      </c>
      <c r="H253" s="770">
        <v>0</v>
      </c>
      <c r="I253" s="770">
        <v>0</v>
      </c>
      <c r="J253" s="770">
        <v>0</v>
      </c>
      <c r="K253" s="770">
        <v>0</v>
      </c>
      <c r="L253" s="770">
        <v>0</v>
      </c>
      <c r="M253" s="770">
        <v>0</v>
      </c>
      <c r="N253" s="770">
        <v>0</v>
      </c>
      <c r="O253" s="770">
        <v>0</v>
      </c>
      <c r="P253" s="770">
        <v>0</v>
      </c>
      <c r="Q253" s="771">
        <v>0</v>
      </c>
      <c r="R253" s="772">
        <f>F253+E253</f>
        <v>0</v>
      </c>
      <c r="S253" s="581"/>
    </row>
    <row r="254" spans="1:19" s="610" customFormat="1" ht="15.75" customHeight="1">
      <c r="A254" s="653" t="s">
        <v>1330</v>
      </c>
      <c r="B254" s="654" t="s">
        <v>1331</v>
      </c>
      <c r="C254" s="655" t="s">
        <v>997</v>
      </c>
      <c r="D254" s="704">
        <v>0</v>
      </c>
      <c r="E254" s="773">
        <v>0</v>
      </c>
      <c r="F254" s="773">
        <v>0</v>
      </c>
      <c r="G254" s="773">
        <v>0</v>
      </c>
      <c r="H254" s="773">
        <v>0</v>
      </c>
      <c r="I254" s="773">
        <v>0</v>
      </c>
      <c r="J254" s="773">
        <v>0</v>
      </c>
      <c r="K254" s="773">
        <v>0</v>
      </c>
      <c r="L254" s="773">
        <v>0</v>
      </c>
      <c r="M254" s="773">
        <v>0</v>
      </c>
      <c r="N254" s="773">
        <v>0</v>
      </c>
      <c r="O254" s="773">
        <v>0</v>
      </c>
      <c r="P254" s="773">
        <v>0</v>
      </c>
      <c r="Q254" s="773">
        <f t="shared" ref="Q254:R317" si="85">O254+M254+K254+I254+G254</f>
        <v>0</v>
      </c>
      <c r="R254" s="774">
        <f t="shared" si="85"/>
        <v>0</v>
      </c>
      <c r="S254" s="581"/>
    </row>
    <row r="255" spans="1:19" s="610" customFormat="1" ht="15.75" customHeight="1">
      <c r="A255" s="621" t="s">
        <v>1332</v>
      </c>
      <c r="B255" s="648" t="s">
        <v>1333</v>
      </c>
      <c r="C255" s="623" t="s">
        <v>997</v>
      </c>
      <c r="D255" s="721">
        <v>0</v>
      </c>
      <c r="E255" s="721">
        <v>0</v>
      </c>
      <c r="F255" s="721">
        <v>0</v>
      </c>
      <c r="G255" s="650">
        <v>0</v>
      </c>
      <c r="H255" s="650">
        <v>0</v>
      </c>
      <c r="I255" s="650">
        <v>0</v>
      </c>
      <c r="J255" s="650">
        <v>0</v>
      </c>
      <c r="K255" s="650">
        <v>0</v>
      </c>
      <c r="L255" s="650">
        <v>0</v>
      </c>
      <c r="M255" s="650">
        <v>0</v>
      </c>
      <c r="N255" s="650">
        <v>0</v>
      </c>
      <c r="O255" s="650">
        <v>0</v>
      </c>
      <c r="P255" s="650">
        <v>0</v>
      </c>
      <c r="Q255" s="721">
        <f t="shared" si="85"/>
        <v>0</v>
      </c>
      <c r="R255" s="748">
        <f t="shared" si="85"/>
        <v>0</v>
      </c>
      <c r="S255" s="581"/>
    </row>
    <row r="256" spans="1:19" s="610" customFormat="1" ht="15.75" customHeight="1">
      <c r="A256" s="621" t="s">
        <v>1334</v>
      </c>
      <c r="B256" s="664" t="s">
        <v>1335</v>
      </c>
      <c r="C256" s="623" t="s">
        <v>997</v>
      </c>
      <c r="D256" s="721">
        <v>0</v>
      </c>
      <c r="E256" s="721">
        <v>0</v>
      </c>
      <c r="F256" s="721">
        <v>0</v>
      </c>
      <c r="G256" s="650">
        <v>0</v>
      </c>
      <c r="H256" s="650">
        <v>0</v>
      </c>
      <c r="I256" s="650">
        <v>0</v>
      </c>
      <c r="J256" s="650">
        <v>0</v>
      </c>
      <c r="K256" s="650">
        <v>0</v>
      </c>
      <c r="L256" s="650">
        <v>0</v>
      </c>
      <c r="M256" s="650">
        <v>0</v>
      </c>
      <c r="N256" s="650">
        <v>0</v>
      </c>
      <c r="O256" s="650">
        <v>0</v>
      </c>
      <c r="P256" s="650">
        <v>0</v>
      </c>
      <c r="Q256" s="721">
        <f t="shared" si="85"/>
        <v>0</v>
      </c>
      <c r="R256" s="748">
        <f t="shared" si="85"/>
        <v>0</v>
      </c>
      <c r="S256" s="581"/>
    </row>
    <row r="257" spans="1:19" s="610" customFormat="1" ht="15.75" customHeight="1">
      <c r="A257" s="621" t="s">
        <v>1336</v>
      </c>
      <c r="B257" s="664" t="s">
        <v>1337</v>
      </c>
      <c r="C257" s="623" t="s">
        <v>997</v>
      </c>
      <c r="D257" s="721">
        <v>0</v>
      </c>
      <c r="E257" s="721">
        <v>0</v>
      </c>
      <c r="F257" s="721">
        <v>0</v>
      </c>
      <c r="G257" s="650">
        <v>0</v>
      </c>
      <c r="H257" s="650">
        <v>0</v>
      </c>
      <c r="I257" s="650">
        <v>0</v>
      </c>
      <c r="J257" s="650">
        <v>0</v>
      </c>
      <c r="K257" s="650">
        <v>0</v>
      </c>
      <c r="L257" s="650">
        <v>0</v>
      </c>
      <c r="M257" s="650">
        <v>0</v>
      </c>
      <c r="N257" s="650">
        <v>0</v>
      </c>
      <c r="O257" s="650">
        <v>0</v>
      </c>
      <c r="P257" s="650">
        <v>0</v>
      </c>
      <c r="Q257" s="721">
        <f t="shared" si="85"/>
        <v>0</v>
      </c>
      <c r="R257" s="748">
        <f t="shared" si="85"/>
        <v>0</v>
      </c>
      <c r="S257" s="581"/>
    </row>
    <row r="258" spans="1:19" s="610" customFormat="1" ht="15.75" customHeight="1">
      <c r="A258" s="621" t="s">
        <v>1338</v>
      </c>
      <c r="B258" s="668" t="s">
        <v>1335</v>
      </c>
      <c r="C258" s="623" t="s">
        <v>997</v>
      </c>
      <c r="D258" s="721">
        <v>0</v>
      </c>
      <c r="E258" s="721">
        <v>0</v>
      </c>
      <c r="F258" s="721">
        <v>0</v>
      </c>
      <c r="G258" s="650">
        <v>0</v>
      </c>
      <c r="H258" s="650">
        <v>0</v>
      </c>
      <c r="I258" s="650">
        <v>0</v>
      </c>
      <c r="J258" s="650">
        <v>0</v>
      </c>
      <c r="K258" s="650">
        <v>0</v>
      </c>
      <c r="L258" s="650">
        <v>0</v>
      </c>
      <c r="M258" s="650">
        <v>0</v>
      </c>
      <c r="N258" s="650">
        <v>0</v>
      </c>
      <c r="O258" s="650">
        <v>0</v>
      </c>
      <c r="P258" s="650">
        <v>0</v>
      </c>
      <c r="Q258" s="721">
        <f t="shared" si="85"/>
        <v>0</v>
      </c>
      <c r="R258" s="748">
        <f t="shared" si="85"/>
        <v>0</v>
      </c>
      <c r="S258" s="581"/>
    </row>
    <row r="259" spans="1:19" s="610" customFormat="1" ht="15.75" customHeight="1">
      <c r="A259" s="621" t="s">
        <v>1339</v>
      </c>
      <c r="B259" s="664" t="s">
        <v>1000</v>
      </c>
      <c r="C259" s="623" t="s">
        <v>997</v>
      </c>
      <c r="D259" s="721">
        <v>0</v>
      </c>
      <c r="E259" s="721">
        <v>0</v>
      </c>
      <c r="F259" s="721">
        <v>0</v>
      </c>
      <c r="G259" s="650">
        <v>0</v>
      </c>
      <c r="H259" s="650">
        <v>0</v>
      </c>
      <c r="I259" s="650">
        <v>0</v>
      </c>
      <c r="J259" s="650">
        <v>0</v>
      </c>
      <c r="K259" s="650">
        <v>0</v>
      </c>
      <c r="L259" s="650">
        <v>0</v>
      </c>
      <c r="M259" s="650">
        <v>0</v>
      </c>
      <c r="N259" s="650">
        <v>0</v>
      </c>
      <c r="O259" s="650">
        <v>0</v>
      </c>
      <c r="P259" s="650">
        <v>0</v>
      </c>
      <c r="Q259" s="721">
        <f t="shared" si="85"/>
        <v>0</v>
      </c>
      <c r="R259" s="748">
        <f t="shared" si="85"/>
        <v>0</v>
      </c>
      <c r="S259" s="581"/>
    </row>
    <row r="260" spans="1:19" s="610" customFormat="1" ht="15.75" customHeight="1">
      <c r="A260" s="621" t="s">
        <v>1340</v>
      </c>
      <c r="B260" s="668" t="s">
        <v>1335</v>
      </c>
      <c r="C260" s="623" t="s">
        <v>997</v>
      </c>
      <c r="D260" s="721">
        <v>0</v>
      </c>
      <c r="E260" s="721">
        <v>0</v>
      </c>
      <c r="F260" s="721">
        <v>0</v>
      </c>
      <c r="G260" s="650">
        <v>0</v>
      </c>
      <c r="H260" s="650">
        <v>0</v>
      </c>
      <c r="I260" s="650">
        <v>0</v>
      </c>
      <c r="J260" s="650">
        <v>0</v>
      </c>
      <c r="K260" s="650">
        <v>0</v>
      </c>
      <c r="L260" s="650">
        <v>0</v>
      </c>
      <c r="M260" s="650">
        <v>0</v>
      </c>
      <c r="N260" s="650">
        <v>0</v>
      </c>
      <c r="O260" s="650">
        <v>0</v>
      </c>
      <c r="P260" s="650">
        <v>0</v>
      </c>
      <c r="Q260" s="721">
        <f t="shared" si="85"/>
        <v>0</v>
      </c>
      <c r="R260" s="748">
        <f t="shared" si="85"/>
        <v>0</v>
      </c>
      <c r="S260" s="581"/>
    </row>
    <row r="261" spans="1:19" s="610" customFormat="1" ht="15.75" customHeight="1">
      <c r="A261" s="621" t="s">
        <v>1341</v>
      </c>
      <c r="B261" s="664" t="s">
        <v>1001</v>
      </c>
      <c r="C261" s="623" t="s">
        <v>997</v>
      </c>
      <c r="D261" s="721">
        <v>0</v>
      </c>
      <c r="E261" s="721">
        <v>0</v>
      </c>
      <c r="F261" s="721">
        <v>0</v>
      </c>
      <c r="G261" s="650">
        <v>0</v>
      </c>
      <c r="H261" s="650">
        <v>0</v>
      </c>
      <c r="I261" s="650">
        <v>0</v>
      </c>
      <c r="J261" s="650">
        <v>0</v>
      </c>
      <c r="K261" s="650">
        <v>0</v>
      </c>
      <c r="L261" s="650">
        <v>0</v>
      </c>
      <c r="M261" s="650">
        <v>0</v>
      </c>
      <c r="N261" s="650">
        <v>0</v>
      </c>
      <c r="O261" s="650">
        <v>0</v>
      </c>
      <c r="P261" s="650">
        <v>0</v>
      </c>
      <c r="Q261" s="721">
        <f t="shared" si="85"/>
        <v>0</v>
      </c>
      <c r="R261" s="748">
        <f t="shared" si="85"/>
        <v>0</v>
      </c>
      <c r="S261" s="581"/>
    </row>
    <row r="262" spans="1:19" s="610" customFormat="1" ht="15.75" customHeight="1">
      <c r="A262" s="621" t="s">
        <v>1342</v>
      </c>
      <c r="B262" s="668" t="s">
        <v>1335</v>
      </c>
      <c r="C262" s="623" t="s">
        <v>997</v>
      </c>
      <c r="D262" s="721">
        <v>0</v>
      </c>
      <c r="E262" s="721">
        <v>0</v>
      </c>
      <c r="F262" s="721">
        <v>0</v>
      </c>
      <c r="G262" s="650">
        <v>0</v>
      </c>
      <c r="H262" s="650">
        <v>0</v>
      </c>
      <c r="I262" s="650">
        <v>0</v>
      </c>
      <c r="J262" s="650">
        <v>0</v>
      </c>
      <c r="K262" s="650">
        <v>0</v>
      </c>
      <c r="L262" s="650">
        <v>0</v>
      </c>
      <c r="M262" s="650">
        <v>0</v>
      </c>
      <c r="N262" s="650">
        <v>0</v>
      </c>
      <c r="O262" s="650">
        <v>0</v>
      </c>
      <c r="P262" s="650">
        <v>0</v>
      </c>
      <c r="Q262" s="721">
        <f t="shared" si="85"/>
        <v>0</v>
      </c>
      <c r="R262" s="748">
        <f t="shared" si="85"/>
        <v>0</v>
      </c>
      <c r="S262" s="581"/>
    </row>
    <row r="263" spans="1:19" s="610" customFormat="1" ht="15.75" customHeight="1">
      <c r="A263" s="621" t="s">
        <v>1343</v>
      </c>
      <c r="B263" s="648" t="s">
        <v>1344</v>
      </c>
      <c r="C263" s="623" t="s">
        <v>997</v>
      </c>
      <c r="D263" s="721">
        <v>0</v>
      </c>
      <c r="E263" s="721">
        <v>0</v>
      </c>
      <c r="F263" s="721">
        <v>0</v>
      </c>
      <c r="G263" s="650">
        <v>0</v>
      </c>
      <c r="H263" s="650">
        <v>0</v>
      </c>
      <c r="I263" s="650">
        <v>0</v>
      </c>
      <c r="J263" s="650">
        <v>0</v>
      </c>
      <c r="K263" s="650">
        <v>0</v>
      </c>
      <c r="L263" s="650">
        <v>0</v>
      </c>
      <c r="M263" s="650">
        <v>0</v>
      </c>
      <c r="N263" s="650">
        <v>0</v>
      </c>
      <c r="O263" s="650">
        <v>0</v>
      </c>
      <c r="P263" s="650">
        <v>0</v>
      </c>
      <c r="Q263" s="721">
        <f t="shared" si="85"/>
        <v>0</v>
      </c>
      <c r="R263" s="748">
        <f t="shared" si="85"/>
        <v>0</v>
      </c>
      <c r="S263" s="581"/>
    </row>
    <row r="264" spans="1:19" s="610" customFormat="1" ht="15.75" customHeight="1">
      <c r="A264" s="621" t="s">
        <v>1345</v>
      </c>
      <c r="B264" s="664" t="s">
        <v>1335</v>
      </c>
      <c r="C264" s="623" t="s">
        <v>997</v>
      </c>
      <c r="D264" s="721">
        <v>0</v>
      </c>
      <c r="E264" s="721">
        <v>0</v>
      </c>
      <c r="F264" s="721">
        <v>0</v>
      </c>
      <c r="G264" s="650">
        <v>0</v>
      </c>
      <c r="H264" s="650">
        <v>0</v>
      </c>
      <c r="I264" s="650">
        <v>0</v>
      </c>
      <c r="J264" s="650">
        <v>0</v>
      </c>
      <c r="K264" s="650">
        <v>0</v>
      </c>
      <c r="L264" s="650">
        <v>0</v>
      </c>
      <c r="M264" s="650">
        <v>0</v>
      </c>
      <c r="N264" s="650">
        <v>0</v>
      </c>
      <c r="O264" s="650">
        <v>0</v>
      </c>
      <c r="P264" s="650">
        <v>0</v>
      </c>
      <c r="Q264" s="721">
        <f t="shared" si="85"/>
        <v>0</v>
      </c>
      <c r="R264" s="748">
        <f t="shared" si="85"/>
        <v>0</v>
      </c>
      <c r="S264" s="581"/>
    </row>
    <row r="265" spans="1:19" s="610" customFormat="1" ht="15.75" customHeight="1">
      <c r="A265" s="627" t="s">
        <v>1346</v>
      </c>
      <c r="B265" s="669" t="s">
        <v>1347</v>
      </c>
      <c r="C265" s="629" t="s">
        <v>997</v>
      </c>
      <c r="D265" s="671">
        <v>0</v>
      </c>
      <c r="E265" s="747">
        <v>0</v>
      </c>
      <c r="F265" s="747">
        <v>0</v>
      </c>
      <c r="G265" s="747">
        <v>0</v>
      </c>
      <c r="H265" s="747">
        <v>0</v>
      </c>
      <c r="I265" s="747">
        <v>0</v>
      </c>
      <c r="J265" s="747">
        <v>0</v>
      </c>
      <c r="K265" s="747">
        <v>0</v>
      </c>
      <c r="L265" s="747">
        <v>0</v>
      </c>
      <c r="M265" s="747">
        <v>0</v>
      </c>
      <c r="N265" s="747">
        <v>0</v>
      </c>
      <c r="O265" s="747">
        <v>0</v>
      </c>
      <c r="P265" s="747">
        <v>0</v>
      </c>
      <c r="Q265" s="747">
        <f t="shared" si="85"/>
        <v>0</v>
      </c>
      <c r="R265" s="749">
        <f t="shared" si="85"/>
        <v>0</v>
      </c>
      <c r="S265" s="581"/>
    </row>
    <row r="266" spans="1:19" s="610" customFormat="1" ht="15.75" customHeight="1">
      <c r="A266" s="621" t="s">
        <v>1348</v>
      </c>
      <c r="B266" s="664" t="s">
        <v>1335</v>
      </c>
      <c r="C266" s="623" t="s">
        <v>997</v>
      </c>
      <c r="D266" s="739"/>
      <c r="E266" s="721">
        <v>0</v>
      </c>
      <c r="F266" s="721">
        <v>0</v>
      </c>
      <c r="G266" s="650">
        <v>0</v>
      </c>
      <c r="H266" s="650">
        <v>0</v>
      </c>
      <c r="I266" s="650">
        <v>0</v>
      </c>
      <c r="J266" s="650">
        <v>0</v>
      </c>
      <c r="K266" s="650">
        <v>0</v>
      </c>
      <c r="L266" s="650">
        <v>0</v>
      </c>
      <c r="M266" s="650">
        <v>0</v>
      </c>
      <c r="N266" s="650">
        <v>0</v>
      </c>
      <c r="O266" s="650">
        <v>0</v>
      </c>
      <c r="P266" s="650">
        <v>0</v>
      </c>
      <c r="Q266" s="721">
        <f t="shared" si="85"/>
        <v>0</v>
      </c>
      <c r="R266" s="748">
        <f t="shared" si="85"/>
        <v>0</v>
      </c>
      <c r="S266" s="581"/>
    </row>
    <row r="267" spans="1:19" s="610" customFormat="1" ht="15.75" customHeight="1">
      <c r="A267" s="621" t="s">
        <v>1349</v>
      </c>
      <c r="B267" s="637" t="s">
        <v>1350</v>
      </c>
      <c r="C267" s="623" t="s">
        <v>997</v>
      </c>
      <c r="D267" s="721">
        <v>0</v>
      </c>
      <c r="E267" s="721">
        <v>0</v>
      </c>
      <c r="F267" s="721">
        <v>0</v>
      </c>
      <c r="G267" s="650">
        <v>0</v>
      </c>
      <c r="H267" s="650">
        <v>0</v>
      </c>
      <c r="I267" s="650">
        <v>0</v>
      </c>
      <c r="J267" s="650">
        <v>0</v>
      </c>
      <c r="K267" s="650">
        <v>0</v>
      </c>
      <c r="L267" s="650">
        <v>0</v>
      </c>
      <c r="M267" s="650">
        <v>0</v>
      </c>
      <c r="N267" s="650">
        <v>0</v>
      </c>
      <c r="O267" s="650">
        <v>0</v>
      </c>
      <c r="P267" s="650">
        <v>0</v>
      </c>
      <c r="Q267" s="721">
        <f t="shared" si="85"/>
        <v>0</v>
      </c>
      <c r="R267" s="748">
        <f t="shared" si="85"/>
        <v>0</v>
      </c>
      <c r="S267" s="581"/>
    </row>
    <row r="268" spans="1:19" s="610" customFormat="1" ht="15.75" customHeight="1">
      <c r="A268" s="621" t="s">
        <v>1351</v>
      </c>
      <c r="B268" s="664" t="s">
        <v>1335</v>
      </c>
      <c r="C268" s="623" t="s">
        <v>997</v>
      </c>
      <c r="D268" s="721">
        <v>0</v>
      </c>
      <c r="E268" s="721">
        <v>0</v>
      </c>
      <c r="F268" s="721">
        <v>0</v>
      </c>
      <c r="G268" s="650">
        <v>0</v>
      </c>
      <c r="H268" s="650">
        <v>0</v>
      </c>
      <c r="I268" s="650">
        <v>0</v>
      </c>
      <c r="J268" s="650">
        <v>0</v>
      </c>
      <c r="K268" s="650">
        <v>0</v>
      </c>
      <c r="L268" s="650">
        <v>0</v>
      </c>
      <c r="M268" s="650">
        <v>0</v>
      </c>
      <c r="N268" s="650">
        <v>0</v>
      </c>
      <c r="O268" s="650">
        <v>0</v>
      </c>
      <c r="P268" s="650">
        <v>0</v>
      </c>
      <c r="Q268" s="721">
        <f t="shared" si="85"/>
        <v>0</v>
      </c>
      <c r="R268" s="748">
        <f t="shared" si="85"/>
        <v>0</v>
      </c>
      <c r="S268" s="581"/>
    </row>
    <row r="269" spans="1:19" s="610" customFormat="1" ht="15.75" customHeight="1">
      <c r="A269" s="627" t="s">
        <v>1352</v>
      </c>
      <c r="B269" s="669" t="s">
        <v>1353</v>
      </c>
      <c r="C269" s="629" t="s">
        <v>997</v>
      </c>
      <c r="D269" s="747">
        <v>0</v>
      </c>
      <c r="E269" s="747">
        <v>0</v>
      </c>
      <c r="F269" s="747">
        <v>0</v>
      </c>
      <c r="G269" s="747">
        <v>0</v>
      </c>
      <c r="H269" s="747">
        <v>0</v>
      </c>
      <c r="I269" s="747">
        <v>0</v>
      </c>
      <c r="J269" s="747">
        <v>0</v>
      </c>
      <c r="K269" s="747">
        <v>0</v>
      </c>
      <c r="L269" s="747">
        <v>0</v>
      </c>
      <c r="M269" s="747">
        <v>0</v>
      </c>
      <c r="N269" s="747">
        <v>0</v>
      </c>
      <c r="O269" s="747">
        <v>0</v>
      </c>
      <c r="P269" s="747">
        <v>0</v>
      </c>
      <c r="Q269" s="747">
        <f t="shared" si="85"/>
        <v>0</v>
      </c>
      <c r="R269" s="749">
        <f t="shared" si="85"/>
        <v>0</v>
      </c>
      <c r="S269" s="581"/>
    </row>
    <row r="270" spans="1:19" s="610" customFormat="1" ht="15.75" customHeight="1">
      <c r="A270" s="621" t="s">
        <v>1354</v>
      </c>
      <c r="B270" s="664" t="s">
        <v>1335</v>
      </c>
      <c r="C270" s="623" t="s">
        <v>997</v>
      </c>
      <c r="D270" s="721">
        <v>0</v>
      </c>
      <c r="E270" s="721">
        <v>0</v>
      </c>
      <c r="F270" s="721">
        <v>0</v>
      </c>
      <c r="G270" s="650">
        <v>0</v>
      </c>
      <c r="H270" s="650">
        <v>0</v>
      </c>
      <c r="I270" s="650">
        <v>0</v>
      </c>
      <c r="J270" s="650">
        <v>0</v>
      </c>
      <c r="K270" s="650">
        <v>0</v>
      </c>
      <c r="L270" s="650">
        <v>0</v>
      </c>
      <c r="M270" s="650">
        <v>0</v>
      </c>
      <c r="N270" s="650">
        <v>0</v>
      </c>
      <c r="O270" s="650">
        <v>0</v>
      </c>
      <c r="P270" s="650">
        <v>0</v>
      </c>
      <c r="Q270" s="721">
        <f t="shared" si="85"/>
        <v>0</v>
      </c>
      <c r="R270" s="748">
        <f t="shared" si="85"/>
        <v>0</v>
      </c>
      <c r="S270" s="581"/>
    </row>
    <row r="271" spans="1:19" s="610" customFormat="1" ht="15.75" customHeight="1">
      <c r="A271" s="621" t="s">
        <v>1355</v>
      </c>
      <c r="B271" s="637" t="s">
        <v>1356</v>
      </c>
      <c r="C271" s="623" t="s">
        <v>997</v>
      </c>
      <c r="D271" s="721">
        <v>0</v>
      </c>
      <c r="E271" s="721">
        <v>0</v>
      </c>
      <c r="F271" s="721">
        <v>0</v>
      </c>
      <c r="G271" s="650">
        <v>0</v>
      </c>
      <c r="H271" s="650">
        <v>0</v>
      </c>
      <c r="I271" s="650">
        <v>0</v>
      </c>
      <c r="J271" s="650">
        <v>0</v>
      </c>
      <c r="K271" s="650">
        <v>0</v>
      </c>
      <c r="L271" s="650">
        <v>0</v>
      </c>
      <c r="M271" s="650">
        <v>0</v>
      </c>
      <c r="N271" s="650">
        <v>0</v>
      </c>
      <c r="O271" s="650">
        <v>0</v>
      </c>
      <c r="P271" s="650">
        <v>0</v>
      </c>
      <c r="Q271" s="721">
        <f t="shared" si="85"/>
        <v>0</v>
      </c>
      <c r="R271" s="748">
        <f t="shared" si="85"/>
        <v>0</v>
      </c>
      <c r="S271" s="581"/>
    </row>
    <row r="272" spans="1:19" s="610" customFormat="1" ht="15.75" customHeight="1">
      <c r="A272" s="621" t="s">
        <v>1357</v>
      </c>
      <c r="B272" s="664" t="s">
        <v>1335</v>
      </c>
      <c r="C272" s="623" t="s">
        <v>997</v>
      </c>
      <c r="D272" s="721">
        <v>0</v>
      </c>
      <c r="E272" s="721">
        <v>0</v>
      </c>
      <c r="F272" s="721">
        <v>0</v>
      </c>
      <c r="G272" s="650">
        <v>0</v>
      </c>
      <c r="H272" s="650">
        <v>0</v>
      </c>
      <c r="I272" s="650">
        <v>0</v>
      </c>
      <c r="J272" s="650">
        <v>0</v>
      </c>
      <c r="K272" s="650">
        <v>0</v>
      </c>
      <c r="L272" s="650">
        <v>0</v>
      </c>
      <c r="M272" s="650">
        <v>0</v>
      </c>
      <c r="N272" s="650">
        <v>0</v>
      </c>
      <c r="O272" s="650">
        <v>0</v>
      </c>
      <c r="P272" s="650">
        <v>0</v>
      </c>
      <c r="Q272" s="721">
        <f t="shared" si="85"/>
        <v>0</v>
      </c>
      <c r="R272" s="748">
        <f t="shared" si="85"/>
        <v>0</v>
      </c>
      <c r="S272" s="581"/>
    </row>
    <row r="273" spans="1:19" s="610" customFormat="1" ht="15.75" customHeight="1">
      <c r="A273" s="621" t="s">
        <v>1358</v>
      </c>
      <c r="B273" s="637" t="s">
        <v>1359</v>
      </c>
      <c r="C273" s="623" t="s">
        <v>997</v>
      </c>
      <c r="D273" s="721">
        <v>0</v>
      </c>
      <c r="E273" s="721">
        <v>0</v>
      </c>
      <c r="F273" s="721">
        <v>0</v>
      </c>
      <c r="G273" s="650">
        <v>0</v>
      </c>
      <c r="H273" s="650">
        <v>0</v>
      </c>
      <c r="I273" s="650">
        <v>0</v>
      </c>
      <c r="J273" s="650">
        <v>0</v>
      </c>
      <c r="K273" s="650">
        <v>0</v>
      </c>
      <c r="L273" s="650">
        <v>0</v>
      </c>
      <c r="M273" s="650">
        <v>0</v>
      </c>
      <c r="N273" s="650">
        <v>0</v>
      </c>
      <c r="O273" s="650">
        <v>0</v>
      </c>
      <c r="P273" s="650">
        <v>0</v>
      </c>
      <c r="Q273" s="721">
        <f t="shared" si="85"/>
        <v>0</v>
      </c>
      <c r="R273" s="748">
        <f t="shared" si="85"/>
        <v>0</v>
      </c>
      <c r="S273" s="581"/>
    </row>
    <row r="274" spans="1:19" s="610" customFormat="1" ht="15.75" customHeight="1">
      <c r="A274" s="621" t="s">
        <v>1360</v>
      </c>
      <c r="B274" s="664" t="s">
        <v>1335</v>
      </c>
      <c r="C274" s="623" t="s">
        <v>997</v>
      </c>
      <c r="D274" s="721">
        <v>0</v>
      </c>
      <c r="E274" s="721">
        <v>0</v>
      </c>
      <c r="F274" s="721">
        <v>0</v>
      </c>
      <c r="G274" s="650">
        <v>0</v>
      </c>
      <c r="H274" s="650">
        <v>0</v>
      </c>
      <c r="I274" s="650">
        <v>0</v>
      </c>
      <c r="J274" s="650">
        <v>0</v>
      </c>
      <c r="K274" s="650">
        <v>0</v>
      </c>
      <c r="L274" s="650">
        <v>0</v>
      </c>
      <c r="M274" s="650">
        <v>0</v>
      </c>
      <c r="N274" s="650">
        <v>0</v>
      </c>
      <c r="O274" s="650">
        <v>0</v>
      </c>
      <c r="P274" s="650">
        <v>0</v>
      </c>
      <c r="Q274" s="721">
        <f t="shared" si="85"/>
        <v>0</v>
      </c>
      <c r="R274" s="748">
        <f t="shared" si="85"/>
        <v>0</v>
      </c>
      <c r="S274" s="581"/>
    </row>
    <row r="275" spans="1:19" s="610" customFormat="1" ht="15.75" customHeight="1">
      <c r="A275" s="621" t="s">
        <v>1361</v>
      </c>
      <c r="B275" s="648" t="s">
        <v>1362</v>
      </c>
      <c r="C275" s="623" t="s">
        <v>997</v>
      </c>
      <c r="D275" s="721">
        <v>0</v>
      </c>
      <c r="E275" s="721">
        <v>0</v>
      </c>
      <c r="F275" s="721">
        <v>0</v>
      </c>
      <c r="G275" s="650">
        <v>0</v>
      </c>
      <c r="H275" s="650">
        <v>0</v>
      </c>
      <c r="I275" s="650">
        <v>0</v>
      </c>
      <c r="J275" s="650">
        <v>0</v>
      </c>
      <c r="K275" s="650">
        <v>0</v>
      </c>
      <c r="L275" s="650">
        <v>0</v>
      </c>
      <c r="M275" s="650">
        <v>0</v>
      </c>
      <c r="N275" s="650">
        <v>0</v>
      </c>
      <c r="O275" s="650">
        <v>0</v>
      </c>
      <c r="P275" s="650">
        <v>0</v>
      </c>
      <c r="Q275" s="721">
        <f t="shared" si="85"/>
        <v>0</v>
      </c>
      <c r="R275" s="748">
        <f t="shared" si="85"/>
        <v>0</v>
      </c>
      <c r="S275" s="581"/>
    </row>
    <row r="276" spans="1:19" s="610" customFormat="1" ht="15.75" customHeight="1">
      <c r="A276" s="621" t="s">
        <v>1363</v>
      </c>
      <c r="B276" s="664" t="s">
        <v>1335</v>
      </c>
      <c r="C276" s="623" t="s">
        <v>997</v>
      </c>
      <c r="D276" s="721">
        <v>0</v>
      </c>
      <c r="E276" s="721">
        <v>0</v>
      </c>
      <c r="F276" s="721">
        <v>0</v>
      </c>
      <c r="G276" s="650">
        <v>0</v>
      </c>
      <c r="H276" s="650">
        <v>0</v>
      </c>
      <c r="I276" s="650">
        <v>0</v>
      </c>
      <c r="J276" s="650">
        <v>0</v>
      </c>
      <c r="K276" s="650">
        <v>0</v>
      </c>
      <c r="L276" s="650">
        <v>0</v>
      </c>
      <c r="M276" s="650">
        <v>0</v>
      </c>
      <c r="N276" s="650">
        <v>0</v>
      </c>
      <c r="O276" s="650">
        <v>0</v>
      </c>
      <c r="P276" s="650">
        <v>0</v>
      </c>
      <c r="Q276" s="721">
        <f t="shared" si="85"/>
        <v>0</v>
      </c>
      <c r="R276" s="748">
        <f t="shared" si="85"/>
        <v>0</v>
      </c>
      <c r="S276" s="581"/>
    </row>
    <row r="277" spans="1:19" s="610" customFormat="1" ht="15.75" customHeight="1">
      <c r="A277" s="621" t="s">
        <v>1364</v>
      </c>
      <c r="B277" s="664" t="s">
        <v>1015</v>
      </c>
      <c r="C277" s="623" t="s">
        <v>997</v>
      </c>
      <c r="D277" s="721">
        <v>0</v>
      </c>
      <c r="E277" s="721">
        <v>0</v>
      </c>
      <c r="F277" s="721">
        <v>0</v>
      </c>
      <c r="G277" s="650">
        <v>0</v>
      </c>
      <c r="H277" s="650">
        <v>0</v>
      </c>
      <c r="I277" s="650">
        <v>0</v>
      </c>
      <c r="J277" s="650">
        <v>0</v>
      </c>
      <c r="K277" s="650">
        <v>0</v>
      </c>
      <c r="L277" s="650">
        <v>0</v>
      </c>
      <c r="M277" s="650">
        <v>0</v>
      </c>
      <c r="N277" s="650">
        <v>0</v>
      </c>
      <c r="O277" s="650">
        <v>0</v>
      </c>
      <c r="P277" s="650">
        <v>0</v>
      </c>
      <c r="Q277" s="721">
        <f t="shared" si="85"/>
        <v>0</v>
      </c>
      <c r="R277" s="748">
        <f t="shared" si="85"/>
        <v>0</v>
      </c>
      <c r="S277" s="581"/>
    </row>
    <row r="278" spans="1:19" s="610" customFormat="1" ht="15.75" customHeight="1">
      <c r="A278" s="621" t="s">
        <v>1365</v>
      </c>
      <c r="B278" s="668" t="s">
        <v>1335</v>
      </c>
      <c r="C278" s="623" t="s">
        <v>997</v>
      </c>
      <c r="D278" s="721">
        <v>0</v>
      </c>
      <c r="E278" s="721">
        <v>0</v>
      </c>
      <c r="F278" s="721">
        <v>0</v>
      </c>
      <c r="G278" s="650">
        <v>0</v>
      </c>
      <c r="H278" s="650">
        <v>0</v>
      </c>
      <c r="I278" s="650">
        <v>0</v>
      </c>
      <c r="J278" s="650">
        <v>0</v>
      </c>
      <c r="K278" s="650">
        <v>0</v>
      </c>
      <c r="L278" s="650">
        <v>0</v>
      </c>
      <c r="M278" s="650">
        <v>0</v>
      </c>
      <c r="N278" s="650">
        <v>0</v>
      </c>
      <c r="O278" s="650">
        <v>0</v>
      </c>
      <c r="P278" s="650">
        <v>0</v>
      </c>
      <c r="Q278" s="721">
        <f t="shared" si="85"/>
        <v>0</v>
      </c>
      <c r="R278" s="748">
        <f t="shared" si="85"/>
        <v>0</v>
      </c>
      <c r="S278" s="581"/>
    </row>
    <row r="279" spans="1:19" s="610" customFormat="1" ht="15.75" customHeight="1">
      <c r="A279" s="621" t="s">
        <v>1366</v>
      </c>
      <c r="B279" s="664" t="s">
        <v>1017</v>
      </c>
      <c r="C279" s="623" t="s">
        <v>997</v>
      </c>
      <c r="D279" s="721">
        <v>0</v>
      </c>
      <c r="E279" s="721">
        <v>0</v>
      </c>
      <c r="F279" s="721">
        <v>0</v>
      </c>
      <c r="G279" s="650">
        <v>0</v>
      </c>
      <c r="H279" s="650">
        <v>0</v>
      </c>
      <c r="I279" s="650">
        <v>0</v>
      </c>
      <c r="J279" s="650">
        <v>0</v>
      </c>
      <c r="K279" s="650">
        <v>0</v>
      </c>
      <c r="L279" s="650">
        <v>0</v>
      </c>
      <c r="M279" s="650">
        <v>0</v>
      </c>
      <c r="N279" s="650">
        <v>0</v>
      </c>
      <c r="O279" s="650">
        <v>0</v>
      </c>
      <c r="P279" s="650">
        <v>0</v>
      </c>
      <c r="Q279" s="721">
        <f t="shared" si="85"/>
        <v>0</v>
      </c>
      <c r="R279" s="748">
        <f t="shared" si="85"/>
        <v>0</v>
      </c>
      <c r="S279" s="581"/>
    </row>
    <row r="280" spans="1:19" s="610" customFormat="1" ht="15.75" customHeight="1">
      <c r="A280" s="621" t="s">
        <v>1367</v>
      </c>
      <c r="B280" s="668" t="s">
        <v>1335</v>
      </c>
      <c r="C280" s="623" t="s">
        <v>997</v>
      </c>
      <c r="D280" s="721">
        <v>0</v>
      </c>
      <c r="E280" s="721">
        <v>0</v>
      </c>
      <c r="F280" s="721">
        <v>0</v>
      </c>
      <c r="G280" s="650">
        <v>0</v>
      </c>
      <c r="H280" s="650">
        <v>0</v>
      </c>
      <c r="I280" s="650">
        <v>0</v>
      </c>
      <c r="J280" s="650">
        <v>0</v>
      </c>
      <c r="K280" s="650">
        <v>0</v>
      </c>
      <c r="L280" s="650">
        <v>0</v>
      </c>
      <c r="M280" s="650">
        <v>0</v>
      </c>
      <c r="N280" s="650">
        <v>0</v>
      </c>
      <c r="O280" s="650">
        <v>0</v>
      </c>
      <c r="P280" s="650">
        <v>0</v>
      </c>
      <c r="Q280" s="721">
        <f t="shared" si="85"/>
        <v>0</v>
      </c>
      <c r="R280" s="748">
        <f t="shared" si="85"/>
        <v>0</v>
      </c>
      <c r="S280" s="581"/>
    </row>
    <row r="281" spans="1:19" s="610" customFormat="1" ht="15.75" customHeight="1">
      <c r="A281" s="621" t="s">
        <v>1368</v>
      </c>
      <c r="B281" s="648" t="s">
        <v>1369</v>
      </c>
      <c r="C281" s="623" t="s">
        <v>997</v>
      </c>
      <c r="D281" s="721">
        <v>0</v>
      </c>
      <c r="E281" s="721">
        <v>0</v>
      </c>
      <c r="F281" s="721">
        <v>0</v>
      </c>
      <c r="G281" s="650">
        <v>0</v>
      </c>
      <c r="H281" s="650">
        <v>0</v>
      </c>
      <c r="I281" s="650">
        <v>0</v>
      </c>
      <c r="J281" s="650">
        <v>0</v>
      </c>
      <c r="K281" s="650">
        <v>0</v>
      </c>
      <c r="L281" s="650">
        <v>0</v>
      </c>
      <c r="M281" s="650">
        <v>0</v>
      </c>
      <c r="N281" s="650">
        <v>0</v>
      </c>
      <c r="O281" s="650">
        <v>0</v>
      </c>
      <c r="P281" s="650">
        <v>0</v>
      </c>
      <c r="Q281" s="721">
        <f t="shared" si="85"/>
        <v>0</v>
      </c>
      <c r="R281" s="748">
        <f t="shared" si="85"/>
        <v>0</v>
      </c>
      <c r="S281" s="581"/>
    </row>
    <row r="282" spans="1:19" s="610" customFormat="1" ht="15.75" customHeight="1">
      <c r="A282" s="621" t="s">
        <v>1370</v>
      </c>
      <c r="B282" s="664" t="s">
        <v>1335</v>
      </c>
      <c r="C282" s="623" t="s">
        <v>997</v>
      </c>
      <c r="D282" s="721">
        <v>0</v>
      </c>
      <c r="E282" s="721">
        <v>0</v>
      </c>
      <c r="F282" s="721">
        <v>0</v>
      </c>
      <c r="G282" s="650">
        <v>0</v>
      </c>
      <c r="H282" s="650">
        <v>0</v>
      </c>
      <c r="I282" s="650">
        <v>0</v>
      </c>
      <c r="J282" s="650">
        <v>0</v>
      </c>
      <c r="K282" s="650">
        <v>0</v>
      </c>
      <c r="L282" s="650">
        <v>0</v>
      </c>
      <c r="M282" s="650">
        <v>0</v>
      </c>
      <c r="N282" s="650">
        <v>0</v>
      </c>
      <c r="O282" s="650">
        <v>0</v>
      </c>
      <c r="P282" s="650">
        <v>0</v>
      </c>
      <c r="Q282" s="721">
        <f t="shared" si="85"/>
        <v>0</v>
      </c>
      <c r="R282" s="748">
        <f t="shared" si="85"/>
        <v>0</v>
      </c>
      <c r="S282" s="581"/>
    </row>
    <row r="283" spans="1:19" s="610" customFormat="1" ht="15.75" customHeight="1">
      <c r="A283" s="653" t="s">
        <v>1371</v>
      </c>
      <c r="B283" s="654" t="s">
        <v>1372</v>
      </c>
      <c r="C283" s="655" t="s">
        <v>997</v>
      </c>
      <c r="D283" s="773">
        <v>0</v>
      </c>
      <c r="E283" s="773">
        <v>0</v>
      </c>
      <c r="F283" s="773">
        <v>0</v>
      </c>
      <c r="G283" s="773">
        <v>0</v>
      </c>
      <c r="H283" s="773">
        <v>0</v>
      </c>
      <c r="I283" s="773">
        <v>0</v>
      </c>
      <c r="J283" s="773">
        <v>0</v>
      </c>
      <c r="K283" s="773">
        <v>0</v>
      </c>
      <c r="L283" s="773">
        <v>0</v>
      </c>
      <c r="M283" s="773">
        <v>0</v>
      </c>
      <c r="N283" s="773">
        <v>0</v>
      </c>
      <c r="O283" s="773">
        <v>0</v>
      </c>
      <c r="P283" s="773">
        <v>0</v>
      </c>
      <c r="Q283" s="773">
        <f t="shared" si="85"/>
        <v>0</v>
      </c>
      <c r="R283" s="774">
        <f t="shared" si="85"/>
        <v>0</v>
      </c>
      <c r="S283" s="581"/>
    </row>
    <row r="284" spans="1:19" s="610" customFormat="1" ht="15.75" customHeight="1">
      <c r="A284" s="621" t="s">
        <v>1373</v>
      </c>
      <c r="B284" s="648" t="s">
        <v>1374</v>
      </c>
      <c r="C284" s="623" t="s">
        <v>997</v>
      </c>
      <c r="D284" s="721">
        <v>0</v>
      </c>
      <c r="E284" s="721">
        <v>0</v>
      </c>
      <c r="F284" s="721">
        <v>0</v>
      </c>
      <c r="G284" s="650">
        <v>0</v>
      </c>
      <c r="H284" s="650">
        <v>0</v>
      </c>
      <c r="I284" s="650">
        <v>0</v>
      </c>
      <c r="J284" s="650">
        <v>0</v>
      </c>
      <c r="K284" s="650">
        <v>0</v>
      </c>
      <c r="L284" s="650">
        <v>0</v>
      </c>
      <c r="M284" s="650">
        <v>0</v>
      </c>
      <c r="N284" s="650">
        <v>0</v>
      </c>
      <c r="O284" s="650">
        <v>0</v>
      </c>
      <c r="P284" s="650">
        <v>0</v>
      </c>
      <c r="Q284" s="721">
        <f t="shared" si="85"/>
        <v>0</v>
      </c>
      <c r="R284" s="748">
        <f t="shared" si="85"/>
        <v>0</v>
      </c>
      <c r="S284" s="581"/>
    </row>
    <row r="285" spans="1:19" s="610" customFormat="1" ht="15.75" customHeight="1">
      <c r="A285" s="621" t="s">
        <v>1375</v>
      </c>
      <c r="B285" s="664" t="s">
        <v>1335</v>
      </c>
      <c r="C285" s="623" t="s">
        <v>997</v>
      </c>
      <c r="D285" s="721">
        <v>0</v>
      </c>
      <c r="E285" s="721">
        <v>0</v>
      </c>
      <c r="F285" s="721">
        <v>0</v>
      </c>
      <c r="G285" s="650">
        <v>0</v>
      </c>
      <c r="H285" s="650">
        <v>0</v>
      </c>
      <c r="I285" s="650">
        <v>0</v>
      </c>
      <c r="J285" s="650">
        <v>0</v>
      </c>
      <c r="K285" s="650">
        <v>0</v>
      </c>
      <c r="L285" s="650">
        <v>0</v>
      </c>
      <c r="M285" s="650">
        <v>0</v>
      </c>
      <c r="N285" s="650">
        <v>0</v>
      </c>
      <c r="O285" s="650">
        <v>0</v>
      </c>
      <c r="P285" s="650">
        <v>0</v>
      </c>
      <c r="Q285" s="721">
        <f t="shared" si="85"/>
        <v>0</v>
      </c>
      <c r="R285" s="748">
        <f t="shared" si="85"/>
        <v>0</v>
      </c>
      <c r="S285" s="581"/>
    </row>
    <row r="286" spans="1:19" s="610" customFormat="1" ht="15.75" customHeight="1">
      <c r="A286" s="621" t="s">
        <v>1376</v>
      </c>
      <c r="B286" s="648" t="s">
        <v>1377</v>
      </c>
      <c r="C286" s="623" t="s">
        <v>997</v>
      </c>
      <c r="D286" s="721">
        <v>0</v>
      </c>
      <c r="E286" s="721">
        <v>0</v>
      </c>
      <c r="F286" s="721">
        <v>0</v>
      </c>
      <c r="G286" s="650">
        <v>0</v>
      </c>
      <c r="H286" s="650">
        <v>0</v>
      </c>
      <c r="I286" s="650">
        <v>0</v>
      </c>
      <c r="J286" s="650">
        <v>0</v>
      </c>
      <c r="K286" s="650">
        <v>0</v>
      </c>
      <c r="L286" s="650">
        <v>0</v>
      </c>
      <c r="M286" s="650">
        <v>0</v>
      </c>
      <c r="N286" s="650">
        <v>0</v>
      </c>
      <c r="O286" s="650">
        <v>0</v>
      </c>
      <c r="P286" s="650">
        <v>0</v>
      </c>
      <c r="Q286" s="721">
        <f t="shared" si="85"/>
        <v>0</v>
      </c>
      <c r="R286" s="748">
        <f t="shared" si="85"/>
        <v>0</v>
      </c>
      <c r="S286" s="581"/>
    </row>
    <row r="287" spans="1:19" s="610" customFormat="1" ht="15.75" customHeight="1">
      <c r="A287" s="621" t="s">
        <v>1378</v>
      </c>
      <c r="B287" s="664" t="s">
        <v>1205</v>
      </c>
      <c r="C287" s="623" t="s">
        <v>997</v>
      </c>
      <c r="D287" s="721">
        <v>0</v>
      </c>
      <c r="E287" s="721">
        <v>0</v>
      </c>
      <c r="F287" s="721">
        <v>0</v>
      </c>
      <c r="G287" s="650">
        <v>0</v>
      </c>
      <c r="H287" s="650">
        <v>0</v>
      </c>
      <c r="I287" s="650">
        <v>0</v>
      </c>
      <c r="J287" s="650">
        <v>0</v>
      </c>
      <c r="K287" s="650">
        <v>0</v>
      </c>
      <c r="L287" s="650">
        <v>0</v>
      </c>
      <c r="M287" s="650">
        <v>0</v>
      </c>
      <c r="N287" s="650">
        <v>0</v>
      </c>
      <c r="O287" s="650">
        <v>0</v>
      </c>
      <c r="P287" s="650">
        <v>0</v>
      </c>
      <c r="Q287" s="721">
        <f t="shared" si="85"/>
        <v>0</v>
      </c>
      <c r="R287" s="748">
        <f t="shared" si="85"/>
        <v>0</v>
      </c>
      <c r="S287" s="581"/>
    </row>
    <row r="288" spans="1:19" s="610" customFormat="1" ht="15.75" customHeight="1">
      <c r="A288" s="621" t="s">
        <v>1379</v>
      </c>
      <c r="B288" s="668" t="s">
        <v>1335</v>
      </c>
      <c r="C288" s="623" t="s">
        <v>997</v>
      </c>
      <c r="D288" s="721">
        <v>0</v>
      </c>
      <c r="E288" s="721">
        <v>0</v>
      </c>
      <c r="F288" s="721">
        <v>0</v>
      </c>
      <c r="G288" s="650">
        <v>0</v>
      </c>
      <c r="H288" s="650">
        <v>0</v>
      </c>
      <c r="I288" s="650">
        <v>0</v>
      </c>
      <c r="J288" s="650">
        <v>0</v>
      </c>
      <c r="K288" s="650">
        <v>0</v>
      </c>
      <c r="L288" s="650">
        <v>0</v>
      </c>
      <c r="M288" s="650">
        <v>0</v>
      </c>
      <c r="N288" s="650">
        <v>0</v>
      </c>
      <c r="O288" s="650">
        <v>0</v>
      </c>
      <c r="P288" s="650">
        <v>0</v>
      </c>
      <c r="Q288" s="721">
        <f t="shared" si="85"/>
        <v>0</v>
      </c>
      <c r="R288" s="748">
        <f t="shared" si="85"/>
        <v>0</v>
      </c>
      <c r="S288" s="581"/>
    </row>
    <row r="289" spans="1:19" s="610" customFormat="1" ht="15.75" customHeight="1">
      <c r="A289" s="621" t="s">
        <v>1380</v>
      </c>
      <c r="B289" s="664" t="s">
        <v>1381</v>
      </c>
      <c r="C289" s="623" t="s">
        <v>997</v>
      </c>
      <c r="D289" s="721">
        <v>0</v>
      </c>
      <c r="E289" s="721">
        <v>0</v>
      </c>
      <c r="F289" s="721">
        <v>0</v>
      </c>
      <c r="G289" s="650">
        <v>0</v>
      </c>
      <c r="H289" s="650">
        <v>0</v>
      </c>
      <c r="I289" s="650">
        <v>0</v>
      </c>
      <c r="J289" s="650">
        <v>0</v>
      </c>
      <c r="K289" s="650">
        <v>0</v>
      </c>
      <c r="L289" s="650">
        <v>0</v>
      </c>
      <c r="M289" s="650">
        <v>0</v>
      </c>
      <c r="N289" s="650">
        <v>0</v>
      </c>
      <c r="O289" s="650">
        <v>0</v>
      </c>
      <c r="P289" s="650">
        <v>0</v>
      </c>
      <c r="Q289" s="721">
        <f t="shared" si="85"/>
        <v>0</v>
      </c>
      <c r="R289" s="748">
        <f t="shared" si="85"/>
        <v>0</v>
      </c>
      <c r="S289" s="581"/>
    </row>
    <row r="290" spans="1:19" s="610" customFormat="1" ht="15.75" customHeight="1">
      <c r="A290" s="621" t="s">
        <v>1382</v>
      </c>
      <c r="B290" s="668" t="s">
        <v>1335</v>
      </c>
      <c r="C290" s="623" t="s">
        <v>997</v>
      </c>
      <c r="D290" s="721">
        <v>0</v>
      </c>
      <c r="E290" s="721">
        <v>0</v>
      </c>
      <c r="F290" s="721">
        <v>0</v>
      </c>
      <c r="G290" s="650">
        <v>0</v>
      </c>
      <c r="H290" s="650">
        <v>0</v>
      </c>
      <c r="I290" s="650">
        <v>0</v>
      </c>
      <c r="J290" s="650">
        <v>0</v>
      </c>
      <c r="K290" s="650">
        <v>0</v>
      </c>
      <c r="L290" s="650">
        <v>0</v>
      </c>
      <c r="M290" s="650">
        <v>0</v>
      </c>
      <c r="N290" s="650">
        <v>0</v>
      </c>
      <c r="O290" s="650">
        <v>0</v>
      </c>
      <c r="P290" s="650">
        <v>0</v>
      </c>
      <c r="Q290" s="721">
        <f t="shared" si="85"/>
        <v>0</v>
      </c>
      <c r="R290" s="748">
        <f t="shared" si="85"/>
        <v>0</v>
      </c>
      <c r="S290" s="581"/>
    </row>
    <row r="291" spans="1:19" s="610" customFormat="1" ht="15.75" customHeight="1">
      <c r="A291" s="621" t="s">
        <v>1383</v>
      </c>
      <c r="B291" s="648" t="s">
        <v>1384</v>
      </c>
      <c r="C291" s="623" t="s">
        <v>997</v>
      </c>
      <c r="D291" s="721">
        <v>0</v>
      </c>
      <c r="E291" s="721">
        <v>0</v>
      </c>
      <c r="F291" s="721">
        <v>0</v>
      </c>
      <c r="G291" s="650">
        <v>0</v>
      </c>
      <c r="H291" s="650">
        <v>0</v>
      </c>
      <c r="I291" s="650">
        <v>0</v>
      </c>
      <c r="J291" s="650">
        <v>0</v>
      </c>
      <c r="K291" s="650">
        <v>0</v>
      </c>
      <c r="L291" s="650">
        <v>0</v>
      </c>
      <c r="M291" s="650">
        <v>0</v>
      </c>
      <c r="N291" s="650">
        <v>0</v>
      </c>
      <c r="O291" s="650">
        <v>0</v>
      </c>
      <c r="P291" s="650">
        <v>0</v>
      </c>
      <c r="Q291" s="721">
        <f t="shared" si="85"/>
        <v>0</v>
      </c>
      <c r="R291" s="748">
        <f t="shared" si="85"/>
        <v>0</v>
      </c>
      <c r="S291" s="581"/>
    </row>
    <row r="292" spans="1:19" s="610" customFormat="1" ht="15.75" customHeight="1">
      <c r="A292" s="621" t="s">
        <v>1385</v>
      </c>
      <c r="B292" s="664" t="s">
        <v>1335</v>
      </c>
      <c r="C292" s="623" t="s">
        <v>997</v>
      </c>
      <c r="D292" s="721">
        <v>0</v>
      </c>
      <c r="E292" s="721">
        <v>0</v>
      </c>
      <c r="F292" s="721">
        <v>0</v>
      </c>
      <c r="G292" s="650">
        <v>0</v>
      </c>
      <c r="H292" s="650">
        <v>0</v>
      </c>
      <c r="I292" s="650">
        <v>0</v>
      </c>
      <c r="J292" s="650">
        <v>0</v>
      </c>
      <c r="K292" s="650">
        <v>0</v>
      </c>
      <c r="L292" s="650">
        <v>0</v>
      </c>
      <c r="M292" s="650">
        <v>0</v>
      </c>
      <c r="N292" s="650">
        <v>0</v>
      </c>
      <c r="O292" s="650">
        <v>0</v>
      </c>
      <c r="P292" s="650">
        <v>0</v>
      </c>
      <c r="Q292" s="721">
        <f t="shared" si="85"/>
        <v>0</v>
      </c>
      <c r="R292" s="748">
        <f t="shared" si="85"/>
        <v>0</v>
      </c>
      <c r="S292" s="581"/>
    </row>
    <row r="293" spans="1:19" s="610" customFormat="1" ht="15.75" customHeight="1">
      <c r="A293" s="627" t="s">
        <v>1386</v>
      </c>
      <c r="B293" s="659" t="s">
        <v>1387</v>
      </c>
      <c r="C293" s="629" t="s">
        <v>997</v>
      </c>
      <c r="D293" s="747">
        <v>0</v>
      </c>
      <c r="E293" s="747">
        <v>0</v>
      </c>
      <c r="F293" s="747">
        <v>0</v>
      </c>
      <c r="G293" s="747">
        <v>0</v>
      </c>
      <c r="H293" s="747">
        <v>0</v>
      </c>
      <c r="I293" s="747">
        <v>0</v>
      </c>
      <c r="J293" s="747">
        <v>0</v>
      </c>
      <c r="K293" s="747">
        <v>0</v>
      </c>
      <c r="L293" s="747">
        <v>0</v>
      </c>
      <c r="M293" s="747">
        <v>0</v>
      </c>
      <c r="N293" s="747">
        <v>0</v>
      </c>
      <c r="O293" s="747">
        <v>0</v>
      </c>
      <c r="P293" s="747">
        <v>0</v>
      </c>
      <c r="Q293" s="747">
        <f t="shared" si="85"/>
        <v>0</v>
      </c>
      <c r="R293" s="749">
        <f t="shared" si="85"/>
        <v>0</v>
      </c>
      <c r="S293" s="581"/>
    </row>
    <row r="294" spans="1:19" s="610" customFormat="1" ht="15.75" customHeight="1">
      <c r="A294" s="621" t="s">
        <v>1388</v>
      </c>
      <c r="B294" s="664" t="s">
        <v>1335</v>
      </c>
      <c r="C294" s="623" t="s">
        <v>997</v>
      </c>
      <c r="D294" s="721">
        <v>0</v>
      </c>
      <c r="E294" s="721">
        <v>0</v>
      </c>
      <c r="F294" s="721">
        <v>0</v>
      </c>
      <c r="G294" s="650">
        <v>0</v>
      </c>
      <c r="H294" s="650">
        <v>0</v>
      </c>
      <c r="I294" s="650">
        <v>0</v>
      </c>
      <c r="J294" s="650">
        <v>0</v>
      </c>
      <c r="K294" s="650">
        <v>0</v>
      </c>
      <c r="L294" s="650">
        <v>0</v>
      </c>
      <c r="M294" s="650">
        <v>0</v>
      </c>
      <c r="N294" s="650">
        <v>0</v>
      </c>
      <c r="O294" s="650">
        <v>0</v>
      </c>
      <c r="P294" s="650">
        <v>0</v>
      </c>
      <c r="Q294" s="721">
        <f t="shared" si="85"/>
        <v>0</v>
      </c>
      <c r="R294" s="748">
        <f t="shared" si="85"/>
        <v>0</v>
      </c>
      <c r="S294" s="581"/>
    </row>
    <row r="295" spans="1:19" s="610" customFormat="1" ht="15.75" customHeight="1">
      <c r="A295" s="621" t="s">
        <v>1389</v>
      </c>
      <c r="B295" s="648" t="s">
        <v>1390</v>
      </c>
      <c r="C295" s="623" t="s">
        <v>997</v>
      </c>
      <c r="D295" s="721">
        <v>0</v>
      </c>
      <c r="E295" s="721">
        <v>0</v>
      </c>
      <c r="F295" s="721">
        <v>0</v>
      </c>
      <c r="G295" s="650">
        <v>0</v>
      </c>
      <c r="H295" s="650">
        <v>0</v>
      </c>
      <c r="I295" s="650">
        <v>0</v>
      </c>
      <c r="J295" s="650">
        <v>0</v>
      </c>
      <c r="K295" s="650">
        <v>0</v>
      </c>
      <c r="L295" s="650">
        <v>0</v>
      </c>
      <c r="M295" s="650">
        <v>0</v>
      </c>
      <c r="N295" s="650">
        <v>0</v>
      </c>
      <c r="O295" s="650">
        <v>0</v>
      </c>
      <c r="P295" s="650">
        <v>0</v>
      </c>
      <c r="Q295" s="721">
        <f t="shared" si="85"/>
        <v>0</v>
      </c>
      <c r="R295" s="748">
        <f t="shared" si="85"/>
        <v>0</v>
      </c>
      <c r="S295" s="581"/>
    </row>
    <row r="296" spans="1:19" s="610" customFormat="1" ht="15.75" customHeight="1">
      <c r="A296" s="621" t="s">
        <v>1391</v>
      </c>
      <c r="B296" s="664" t="s">
        <v>1335</v>
      </c>
      <c r="C296" s="623" t="s">
        <v>997</v>
      </c>
      <c r="D296" s="721">
        <v>0</v>
      </c>
      <c r="E296" s="721">
        <v>0</v>
      </c>
      <c r="F296" s="721">
        <v>0</v>
      </c>
      <c r="G296" s="650">
        <v>0</v>
      </c>
      <c r="H296" s="650">
        <v>0</v>
      </c>
      <c r="I296" s="650">
        <v>0</v>
      </c>
      <c r="J296" s="650">
        <v>0</v>
      </c>
      <c r="K296" s="650">
        <v>0</v>
      </c>
      <c r="L296" s="650">
        <v>0</v>
      </c>
      <c r="M296" s="650">
        <v>0</v>
      </c>
      <c r="N296" s="650">
        <v>0</v>
      </c>
      <c r="O296" s="650">
        <v>0</v>
      </c>
      <c r="P296" s="650">
        <v>0</v>
      </c>
      <c r="Q296" s="721">
        <f t="shared" si="85"/>
        <v>0</v>
      </c>
      <c r="R296" s="748">
        <f t="shared" si="85"/>
        <v>0</v>
      </c>
      <c r="S296" s="581"/>
    </row>
    <row r="297" spans="1:19" s="610" customFormat="1" ht="15.75" customHeight="1">
      <c r="A297" s="621" t="s">
        <v>1392</v>
      </c>
      <c r="B297" s="648" t="s">
        <v>1393</v>
      </c>
      <c r="C297" s="623" t="s">
        <v>997</v>
      </c>
      <c r="D297" s="721">
        <v>0</v>
      </c>
      <c r="E297" s="721">
        <v>0</v>
      </c>
      <c r="F297" s="721">
        <v>0</v>
      </c>
      <c r="G297" s="650">
        <v>0</v>
      </c>
      <c r="H297" s="650">
        <v>0</v>
      </c>
      <c r="I297" s="650">
        <v>0</v>
      </c>
      <c r="J297" s="650">
        <v>0</v>
      </c>
      <c r="K297" s="650">
        <v>0</v>
      </c>
      <c r="L297" s="650">
        <v>0</v>
      </c>
      <c r="M297" s="650">
        <v>0</v>
      </c>
      <c r="N297" s="650">
        <v>0</v>
      </c>
      <c r="O297" s="650">
        <v>0</v>
      </c>
      <c r="P297" s="650">
        <v>0</v>
      </c>
      <c r="Q297" s="721">
        <f t="shared" si="85"/>
        <v>0</v>
      </c>
      <c r="R297" s="748">
        <f t="shared" si="85"/>
        <v>0</v>
      </c>
      <c r="S297" s="581"/>
    </row>
    <row r="298" spans="1:19" s="610" customFormat="1" ht="15.75" customHeight="1">
      <c r="A298" s="621" t="s">
        <v>1394</v>
      </c>
      <c r="B298" s="664" t="s">
        <v>1335</v>
      </c>
      <c r="C298" s="623" t="s">
        <v>997</v>
      </c>
      <c r="D298" s="721">
        <v>0</v>
      </c>
      <c r="E298" s="721">
        <v>0</v>
      </c>
      <c r="F298" s="721">
        <v>0</v>
      </c>
      <c r="G298" s="650">
        <v>0</v>
      </c>
      <c r="H298" s="650">
        <v>0</v>
      </c>
      <c r="I298" s="650">
        <v>0</v>
      </c>
      <c r="J298" s="650">
        <v>0</v>
      </c>
      <c r="K298" s="650">
        <v>0</v>
      </c>
      <c r="L298" s="650">
        <v>0</v>
      </c>
      <c r="M298" s="650">
        <v>0</v>
      </c>
      <c r="N298" s="650">
        <v>0</v>
      </c>
      <c r="O298" s="650">
        <v>0</v>
      </c>
      <c r="P298" s="650">
        <v>0</v>
      </c>
      <c r="Q298" s="721">
        <f t="shared" si="85"/>
        <v>0</v>
      </c>
      <c r="R298" s="748">
        <f t="shared" si="85"/>
        <v>0</v>
      </c>
      <c r="S298" s="581"/>
    </row>
    <row r="299" spans="1:19" s="610" customFormat="1" ht="15.75" customHeight="1">
      <c r="A299" s="627" t="s">
        <v>1395</v>
      </c>
      <c r="B299" s="659" t="s">
        <v>1396</v>
      </c>
      <c r="C299" s="629" t="s">
        <v>997</v>
      </c>
      <c r="D299" s="747">
        <v>0</v>
      </c>
      <c r="E299" s="747">
        <v>0</v>
      </c>
      <c r="F299" s="747">
        <v>0</v>
      </c>
      <c r="G299" s="747">
        <v>0</v>
      </c>
      <c r="H299" s="747">
        <v>0</v>
      </c>
      <c r="I299" s="747">
        <v>0</v>
      </c>
      <c r="J299" s="747">
        <v>0</v>
      </c>
      <c r="K299" s="747">
        <v>0</v>
      </c>
      <c r="L299" s="747">
        <v>0</v>
      </c>
      <c r="M299" s="747">
        <v>0</v>
      </c>
      <c r="N299" s="747">
        <v>0</v>
      </c>
      <c r="O299" s="747">
        <v>0</v>
      </c>
      <c r="P299" s="747">
        <v>0</v>
      </c>
      <c r="Q299" s="747">
        <f t="shared" si="85"/>
        <v>0</v>
      </c>
      <c r="R299" s="749">
        <f t="shared" si="85"/>
        <v>0</v>
      </c>
      <c r="S299" s="581"/>
    </row>
    <row r="300" spans="1:19" s="610" customFormat="1" ht="15.75" customHeight="1">
      <c r="A300" s="621" t="s">
        <v>1397</v>
      </c>
      <c r="B300" s="664" t="s">
        <v>1335</v>
      </c>
      <c r="C300" s="623" t="s">
        <v>997</v>
      </c>
      <c r="D300" s="721">
        <v>0</v>
      </c>
      <c r="E300" s="721">
        <v>0</v>
      </c>
      <c r="F300" s="721">
        <v>0</v>
      </c>
      <c r="G300" s="650">
        <v>0</v>
      </c>
      <c r="H300" s="650">
        <v>0</v>
      </c>
      <c r="I300" s="650">
        <v>0</v>
      </c>
      <c r="J300" s="650">
        <v>0</v>
      </c>
      <c r="K300" s="650">
        <v>0</v>
      </c>
      <c r="L300" s="650">
        <v>0</v>
      </c>
      <c r="M300" s="650">
        <v>0</v>
      </c>
      <c r="N300" s="650">
        <v>0</v>
      </c>
      <c r="O300" s="650">
        <v>0</v>
      </c>
      <c r="P300" s="650">
        <v>0</v>
      </c>
      <c r="Q300" s="721">
        <f t="shared" si="85"/>
        <v>0</v>
      </c>
      <c r="R300" s="748">
        <f t="shared" si="85"/>
        <v>0</v>
      </c>
      <c r="S300" s="581"/>
    </row>
    <row r="301" spans="1:19" s="610" customFormat="1" ht="15.75" customHeight="1">
      <c r="A301" s="621" t="s">
        <v>1398</v>
      </c>
      <c r="B301" s="648" t="s">
        <v>1399</v>
      </c>
      <c r="C301" s="623" t="s">
        <v>997</v>
      </c>
      <c r="D301" s="721">
        <v>0</v>
      </c>
      <c r="E301" s="721">
        <v>0</v>
      </c>
      <c r="F301" s="721">
        <v>0</v>
      </c>
      <c r="G301" s="650">
        <v>0</v>
      </c>
      <c r="H301" s="650">
        <v>0</v>
      </c>
      <c r="I301" s="650">
        <v>0</v>
      </c>
      <c r="J301" s="650">
        <v>0</v>
      </c>
      <c r="K301" s="650">
        <v>0</v>
      </c>
      <c r="L301" s="650">
        <v>0</v>
      </c>
      <c r="M301" s="650">
        <v>0</v>
      </c>
      <c r="N301" s="650">
        <v>0</v>
      </c>
      <c r="O301" s="650">
        <v>0</v>
      </c>
      <c r="P301" s="650">
        <v>0</v>
      </c>
      <c r="Q301" s="721">
        <f t="shared" si="85"/>
        <v>0</v>
      </c>
      <c r="R301" s="748">
        <f t="shared" si="85"/>
        <v>0</v>
      </c>
      <c r="S301" s="581"/>
    </row>
    <row r="302" spans="1:19" s="610" customFormat="1" ht="15.75" customHeight="1">
      <c r="A302" s="621" t="s">
        <v>1400</v>
      </c>
      <c r="B302" s="664" t="s">
        <v>1335</v>
      </c>
      <c r="C302" s="623" t="s">
        <v>997</v>
      </c>
      <c r="D302" s="721">
        <v>0</v>
      </c>
      <c r="E302" s="721">
        <v>0</v>
      </c>
      <c r="F302" s="721">
        <v>0</v>
      </c>
      <c r="G302" s="650">
        <v>0</v>
      </c>
      <c r="H302" s="650">
        <v>0</v>
      </c>
      <c r="I302" s="650">
        <v>0</v>
      </c>
      <c r="J302" s="650">
        <v>0</v>
      </c>
      <c r="K302" s="650">
        <v>0</v>
      </c>
      <c r="L302" s="650">
        <v>0</v>
      </c>
      <c r="M302" s="650">
        <v>0</v>
      </c>
      <c r="N302" s="650">
        <v>0</v>
      </c>
      <c r="O302" s="650">
        <v>0</v>
      </c>
      <c r="P302" s="650">
        <v>0</v>
      </c>
      <c r="Q302" s="721">
        <f t="shared" si="85"/>
        <v>0</v>
      </c>
      <c r="R302" s="748">
        <f t="shared" si="85"/>
        <v>0</v>
      </c>
      <c r="S302" s="581"/>
    </row>
    <row r="303" spans="1:19" s="610" customFormat="1" ht="15.75" customHeight="1">
      <c r="A303" s="621" t="s">
        <v>1401</v>
      </c>
      <c r="B303" s="648" t="s">
        <v>1402</v>
      </c>
      <c r="C303" s="623" t="s">
        <v>997</v>
      </c>
      <c r="D303" s="721">
        <v>0</v>
      </c>
      <c r="E303" s="721">
        <v>0</v>
      </c>
      <c r="F303" s="721">
        <v>0</v>
      </c>
      <c r="G303" s="650">
        <v>0</v>
      </c>
      <c r="H303" s="650">
        <v>0</v>
      </c>
      <c r="I303" s="650">
        <v>0</v>
      </c>
      <c r="J303" s="650">
        <v>0</v>
      </c>
      <c r="K303" s="650">
        <v>0</v>
      </c>
      <c r="L303" s="650">
        <v>0</v>
      </c>
      <c r="M303" s="650">
        <v>0</v>
      </c>
      <c r="N303" s="650">
        <v>0</v>
      </c>
      <c r="O303" s="650">
        <v>0</v>
      </c>
      <c r="P303" s="650">
        <v>0</v>
      </c>
      <c r="Q303" s="721">
        <f t="shared" si="85"/>
        <v>0</v>
      </c>
      <c r="R303" s="748">
        <f t="shared" si="85"/>
        <v>0</v>
      </c>
      <c r="S303" s="581"/>
    </row>
    <row r="304" spans="1:19" s="610" customFormat="1" ht="15.75" customHeight="1">
      <c r="A304" s="621" t="s">
        <v>1403</v>
      </c>
      <c r="B304" s="664" t="s">
        <v>1335</v>
      </c>
      <c r="C304" s="623" t="s">
        <v>997</v>
      </c>
      <c r="D304" s="721">
        <v>0</v>
      </c>
      <c r="E304" s="721">
        <v>0</v>
      </c>
      <c r="F304" s="721">
        <v>0</v>
      </c>
      <c r="G304" s="650">
        <v>0</v>
      </c>
      <c r="H304" s="650">
        <v>0</v>
      </c>
      <c r="I304" s="650">
        <v>0</v>
      </c>
      <c r="J304" s="650">
        <v>0</v>
      </c>
      <c r="K304" s="650">
        <v>0</v>
      </c>
      <c r="L304" s="650">
        <v>0</v>
      </c>
      <c r="M304" s="650">
        <v>0</v>
      </c>
      <c r="N304" s="650">
        <v>0</v>
      </c>
      <c r="O304" s="650">
        <v>0</v>
      </c>
      <c r="P304" s="650">
        <v>0</v>
      </c>
      <c r="Q304" s="721">
        <f t="shared" si="85"/>
        <v>0</v>
      </c>
      <c r="R304" s="748">
        <f t="shared" si="85"/>
        <v>0</v>
      </c>
      <c r="S304" s="581"/>
    </row>
    <row r="305" spans="1:19" s="610" customFormat="1" ht="15.75" customHeight="1">
      <c r="A305" s="653" t="s">
        <v>1404</v>
      </c>
      <c r="B305" s="654" t="s">
        <v>1405</v>
      </c>
      <c r="C305" s="655" t="s">
        <v>1406</v>
      </c>
      <c r="D305" s="773">
        <v>0</v>
      </c>
      <c r="E305" s="773">
        <v>0</v>
      </c>
      <c r="F305" s="773">
        <v>0</v>
      </c>
      <c r="G305" s="773">
        <v>0</v>
      </c>
      <c r="H305" s="773">
        <v>0</v>
      </c>
      <c r="I305" s="773">
        <v>0</v>
      </c>
      <c r="J305" s="773">
        <v>0</v>
      </c>
      <c r="K305" s="773">
        <v>0</v>
      </c>
      <c r="L305" s="773">
        <v>0</v>
      </c>
      <c r="M305" s="773">
        <v>0</v>
      </c>
      <c r="N305" s="773">
        <v>0</v>
      </c>
      <c r="O305" s="773">
        <v>0</v>
      </c>
      <c r="P305" s="773">
        <v>0</v>
      </c>
      <c r="Q305" s="773">
        <f t="shared" si="85"/>
        <v>0</v>
      </c>
      <c r="R305" s="774">
        <f t="shared" si="85"/>
        <v>0</v>
      </c>
      <c r="S305" s="581"/>
    </row>
    <row r="306" spans="1:19" s="610" customFormat="1" ht="15.75" customHeight="1">
      <c r="A306" s="621" t="s">
        <v>1407</v>
      </c>
      <c r="B306" s="648" t="s">
        <v>1408</v>
      </c>
      <c r="C306" s="623" t="s">
        <v>1406</v>
      </c>
      <c r="D306" s="721">
        <v>0</v>
      </c>
      <c r="E306" s="721">
        <v>0</v>
      </c>
      <c r="F306" s="721">
        <v>0</v>
      </c>
      <c r="G306" s="721">
        <v>0</v>
      </c>
      <c r="H306" s="721">
        <v>0</v>
      </c>
      <c r="I306" s="721">
        <v>0</v>
      </c>
      <c r="J306" s="721">
        <v>0</v>
      </c>
      <c r="K306" s="721">
        <v>0</v>
      </c>
      <c r="L306" s="721">
        <v>0</v>
      </c>
      <c r="M306" s="721">
        <v>0</v>
      </c>
      <c r="N306" s="721">
        <v>0</v>
      </c>
      <c r="O306" s="721">
        <v>0</v>
      </c>
      <c r="P306" s="721">
        <v>0</v>
      </c>
      <c r="Q306" s="721">
        <f t="shared" si="85"/>
        <v>0</v>
      </c>
      <c r="R306" s="748">
        <f t="shared" si="85"/>
        <v>0</v>
      </c>
      <c r="S306" s="581"/>
    </row>
    <row r="307" spans="1:19" s="610" customFormat="1" ht="15.75" customHeight="1">
      <c r="A307" s="621" t="s">
        <v>1409</v>
      </c>
      <c r="B307" s="648" t="s">
        <v>1410</v>
      </c>
      <c r="C307" s="623" t="s">
        <v>1406</v>
      </c>
      <c r="D307" s="721">
        <v>0</v>
      </c>
      <c r="E307" s="721">
        <v>0</v>
      </c>
      <c r="F307" s="721">
        <v>0</v>
      </c>
      <c r="G307" s="721">
        <v>0</v>
      </c>
      <c r="H307" s="721">
        <v>0</v>
      </c>
      <c r="I307" s="721">
        <v>0</v>
      </c>
      <c r="J307" s="721">
        <v>0</v>
      </c>
      <c r="K307" s="721">
        <v>0</v>
      </c>
      <c r="L307" s="721">
        <v>0</v>
      </c>
      <c r="M307" s="721">
        <v>0</v>
      </c>
      <c r="N307" s="721">
        <v>0</v>
      </c>
      <c r="O307" s="721">
        <v>0</v>
      </c>
      <c r="P307" s="721">
        <v>0</v>
      </c>
      <c r="Q307" s="721">
        <f t="shared" si="85"/>
        <v>0</v>
      </c>
      <c r="R307" s="748">
        <f t="shared" si="85"/>
        <v>0</v>
      </c>
      <c r="S307" s="581"/>
    </row>
    <row r="308" spans="1:19" s="610" customFormat="1" ht="15.75" customHeight="1">
      <c r="A308" s="621" t="s">
        <v>1411</v>
      </c>
      <c r="B308" s="648" t="s">
        <v>1412</v>
      </c>
      <c r="C308" s="623" t="s">
        <v>1406</v>
      </c>
      <c r="D308" s="721">
        <v>0</v>
      </c>
      <c r="E308" s="721">
        <v>0</v>
      </c>
      <c r="F308" s="721">
        <v>0</v>
      </c>
      <c r="G308" s="721">
        <v>0</v>
      </c>
      <c r="H308" s="721">
        <v>0</v>
      </c>
      <c r="I308" s="721">
        <v>0</v>
      </c>
      <c r="J308" s="721">
        <v>0</v>
      </c>
      <c r="K308" s="721">
        <v>0</v>
      </c>
      <c r="L308" s="721">
        <v>0</v>
      </c>
      <c r="M308" s="721">
        <v>0</v>
      </c>
      <c r="N308" s="721">
        <v>0</v>
      </c>
      <c r="O308" s="721">
        <v>0</v>
      </c>
      <c r="P308" s="721">
        <v>0</v>
      </c>
      <c r="Q308" s="721">
        <f t="shared" si="85"/>
        <v>0</v>
      </c>
      <c r="R308" s="748">
        <f t="shared" si="85"/>
        <v>0</v>
      </c>
      <c r="S308" s="581"/>
    </row>
    <row r="309" spans="1:19" s="610" customFormat="1" ht="15.75" customHeight="1">
      <c r="A309" s="621" t="s">
        <v>1413</v>
      </c>
      <c r="B309" s="648" t="s">
        <v>1414</v>
      </c>
      <c r="C309" s="623" t="s">
        <v>1406</v>
      </c>
      <c r="D309" s="721">
        <v>0</v>
      </c>
      <c r="E309" s="721">
        <v>0</v>
      </c>
      <c r="F309" s="721">
        <v>0</v>
      </c>
      <c r="G309" s="721">
        <v>0</v>
      </c>
      <c r="H309" s="721">
        <v>0</v>
      </c>
      <c r="I309" s="721">
        <v>0</v>
      </c>
      <c r="J309" s="721">
        <v>0</v>
      </c>
      <c r="K309" s="721">
        <v>0</v>
      </c>
      <c r="L309" s="721">
        <v>0</v>
      </c>
      <c r="M309" s="721">
        <v>0</v>
      </c>
      <c r="N309" s="721">
        <v>0</v>
      </c>
      <c r="O309" s="721">
        <v>0</v>
      </c>
      <c r="P309" s="721">
        <v>0</v>
      </c>
      <c r="Q309" s="721">
        <f t="shared" si="85"/>
        <v>0</v>
      </c>
      <c r="R309" s="748">
        <f t="shared" si="85"/>
        <v>0</v>
      </c>
      <c r="S309" s="581"/>
    </row>
    <row r="310" spans="1:19" s="610" customFormat="1" ht="15.75" customHeight="1">
      <c r="A310" s="621" t="s">
        <v>1415</v>
      </c>
      <c r="B310" s="637" t="s">
        <v>1416</v>
      </c>
      <c r="C310" s="623" t="s">
        <v>1406</v>
      </c>
      <c r="D310" s="721">
        <v>0</v>
      </c>
      <c r="E310" s="721">
        <v>0</v>
      </c>
      <c r="F310" s="721">
        <v>0</v>
      </c>
      <c r="G310" s="721">
        <v>0</v>
      </c>
      <c r="H310" s="721">
        <v>0</v>
      </c>
      <c r="I310" s="721">
        <v>0</v>
      </c>
      <c r="J310" s="721">
        <v>0</v>
      </c>
      <c r="K310" s="721">
        <v>0</v>
      </c>
      <c r="L310" s="721">
        <v>0</v>
      </c>
      <c r="M310" s="721">
        <v>0</v>
      </c>
      <c r="N310" s="721">
        <v>0</v>
      </c>
      <c r="O310" s="721">
        <v>0</v>
      </c>
      <c r="P310" s="721">
        <v>0</v>
      </c>
      <c r="Q310" s="721">
        <f t="shared" si="85"/>
        <v>0</v>
      </c>
      <c r="R310" s="748">
        <f t="shared" si="85"/>
        <v>0</v>
      </c>
      <c r="S310" s="581"/>
    </row>
    <row r="311" spans="1:19" s="610" customFormat="1" ht="15.75" customHeight="1">
      <c r="A311" s="627" t="s">
        <v>1417</v>
      </c>
      <c r="B311" s="669" t="s">
        <v>1418</v>
      </c>
      <c r="C311" s="629" t="s">
        <v>1406</v>
      </c>
      <c r="D311" s="747">
        <v>0</v>
      </c>
      <c r="E311" s="747">
        <v>0</v>
      </c>
      <c r="F311" s="747">
        <v>0</v>
      </c>
      <c r="G311" s="747">
        <v>0</v>
      </c>
      <c r="H311" s="747">
        <v>0</v>
      </c>
      <c r="I311" s="747">
        <v>0</v>
      </c>
      <c r="J311" s="747">
        <v>0</v>
      </c>
      <c r="K311" s="747">
        <v>0</v>
      </c>
      <c r="L311" s="747">
        <v>0</v>
      </c>
      <c r="M311" s="747">
        <v>0</v>
      </c>
      <c r="N311" s="747">
        <v>0</v>
      </c>
      <c r="O311" s="747">
        <v>0</v>
      </c>
      <c r="P311" s="747">
        <v>0</v>
      </c>
      <c r="Q311" s="747">
        <f t="shared" si="85"/>
        <v>0</v>
      </c>
      <c r="R311" s="749">
        <f t="shared" si="85"/>
        <v>0</v>
      </c>
      <c r="S311" s="581"/>
    </row>
    <row r="312" spans="1:19" s="610" customFormat="1" ht="15.75" customHeight="1">
      <c r="A312" s="621" t="s">
        <v>1419</v>
      </c>
      <c r="B312" s="637" t="s">
        <v>1420</v>
      </c>
      <c r="C312" s="623" t="s">
        <v>1406</v>
      </c>
      <c r="D312" s="721">
        <v>0</v>
      </c>
      <c r="E312" s="721">
        <v>0</v>
      </c>
      <c r="F312" s="721">
        <v>0</v>
      </c>
      <c r="G312" s="650">
        <v>0</v>
      </c>
      <c r="H312" s="650">
        <v>0</v>
      </c>
      <c r="I312" s="650">
        <v>0</v>
      </c>
      <c r="J312" s="650">
        <v>0</v>
      </c>
      <c r="K312" s="650">
        <v>0</v>
      </c>
      <c r="L312" s="650">
        <v>0</v>
      </c>
      <c r="M312" s="650">
        <v>0</v>
      </c>
      <c r="N312" s="650">
        <v>0</v>
      </c>
      <c r="O312" s="650">
        <v>0</v>
      </c>
      <c r="P312" s="650">
        <v>0</v>
      </c>
      <c r="Q312" s="721">
        <f t="shared" si="85"/>
        <v>0</v>
      </c>
      <c r="R312" s="748">
        <f t="shared" si="85"/>
        <v>0</v>
      </c>
      <c r="S312" s="581"/>
    </row>
    <row r="313" spans="1:19" s="610" customFormat="1" ht="15.75" customHeight="1">
      <c r="A313" s="621" t="s">
        <v>1421</v>
      </c>
      <c r="B313" s="637" t="s">
        <v>1422</v>
      </c>
      <c r="C313" s="623" t="s">
        <v>1406</v>
      </c>
      <c r="D313" s="721">
        <v>0</v>
      </c>
      <c r="E313" s="721">
        <v>0</v>
      </c>
      <c r="F313" s="721">
        <v>0</v>
      </c>
      <c r="G313" s="650">
        <v>0</v>
      </c>
      <c r="H313" s="650">
        <v>0</v>
      </c>
      <c r="I313" s="650">
        <v>0</v>
      </c>
      <c r="J313" s="650">
        <v>0</v>
      </c>
      <c r="K313" s="650">
        <v>0</v>
      </c>
      <c r="L313" s="650">
        <v>0</v>
      </c>
      <c r="M313" s="650">
        <v>0</v>
      </c>
      <c r="N313" s="650">
        <v>0</v>
      </c>
      <c r="O313" s="650">
        <v>0</v>
      </c>
      <c r="P313" s="650">
        <v>0</v>
      </c>
      <c r="Q313" s="721">
        <f t="shared" si="85"/>
        <v>0</v>
      </c>
      <c r="R313" s="748">
        <f t="shared" si="85"/>
        <v>0</v>
      </c>
      <c r="S313" s="581"/>
    </row>
    <row r="314" spans="1:19" s="610" customFormat="1" ht="15.75" customHeight="1">
      <c r="A314" s="621" t="s">
        <v>1423</v>
      </c>
      <c r="B314" s="637" t="s">
        <v>1424</v>
      </c>
      <c r="C314" s="623" t="s">
        <v>1406</v>
      </c>
      <c r="D314" s="721">
        <v>0</v>
      </c>
      <c r="E314" s="721">
        <v>0</v>
      </c>
      <c r="F314" s="721">
        <v>0</v>
      </c>
      <c r="G314" s="650">
        <v>0</v>
      </c>
      <c r="H314" s="650">
        <v>0</v>
      </c>
      <c r="I314" s="650">
        <v>0</v>
      </c>
      <c r="J314" s="650">
        <v>0</v>
      </c>
      <c r="K314" s="650">
        <v>0</v>
      </c>
      <c r="L314" s="650">
        <v>0</v>
      </c>
      <c r="M314" s="650">
        <v>0</v>
      </c>
      <c r="N314" s="650">
        <v>0</v>
      </c>
      <c r="O314" s="650">
        <v>0</v>
      </c>
      <c r="P314" s="650">
        <v>0</v>
      </c>
      <c r="Q314" s="721">
        <f t="shared" si="85"/>
        <v>0</v>
      </c>
      <c r="R314" s="748">
        <f t="shared" si="85"/>
        <v>0</v>
      </c>
      <c r="S314" s="581"/>
    </row>
    <row r="315" spans="1:19" s="610" customFormat="1" ht="15.75" customHeight="1">
      <c r="A315" s="621" t="s">
        <v>1425</v>
      </c>
      <c r="B315" s="648" t="s">
        <v>1426</v>
      </c>
      <c r="C315" s="623" t="s">
        <v>1406</v>
      </c>
      <c r="D315" s="721">
        <v>0</v>
      </c>
      <c r="E315" s="721">
        <v>0</v>
      </c>
      <c r="F315" s="721">
        <v>0</v>
      </c>
      <c r="G315" s="650">
        <v>0</v>
      </c>
      <c r="H315" s="650">
        <v>0</v>
      </c>
      <c r="I315" s="650">
        <v>0</v>
      </c>
      <c r="J315" s="650">
        <v>0</v>
      </c>
      <c r="K315" s="650">
        <v>0</v>
      </c>
      <c r="L315" s="650">
        <v>0</v>
      </c>
      <c r="M315" s="650">
        <v>0</v>
      </c>
      <c r="N315" s="650">
        <v>0</v>
      </c>
      <c r="O315" s="650">
        <v>0</v>
      </c>
      <c r="P315" s="650">
        <v>0</v>
      </c>
      <c r="Q315" s="721">
        <f t="shared" si="85"/>
        <v>0</v>
      </c>
      <c r="R315" s="748">
        <f t="shared" si="85"/>
        <v>0</v>
      </c>
      <c r="S315" s="581"/>
    </row>
    <row r="316" spans="1:19" s="610" customFormat="1" ht="15.75" customHeight="1">
      <c r="A316" s="621" t="s">
        <v>1427</v>
      </c>
      <c r="B316" s="775" t="s">
        <v>1015</v>
      </c>
      <c r="C316" s="623" t="s">
        <v>1406</v>
      </c>
      <c r="D316" s="721">
        <v>0</v>
      </c>
      <c r="E316" s="721">
        <v>0</v>
      </c>
      <c r="F316" s="721">
        <v>0</v>
      </c>
      <c r="G316" s="650">
        <v>0</v>
      </c>
      <c r="H316" s="650">
        <v>0</v>
      </c>
      <c r="I316" s="650">
        <v>0</v>
      </c>
      <c r="J316" s="650">
        <v>0</v>
      </c>
      <c r="K316" s="650">
        <v>0</v>
      </c>
      <c r="L316" s="650">
        <v>0</v>
      </c>
      <c r="M316" s="650">
        <v>0</v>
      </c>
      <c r="N316" s="650">
        <v>0</v>
      </c>
      <c r="O316" s="650">
        <v>0</v>
      </c>
      <c r="P316" s="650">
        <v>0</v>
      </c>
      <c r="Q316" s="721">
        <f t="shared" si="85"/>
        <v>0</v>
      </c>
      <c r="R316" s="748">
        <f t="shared" si="85"/>
        <v>0</v>
      </c>
      <c r="S316" s="581"/>
    </row>
    <row r="317" spans="1:19" s="610" customFormat="1" ht="15.75" customHeight="1" thickBot="1">
      <c r="A317" s="726" t="s">
        <v>1428</v>
      </c>
      <c r="B317" s="776" t="s">
        <v>1017</v>
      </c>
      <c r="C317" s="727" t="s">
        <v>1406</v>
      </c>
      <c r="D317" s="721">
        <v>0</v>
      </c>
      <c r="E317" s="721">
        <v>0</v>
      </c>
      <c r="F317" s="721">
        <v>0</v>
      </c>
      <c r="G317" s="650">
        <v>0</v>
      </c>
      <c r="H317" s="650">
        <v>0</v>
      </c>
      <c r="I317" s="650">
        <v>0</v>
      </c>
      <c r="J317" s="650">
        <v>0</v>
      </c>
      <c r="K317" s="650">
        <v>0</v>
      </c>
      <c r="L317" s="650">
        <v>0</v>
      </c>
      <c r="M317" s="650">
        <v>0</v>
      </c>
      <c r="N317" s="650">
        <v>0</v>
      </c>
      <c r="O317" s="650">
        <v>0</v>
      </c>
      <c r="P317" s="650">
        <v>0</v>
      </c>
      <c r="Q317" s="721">
        <f t="shared" si="85"/>
        <v>0</v>
      </c>
      <c r="R317" s="748">
        <f t="shared" si="85"/>
        <v>0</v>
      </c>
      <c r="S317" s="581"/>
    </row>
    <row r="318" spans="1:19" s="610" customFormat="1" ht="15.75" customHeight="1" thickBot="1">
      <c r="A318" s="611" t="s">
        <v>1429</v>
      </c>
      <c r="B318" s="612"/>
      <c r="C318" s="612"/>
      <c r="D318" s="612"/>
      <c r="E318" s="612"/>
      <c r="F318" s="612"/>
      <c r="G318" s="612"/>
      <c r="H318" s="612"/>
      <c r="I318" s="612"/>
      <c r="J318" s="612"/>
      <c r="K318" s="612"/>
      <c r="L318" s="612"/>
      <c r="M318" s="612"/>
      <c r="N318" s="612"/>
      <c r="O318" s="612"/>
      <c r="P318" s="612"/>
      <c r="Q318" s="612"/>
      <c r="R318" s="613"/>
      <c r="S318" s="581"/>
    </row>
    <row r="319" spans="1:19" ht="15.75" customHeight="1">
      <c r="A319" s="777" t="s">
        <v>1430</v>
      </c>
      <c r="B319" s="778" t="s">
        <v>1431</v>
      </c>
      <c r="C319" s="779" t="s">
        <v>857</v>
      </c>
      <c r="D319" s="780" t="s">
        <v>1432</v>
      </c>
      <c r="E319" s="780" t="s">
        <v>1432</v>
      </c>
      <c r="F319" s="780" t="s">
        <v>1432</v>
      </c>
      <c r="G319" s="780" t="s">
        <v>1432</v>
      </c>
      <c r="H319" s="780" t="s">
        <v>1432</v>
      </c>
      <c r="I319" s="780" t="s">
        <v>1432</v>
      </c>
      <c r="J319" s="780" t="s">
        <v>1432</v>
      </c>
      <c r="K319" s="780" t="s">
        <v>1432</v>
      </c>
      <c r="L319" s="780" t="s">
        <v>1432</v>
      </c>
      <c r="M319" s="780" t="s">
        <v>1432</v>
      </c>
      <c r="N319" s="780" t="s">
        <v>1432</v>
      </c>
      <c r="O319" s="780" t="s">
        <v>1432</v>
      </c>
      <c r="P319" s="780" t="s">
        <v>1432</v>
      </c>
      <c r="Q319" s="780" t="s">
        <v>1432</v>
      </c>
      <c r="R319" s="781" t="s">
        <v>1432</v>
      </c>
    </row>
    <row r="320" spans="1:19" ht="15.75" customHeight="1">
      <c r="A320" s="621" t="s">
        <v>1433</v>
      </c>
      <c r="B320" s="723" t="s">
        <v>1434</v>
      </c>
      <c r="C320" s="623" t="s">
        <v>370</v>
      </c>
      <c r="D320" s="721">
        <v>0</v>
      </c>
      <c r="E320" s="721">
        <v>0</v>
      </c>
      <c r="F320" s="721">
        <v>0</v>
      </c>
      <c r="G320" s="650">
        <v>0</v>
      </c>
      <c r="H320" s="650">
        <v>0</v>
      </c>
      <c r="I320" s="650">
        <v>0</v>
      </c>
      <c r="J320" s="650">
        <v>0</v>
      </c>
      <c r="K320" s="650">
        <v>0</v>
      </c>
      <c r="L320" s="650">
        <v>0</v>
      </c>
      <c r="M320" s="650">
        <v>0</v>
      </c>
      <c r="N320" s="650">
        <v>0</v>
      </c>
      <c r="O320" s="650">
        <v>0</v>
      </c>
      <c r="P320" s="650">
        <v>0</v>
      </c>
      <c r="Q320" s="721">
        <v>0</v>
      </c>
      <c r="R320" s="748">
        <v>0</v>
      </c>
    </row>
    <row r="321" spans="1:18" ht="15.75" customHeight="1">
      <c r="A321" s="621" t="s">
        <v>1435</v>
      </c>
      <c r="B321" s="723" t="s">
        <v>1436</v>
      </c>
      <c r="C321" s="623" t="s">
        <v>1437</v>
      </c>
      <c r="D321" s="721">
        <v>0</v>
      </c>
      <c r="E321" s="721">
        <v>0</v>
      </c>
      <c r="F321" s="721">
        <v>0</v>
      </c>
      <c r="G321" s="650">
        <v>0</v>
      </c>
      <c r="H321" s="650">
        <v>0</v>
      </c>
      <c r="I321" s="650">
        <v>0</v>
      </c>
      <c r="J321" s="650">
        <v>0</v>
      </c>
      <c r="K321" s="650">
        <v>0</v>
      </c>
      <c r="L321" s="650">
        <v>0</v>
      </c>
      <c r="M321" s="650">
        <v>0</v>
      </c>
      <c r="N321" s="650">
        <v>0</v>
      </c>
      <c r="O321" s="650">
        <v>0</v>
      </c>
      <c r="P321" s="650">
        <v>0</v>
      </c>
      <c r="Q321" s="721">
        <v>0</v>
      </c>
      <c r="R321" s="748">
        <v>0</v>
      </c>
    </row>
    <row r="322" spans="1:18" ht="15.75" customHeight="1">
      <c r="A322" s="621" t="s">
        <v>1438</v>
      </c>
      <c r="B322" s="723" t="s">
        <v>1439</v>
      </c>
      <c r="C322" s="623" t="s">
        <v>370</v>
      </c>
      <c r="D322" s="721">
        <v>0</v>
      </c>
      <c r="E322" s="721">
        <v>0</v>
      </c>
      <c r="F322" s="721">
        <v>0</v>
      </c>
      <c r="G322" s="650">
        <v>0</v>
      </c>
      <c r="H322" s="650">
        <v>0</v>
      </c>
      <c r="I322" s="650">
        <v>0</v>
      </c>
      <c r="J322" s="650">
        <v>0</v>
      </c>
      <c r="K322" s="650">
        <v>0</v>
      </c>
      <c r="L322" s="650">
        <v>0</v>
      </c>
      <c r="M322" s="650">
        <v>0</v>
      </c>
      <c r="N322" s="650">
        <v>0</v>
      </c>
      <c r="O322" s="650">
        <v>0</v>
      </c>
      <c r="P322" s="650">
        <v>0</v>
      </c>
      <c r="Q322" s="721">
        <v>0</v>
      </c>
      <c r="R322" s="748">
        <v>0</v>
      </c>
    </row>
    <row r="323" spans="1:18" ht="15.75" customHeight="1">
      <c r="A323" s="621" t="s">
        <v>1440</v>
      </c>
      <c r="B323" s="723" t="s">
        <v>1441</v>
      </c>
      <c r="C323" s="623" t="s">
        <v>1437</v>
      </c>
      <c r="D323" s="721">
        <v>0</v>
      </c>
      <c r="E323" s="721">
        <v>0</v>
      </c>
      <c r="F323" s="721">
        <v>0</v>
      </c>
      <c r="G323" s="650">
        <v>0</v>
      </c>
      <c r="H323" s="650">
        <v>0</v>
      </c>
      <c r="I323" s="650">
        <v>0</v>
      </c>
      <c r="J323" s="650">
        <v>0</v>
      </c>
      <c r="K323" s="650">
        <v>0</v>
      </c>
      <c r="L323" s="650">
        <v>0</v>
      </c>
      <c r="M323" s="650">
        <v>0</v>
      </c>
      <c r="N323" s="650">
        <v>0</v>
      </c>
      <c r="O323" s="650">
        <v>0</v>
      </c>
      <c r="P323" s="650">
        <v>0</v>
      </c>
      <c r="Q323" s="721">
        <v>0</v>
      </c>
      <c r="R323" s="748">
        <v>0</v>
      </c>
    </row>
    <row r="324" spans="1:18" ht="15.75" customHeight="1">
      <c r="A324" s="621" t="s">
        <v>1442</v>
      </c>
      <c r="B324" s="723" t="s">
        <v>1443</v>
      </c>
      <c r="C324" s="623" t="s">
        <v>1444</v>
      </c>
      <c r="D324" s="721">
        <v>0</v>
      </c>
      <c r="E324" s="721">
        <v>0</v>
      </c>
      <c r="F324" s="721">
        <v>0</v>
      </c>
      <c r="G324" s="650">
        <v>0</v>
      </c>
      <c r="H324" s="650">
        <v>0</v>
      </c>
      <c r="I324" s="650">
        <v>0</v>
      </c>
      <c r="J324" s="650">
        <v>0</v>
      </c>
      <c r="K324" s="650">
        <v>0</v>
      </c>
      <c r="L324" s="650">
        <v>0</v>
      </c>
      <c r="M324" s="650">
        <v>0</v>
      </c>
      <c r="N324" s="650">
        <v>0</v>
      </c>
      <c r="O324" s="650">
        <v>0</v>
      </c>
      <c r="P324" s="650">
        <v>0</v>
      </c>
      <c r="Q324" s="721">
        <v>0</v>
      </c>
      <c r="R324" s="748">
        <v>0</v>
      </c>
    </row>
    <row r="325" spans="1:18" ht="15.75" customHeight="1">
      <c r="A325" s="621" t="s">
        <v>1445</v>
      </c>
      <c r="B325" s="723" t="s">
        <v>1446</v>
      </c>
      <c r="C325" s="623" t="s">
        <v>857</v>
      </c>
      <c r="D325" s="782" t="s">
        <v>1432</v>
      </c>
      <c r="E325" s="782" t="s">
        <v>1432</v>
      </c>
      <c r="F325" s="782" t="s">
        <v>1432</v>
      </c>
      <c r="G325" s="782" t="s">
        <v>1432</v>
      </c>
      <c r="H325" s="782" t="s">
        <v>1432</v>
      </c>
      <c r="I325" s="782" t="s">
        <v>1432</v>
      </c>
      <c r="J325" s="782" t="s">
        <v>1432</v>
      </c>
      <c r="K325" s="782" t="s">
        <v>1432</v>
      </c>
      <c r="L325" s="782" t="s">
        <v>1432</v>
      </c>
      <c r="M325" s="782" t="s">
        <v>1432</v>
      </c>
      <c r="N325" s="782" t="s">
        <v>1432</v>
      </c>
      <c r="O325" s="782" t="s">
        <v>1432</v>
      </c>
      <c r="P325" s="782" t="s">
        <v>1432</v>
      </c>
      <c r="Q325" s="782" t="s">
        <v>1432</v>
      </c>
      <c r="R325" s="783" t="s">
        <v>1432</v>
      </c>
    </row>
    <row r="326" spans="1:18" ht="15.75" customHeight="1">
      <c r="A326" s="621" t="s">
        <v>1447</v>
      </c>
      <c r="B326" s="648" t="s">
        <v>1448</v>
      </c>
      <c r="C326" s="623" t="s">
        <v>1444</v>
      </c>
      <c r="D326" s="721">
        <v>0</v>
      </c>
      <c r="E326" s="721">
        <v>0</v>
      </c>
      <c r="F326" s="721">
        <v>0</v>
      </c>
      <c r="G326" s="650">
        <v>0</v>
      </c>
      <c r="H326" s="650">
        <v>0</v>
      </c>
      <c r="I326" s="650">
        <v>0</v>
      </c>
      <c r="J326" s="650">
        <v>0</v>
      </c>
      <c r="K326" s="650">
        <v>0</v>
      </c>
      <c r="L326" s="650">
        <v>0</v>
      </c>
      <c r="M326" s="650">
        <v>0</v>
      </c>
      <c r="N326" s="650">
        <v>0</v>
      </c>
      <c r="O326" s="650">
        <v>0</v>
      </c>
      <c r="P326" s="650">
        <v>0</v>
      </c>
      <c r="Q326" s="721">
        <v>0</v>
      </c>
      <c r="R326" s="748">
        <v>0</v>
      </c>
    </row>
    <row r="327" spans="1:18" ht="15.75" customHeight="1">
      <c r="A327" s="621" t="s">
        <v>1449</v>
      </c>
      <c r="B327" s="648" t="s">
        <v>1450</v>
      </c>
      <c r="C327" s="623" t="s">
        <v>1451</v>
      </c>
      <c r="D327" s="721">
        <v>0</v>
      </c>
      <c r="E327" s="721">
        <v>0</v>
      </c>
      <c r="F327" s="721">
        <v>0</v>
      </c>
      <c r="G327" s="650">
        <v>0</v>
      </c>
      <c r="H327" s="650">
        <v>0</v>
      </c>
      <c r="I327" s="650">
        <v>0</v>
      </c>
      <c r="J327" s="650">
        <v>0</v>
      </c>
      <c r="K327" s="650">
        <v>0</v>
      </c>
      <c r="L327" s="650">
        <v>0</v>
      </c>
      <c r="M327" s="650">
        <v>0</v>
      </c>
      <c r="N327" s="650">
        <v>0</v>
      </c>
      <c r="O327" s="650">
        <v>0</v>
      </c>
      <c r="P327" s="650">
        <v>0</v>
      </c>
      <c r="Q327" s="721">
        <v>0</v>
      </c>
      <c r="R327" s="748">
        <v>0</v>
      </c>
    </row>
    <row r="328" spans="1:18" ht="15.75" customHeight="1">
      <c r="A328" s="621" t="s">
        <v>1452</v>
      </c>
      <c r="B328" s="723" t="s">
        <v>1453</v>
      </c>
      <c r="C328" s="623" t="s">
        <v>857</v>
      </c>
      <c r="D328" s="782" t="s">
        <v>1432</v>
      </c>
      <c r="E328" s="782" t="s">
        <v>1432</v>
      </c>
      <c r="F328" s="782" t="s">
        <v>1432</v>
      </c>
      <c r="G328" s="782" t="s">
        <v>1432</v>
      </c>
      <c r="H328" s="782" t="s">
        <v>1432</v>
      </c>
      <c r="I328" s="782" t="s">
        <v>1432</v>
      </c>
      <c r="J328" s="782" t="s">
        <v>1432</v>
      </c>
      <c r="K328" s="782" t="s">
        <v>1432</v>
      </c>
      <c r="L328" s="782" t="s">
        <v>1432</v>
      </c>
      <c r="M328" s="782" t="s">
        <v>1432</v>
      </c>
      <c r="N328" s="782" t="s">
        <v>1432</v>
      </c>
      <c r="O328" s="782" t="s">
        <v>1432</v>
      </c>
      <c r="P328" s="782" t="s">
        <v>1432</v>
      </c>
      <c r="Q328" s="782" t="s">
        <v>1432</v>
      </c>
      <c r="R328" s="783" t="s">
        <v>1432</v>
      </c>
    </row>
    <row r="329" spans="1:18" ht="15.75" customHeight="1">
      <c r="A329" s="621" t="s">
        <v>1454</v>
      </c>
      <c r="B329" s="648" t="s">
        <v>1448</v>
      </c>
      <c r="C329" s="623" t="s">
        <v>1444</v>
      </c>
      <c r="D329" s="721">
        <v>0</v>
      </c>
      <c r="E329" s="721">
        <v>0</v>
      </c>
      <c r="F329" s="721">
        <v>0</v>
      </c>
      <c r="G329" s="650">
        <v>0</v>
      </c>
      <c r="H329" s="650">
        <v>0</v>
      </c>
      <c r="I329" s="650">
        <v>0</v>
      </c>
      <c r="J329" s="650">
        <v>0</v>
      </c>
      <c r="K329" s="650">
        <v>0</v>
      </c>
      <c r="L329" s="650">
        <v>0</v>
      </c>
      <c r="M329" s="650">
        <v>0</v>
      </c>
      <c r="N329" s="650">
        <v>0</v>
      </c>
      <c r="O329" s="650">
        <v>0</v>
      </c>
      <c r="P329" s="650">
        <v>0</v>
      </c>
      <c r="Q329" s="721">
        <v>0</v>
      </c>
      <c r="R329" s="748">
        <v>0</v>
      </c>
    </row>
    <row r="330" spans="1:18" ht="15.75" customHeight="1">
      <c r="A330" s="621" t="s">
        <v>1455</v>
      </c>
      <c r="B330" s="648" t="s">
        <v>1456</v>
      </c>
      <c r="C330" s="623" t="s">
        <v>370</v>
      </c>
      <c r="D330" s="721">
        <v>0</v>
      </c>
      <c r="E330" s="721">
        <v>0</v>
      </c>
      <c r="F330" s="721">
        <v>0</v>
      </c>
      <c r="G330" s="650">
        <v>0</v>
      </c>
      <c r="H330" s="650">
        <v>0</v>
      </c>
      <c r="I330" s="650">
        <v>0</v>
      </c>
      <c r="J330" s="650">
        <v>0</v>
      </c>
      <c r="K330" s="650">
        <v>0</v>
      </c>
      <c r="L330" s="650">
        <v>0</v>
      </c>
      <c r="M330" s="650">
        <v>0</v>
      </c>
      <c r="N330" s="650">
        <v>0</v>
      </c>
      <c r="O330" s="650">
        <v>0</v>
      </c>
      <c r="P330" s="650">
        <v>0</v>
      </c>
      <c r="Q330" s="721">
        <v>0</v>
      </c>
      <c r="R330" s="748">
        <v>0</v>
      </c>
    </row>
    <row r="331" spans="1:18" ht="15.75" customHeight="1">
      <c r="A331" s="621" t="s">
        <v>1457</v>
      </c>
      <c r="B331" s="648" t="s">
        <v>1450</v>
      </c>
      <c r="C331" s="623" t="s">
        <v>1451</v>
      </c>
      <c r="D331" s="721">
        <v>0</v>
      </c>
      <c r="E331" s="721">
        <v>0</v>
      </c>
      <c r="F331" s="721">
        <v>0</v>
      </c>
      <c r="G331" s="650">
        <v>0</v>
      </c>
      <c r="H331" s="650">
        <v>0</v>
      </c>
      <c r="I331" s="650">
        <v>0</v>
      </c>
      <c r="J331" s="650">
        <v>0</v>
      </c>
      <c r="K331" s="650">
        <v>0</v>
      </c>
      <c r="L331" s="650">
        <v>0</v>
      </c>
      <c r="M331" s="650">
        <v>0</v>
      </c>
      <c r="N331" s="650">
        <v>0</v>
      </c>
      <c r="O331" s="650">
        <v>0</v>
      </c>
      <c r="P331" s="650">
        <v>0</v>
      </c>
      <c r="Q331" s="721">
        <v>0</v>
      </c>
      <c r="R331" s="748">
        <v>0</v>
      </c>
    </row>
    <row r="332" spans="1:18" ht="15.75" customHeight="1">
      <c r="A332" s="621" t="s">
        <v>1458</v>
      </c>
      <c r="B332" s="723" t="s">
        <v>1459</v>
      </c>
      <c r="C332" s="623" t="s">
        <v>857</v>
      </c>
      <c r="D332" s="782" t="s">
        <v>1432</v>
      </c>
      <c r="E332" s="782" t="s">
        <v>1432</v>
      </c>
      <c r="F332" s="782" t="s">
        <v>1432</v>
      </c>
      <c r="G332" s="782" t="s">
        <v>1432</v>
      </c>
      <c r="H332" s="782" t="s">
        <v>1432</v>
      </c>
      <c r="I332" s="782" t="s">
        <v>1432</v>
      </c>
      <c r="J332" s="782" t="s">
        <v>1432</v>
      </c>
      <c r="K332" s="782" t="s">
        <v>1432</v>
      </c>
      <c r="L332" s="782" t="s">
        <v>1432</v>
      </c>
      <c r="M332" s="782" t="s">
        <v>1432</v>
      </c>
      <c r="N332" s="782" t="s">
        <v>1432</v>
      </c>
      <c r="O332" s="782" t="s">
        <v>1432</v>
      </c>
      <c r="P332" s="782" t="s">
        <v>1432</v>
      </c>
      <c r="Q332" s="782" t="s">
        <v>1432</v>
      </c>
      <c r="R332" s="783" t="s">
        <v>1432</v>
      </c>
    </row>
    <row r="333" spans="1:18" ht="15.75" customHeight="1">
      <c r="A333" s="621" t="s">
        <v>1460</v>
      </c>
      <c r="B333" s="648" t="s">
        <v>1448</v>
      </c>
      <c r="C333" s="623" t="s">
        <v>1444</v>
      </c>
      <c r="D333" s="721">
        <v>0</v>
      </c>
      <c r="E333" s="721">
        <v>0</v>
      </c>
      <c r="F333" s="721">
        <v>0</v>
      </c>
      <c r="G333" s="650">
        <v>0</v>
      </c>
      <c r="H333" s="650">
        <v>0</v>
      </c>
      <c r="I333" s="650">
        <v>0</v>
      </c>
      <c r="J333" s="650">
        <v>0</v>
      </c>
      <c r="K333" s="650">
        <v>0</v>
      </c>
      <c r="L333" s="650">
        <v>0</v>
      </c>
      <c r="M333" s="650">
        <v>0</v>
      </c>
      <c r="N333" s="650">
        <v>0</v>
      </c>
      <c r="O333" s="650">
        <v>0</v>
      </c>
      <c r="P333" s="650">
        <v>0</v>
      </c>
      <c r="Q333" s="721">
        <v>0</v>
      </c>
      <c r="R333" s="748">
        <v>0</v>
      </c>
    </row>
    <row r="334" spans="1:18" ht="15.75" customHeight="1">
      <c r="A334" s="621" t="s">
        <v>1461</v>
      </c>
      <c r="B334" s="648" t="s">
        <v>1450</v>
      </c>
      <c r="C334" s="623" t="s">
        <v>1451</v>
      </c>
      <c r="D334" s="721">
        <v>0</v>
      </c>
      <c r="E334" s="721">
        <v>0</v>
      </c>
      <c r="F334" s="721">
        <v>0</v>
      </c>
      <c r="G334" s="650">
        <v>0</v>
      </c>
      <c r="H334" s="650">
        <v>0</v>
      </c>
      <c r="I334" s="650">
        <v>0</v>
      </c>
      <c r="J334" s="650">
        <v>0</v>
      </c>
      <c r="K334" s="650">
        <v>0</v>
      </c>
      <c r="L334" s="650">
        <v>0</v>
      </c>
      <c r="M334" s="650">
        <v>0</v>
      </c>
      <c r="N334" s="650">
        <v>0</v>
      </c>
      <c r="O334" s="650">
        <v>0</v>
      </c>
      <c r="P334" s="650">
        <v>0</v>
      </c>
      <c r="Q334" s="721">
        <v>0</v>
      </c>
      <c r="R334" s="748">
        <v>0</v>
      </c>
    </row>
    <row r="335" spans="1:18" ht="15.75" customHeight="1">
      <c r="A335" s="621" t="s">
        <v>1462</v>
      </c>
      <c r="B335" s="723" t="s">
        <v>1463</v>
      </c>
      <c r="C335" s="623" t="s">
        <v>857</v>
      </c>
      <c r="D335" s="782" t="s">
        <v>1432</v>
      </c>
      <c r="E335" s="782" t="s">
        <v>1432</v>
      </c>
      <c r="F335" s="782" t="s">
        <v>1432</v>
      </c>
      <c r="G335" s="782" t="s">
        <v>1432</v>
      </c>
      <c r="H335" s="782" t="s">
        <v>1432</v>
      </c>
      <c r="I335" s="782" t="s">
        <v>1432</v>
      </c>
      <c r="J335" s="782" t="s">
        <v>1432</v>
      </c>
      <c r="K335" s="782" t="s">
        <v>1432</v>
      </c>
      <c r="L335" s="782" t="s">
        <v>1432</v>
      </c>
      <c r="M335" s="782" t="s">
        <v>1432</v>
      </c>
      <c r="N335" s="782" t="s">
        <v>1432</v>
      </c>
      <c r="O335" s="782" t="s">
        <v>1432</v>
      </c>
      <c r="P335" s="782" t="s">
        <v>1432</v>
      </c>
      <c r="Q335" s="782" t="s">
        <v>1432</v>
      </c>
      <c r="R335" s="783" t="s">
        <v>1432</v>
      </c>
    </row>
    <row r="336" spans="1:18" ht="15.75" customHeight="1">
      <c r="A336" s="621" t="s">
        <v>1464</v>
      </c>
      <c r="B336" s="648" t="s">
        <v>1448</v>
      </c>
      <c r="C336" s="623" t="s">
        <v>1444</v>
      </c>
      <c r="D336" s="721">
        <v>0</v>
      </c>
      <c r="E336" s="721">
        <v>0</v>
      </c>
      <c r="F336" s="721">
        <v>0</v>
      </c>
      <c r="G336" s="650">
        <v>0</v>
      </c>
      <c r="H336" s="650">
        <v>0</v>
      </c>
      <c r="I336" s="650">
        <v>0</v>
      </c>
      <c r="J336" s="650">
        <v>0</v>
      </c>
      <c r="K336" s="650">
        <v>0</v>
      </c>
      <c r="L336" s="650">
        <v>0</v>
      </c>
      <c r="M336" s="650">
        <v>0</v>
      </c>
      <c r="N336" s="650">
        <v>0</v>
      </c>
      <c r="O336" s="650">
        <v>0</v>
      </c>
      <c r="P336" s="650">
        <v>0</v>
      </c>
      <c r="Q336" s="721">
        <v>0</v>
      </c>
      <c r="R336" s="748">
        <v>0</v>
      </c>
    </row>
    <row r="337" spans="1:18" ht="15.75" customHeight="1">
      <c r="A337" s="621" t="s">
        <v>1465</v>
      </c>
      <c r="B337" s="648" t="s">
        <v>1456</v>
      </c>
      <c r="C337" s="623" t="s">
        <v>370</v>
      </c>
      <c r="D337" s="721">
        <v>0</v>
      </c>
      <c r="E337" s="721">
        <v>0</v>
      </c>
      <c r="F337" s="721">
        <v>0</v>
      </c>
      <c r="G337" s="650">
        <v>0</v>
      </c>
      <c r="H337" s="650">
        <v>0</v>
      </c>
      <c r="I337" s="650">
        <v>0</v>
      </c>
      <c r="J337" s="650">
        <v>0</v>
      </c>
      <c r="K337" s="650">
        <v>0</v>
      </c>
      <c r="L337" s="650">
        <v>0</v>
      </c>
      <c r="M337" s="650">
        <v>0</v>
      </c>
      <c r="N337" s="650">
        <v>0</v>
      </c>
      <c r="O337" s="650">
        <v>0</v>
      </c>
      <c r="P337" s="650">
        <v>0</v>
      </c>
      <c r="Q337" s="721">
        <v>0</v>
      </c>
      <c r="R337" s="748">
        <v>0</v>
      </c>
    </row>
    <row r="338" spans="1:18" ht="15.75" customHeight="1">
      <c r="A338" s="621" t="s">
        <v>1466</v>
      </c>
      <c r="B338" s="648" t="s">
        <v>1450</v>
      </c>
      <c r="C338" s="623" t="s">
        <v>1451</v>
      </c>
      <c r="D338" s="721">
        <v>0</v>
      </c>
      <c r="E338" s="721">
        <v>0</v>
      </c>
      <c r="F338" s="721">
        <v>0</v>
      </c>
      <c r="G338" s="650">
        <v>0</v>
      </c>
      <c r="H338" s="650">
        <v>0</v>
      </c>
      <c r="I338" s="650">
        <v>0</v>
      </c>
      <c r="J338" s="650">
        <v>0</v>
      </c>
      <c r="K338" s="650">
        <v>0</v>
      </c>
      <c r="L338" s="650">
        <v>0</v>
      </c>
      <c r="M338" s="650">
        <v>0</v>
      </c>
      <c r="N338" s="650">
        <v>0</v>
      </c>
      <c r="O338" s="650">
        <v>0</v>
      </c>
      <c r="P338" s="650">
        <v>0</v>
      </c>
      <c r="Q338" s="721">
        <v>0</v>
      </c>
      <c r="R338" s="748">
        <v>0</v>
      </c>
    </row>
    <row r="339" spans="1:18" ht="15.75" customHeight="1">
      <c r="A339" s="784" t="s">
        <v>1467</v>
      </c>
      <c r="B339" s="785" t="s">
        <v>1468</v>
      </c>
      <c r="C339" s="786" t="s">
        <v>857</v>
      </c>
      <c r="D339" s="787" t="s">
        <v>1432</v>
      </c>
      <c r="E339" s="787" t="s">
        <v>1432</v>
      </c>
      <c r="F339" s="787" t="s">
        <v>1432</v>
      </c>
      <c r="G339" s="787" t="s">
        <v>1432</v>
      </c>
      <c r="H339" s="787" t="s">
        <v>1432</v>
      </c>
      <c r="I339" s="787" t="s">
        <v>1432</v>
      </c>
      <c r="J339" s="787" t="s">
        <v>1432</v>
      </c>
      <c r="K339" s="787" t="s">
        <v>1432</v>
      </c>
      <c r="L339" s="787" t="s">
        <v>1432</v>
      </c>
      <c r="M339" s="787" t="s">
        <v>1432</v>
      </c>
      <c r="N339" s="787" t="s">
        <v>1432</v>
      </c>
      <c r="O339" s="787" t="s">
        <v>1432</v>
      </c>
      <c r="P339" s="787" t="s">
        <v>1432</v>
      </c>
      <c r="Q339" s="787" t="s">
        <v>1432</v>
      </c>
      <c r="R339" s="788" t="s">
        <v>1432</v>
      </c>
    </row>
    <row r="340" spans="1:18" ht="15.75" customHeight="1">
      <c r="A340" s="653" t="s">
        <v>1469</v>
      </c>
      <c r="B340" s="654" t="s">
        <v>1470</v>
      </c>
      <c r="C340" s="655" t="s">
        <v>1444</v>
      </c>
      <c r="D340" s="789">
        <v>26.984016</v>
      </c>
      <c r="E340" s="789">
        <v>31.639164000000001</v>
      </c>
      <c r="F340" s="789">
        <f>F342+F343</f>
        <v>23.5427</v>
      </c>
      <c r="G340" s="789">
        <f t="shared" ref="G340:P340" si="86">G342+G343</f>
        <v>29.890078000000003</v>
      </c>
      <c r="H340" s="704">
        <f t="shared" si="86"/>
        <v>0</v>
      </c>
      <c r="I340" s="789">
        <f t="shared" si="86"/>
        <v>29.890078000000003</v>
      </c>
      <c r="J340" s="704">
        <f t="shared" si="86"/>
        <v>0</v>
      </c>
      <c r="K340" s="789">
        <f t="shared" si="86"/>
        <v>29.890078000000003</v>
      </c>
      <c r="L340" s="704">
        <f t="shared" si="86"/>
        <v>0</v>
      </c>
      <c r="M340" s="789">
        <f t="shared" si="86"/>
        <v>29.890078000000003</v>
      </c>
      <c r="N340" s="704">
        <f t="shared" si="86"/>
        <v>0</v>
      </c>
      <c r="O340" s="789">
        <f t="shared" si="86"/>
        <v>29.890078000000003</v>
      </c>
      <c r="P340" s="704">
        <f t="shared" si="86"/>
        <v>0</v>
      </c>
      <c r="Q340" s="704">
        <v>0</v>
      </c>
      <c r="R340" s="705">
        <v>0</v>
      </c>
    </row>
    <row r="341" spans="1:18" ht="15.75" customHeight="1">
      <c r="A341" s="621" t="s">
        <v>1471</v>
      </c>
      <c r="B341" s="648" t="s">
        <v>1472</v>
      </c>
      <c r="C341" s="623" t="s">
        <v>1444</v>
      </c>
      <c r="D341" s="721">
        <v>0</v>
      </c>
      <c r="E341" s="721">
        <v>0</v>
      </c>
      <c r="F341" s="721">
        <v>0</v>
      </c>
      <c r="G341" s="721">
        <v>0</v>
      </c>
      <c r="H341" s="721">
        <v>0</v>
      </c>
      <c r="I341" s="721">
        <v>0</v>
      </c>
      <c r="J341" s="721">
        <v>0</v>
      </c>
      <c r="K341" s="721">
        <v>0</v>
      </c>
      <c r="L341" s="721">
        <v>0</v>
      </c>
      <c r="M341" s="721">
        <v>0</v>
      </c>
      <c r="N341" s="721">
        <v>0</v>
      </c>
      <c r="O341" s="721">
        <v>0</v>
      </c>
      <c r="P341" s="721">
        <v>0</v>
      </c>
      <c r="Q341" s="721">
        <v>0</v>
      </c>
      <c r="R341" s="748">
        <v>0</v>
      </c>
    </row>
    <row r="342" spans="1:18" ht="15.75" customHeight="1">
      <c r="A342" s="627" t="s">
        <v>1473</v>
      </c>
      <c r="B342" s="790" t="s">
        <v>1474</v>
      </c>
      <c r="C342" s="629" t="s">
        <v>1444</v>
      </c>
      <c r="D342" s="791">
        <v>0</v>
      </c>
      <c r="E342" s="791">
        <v>5.2654260000000006</v>
      </c>
      <c r="F342" s="671">
        <v>0</v>
      </c>
      <c r="G342" s="791">
        <v>5.2654260000000006</v>
      </c>
      <c r="H342" s="671">
        <v>0</v>
      </c>
      <c r="I342" s="791">
        <v>5.2654260000000006</v>
      </c>
      <c r="J342" s="671">
        <v>0</v>
      </c>
      <c r="K342" s="791">
        <v>5.2654260000000006</v>
      </c>
      <c r="L342" s="671">
        <v>0</v>
      </c>
      <c r="M342" s="791">
        <v>5.2654260000000006</v>
      </c>
      <c r="N342" s="671">
        <v>0</v>
      </c>
      <c r="O342" s="791">
        <v>5.2654260000000006</v>
      </c>
      <c r="P342" s="671">
        <v>0</v>
      </c>
      <c r="Q342" s="671">
        <v>0</v>
      </c>
      <c r="R342" s="667">
        <v>0</v>
      </c>
    </row>
    <row r="343" spans="1:18" ht="15.75" customHeight="1">
      <c r="A343" s="627" t="s">
        <v>1475</v>
      </c>
      <c r="B343" s="790" t="s">
        <v>1476</v>
      </c>
      <c r="C343" s="629" t="s">
        <v>1444</v>
      </c>
      <c r="D343" s="791">
        <v>26.984016</v>
      </c>
      <c r="E343" s="791">
        <v>26.373737999999999</v>
      </c>
      <c r="F343" s="791">
        <v>23.5427</v>
      </c>
      <c r="G343" s="791">
        <v>24.624652000000001</v>
      </c>
      <c r="H343" s="671">
        <v>0</v>
      </c>
      <c r="I343" s="791">
        <v>24.624652000000001</v>
      </c>
      <c r="J343" s="671">
        <v>0</v>
      </c>
      <c r="K343" s="791">
        <v>24.624652000000001</v>
      </c>
      <c r="L343" s="671">
        <v>0</v>
      </c>
      <c r="M343" s="791">
        <v>24.624652000000001</v>
      </c>
      <c r="N343" s="671">
        <v>0</v>
      </c>
      <c r="O343" s="791">
        <v>24.624652000000001</v>
      </c>
      <c r="P343" s="671">
        <v>0</v>
      </c>
      <c r="Q343" s="671">
        <v>0</v>
      </c>
      <c r="R343" s="667">
        <v>0</v>
      </c>
    </row>
    <row r="344" spans="1:18" ht="15.75" customHeight="1">
      <c r="A344" s="627" t="s">
        <v>1477</v>
      </c>
      <c r="B344" s="724" t="s">
        <v>1478</v>
      </c>
      <c r="C344" s="629" t="s">
        <v>1444</v>
      </c>
      <c r="D344" s="791">
        <v>3.8079960000000002</v>
      </c>
      <c r="E344" s="791">
        <v>3.0965460000000036</v>
      </c>
      <c r="F344" s="791">
        <v>3.8172999999999999</v>
      </c>
      <c r="G344" s="791">
        <v>4.8456320000000019</v>
      </c>
      <c r="H344" s="671">
        <v>0</v>
      </c>
      <c r="I344" s="791">
        <v>4.8456320000000019</v>
      </c>
      <c r="J344" s="671">
        <v>0</v>
      </c>
      <c r="K344" s="791">
        <v>4.8456320000000019</v>
      </c>
      <c r="L344" s="671">
        <v>0</v>
      </c>
      <c r="M344" s="791">
        <v>4.8456320000000019</v>
      </c>
      <c r="N344" s="671">
        <v>0</v>
      </c>
      <c r="O344" s="791">
        <v>4.8456320000000019</v>
      </c>
      <c r="P344" s="671">
        <v>0</v>
      </c>
      <c r="Q344" s="671">
        <v>0</v>
      </c>
      <c r="R344" s="667">
        <v>0</v>
      </c>
    </row>
    <row r="345" spans="1:18" ht="15.75" customHeight="1">
      <c r="A345" s="653" t="s">
        <v>1479</v>
      </c>
      <c r="B345" s="654" t="s">
        <v>1480</v>
      </c>
      <c r="C345" s="655" t="s">
        <v>370</v>
      </c>
      <c r="D345" s="789">
        <v>5.0530999999999997</v>
      </c>
      <c r="E345" s="789">
        <v>4.9389022471910113</v>
      </c>
      <c r="F345" s="789">
        <f t="shared" ref="F345" si="87">F347</f>
        <v>0</v>
      </c>
      <c r="G345" s="789">
        <f>G348+G347</f>
        <v>5.5973928838951323</v>
      </c>
      <c r="H345" s="704">
        <v>0</v>
      </c>
      <c r="I345" s="789">
        <f>I348+I347</f>
        <v>5.5973928838951323</v>
      </c>
      <c r="J345" s="704">
        <v>0</v>
      </c>
      <c r="K345" s="789">
        <f>K348+K347</f>
        <v>5.5973928838951323</v>
      </c>
      <c r="L345" s="704">
        <v>0</v>
      </c>
      <c r="M345" s="789">
        <f>M348+M347</f>
        <v>5.5973928838951323</v>
      </c>
      <c r="N345" s="704">
        <v>0</v>
      </c>
      <c r="O345" s="789">
        <f>O348+O347</f>
        <v>5.5973928838951323</v>
      </c>
      <c r="P345" s="704">
        <v>0</v>
      </c>
      <c r="Q345" s="704">
        <v>0</v>
      </c>
      <c r="R345" s="705">
        <v>0</v>
      </c>
    </row>
    <row r="346" spans="1:18" ht="15.75" customHeight="1">
      <c r="A346" s="621" t="s">
        <v>1481</v>
      </c>
      <c r="B346" s="648" t="s">
        <v>1482</v>
      </c>
      <c r="C346" s="623" t="s">
        <v>370</v>
      </c>
      <c r="D346" s="721">
        <v>0</v>
      </c>
      <c r="E346" s="721">
        <v>0</v>
      </c>
      <c r="F346" s="721">
        <v>0</v>
      </c>
      <c r="G346" s="721">
        <v>0</v>
      </c>
      <c r="H346" s="721">
        <v>0</v>
      </c>
      <c r="I346" s="721">
        <v>0</v>
      </c>
      <c r="J346" s="721">
        <v>0</v>
      </c>
      <c r="K346" s="721">
        <v>0</v>
      </c>
      <c r="L346" s="721">
        <v>0</v>
      </c>
      <c r="M346" s="721">
        <v>0</v>
      </c>
      <c r="N346" s="721">
        <v>0</v>
      </c>
      <c r="O346" s="721">
        <v>0</v>
      </c>
      <c r="P346" s="721">
        <v>0</v>
      </c>
      <c r="Q346" s="721">
        <v>0</v>
      </c>
      <c r="R346" s="748">
        <v>0</v>
      </c>
    </row>
    <row r="347" spans="1:18" ht="15.75" customHeight="1">
      <c r="A347" s="627" t="s">
        <v>1483</v>
      </c>
      <c r="B347" s="790" t="s">
        <v>1474</v>
      </c>
      <c r="C347" s="629" t="s">
        <v>370</v>
      </c>
      <c r="D347" s="791">
        <v>0</v>
      </c>
      <c r="E347" s="791">
        <v>0.98603483146067428</v>
      </c>
      <c r="F347" s="671">
        <v>0</v>
      </c>
      <c r="G347" s="791">
        <v>0.98603483146067428</v>
      </c>
      <c r="H347" s="671">
        <v>0</v>
      </c>
      <c r="I347" s="791">
        <v>0.98603483146067428</v>
      </c>
      <c r="J347" s="671">
        <v>0</v>
      </c>
      <c r="K347" s="791">
        <v>0.98603483146067428</v>
      </c>
      <c r="L347" s="671">
        <v>0</v>
      </c>
      <c r="M347" s="791">
        <v>0.98603483146067428</v>
      </c>
      <c r="N347" s="671">
        <v>0</v>
      </c>
      <c r="O347" s="791">
        <v>0.98603483146067428</v>
      </c>
      <c r="P347" s="671">
        <v>0</v>
      </c>
      <c r="Q347" s="671">
        <v>0</v>
      </c>
      <c r="R347" s="667">
        <v>0</v>
      </c>
    </row>
    <row r="348" spans="1:18" ht="15.75" customHeight="1">
      <c r="A348" s="621" t="s">
        <v>1484</v>
      </c>
      <c r="B348" s="775" t="s">
        <v>1476</v>
      </c>
      <c r="C348" s="623" t="s">
        <v>370</v>
      </c>
      <c r="D348" s="759">
        <v>5.0530999999999997</v>
      </c>
      <c r="E348" s="759">
        <v>4.9389022471910113</v>
      </c>
      <c r="F348" s="759">
        <v>5.1130000000000004</v>
      </c>
      <c r="G348" s="759">
        <v>4.6113580524344577</v>
      </c>
      <c r="H348" s="712">
        <v>0</v>
      </c>
      <c r="I348" s="759">
        <v>4.6113580524344577</v>
      </c>
      <c r="J348" s="712">
        <v>0</v>
      </c>
      <c r="K348" s="759">
        <v>4.6113580524344577</v>
      </c>
      <c r="L348" s="712">
        <v>0</v>
      </c>
      <c r="M348" s="759">
        <v>4.6113580524344577</v>
      </c>
      <c r="N348" s="712">
        <v>0</v>
      </c>
      <c r="O348" s="759">
        <v>4.6113580524344577</v>
      </c>
      <c r="P348" s="712">
        <v>0</v>
      </c>
      <c r="Q348" s="721">
        <v>0</v>
      </c>
      <c r="R348" s="748">
        <v>0</v>
      </c>
    </row>
    <row r="349" spans="1:18" ht="15.75" customHeight="1">
      <c r="A349" s="627" t="s">
        <v>1485</v>
      </c>
      <c r="B349" s="724" t="s">
        <v>1486</v>
      </c>
      <c r="C349" s="629" t="s">
        <v>1487</v>
      </c>
      <c r="D349" s="791">
        <v>2071.14</v>
      </c>
      <c r="E349" s="791">
        <v>2071.14</v>
      </c>
      <c r="F349" s="791">
        <v>2070.9899999999998</v>
      </c>
      <c r="G349" s="791">
        <v>2071.14</v>
      </c>
      <c r="H349" s="671">
        <v>0</v>
      </c>
      <c r="I349" s="791">
        <v>2071.14</v>
      </c>
      <c r="J349" s="671">
        <v>0</v>
      </c>
      <c r="K349" s="791">
        <v>2071.14</v>
      </c>
      <c r="L349" s="671">
        <v>0</v>
      </c>
      <c r="M349" s="791">
        <v>2071.14</v>
      </c>
      <c r="N349" s="671">
        <v>0</v>
      </c>
      <c r="O349" s="791">
        <v>2071.14</v>
      </c>
      <c r="P349" s="671">
        <v>0</v>
      </c>
      <c r="Q349" s="671">
        <v>0</v>
      </c>
      <c r="R349" s="667">
        <v>0</v>
      </c>
    </row>
    <row r="350" spans="1:18" ht="15.75" customHeight="1">
      <c r="A350" s="627" t="s">
        <v>1488</v>
      </c>
      <c r="B350" s="724" t="s">
        <v>1489</v>
      </c>
      <c r="C350" s="629" t="s">
        <v>997</v>
      </c>
      <c r="D350" s="791">
        <v>57.00807971033899</v>
      </c>
      <c r="E350" s="791">
        <v>53.531910645423729</v>
      </c>
      <c r="F350" s="792">
        <f>F29-F64-F63-F57</f>
        <v>38.636000000000003</v>
      </c>
      <c r="G350" s="792">
        <f t="shared" ref="G350:R350" si="88">G29-G64-G63-G57</f>
        <v>47.335000000000001</v>
      </c>
      <c r="H350" s="671">
        <f t="shared" si="88"/>
        <v>0</v>
      </c>
      <c r="I350" s="792">
        <f t="shared" si="88"/>
        <v>48.837000000000003</v>
      </c>
      <c r="J350" s="671">
        <f t="shared" si="88"/>
        <v>0</v>
      </c>
      <c r="K350" s="792">
        <f t="shared" si="88"/>
        <v>50.358000000000004</v>
      </c>
      <c r="L350" s="671">
        <f t="shared" si="88"/>
        <v>0</v>
      </c>
      <c r="M350" s="792">
        <f t="shared" si="88"/>
        <v>51.963000000000001</v>
      </c>
      <c r="N350" s="671">
        <f t="shared" si="88"/>
        <v>0</v>
      </c>
      <c r="O350" s="792">
        <f t="shared" si="88"/>
        <v>53.595999999999997</v>
      </c>
      <c r="P350" s="671">
        <f t="shared" si="88"/>
        <v>0</v>
      </c>
      <c r="Q350" s="671">
        <v>0</v>
      </c>
      <c r="R350" s="667">
        <f t="shared" si="88"/>
        <v>0</v>
      </c>
    </row>
    <row r="351" spans="1:18" ht="15.75" customHeight="1">
      <c r="A351" s="621" t="s">
        <v>1490</v>
      </c>
      <c r="B351" s="793" t="s">
        <v>1491</v>
      </c>
      <c r="C351" s="623" t="s">
        <v>857</v>
      </c>
      <c r="D351" s="782" t="s">
        <v>1432</v>
      </c>
      <c r="E351" s="782" t="s">
        <v>1432</v>
      </c>
      <c r="F351" s="782" t="s">
        <v>1432</v>
      </c>
      <c r="G351" s="782" t="s">
        <v>1432</v>
      </c>
      <c r="H351" s="782" t="s">
        <v>1432</v>
      </c>
      <c r="I351" s="782" t="s">
        <v>1432</v>
      </c>
      <c r="J351" s="782" t="s">
        <v>1432</v>
      </c>
      <c r="K351" s="782" t="s">
        <v>1432</v>
      </c>
      <c r="L351" s="782" t="s">
        <v>1432</v>
      </c>
      <c r="M351" s="782" t="s">
        <v>1432</v>
      </c>
      <c r="N351" s="782" t="s">
        <v>1432</v>
      </c>
      <c r="O351" s="782" t="s">
        <v>1432</v>
      </c>
      <c r="P351" s="782" t="s">
        <v>1432</v>
      </c>
      <c r="Q351" s="782" t="s">
        <v>1432</v>
      </c>
      <c r="R351" s="783" t="s">
        <v>1432</v>
      </c>
    </row>
    <row r="352" spans="1:18" ht="15.75" customHeight="1">
      <c r="A352" s="621" t="s">
        <v>1492</v>
      </c>
      <c r="B352" s="723" t="s">
        <v>1493</v>
      </c>
      <c r="C352" s="623" t="s">
        <v>1444</v>
      </c>
      <c r="D352" s="721">
        <v>0</v>
      </c>
      <c r="E352" s="721">
        <v>0</v>
      </c>
      <c r="F352" s="721">
        <v>0</v>
      </c>
      <c r="G352" s="721">
        <v>0</v>
      </c>
      <c r="H352" s="721">
        <v>0</v>
      </c>
      <c r="I352" s="721">
        <v>0</v>
      </c>
      <c r="J352" s="721">
        <v>0</v>
      </c>
      <c r="K352" s="721">
        <v>0</v>
      </c>
      <c r="L352" s="721">
        <v>0</v>
      </c>
      <c r="M352" s="721">
        <v>0</v>
      </c>
      <c r="N352" s="721">
        <v>0</v>
      </c>
      <c r="O352" s="721">
        <v>0</v>
      </c>
      <c r="P352" s="721">
        <v>0</v>
      </c>
      <c r="Q352" s="721">
        <v>0</v>
      </c>
      <c r="R352" s="748">
        <v>0</v>
      </c>
    </row>
    <row r="353" spans="1:18" ht="15.75" customHeight="1">
      <c r="A353" s="621" t="s">
        <v>1494</v>
      </c>
      <c r="B353" s="723" t="s">
        <v>1495</v>
      </c>
      <c r="C353" s="623" t="s">
        <v>1437</v>
      </c>
      <c r="D353" s="721">
        <v>0</v>
      </c>
      <c r="E353" s="721">
        <v>0</v>
      </c>
      <c r="F353" s="721">
        <v>0</v>
      </c>
      <c r="G353" s="721">
        <v>0</v>
      </c>
      <c r="H353" s="721">
        <v>0</v>
      </c>
      <c r="I353" s="721">
        <v>0</v>
      </c>
      <c r="J353" s="721">
        <v>0</v>
      </c>
      <c r="K353" s="721">
        <v>0</v>
      </c>
      <c r="L353" s="721">
        <v>0</v>
      </c>
      <c r="M353" s="721">
        <v>0</v>
      </c>
      <c r="N353" s="721">
        <v>0</v>
      </c>
      <c r="O353" s="721">
        <v>0</v>
      </c>
      <c r="P353" s="721">
        <v>0</v>
      </c>
      <c r="Q353" s="721">
        <v>0</v>
      </c>
      <c r="R353" s="748">
        <v>0</v>
      </c>
    </row>
    <row r="354" spans="1:18" ht="15.75" customHeight="1">
      <c r="A354" s="621" t="s">
        <v>1496</v>
      </c>
      <c r="B354" s="723" t="s">
        <v>1497</v>
      </c>
      <c r="C354" s="623" t="s">
        <v>997</v>
      </c>
      <c r="D354" s="721">
        <v>0</v>
      </c>
      <c r="E354" s="721">
        <v>0</v>
      </c>
      <c r="F354" s="721">
        <v>0</v>
      </c>
      <c r="G354" s="721">
        <v>0</v>
      </c>
      <c r="H354" s="721">
        <v>0</v>
      </c>
      <c r="I354" s="721">
        <v>0</v>
      </c>
      <c r="J354" s="721">
        <v>0</v>
      </c>
      <c r="K354" s="721">
        <v>0</v>
      </c>
      <c r="L354" s="721">
        <v>0</v>
      </c>
      <c r="M354" s="721">
        <v>0</v>
      </c>
      <c r="N354" s="721">
        <v>0</v>
      </c>
      <c r="O354" s="721">
        <v>0</v>
      </c>
      <c r="P354" s="721">
        <v>0</v>
      </c>
      <c r="Q354" s="721">
        <v>0</v>
      </c>
      <c r="R354" s="748">
        <v>0</v>
      </c>
    </row>
    <row r="355" spans="1:18" ht="15.75" customHeight="1">
      <c r="A355" s="621" t="s">
        <v>1498</v>
      </c>
      <c r="B355" s="723" t="s">
        <v>1499</v>
      </c>
      <c r="C355" s="623" t="s">
        <v>997</v>
      </c>
      <c r="D355" s="721">
        <v>0</v>
      </c>
      <c r="E355" s="721">
        <v>0</v>
      </c>
      <c r="F355" s="721">
        <v>0</v>
      </c>
      <c r="G355" s="721">
        <v>0</v>
      </c>
      <c r="H355" s="721">
        <v>0</v>
      </c>
      <c r="I355" s="721">
        <v>0</v>
      </c>
      <c r="J355" s="721">
        <v>0</v>
      </c>
      <c r="K355" s="721">
        <v>0</v>
      </c>
      <c r="L355" s="721">
        <v>0</v>
      </c>
      <c r="M355" s="721">
        <v>0</v>
      </c>
      <c r="N355" s="721">
        <v>0</v>
      </c>
      <c r="O355" s="721">
        <v>0</v>
      </c>
      <c r="P355" s="721">
        <v>0</v>
      </c>
      <c r="Q355" s="721">
        <v>0</v>
      </c>
      <c r="R355" s="748">
        <v>0</v>
      </c>
    </row>
    <row r="356" spans="1:18" ht="15.75" customHeight="1">
      <c r="A356" s="621" t="s">
        <v>1500</v>
      </c>
      <c r="B356" s="793" t="s">
        <v>1501</v>
      </c>
      <c r="C356" s="783" t="s">
        <v>857</v>
      </c>
      <c r="D356" s="782" t="s">
        <v>1432</v>
      </c>
      <c r="E356" s="782" t="s">
        <v>1432</v>
      </c>
      <c r="F356" s="782" t="s">
        <v>1432</v>
      </c>
      <c r="G356" s="782" t="s">
        <v>1432</v>
      </c>
      <c r="H356" s="782" t="s">
        <v>1432</v>
      </c>
      <c r="I356" s="782" t="s">
        <v>1432</v>
      </c>
      <c r="J356" s="782" t="s">
        <v>1432</v>
      </c>
      <c r="K356" s="782" t="s">
        <v>1432</v>
      </c>
      <c r="L356" s="782" t="s">
        <v>1432</v>
      </c>
      <c r="M356" s="782" t="s">
        <v>1432</v>
      </c>
      <c r="N356" s="782" t="s">
        <v>1432</v>
      </c>
      <c r="O356" s="782" t="s">
        <v>1432</v>
      </c>
      <c r="P356" s="782" t="s">
        <v>1432</v>
      </c>
      <c r="Q356" s="782" t="s">
        <v>1432</v>
      </c>
      <c r="R356" s="783" t="s">
        <v>1432</v>
      </c>
    </row>
    <row r="357" spans="1:18" ht="15.75" customHeight="1">
      <c r="A357" s="621" t="s">
        <v>1502</v>
      </c>
      <c r="B357" s="723" t="s">
        <v>1503</v>
      </c>
      <c r="C357" s="623" t="s">
        <v>370</v>
      </c>
      <c r="D357" s="721">
        <v>0</v>
      </c>
      <c r="E357" s="721">
        <v>0</v>
      </c>
      <c r="F357" s="721">
        <v>0</v>
      </c>
      <c r="G357" s="721">
        <v>0</v>
      </c>
      <c r="H357" s="721">
        <v>0</v>
      </c>
      <c r="I357" s="721">
        <v>0</v>
      </c>
      <c r="J357" s="721">
        <v>0</v>
      </c>
      <c r="K357" s="721">
        <v>0</v>
      </c>
      <c r="L357" s="721">
        <v>0</v>
      </c>
      <c r="M357" s="721">
        <v>0</v>
      </c>
      <c r="N357" s="721">
        <v>0</v>
      </c>
      <c r="O357" s="721">
        <v>0</v>
      </c>
      <c r="P357" s="721">
        <v>0</v>
      </c>
      <c r="Q357" s="721">
        <v>0</v>
      </c>
      <c r="R357" s="748">
        <v>0</v>
      </c>
    </row>
    <row r="358" spans="1:18" ht="15.75" customHeight="1">
      <c r="A358" s="621" t="s">
        <v>1504</v>
      </c>
      <c r="B358" s="648" t="s">
        <v>1505</v>
      </c>
      <c r="C358" s="623" t="s">
        <v>370</v>
      </c>
      <c r="D358" s="721">
        <v>0</v>
      </c>
      <c r="E358" s="721">
        <v>0</v>
      </c>
      <c r="F358" s="721">
        <v>0</v>
      </c>
      <c r="G358" s="721">
        <v>0</v>
      </c>
      <c r="H358" s="721">
        <v>0</v>
      </c>
      <c r="I358" s="721">
        <v>0</v>
      </c>
      <c r="J358" s="721">
        <v>0</v>
      </c>
      <c r="K358" s="721">
        <v>0</v>
      </c>
      <c r="L358" s="721">
        <v>0</v>
      </c>
      <c r="M358" s="721">
        <v>0</v>
      </c>
      <c r="N358" s="721">
        <v>0</v>
      </c>
      <c r="O358" s="721">
        <v>0</v>
      </c>
      <c r="P358" s="721">
        <v>0</v>
      </c>
      <c r="Q358" s="721">
        <v>0</v>
      </c>
      <c r="R358" s="748">
        <v>0</v>
      </c>
    </row>
    <row r="359" spans="1:18" ht="15.75" customHeight="1">
      <c r="A359" s="621" t="s">
        <v>1506</v>
      </c>
      <c r="B359" s="648" t="s">
        <v>1507</v>
      </c>
      <c r="C359" s="623" t="s">
        <v>370</v>
      </c>
      <c r="D359" s="721">
        <v>0</v>
      </c>
      <c r="E359" s="721">
        <v>0</v>
      </c>
      <c r="F359" s="721">
        <v>0</v>
      </c>
      <c r="G359" s="721">
        <v>0</v>
      </c>
      <c r="H359" s="721">
        <v>0</v>
      </c>
      <c r="I359" s="721">
        <v>0</v>
      </c>
      <c r="J359" s="721">
        <v>0</v>
      </c>
      <c r="K359" s="721">
        <v>0</v>
      </c>
      <c r="L359" s="721">
        <v>0</v>
      </c>
      <c r="M359" s="721">
        <v>0</v>
      </c>
      <c r="N359" s="721">
        <v>0</v>
      </c>
      <c r="O359" s="721">
        <v>0</v>
      </c>
      <c r="P359" s="721">
        <v>0</v>
      </c>
      <c r="Q359" s="721">
        <v>0</v>
      </c>
      <c r="R359" s="748">
        <v>0</v>
      </c>
    </row>
    <row r="360" spans="1:18" ht="15.75" customHeight="1">
      <c r="A360" s="621" t="s">
        <v>1508</v>
      </c>
      <c r="B360" s="648" t="s">
        <v>1509</v>
      </c>
      <c r="C360" s="623" t="s">
        <v>370</v>
      </c>
      <c r="D360" s="721">
        <v>0</v>
      </c>
      <c r="E360" s="721">
        <v>0</v>
      </c>
      <c r="F360" s="721">
        <v>0</v>
      </c>
      <c r="G360" s="721">
        <v>0</v>
      </c>
      <c r="H360" s="721">
        <v>0</v>
      </c>
      <c r="I360" s="721">
        <v>0</v>
      </c>
      <c r="J360" s="721">
        <v>0</v>
      </c>
      <c r="K360" s="721">
        <v>0</v>
      </c>
      <c r="L360" s="721">
        <v>0</v>
      </c>
      <c r="M360" s="721">
        <v>0</v>
      </c>
      <c r="N360" s="721">
        <v>0</v>
      </c>
      <c r="O360" s="721">
        <v>0</v>
      </c>
      <c r="P360" s="721">
        <v>0</v>
      </c>
      <c r="Q360" s="721">
        <v>0</v>
      </c>
      <c r="R360" s="748">
        <v>0</v>
      </c>
    </row>
    <row r="361" spans="1:18" ht="15.75" customHeight="1">
      <c r="A361" s="621" t="s">
        <v>1510</v>
      </c>
      <c r="B361" s="723" t="s">
        <v>1511</v>
      </c>
      <c r="C361" s="623" t="s">
        <v>1444</v>
      </c>
      <c r="D361" s="721">
        <v>0</v>
      </c>
      <c r="E361" s="721">
        <v>0</v>
      </c>
      <c r="F361" s="721">
        <v>0</v>
      </c>
      <c r="G361" s="721">
        <v>0</v>
      </c>
      <c r="H361" s="721">
        <v>0</v>
      </c>
      <c r="I361" s="721">
        <v>0</v>
      </c>
      <c r="J361" s="721">
        <v>0</v>
      </c>
      <c r="K361" s="721">
        <v>0</v>
      </c>
      <c r="L361" s="721">
        <v>0</v>
      </c>
      <c r="M361" s="721">
        <v>0</v>
      </c>
      <c r="N361" s="721">
        <v>0</v>
      </c>
      <c r="O361" s="721">
        <v>0</v>
      </c>
      <c r="P361" s="721">
        <v>0</v>
      </c>
      <c r="Q361" s="721">
        <v>0</v>
      </c>
      <c r="R361" s="748">
        <v>0</v>
      </c>
    </row>
    <row r="362" spans="1:18" ht="15.75" customHeight="1">
      <c r="A362" s="621" t="s">
        <v>1512</v>
      </c>
      <c r="B362" s="648" t="s">
        <v>1513</v>
      </c>
      <c r="C362" s="623" t="s">
        <v>1444</v>
      </c>
      <c r="D362" s="721">
        <v>0</v>
      </c>
      <c r="E362" s="721">
        <v>0</v>
      </c>
      <c r="F362" s="721">
        <v>0</v>
      </c>
      <c r="G362" s="721">
        <v>0</v>
      </c>
      <c r="H362" s="721">
        <v>0</v>
      </c>
      <c r="I362" s="721">
        <v>0</v>
      </c>
      <c r="J362" s="721">
        <v>0</v>
      </c>
      <c r="K362" s="721">
        <v>0</v>
      </c>
      <c r="L362" s="721">
        <v>0</v>
      </c>
      <c r="M362" s="721">
        <v>0</v>
      </c>
      <c r="N362" s="721">
        <v>0</v>
      </c>
      <c r="O362" s="721">
        <v>0</v>
      </c>
      <c r="P362" s="721">
        <v>0</v>
      </c>
      <c r="Q362" s="721">
        <v>0</v>
      </c>
      <c r="R362" s="748">
        <v>0</v>
      </c>
    </row>
    <row r="363" spans="1:18" ht="15.75" customHeight="1">
      <c r="A363" s="621" t="s">
        <v>1514</v>
      </c>
      <c r="B363" s="648" t="s">
        <v>1515</v>
      </c>
      <c r="C363" s="623" t="s">
        <v>1444</v>
      </c>
      <c r="D363" s="721">
        <v>0</v>
      </c>
      <c r="E363" s="721">
        <v>0</v>
      </c>
      <c r="F363" s="721">
        <v>0</v>
      </c>
      <c r="G363" s="721">
        <v>0</v>
      </c>
      <c r="H363" s="721">
        <v>0</v>
      </c>
      <c r="I363" s="721">
        <v>0</v>
      </c>
      <c r="J363" s="721">
        <v>0</v>
      </c>
      <c r="K363" s="721">
        <v>0</v>
      </c>
      <c r="L363" s="721">
        <v>0</v>
      </c>
      <c r="M363" s="721">
        <v>0</v>
      </c>
      <c r="N363" s="721">
        <v>0</v>
      </c>
      <c r="O363" s="721">
        <v>0</v>
      </c>
      <c r="P363" s="721">
        <v>0</v>
      </c>
      <c r="Q363" s="721">
        <v>0</v>
      </c>
      <c r="R363" s="748">
        <v>0</v>
      </c>
    </row>
    <row r="364" spans="1:18" ht="15.75" customHeight="1">
      <c r="A364" s="621" t="s">
        <v>1516</v>
      </c>
      <c r="B364" s="723" t="s">
        <v>1517</v>
      </c>
      <c r="C364" s="623" t="s">
        <v>997</v>
      </c>
      <c r="D364" s="721">
        <v>0</v>
      </c>
      <c r="E364" s="721">
        <v>0</v>
      </c>
      <c r="F364" s="721">
        <v>0</v>
      </c>
      <c r="G364" s="721">
        <v>0</v>
      </c>
      <c r="H364" s="721">
        <v>0</v>
      </c>
      <c r="I364" s="721">
        <v>0</v>
      </c>
      <c r="J364" s="721">
        <v>0</v>
      </c>
      <c r="K364" s="721">
        <v>0</v>
      </c>
      <c r="L364" s="721">
        <v>0</v>
      </c>
      <c r="M364" s="721">
        <v>0</v>
      </c>
      <c r="N364" s="721">
        <v>0</v>
      </c>
      <c r="O364" s="721">
        <v>0</v>
      </c>
      <c r="P364" s="721">
        <v>0</v>
      </c>
      <c r="Q364" s="721">
        <v>0</v>
      </c>
      <c r="R364" s="748">
        <v>0</v>
      </c>
    </row>
    <row r="365" spans="1:18" ht="15.75" customHeight="1">
      <c r="A365" s="621" t="s">
        <v>1518</v>
      </c>
      <c r="B365" s="648" t="s">
        <v>1519</v>
      </c>
      <c r="C365" s="623" t="s">
        <v>997</v>
      </c>
      <c r="D365" s="721">
        <v>0</v>
      </c>
      <c r="E365" s="721">
        <v>0</v>
      </c>
      <c r="F365" s="721">
        <v>0</v>
      </c>
      <c r="G365" s="721">
        <v>0</v>
      </c>
      <c r="H365" s="721">
        <v>0</v>
      </c>
      <c r="I365" s="721">
        <v>0</v>
      </c>
      <c r="J365" s="721">
        <v>0</v>
      </c>
      <c r="K365" s="721">
        <v>0</v>
      </c>
      <c r="L365" s="721">
        <v>0</v>
      </c>
      <c r="M365" s="721">
        <v>0</v>
      </c>
      <c r="N365" s="721">
        <v>0</v>
      </c>
      <c r="O365" s="721">
        <v>0</v>
      </c>
      <c r="P365" s="721">
        <v>0</v>
      </c>
      <c r="Q365" s="721">
        <v>0</v>
      </c>
      <c r="R365" s="748">
        <v>0</v>
      </c>
    </row>
    <row r="366" spans="1:18" ht="15.75" customHeight="1">
      <c r="A366" s="621" t="s">
        <v>1520</v>
      </c>
      <c r="B366" s="648" t="s">
        <v>1017</v>
      </c>
      <c r="C366" s="623" t="s">
        <v>997</v>
      </c>
      <c r="D366" s="721">
        <v>0</v>
      </c>
      <c r="E366" s="721">
        <v>0</v>
      </c>
      <c r="F366" s="721">
        <v>0</v>
      </c>
      <c r="G366" s="721">
        <v>0</v>
      </c>
      <c r="H366" s="721">
        <v>0</v>
      </c>
      <c r="I366" s="721">
        <v>0</v>
      </c>
      <c r="J366" s="721">
        <v>0</v>
      </c>
      <c r="K366" s="721">
        <v>0</v>
      </c>
      <c r="L366" s="721">
        <v>0</v>
      </c>
      <c r="M366" s="721">
        <v>0</v>
      </c>
      <c r="N366" s="721">
        <v>0</v>
      </c>
      <c r="O366" s="721">
        <v>0</v>
      </c>
      <c r="P366" s="721">
        <v>0</v>
      </c>
      <c r="Q366" s="721">
        <v>0</v>
      </c>
      <c r="R366" s="748">
        <v>0</v>
      </c>
    </row>
    <row r="367" spans="1:18" ht="15.75" customHeight="1" thickBot="1">
      <c r="A367" s="726" t="s">
        <v>1521</v>
      </c>
      <c r="B367" s="794" t="s">
        <v>1522</v>
      </c>
      <c r="C367" s="727" t="s">
        <v>1523</v>
      </c>
      <c r="D367" s="728">
        <v>0</v>
      </c>
      <c r="E367" s="728">
        <v>0</v>
      </c>
      <c r="F367" s="728">
        <v>0</v>
      </c>
      <c r="G367" s="728">
        <v>0</v>
      </c>
      <c r="H367" s="728">
        <v>0</v>
      </c>
      <c r="I367" s="728">
        <v>0</v>
      </c>
      <c r="J367" s="728">
        <v>0</v>
      </c>
      <c r="K367" s="728">
        <v>0</v>
      </c>
      <c r="L367" s="728">
        <v>0</v>
      </c>
      <c r="M367" s="728">
        <v>0</v>
      </c>
      <c r="N367" s="728">
        <v>0</v>
      </c>
      <c r="O367" s="728">
        <v>0</v>
      </c>
      <c r="P367" s="728">
        <v>0</v>
      </c>
      <c r="Q367" s="728">
        <v>0</v>
      </c>
      <c r="R367" s="730">
        <v>0</v>
      </c>
    </row>
    <row r="368" spans="1:18" ht="15.75" customHeight="1">
      <c r="A368" s="795" t="s">
        <v>1524</v>
      </c>
      <c r="B368" s="796"/>
      <c r="C368" s="796"/>
      <c r="D368" s="796"/>
      <c r="E368" s="796"/>
      <c r="F368" s="796"/>
      <c r="G368" s="796"/>
      <c r="H368" s="796"/>
      <c r="I368" s="796"/>
      <c r="J368" s="796"/>
      <c r="K368" s="796"/>
      <c r="L368" s="796"/>
      <c r="M368" s="796"/>
      <c r="N368" s="796"/>
      <c r="O368" s="796"/>
      <c r="P368" s="796"/>
      <c r="Q368" s="796"/>
      <c r="R368" s="797"/>
    </row>
    <row r="369" spans="1:18" ht="15.75" customHeight="1" thickBot="1">
      <c r="A369" s="795"/>
      <c r="B369" s="796"/>
      <c r="C369" s="796"/>
      <c r="D369" s="796"/>
      <c r="E369" s="796"/>
      <c r="F369" s="796"/>
      <c r="G369" s="796"/>
      <c r="H369" s="796"/>
      <c r="I369" s="796"/>
      <c r="J369" s="796"/>
      <c r="K369" s="796"/>
      <c r="L369" s="796"/>
      <c r="M369" s="796"/>
      <c r="N369" s="796"/>
      <c r="O369" s="796"/>
      <c r="P369" s="796"/>
      <c r="Q369" s="796"/>
      <c r="R369" s="797"/>
    </row>
    <row r="370" spans="1:18" ht="39" customHeight="1">
      <c r="A370" s="798" t="s">
        <v>703</v>
      </c>
      <c r="B370" s="799" t="s">
        <v>985</v>
      </c>
      <c r="C370" s="800" t="s">
        <v>986</v>
      </c>
      <c r="D370" s="595">
        <v>2017</v>
      </c>
      <c r="E370" s="595">
        <v>2018</v>
      </c>
      <c r="F370" s="596" t="s">
        <v>988</v>
      </c>
      <c r="G370" s="597" t="s">
        <v>945</v>
      </c>
      <c r="H370" s="598"/>
      <c r="I370" s="597" t="s">
        <v>946</v>
      </c>
      <c r="J370" s="598"/>
      <c r="K370" s="597" t="s">
        <v>947</v>
      </c>
      <c r="L370" s="598"/>
      <c r="M370" s="597" t="s">
        <v>948</v>
      </c>
      <c r="N370" s="598"/>
      <c r="O370" s="597" t="s">
        <v>989</v>
      </c>
      <c r="P370" s="598"/>
      <c r="Q370" s="599" t="s">
        <v>362</v>
      </c>
      <c r="R370" s="600"/>
    </row>
    <row r="371" spans="1:18" ht="63" customHeight="1">
      <c r="A371" s="801"/>
      <c r="B371" s="802"/>
      <c r="C371" s="803"/>
      <c r="D371" s="604" t="s">
        <v>990</v>
      </c>
      <c r="E371" s="604" t="s">
        <v>990</v>
      </c>
      <c r="F371" s="604" t="s">
        <v>991</v>
      </c>
      <c r="G371" s="604" t="s">
        <v>138</v>
      </c>
      <c r="H371" s="604" t="s">
        <v>992</v>
      </c>
      <c r="I371" s="604" t="s">
        <v>138</v>
      </c>
      <c r="J371" s="604" t="s">
        <v>992</v>
      </c>
      <c r="K371" s="604" t="s">
        <v>138</v>
      </c>
      <c r="L371" s="604" t="s">
        <v>992</v>
      </c>
      <c r="M371" s="604" t="s">
        <v>138</v>
      </c>
      <c r="N371" s="604" t="s">
        <v>992</v>
      </c>
      <c r="O371" s="604" t="s">
        <v>138</v>
      </c>
      <c r="P371" s="604" t="s">
        <v>992</v>
      </c>
      <c r="Q371" s="604" t="s">
        <v>138</v>
      </c>
      <c r="R371" s="605" t="s">
        <v>992</v>
      </c>
    </row>
    <row r="372" spans="1:18" ht="15.75" customHeight="1" thickBot="1">
      <c r="A372" s="804">
        <v>1</v>
      </c>
      <c r="B372" s="805">
        <v>2</v>
      </c>
      <c r="C372" s="806">
        <v>3</v>
      </c>
      <c r="D372" s="807">
        <v>4</v>
      </c>
      <c r="E372" s="807">
        <v>5</v>
      </c>
      <c r="F372" s="807">
        <v>6</v>
      </c>
      <c r="G372" s="805">
        <v>7</v>
      </c>
      <c r="H372" s="805">
        <v>8</v>
      </c>
      <c r="I372" s="805">
        <v>9</v>
      </c>
      <c r="J372" s="805">
        <v>10</v>
      </c>
      <c r="K372" s="805">
        <v>11</v>
      </c>
      <c r="L372" s="805">
        <v>12</v>
      </c>
      <c r="M372" s="805">
        <v>13</v>
      </c>
      <c r="N372" s="805">
        <v>14</v>
      </c>
      <c r="O372" s="805">
        <v>15</v>
      </c>
      <c r="P372" s="805">
        <v>16</v>
      </c>
      <c r="Q372" s="807">
        <v>17</v>
      </c>
      <c r="R372" s="808">
        <v>18</v>
      </c>
    </row>
    <row r="373" spans="1:18" ht="15.75" customHeight="1">
      <c r="A373" s="809" t="s">
        <v>1525</v>
      </c>
      <c r="B373" s="810"/>
      <c r="C373" s="698" t="s">
        <v>997</v>
      </c>
      <c r="D373" s="789">
        <f>D374+D431</f>
        <v>1.9649999999999999</v>
      </c>
      <c r="E373" s="789">
        <f t="shared" ref="E373" si="89">E374+E431</f>
        <v>7.5609957627118645</v>
      </c>
      <c r="F373" s="789">
        <f>F374+F431</f>
        <v>7.1289999999999996</v>
      </c>
      <c r="G373" s="811">
        <f t="shared" ref="G373:P373" si="90">G374+G431</f>
        <v>6.7669999999999995</v>
      </c>
      <c r="H373" s="704">
        <f t="shared" si="90"/>
        <v>0</v>
      </c>
      <c r="I373" s="811">
        <f t="shared" si="90"/>
        <v>6.766</v>
      </c>
      <c r="J373" s="704">
        <f t="shared" si="90"/>
        <v>0</v>
      </c>
      <c r="K373" s="811">
        <f t="shared" si="90"/>
        <v>6.7139999999999995</v>
      </c>
      <c r="L373" s="704">
        <f t="shared" si="90"/>
        <v>0</v>
      </c>
      <c r="M373" s="811">
        <f t="shared" si="90"/>
        <v>6.6950000000000003</v>
      </c>
      <c r="N373" s="704">
        <f t="shared" si="90"/>
        <v>0</v>
      </c>
      <c r="O373" s="811">
        <f t="shared" si="90"/>
        <v>6.6369999999999996</v>
      </c>
      <c r="P373" s="704">
        <f t="shared" si="90"/>
        <v>0</v>
      </c>
      <c r="Q373" s="811">
        <f>Q374+Q431</f>
        <v>33.579000000000001</v>
      </c>
      <c r="R373" s="705">
        <f>R374+R431</f>
        <v>2.39425</v>
      </c>
    </row>
    <row r="374" spans="1:18" ht="15.75" customHeight="1">
      <c r="A374" s="706" t="s">
        <v>995</v>
      </c>
      <c r="B374" s="812" t="s">
        <v>1526</v>
      </c>
      <c r="C374" s="708" t="s">
        <v>997</v>
      </c>
      <c r="D374" s="813">
        <f>D375+D399+D427</f>
        <v>1.381</v>
      </c>
      <c r="E374" s="813">
        <f>E375+E399+E427</f>
        <v>7.5609957627118645</v>
      </c>
      <c r="F374" s="813">
        <f>F375+F399+F427</f>
        <v>4.7859999999999996</v>
      </c>
      <c r="G374" s="813">
        <f t="shared" ref="G374:Q374" si="91">G375+G399+G427</f>
        <v>6.7669999999999995</v>
      </c>
      <c r="H374" s="755">
        <f t="shared" si="91"/>
        <v>0</v>
      </c>
      <c r="I374" s="813">
        <f t="shared" si="91"/>
        <v>6.766</v>
      </c>
      <c r="J374" s="755">
        <f t="shared" si="91"/>
        <v>0</v>
      </c>
      <c r="K374" s="813">
        <f t="shared" si="91"/>
        <v>6.7139999999999995</v>
      </c>
      <c r="L374" s="755">
        <f t="shared" si="91"/>
        <v>0</v>
      </c>
      <c r="M374" s="813">
        <f t="shared" si="91"/>
        <v>6.6950000000000003</v>
      </c>
      <c r="N374" s="755">
        <f t="shared" si="91"/>
        <v>0</v>
      </c>
      <c r="O374" s="813">
        <f t="shared" si="91"/>
        <v>6.6369999999999996</v>
      </c>
      <c r="P374" s="755">
        <f t="shared" si="91"/>
        <v>0</v>
      </c>
      <c r="Q374" s="813">
        <f t="shared" si="91"/>
        <v>33.579000000000001</v>
      </c>
      <c r="R374" s="814">
        <f>R375+R399+R427</f>
        <v>5.1249999999999997E-2</v>
      </c>
    </row>
    <row r="375" spans="1:18" ht="15.75" customHeight="1">
      <c r="A375" s="621" t="s">
        <v>213</v>
      </c>
      <c r="B375" s="723" t="s">
        <v>1527</v>
      </c>
      <c r="C375" s="623" t="s">
        <v>997</v>
      </c>
      <c r="D375" s="759">
        <f t="shared" ref="D375" si="92">D382+D387</f>
        <v>0</v>
      </c>
      <c r="E375" s="759">
        <f>E382+E387</f>
        <v>3.8499957627118646</v>
      </c>
      <c r="F375" s="759">
        <f>F382+F387</f>
        <v>1.496</v>
      </c>
      <c r="G375" s="815">
        <f t="shared" ref="G375:Q375" si="93">G382+G387</f>
        <v>3.8879999999999999</v>
      </c>
      <c r="H375" s="816">
        <f t="shared" si="93"/>
        <v>0</v>
      </c>
      <c r="I375" s="815">
        <f t="shared" si="93"/>
        <v>3.8879999999999999</v>
      </c>
      <c r="J375" s="816">
        <f t="shared" si="93"/>
        <v>0</v>
      </c>
      <c r="K375" s="815">
        <f t="shared" si="93"/>
        <v>3.8879999999999999</v>
      </c>
      <c r="L375" s="816">
        <f t="shared" si="93"/>
        <v>0</v>
      </c>
      <c r="M375" s="815">
        <f t="shared" si="93"/>
        <v>3.8860000000000001</v>
      </c>
      <c r="N375" s="816">
        <f t="shared" si="93"/>
        <v>0</v>
      </c>
      <c r="O375" s="815">
        <f t="shared" si="93"/>
        <v>3.8809999999999998</v>
      </c>
      <c r="P375" s="816">
        <f t="shared" si="93"/>
        <v>0</v>
      </c>
      <c r="Q375" s="815">
        <f t="shared" si="93"/>
        <v>19.431000000000001</v>
      </c>
      <c r="R375" s="817">
        <f>R382+R387</f>
        <v>5.1249999999999997E-2</v>
      </c>
    </row>
    <row r="376" spans="1:18" ht="15.75" customHeight="1">
      <c r="A376" s="621" t="s">
        <v>718</v>
      </c>
      <c r="B376" s="648" t="s">
        <v>1528</v>
      </c>
      <c r="C376" s="623" t="s">
        <v>997</v>
      </c>
      <c r="D376" s="721">
        <v>0</v>
      </c>
      <c r="E376" s="721">
        <v>0</v>
      </c>
      <c r="F376" s="721">
        <v>0</v>
      </c>
      <c r="G376" s="721">
        <v>0</v>
      </c>
      <c r="H376" s="721">
        <v>0</v>
      </c>
      <c r="I376" s="721">
        <v>0</v>
      </c>
      <c r="J376" s="721">
        <v>0</v>
      </c>
      <c r="K376" s="721">
        <v>0</v>
      </c>
      <c r="L376" s="721">
        <v>0</v>
      </c>
      <c r="M376" s="721">
        <v>0</v>
      </c>
      <c r="N376" s="721">
        <v>0</v>
      </c>
      <c r="O376" s="721">
        <v>0</v>
      </c>
      <c r="P376" s="721">
        <v>0</v>
      </c>
      <c r="Q376" s="721">
        <f t="shared" ref="Q376:R381" si="94">O376+M376+K376+I376+G376</f>
        <v>0</v>
      </c>
      <c r="R376" s="748">
        <f t="shared" si="94"/>
        <v>0</v>
      </c>
    </row>
    <row r="377" spans="1:18" ht="15.75" customHeight="1">
      <c r="A377" s="621" t="s">
        <v>217</v>
      </c>
      <c r="B377" s="664" t="s">
        <v>1529</v>
      </c>
      <c r="C377" s="623" t="s">
        <v>997</v>
      </c>
      <c r="D377" s="721">
        <v>0</v>
      </c>
      <c r="E377" s="721">
        <v>0</v>
      </c>
      <c r="F377" s="721">
        <v>0</v>
      </c>
      <c r="G377" s="721">
        <v>0</v>
      </c>
      <c r="H377" s="721">
        <v>0</v>
      </c>
      <c r="I377" s="721">
        <v>0</v>
      </c>
      <c r="J377" s="721">
        <v>0</v>
      </c>
      <c r="K377" s="721">
        <v>0</v>
      </c>
      <c r="L377" s="721">
        <v>0</v>
      </c>
      <c r="M377" s="721">
        <v>0</v>
      </c>
      <c r="N377" s="721">
        <v>0</v>
      </c>
      <c r="O377" s="721">
        <v>0</v>
      </c>
      <c r="P377" s="721">
        <v>0</v>
      </c>
      <c r="Q377" s="721">
        <f t="shared" si="94"/>
        <v>0</v>
      </c>
      <c r="R377" s="748">
        <f t="shared" si="94"/>
        <v>0</v>
      </c>
    </row>
    <row r="378" spans="1:18" ht="15.75" customHeight="1">
      <c r="A378" s="621" t="s">
        <v>1530</v>
      </c>
      <c r="B378" s="668" t="s">
        <v>999</v>
      </c>
      <c r="C378" s="623" t="s">
        <v>997</v>
      </c>
      <c r="D378" s="721">
        <v>0</v>
      </c>
      <c r="E378" s="721">
        <v>0</v>
      </c>
      <c r="F378" s="721">
        <v>0</v>
      </c>
      <c r="G378" s="721">
        <v>0</v>
      </c>
      <c r="H378" s="721">
        <v>0</v>
      </c>
      <c r="I378" s="721">
        <v>0</v>
      </c>
      <c r="J378" s="721">
        <v>0</v>
      </c>
      <c r="K378" s="721">
        <v>0</v>
      </c>
      <c r="L378" s="721">
        <v>0</v>
      </c>
      <c r="M378" s="721">
        <v>0</v>
      </c>
      <c r="N378" s="721">
        <v>0</v>
      </c>
      <c r="O378" s="721">
        <v>0</v>
      </c>
      <c r="P378" s="721">
        <v>0</v>
      </c>
      <c r="Q378" s="721">
        <f t="shared" si="94"/>
        <v>0</v>
      </c>
      <c r="R378" s="748">
        <f t="shared" si="94"/>
        <v>0</v>
      </c>
    </row>
    <row r="379" spans="1:18" ht="15.75" customHeight="1">
      <c r="A379" s="621" t="s">
        <v>1531</v>
      </c>
      <c r="B379" s="668" t="s">
        <v>1000</v>
      </c>
      <c r="C379" s="623" t="s">
        <v>997</v>
      </c>
      <c r="D379" s="721">
        <v>0</v>
      </c>
      <c r="E379" s="721">
        <v>0</v>
      </c>
      <c r="F379" s="721">
        <v>0</v>
      </c>
      <c r="G379" s="721">
        <v>0</v>
      </c>
      <c r="H379" s="721">
        <v>0</v>
      </c>
      <c r="I379" s="721">
        <v>0</v>
      </c>
      <c r="J379" s="721">
        <v>0</v>
      </c>
      <c r="K379" s="721">
        <v>0</v>
      </c>
      <c r="L379" s="721">
        <v>0</v>
      </c>
      <c r="M379" s="721">
        <v>0</v>
      </c>
      <c r="N379" s="721">
        <v>0</v>
      </c>
      <c r="O379" s="721">
        <v>0</v>
      </c>
      <c r="P379" s="721">
        <v>0</v>
      </c>
      <c r="Q379" s="721">
        <f t="shared" si="94"/>
        <v>0</v>
      </c>
      <c r="R379" s="748">
        <f t="shared" si="94"/>
        <v>0</v>
      </c>
    </row>
    <row r="380" spans="1:18" ht="15.75" customHeight="1">
      <c r="A380" s="621" t="s">
        <v>1532</v>
      </c>
      <c r="B380" s="668" t="s">
        <v>1001</v>
      </c>
      <c r="C380" s="623" t="s">
        <v>997</v>
      </c>
      <c r="D380" s="721">
        <v>0</v>
      </c>
      <c r="E380" s="721">
        <v>0</v>
      </c>
      <c r="F380" s="721">
        <v>0</v>
      </c>
      <c r="G380" s="721">
        <v>0</v>
      </c>
      <c r="H380" s="721">
        <v>0</v>
      </c>
      <c r="I380" s="721">
        <v>0</v>
      </c>
      <c r="J380" s="721">
        <v>0</v>
      </c>
      <c r="K380" s="721">
        <v>0</v>
      </c>
      <c r="L380" s="721">
        <v>0</v>
      </c>
      <c r="M380" s="721">
        <v>0</v>
      </c>
      <c r="N380" s="721">
        <v>0</v>
      </c>
      <c r="O380" s="721">
        <v>0</v>
      </c>
      <c r="P380" s="721">
        <v>0</v>
      </c>
      <c r="Q380" s="721">
        <f t="shared" si="94"/>
        <v>0</v>
      </c>
      <c r="R380" s="748">
        <f t="shared" si="94"/>
        <v>0</v>
      </c>
    </row>
    <row r="381" spans="1:18" ht="15.75" customHeight="1">
      <c r="A381" s="621" t="s">
        <v>219</v>
      </c>
      <c r="B381" s="664" t="s">
        <v>1533</v>
      </c>
      <c r="C381" s="623" t="s">
        <v>997</v>
      </c>
      <c r="D381" s="721">
        <v>0</v>
      </c>
      <c r="E381" s="721">
        <v>0</v>
      </c>
      <c r="F381" s="721">
        <v>0</v>
      </c>
      <c r="G381" s="721">
        <v>0</v>
      </c>
      <c r="H381" s="721">
        <v>0</v>
      </c>
      <c r="I381" s="721">
        <v>0</v>
      </c>
      <c r="J381" s="721">
        <v>0</v>
      </c>
      <c r="K381" s="721">
        <v>0</v>
      </c>
      <c r="L381" s="721">
        <v>0</v>
      </c>
      <c r="M381" s="721">
        <v>0</v>
      </c>
      <c r="N381" s="721">
        <v>0</v>
      </c>
      <c r="O381" s="721">
        <v>0</v>
      </c>
      <c r="P381" s="721">
        <v>0</v>
      </c>
      <c r="Q381" s="721">
        <f t="shared" si="94"/>
        <v>0</v>
      </c>
      <c r="R381" s="748">
        <f t="shared" si="94"/>
        <v>0</v>
      </c>
    </row>
    <row r="382" spans="1:18" ht="15.75" customHeight="1">
      <c r="A382" s="627" t="s">
        <v>221</v>
      </c>
      <c r="B382" s="818" t="s">
        <v>1534</v>
      </c>
      <c r="C382" s="629" t="s">
        <v>997</v>
      </c>
      <c r="D382" s="671">
        <v>0</v>
      </c>
      <c r="E382" s="819">
        <v>3.7987457627118646</v>
      </c>
      <c r="F382" s="791">
        <v>1.496</v>
      </c>
      <c r="G382" s="631">
        <v>3.8879999999999999</v>
      </c>
      <c r="H382" s="671">
        <v>0</v>
      </c>
      <c r="I382" s="631">
        <v>3.8879999999999999</v>
      </c>
      <c r="J382" s="671">
        <v>0</v>
      </c>
      <c r="K382" s="631">
        <v>3.8879999999999999</v>
      </c>
      <c r="L382" s="671">
        <v>0</v>
      </c>
      <c r="M382" s="631">
        <v>3.8860000000000001</v>
      </c>
      <c r="N382" s="671">
        <v>0</v>
      </c>
      <c r="O382" s="631">
        <v>3.8809999999999998</v>
      </c>
      <c r="P382" s="671">
        <v>0</v>
      </c>
      <c r="Q382" s="631">
        <f>G382+I382+K382+M382+O382</f>
        <v>19.431000000000001</v>
      </c>
      <c r="R382" s="633">
        <f>H382+J382+L382+N382+P382</f>
        <v>0</v>
      </c>
    </row>
    <row r="383" spans="1:18" ht="15.75" customHeight="1">
      <c r="A383" s="621" t="s">
        <v>725</v>
      </c>
      <c r="B383" s="664" t="s">
        <v>1535</v>
      </c>
      <c r="C383" s="623" t="s">
        <v>997</v>
      </c>
      <c r="D383" s="721">
        <v>0</v>
      </c>
      <c r="E383" s="721"/>
      <c r="F383" s="721">
        <v>0</v>
      </c>
      <c r="G383" s="721">
        <v>0</v>
      </c>
      <c r="H383" s="721">
        <v>0</v>
      </c>
      <c r="I383" s="721">
        <v>0</v>
      </c>
      <c r="J383" s="721">
        <v>0</v>
      </c>
      <c r="K383" s="721">
        <v>0</v>
      </c>
      <c r="L383" s="721">
        <v>0</v>
      </c>
      <c r="M383" s="721">
        <v>0</v>
      </c>
      <c r="N383" s="721">
        <v>0</v>
      </c>
      <c r="O383" s="721">
        <v>0</v>
      </c>
      <c r="P383" s="721">
        <v>0</v>
      </c>
      <c r="Q383" s="721">
        <f t="shared" ref="Q383:R398" si="95">O383+M383+K383+I383+G383</f>
        <v>0</v>
      </c>
      <c r="R383" s="748">
        <f t="shared" si="95"/>
        <v>0</v>
      </c>
    </row>
    <row r="384" spans="1:18" ht="15.75" customHeight="1">
      <c r="A384" s="621" t="s">
        <v>1536</v>
      </c>
      <c r="B384" s="664" t="s">
        <v>1537</v>
      </c>
      <c r="C384" s="623" t="s">
        <v>997</v>
      </c>
      <c r="D384" s="721">
        <v>0</v>
      </c>
      <c r="E384" s="820"/>
      <c r="F384" s="721">
        <v>0</v>
      </c>
      <c r="G384" s="721">
        <v>0</v>
      </c>
      <c r="H384" s="721">
        <v>0</v>
      </c>
      <c r="I384" s="721">
        <v>0</v>
      </c>
      <c r="J384" s="721">
        <v>0</v>
      </c>
      <c r="K384" s="721">
        <v>0</v>
      </c>
      <c r="L384" s="721">
        <v>0</v>
      </c>
      <c r="M384" s="721">
        <v>0</v>
      </c>
      <c r="N384" s="721">
        <v>0</v>
      </c>
      <c r="O384" s="721">
        <v>0</v>
      </c>
      <c r="P384" s="721">
        <v>0</v>
      </c>
      <c r="Q384" s="721">
        <f t="shared" si="95"/>
        <v>0</v>
      </c>
      <c r="R384" s="748">
        <f t="shared" si="95"/>
        <v>0</v>
      </c>
    </row>
    <row r="385" spans="1:18" ht="15.75" customHeight="1">
      <c r="A385" s="621" t="s">
        <v>1538</v>
      </c>
      <c r="B385" s="668" t="s">
        <v>1539</v>
      </c>
      <c r="C385" s="623" t="s">
        <v>997</v>
      </c>
      <c r="D385" s="721">
        <v>0</v>
      </c>
      <c r="E385" s="721">
        <v>0</v>
      </c>
      <c r="F385" s="721">
        <v>0</v>
      </c>
      <c r="G385" s="721">
        <v>0</v>
      </c>
      <c r="H385" s="721">
        <v>0</v>
      </c>
      <c r="I385" s="721">
        <v>0</v>
      </c>
      <c r="J385" s="721">
        <v>0</v>
      </c>
      <c r="K385" s="721">
        <v>0</v>
      </c>
      <c r="L385" s="721">
        <v>0</v>
      </c>
      <c r="M385" s="721">
        <v>0</v>
      </c>
      <c r="N385" s="721">
        <v>0</v>
      </c>
      <c r="O385" s="721">
        <v>0</v>
      </c>
      <c r="P385" s="721">
        <v>0</v>
      </c>
      <c r="Q385" s="721">
        <f t="shared" si="95"/>
        <v>0</v>
      </c>
      <c r="R385" s="748">
        <f t="shared" si="95"/>
        <v>0</v>
      </c>
    </row>
    <row r="386" spans="1:18" ht="15.75" customHeight="1">
      <c r="A386" s="621" t="s">
        <v>1540</v>
      </c>
      <c r="B386" s="668" t="s">
        <v>1541</v>
      </c>
      <c r="C386" s="623" t="s">
        <v>997</v>
      </c>
      <c r="D386" s="721">
        <v>0</v>
      </c>
      <c r="E386" s="721">
        <v>0</v>
      </c>
      <c r="F386" s="721">
        <v>0</v>
      </c>
      <c r="G386" s="721">
        <v>0</v>
      </c>
      <c r="H386" s="721">
        <v>0</v>
      </c>
      <c r="I386" s="721">
        <v>0</v>
      </c>
      <c r="J386" s="721">
        <v>0</v>
      </c>
      <c r="K386" s="721">
        <v>0</v>
      </c>
      <c r="L386" s="721">
        <v>0</v>
      </c>
      <c r="M386" s="721">
        <v>0</v>
      </c>
      <c r="N386" s="721">
        <v>0</v>
      </c>
      <c r="O386" s="721">
        <v>0</v>
      </c>
      <c r="P386" s="721">
        <v>0</v>
      </c>
      <c r="Q386" s="721">
        <f t="shared" si="95"/>
        <v>0</v>
      </c>
      <c r="R386" s="748">
        <f t="shared" si="95"/>
        <v>0</v>
      </c>
    </row>
    <row r="387" spans="1:18" ht="15.75" customHeight="1">
      <c r="A387" s="627" t="s">
        <v>1542</v>
      </c>
      <c r="B387" s="665" t="s">
        <v>1543</v>
      </c>
      <c r="C387" s="629" t="s">
        <v>997</v>
      </c>
      <c r="D387" s="671">
        <v>0</v>
      </c>
      <c r="E387" s="819">
        <v>5.1249999999999997E-2</v>
      </c>
      <c r="F387" s="671">
        <v>0</v>
      </c>
      <c r="G387" s="671">
        <v>0</v>
      </c>
      <c r="H387" s="671">
        <v>0</v>
      </c>
      <c r="I387" s="671">
        <v>0</v>
      </c>
      <c r="J387" s="671">
        <v>0</v>
      </c>
      <c r="K387" s="671">
        <v>0</v>
      </c>
      <c r="L387" s="671">
        <v>0</v>
      </c>
      <c r="M387" s="671">
        <v>0</v>
      </c>
      <c r="N387" s="671">
        <v>0</v>
      </c>
      <c r="O387" s="671">
        <v>0</v>
      </c>
      <c r="P387" s="671">
        <v>0</v>
      </c>
      <c r="Q387" s="671">
        <f t="shared" si="95"/>
        <v>0</v>
      </c>
      <c r="R387" s="667">
        <f>E387+F387</f>
        <v>5.1249999999999997E-2</v>
      </c>
    </row>
    <row r="388" spans="1:18" ht="15.75" customHeight="1">
      <c r="A388" s="621" t="s">
        <v>1544</v>
      </c>
      <c r="B388" s="668" t="s">
        <v>1541</v>
      </c>
      <c r="C388" s="623" t="s">
        <v>997</v>
      </c>
      <c r="D388" s="721">
        <v>0</v>
      </c>
      <c r="E388" s="721">
        <v>0</v>
      </c>
      <c r="F388" s="721">
        <v>0</v>
      </c>
      <c r="G388" s="721">
        <v>0</v>
      </c>
      <c r="H388" s="721">
        <v>0</v>
      </c>
      <c r="I388" s="721">
        <v>0</v>
      </c>
      <c r="J388" s="721">
        <v>0</v>
      </c>
      <c r="K388" s="721">
        <v>0</v>
      </c>
      <c r="L388" s="721">
        <v>0</v>
      </c>
      <c r="M388" s="721">
        <v>0</v>
      </c>
      <c r="N388" s="721">
        <v>0</v>
      </c>
      <c r="O388" s="721">
        <v>0</v>
      </c>
      <c r="P388" s="721">
        <v>0</v>
      </c>
      <c r="Q388" s="721">
        <f t="shared" si="95"/>
        <v>0</v>
      </c>
      <c r="R388" s="748">
        <f t="shared" si="95"/>
        <v>0</v>
      </c>
    </row>
    <row r="389" spans="1:18" ht="15.75" customHeight="1">
      <c r="A389" s="621" t="s">
        <v>1545</v>
      </c>
      <c r="B389" s="664" t="s">
        <v>1546</v>
      </c>
      <c r="C389" s="623" t="s">
        <v>997</v>
      </c>
      <c r="D389" s="721">
        <v>0</v>
      </c>
      <c r="E389" s="721">
        <v>0</v>
      </c>
      <c r="F389" s="721">
        <v>0</v>
      </c>
      <c r="G389" s="721">
        <v>0</v>
      </c>
      <c r="H389" s="721">
        <v>0</v>
      </c>
      <c r="I389" s="721">
        <v>0</v>
      </c>
      <c r="J389" s="721">
        <v>0</v>
      </c>
      <c r="K389" s="721">
        <v>0</v>
      </c>
      <c r="L389" s="721">
        <v>0</v>
      </c>
      <c r="M389" s="721">
        <v>0</v>
      </c>
      <c r="N389" s="721">
        <v>0</v>
      </c>
      <c r="O389" s="721">
        <v>0</v>
      </c>
      <c r="P389" s="721">
        <v>0</v>
      </c>
      <c r="Q389" s="721">
        <f t="shared" si="95"/>
        <v>0</v>
      </c>
      <c r="R389" s="748">
        <f t="shared" si="95"/>
        <v>0</v>
      </c>
    </row>
    <row r="390" spans="1:18" ht="15.75" customHeight="1">
      <c r="A390" s="621" t="s">
        <v>1547</v>
      </c>
      <c r="B390" s="664" t="s">
        <v>1359</v>
      </c>
      <c r="C390" s="623" t="s">
        <v>997</v>
      </c>
      <c r="D390" s="721">
        <v>0</v>
      </c>
      <c r="E390" s="721">
        <v>0</v>
      </c>
      <c r="F390" s="721">
        <v>0</v>
      </c>
      <c r="G390" s="721">
        <v>0</v>
      </c>
      <c r="H390" s="721">
        <v>0</v>
      </c>
      <c r="I390" s="721">
        <v>0</v>
      </c>
      <c r="J390" s="721">
        <v>0</v>
      </c>
      <c r="K390" s="721">
        <v>0</v>
      </c>
      <c r="L390" s="721">
        <v>0</v>
      </c>
      <c r="M390" s="721">
        <v>0</v>
      </c>
      <c r="N390" s="721">
        <v>0</v>
      </c>
      <c r="O390" s="721">
        <v>0</v>
      </c>
      <c r="P390" s="721">
        <v>0</v>
      </c>
      <c r="Q390" s="721">
        <f t="shared" si="95"/>
        <v>0</v>
      </c>
      <c r="R390" s="748">
        <f t="shared" si="95"/>
        <v>0</v>
      </c>
    </row>
    <row r="391" spans="1:18" ht="15.75" customHeight="1">
      <c r="A391" s="621" t="s">
        <v>1548</v>
      </c>
      <c r="B391" s="664" t="s">
        <v>1549</v>
      </c>
      <c r="C391" s="623" t="s">
        <v>997</v>
      </c>
      <c r="D391" s="721">
        <v>0</v>
      </c>
      <c r="E391" s="721">
        <v>0</v>
      </c>
      <c r="F391" s="721">
        <v>0</v>
      </c>
      <c r="G391" s="721">
        <v>0</v>
      </c>
      <c r="H391" s="721">
        <v>0</v>
      </c>
      <c r="I391" s="721">
        <v>0</v>
      </c>
      <c r="J391" s="721">
        <v>0</v>
      </c>
      <c r="K391" s="721">
        <v>0</v>
      </c>
      <c r="L391" s="721">
        <v>0</v>
      </c>
      <c r="M391" s="721">
        <v>0</v>
      </c>
      <c r="N391" s="721">
        <v>0</v>
      </c>
      <c r="O391" s="721">
        <v>0</v>
      </c>
      <c r="P391" s="721">
        <v>0</v>
      </c>
      <c r="Q391" s="721">
        <f t="shared" si="95"/>
        <v>0</v>
      </c>
      <c r="R391" s="748">
        <f t="shared" si="95"/>
        <v>0</v>
      </c>
    </row>
    <row r="392" spans="1:18" ht="15.75" customHeight="1">
      <c r="A392" s="621" t="s">
        <v>1550</v>
      </c>
      <c r="B392" s="668" t="s">
        <v>1015</v>
      </c>
      <c r="C392" s="623" t="s">
        <v>997</v>
      </c>
      <c r="D392" s="721">
        <v>0</v>
      </c>
      <c r="E392" s="721">
        <v>0</v>
      </c>
      <c r="F392" s="721">
        <v>0</v>
      </c>
      <c r="G392" s="721">
        <v>0</v>
      </c>
      <c r="H392" s="721">
        <v>0</v>
      </c>
      <c r="I392" s="721">
        <v>0</v>
      </c>
      <c r="J392" s="721">
        <v>0</v>
      </c>
      <c r="K392" s="721">
        <v>0</v>
      </c>
      <c r="L392" s="721">
        <v>0</v>
      </c>
      <c r="M392" s="721">
        <v>0</v>
      </c>
      <c r="N392" s="721">
        <v>0</v>
      </c>
      <c r="O392" s="721">
        <v>0</v>
      </c>
      <c r="P392" s="721">
        <v>0</v>
      </c>
      <c r="Q392" s="721">
        <f t="shared" si="95"/>
        <v>0</v>
      </c>
      <c r="R392" s="748">
        <f t="shared" si="95"/>
        <v>0</v>
      </c>
    </row>
    <row r="393" spans="1:18" ht="15.75" customHeight="1">
      <c r="A393" s="621" t="s">
        <v>1551</v>
      </c>
      <c r="B393" s="821" t="s">
        <v>1017</v>
      </c>
      <c r="C393" s="623" t="s">
        <v>997</v>
      </c>
      <c r="D393" s="721">
        <v>0</v>
      </c>
      <c r="E393" s="721">
        <v>0</v>
      </c>
      <c r="F393" s="721">
        <v>0</v>
      </c>
      <c r="G393" s="721">
        <v>0</v>
      </c>
      <c r="H393" s="721">
        <v>0</v>
      </c>
      <c r="I393" s="721">
        <v>0</v>
      </c>
      <c r="J393" s="721">
        <v>0</v>
      </c>
      <c r="K393" s="721">
        <v>0</v>
      </c>
      <c r="L393" s="721">
        <v>0</v>
      </c>
      <c r="M393" s="721">
        <v>0</v>
      </c>
      <c r="N393" s="721">
        <v>0</v>
      </c>
      <c r="O393" s="721">
        <v>0</v>
      </c>
      <c r="P393" s="721">
        <v>0</v>
      </c>
      <c r="Q393" s="721">
        <f t="shared" si="95"/>
        <v>0</v>
      </c>
      <c r="R393" s="748">
        <f t="shared" si="95"/>
        <v>0</v>
      </c>
    </row>
    <row r="394" spans="1:18" ht="15.75" customHeight="1">
      <c r="A394" s="621" t="s">
        <v>727</v>
      </c>
      <c r="B394" s="648" t="s">
        <v>1552</v>
      </c>
      <c r="C394" s="623" t="s">
        <v>997</v>
      </c>
      <c r="D394" s="721">
        <v>0</v>
      </c>
      <c r="E394" s="721">
        <v>0</v>
      </c>
      <c r="F394" s="721">
        <v>0</v>
      </c>
      <c r="G394" s="721">
        <v>0</v>
      </c>
      <c r="H394" s="721">
        <v>0</v>
      </c>
      <c r="I394" s="721">
        <v>0</v>
      </c>
      <c r="J394" s="721">
        <v>0</v>
      </c>
      <c r="K394" s="721">
        <v>0</v>
      </c>
      <c r="L394" s="721">
        <v>0</v>
      </c>
      <c r="M394" s="721">
        <v>0</v>
      </c>
      <c r="N394" s="721">
        <v>0</v>
      </c>
      <c r="O394" s="721">
        <v>0</v>
      </c>
      <c r="P394" s="721">
        <v>0</v>
      </c>
      <c r="Q394" s="721">
        <f t="shared" si="95"/>
        <v>0</v>
      </c>
      <c r="R394" s="748">
        <f t="shared" si="95"/>
        <v>0</v>
      </c>
    </row>
    <row r="395" spans="1:18" ht="15.75" customHeight="1">
      <c r="A395" s="621" t="s">
        <v>729</v>
      </c>
      <c r="B395" s="664" t="s">
        <v>999</v>
      </c>
      <c r="C395" s="623" t="s">
        <v>997</v>
      </c>
      <c r="D395" s="721">
        <v>0</v>
      </c>
      <c r="E395" s="721">
        <v>0</v>
      </c>
      <c r="F395" s="721">
        <v>0</v>
      </c>
      <c r="G395" s="721">
        <v>0</v>
      </c>
      <c r="H395" s="721">
        <v>0</v>
      </c>
      <c r="I395" s="721">
        <v>0</v>
      </c>
      <c r="J395" s="721">
        <v>0</v>
      </c>
      <c r="K395" s="721">
        <v>0</v>
      </c>
      <c r="L395" s="721">
        <v>0</v>
      </c>
      <c r="M395" s="721">
        <v>0</v>
      </c>
      <c r="N395" s="721">
        <v>0</v>
      </c>
      <c r="O395" s="721">
        <v>0</v>
      </c>
      <c r="P395" s="721">
        <v>0</v>
      </c>
      <c r="Q395" s="721">
        <f t="shared" si="95"/>
        <v>0</v>
      </c>
      <c r="R395" s="748">
        <f t="shared" si="95"/>
        <v>0</v>
      </c>
    </row>
    <row r="396" spans="1:18" ht="15.75" customHeight="1">
      <c r="A396" s="621" t="s">
        <v>730</v>
      </c>
      <c r="B396" s="664" t="s">
        <v>1000</v>
      </c>
      <c r="C396" s="623" t="s">
        <v>997</v>
      </c>
      <c r="D396" s="721">
        <v>0</v>
      </c>
      <c r="E396" s="721">
        <v>0</v>
      </c>
      <c r="F396" s="721">
        <v>0</v>
      </c>
      <c r="G396" s="721">
        <v>0</v>
      </c>
      <c r="H396" s="721">
        <v>0</v>
      </c>
      <c r="I396" s="721">
        <v>0</v>
      </c>
      <c r="J396" s="721">
        <v>0</v>
      </c>
      <c r="K396" s="721">
        <v>0</v>
      </c>
      <c r="L396" s="721">
        <v>0</v>
      </c>
      <c r="M396" s="721">
        <v>0</v>
      </c>
      <c r="N396" s="721">
        <v>0</v>
      </c>
      <c r="O396" s="721">
        <v>0</v>
      </c>
      <c r="P396" s="721">
        <v>0</v>
      </c>
      <c r="Q396" s="721">
        <f t="shared" si="95"/>
        <v>0</v>
      </c>
      <c r="R396" s="748">
        <f t="shared" si="95"/>
        <v>0</v>
      </c>
    </row>
    <row r="397" spans="1:18" ht="15.75" customHeight="1">
      <c r="A397" s="621" t="s">
        <v>731</v>
      </c>
      <c r="B397" s="664" t="s">
        <v>1001</v>
      </c>
      <c r="C397" s="623" t="s">
        <v>997</v>
      </c>
      <c r="D397" s="721">
        <v>0</v>
      </c>
      <c r="E397" s="721">
        <v>0</v>
      </c>
      <c r="F397" s="721">
        <v>0</v>
      </c>
      <c r="G397" s="721">
        <v>0</v>
      </c>
      <c r="H397" s="721">
        <v>0</v>
      </c>
      <c r="I397" s="721">
        <v>0</v>
      </c>
      <c r="J397" s="721">
        <v>0</v>
      </c>
      <c r="K397" s="721">
        <v>0</v>
      </c>
      <c r="L397" s="721">
        <v>0</v>
      </c>
      <c r="M397" s="721">
        <v>0</v>
      </c>
      <c r="N397" s="721">
        <v>0</v>
      </c>
      <c r="O397" s="721">
        <v>0</v>
      </c>
      <c r="P397" s="721">
        <v>0</v>
      </c>
      <c r="Q397" s="721">
        <f t="shared" si="95"/>
        <v>0</v>
      </c>
      <c r="R397" s="748">
        <f t="shared" si="95"/>
        <v>0</v>
      </c>
    </row>
    <row r="398" spans="1:18" ht="15.75" customHeight="1">
      <c r="A398" s="621" t="s">
        <v>733</v>
      </c>
      <c r="B398" s="648" t="s">
        <v>1553</v>
      </c>
      <c r="C398" s="623" t="s">
        <v>997</v>
      </c>
      <c r="D398" s="721">
        <v>0</v>
      </c>
      <c r="E398" s="721">
        <v>0</v>
      </c>
      <c r="F398" s="721">
        <v>0</v>
      </c>
      <c r="G398" s="721">
        <v>0</v>
      </c>
      <c r="H398" s="721">
        <v>0</v>
      </c>
      <c r="I398" s="721">
        <v>0</v>
      </c>
      <c r="J398" s="721">
        <v>0</v>
      </c>
      <c r="K398" s="721">
        <v>0</v>
      </c>
      <c r="L398" s="721">
        <v>0</v>
      </c>
      <c r="M398" s="721">
        <v>0</v>
      </c>
      <c r="N398" s="721">
        <v>0</v>
      </c>
      <c r="O398" s="721">
        <v>0</v>
      </c>
      <c r="P398" s="721">
        <v>0</v>
      </c>
      <c r="Q398" s="721">
        <f t="shared" si="95"/>
        <v>0</v>
      </c>
      <c r="R398" s="748">
        <f t="shared" si="95"/>
        <v>0</v>
      </c>
    </row>
    <row r="399" spans="1:18" ht="15.75" customHeight="1">
      <c r="A399" s="706" t="s">
        <v>763</v>
      </c>
      <c r="B399" s="714" t="s">
        <v>1554</v>
      </c>
      <c r="C399" s="708" t="s">
        <v>997</v>
      </c>
      <c r="D399" s="813">
        <f t="shared" ref="D399:R399" si="96">D400</f>
        <v>1.17</v>
      </c>
      <c r="E399" s="813">
        <f t="shared" si="96"/>
        <v>2.56</v>
      </c>
      <c r="F399" s="813">
        <f t="shared" si="96"/>
        <v>2.56</v>
      </c>
      <c r="G399" s="822">
        <f t="shared" si="96"/>
        <v>1.7509999999999999</v>
      </c>
      <c r="H399" s="823">
        <f t="shared" si="96"/>
        <v>0</v>
      </c>
      <c r="I399" s="822">
        <f t="shared" si="96"/>
        <v>1.75</v>
      </c>
      <c r="J399" s="823">
        <f t="shared" si="96"/>
        <v>0</v>
      </c>
      <c r="K399" s="822">
        <f t="shared" si="96"/>
        <v>1.7070000000000001</v>
      </c>
      <c r="L399" s="823">
        <f t="shared" si="96"/>
        <v>0</v>
      </c>
      <c r="M399" s="822">
        <f t="shared" si="96"/>
        <v>1.6919999999999999</v>
      </c>
      <c r="N399" s="823">
        <f t="shared" si="96"/>
        <v>0</v>
      </c>
      <c r="O399" s="822">
        <f t="shared" si="96"/>
        <v>1.65</v>
      </c>
      <c r="P399" s="823">
        <f t="shared" si="96"/>
        <v>0</v>
      </c>
      <c r="Q399" s="822">
        <f t="shared" si="96"/>
        <v>8.5499999999999989</v>
      </c>
      <c r="R399" s="824">
        <f t="shared" si="96"/>
        <v>0</v>
      </c>
    </row>
    <row r="400" spans="1:18" ht="15.75" customHeight="1">
      <c r="A400" s="621" t="s">
        <v>765</v>
      </c>
      <c r="B400" s="648" t="s">
        <v>1555</v>
      </c>
      <c r="C400" s="623" t="s">
        <v>997</v>
      </c>
      <c r="D400" s="759">
        <f t="shared" ref="D400:F400" si="97">D401+D402+D403+D405+D406+D407+D408+D409+D410+D411+D412</f>
        <v>1.17</v>
      </c>
      <c r="E400" s="759">
        <f t="shared" si="97"/>
        <v>2.56</v>
      </c>
      <c r="F400" s="759">
        <f t="shared" si="97"/>
        <v>2.56</v>
      </c>
      <c r="G400" s="815">
        <f t="shared" ref="G400:R400" si="98">G406</f>
        <v>1.7509999999999999</v>
      </c>
      <c r="H400" s="816">
        <f t="shared" si="98"/>
        <v>0</v>
      </c>
      <c r="I400" s="815">
        <f t="shared" si="98"/>
        <v>1.75</v>
      </c>
      <c r="J400" s="816">
        <f t="shared" si="98"/>
        <v>0</v>
      </c>
      <c r="K400" s="815">
        <f t="shared" si="98"/>
        <v>1.7070000000000001</v>
      </c>
      <c r="L400" s="816">
        <f t="shared" si="98"/>
        <v>0</v>
      </c>
      <c r="M400" s="815">
        <f t="shared" si="98"/>
        <v>1.6919999999999999</v>
      </c>
      <c r="N400" s="816">
        <f t="shared" si="98"/>
        <v>0</v>
      </c>
      <c r="O400" s="815">
        <f t="shared" si="98"/>
        <v>1.65</v>
      </c>
      <c r="P400" s="816">
        <f t="shared" si="98"/>
        <v>0</v>
      </c>
      <c r="Q400" s="815">
        <f t="shared" si="98"/>
        <v>8.5499999999999989</v>
      </c>
      <c r="R400" s="817">
        <f t="shared" si="98"/>
        <v>0</v>
      </c>
    </row>
    <row r="401" spans="1:18" ht="15.75" customHeight="1">
      <c r="A401" s="621" t="s">
        <v>766</v>
      </c>
      <c r="B401" s="664" t="s">
        <v>1556</v>
      </c>
      <c r="C401" s="623" t="s">
        <v>997</v>
      </c>
      <c r="D401" s="721">
        <v>0</v>
      </c>
      <c r="E401" s="721">
        <v>0</v>
      </c>
      <c r="F401" s="721">
        <v>0</v>
      </c>
      <c r="G401" s="721">
        <v>0</v>
      </c>
      <c r="H401" s="721">
        <v>0</v>
      </c>
      <c r="I401" s="721">
        <v>0</v>
      </c>
      <c r="J401" s="721">
        <v>0</v>
      </c>
      <c r="K401" s="721">
        <v>0</v>
      </c>
      <c r="L401" s="721">
        <v>0</v>
      </c>
      <c r="M401" s="721">
        <v>0</v>
      </c>
      <c r="N401" s="721">
        <v>0</v>
      </c>
      <c r="O401" s="721">
        <v>0</v>
      </c>
      <c r="P401" s="721">
        <v>0</v>
      </c>
      <c r="Q401" s="721">
        <f t="shared" ref="Q401:R405" si="99">O401+M401+K401+I401+G401</f>
        <v>0</v>
      </c>
      <c r="R401" s="748">
        <f t="shared" si="99"/>
        <v>0</v>
      </c>
    </row>
    <row r="402" spans="1:18" ht="15.75" customHeight="1">
      <c r="A402" s="621" t="s">
        <v>1557</v>
      </c>
      <c r="B402" s="664" t="s">
        <v>999</v>
      </c>
      <c r="C402" s="623" t="s">
        <v>997</v>
      </c>
      <c r="D402" s="721">
        <v>0</v>
      </c>
      <c r="E402" s="721">
        <v>0</v>
      </c>
      <c r="F402" s="721">
        <v>0</v>
      </c>
      <c r="G402" s="721">
        <v>0</v>
      </c>
      <c r="H402" s="721">
        <v>0</v>
      </c>
      <c r="I402" s="721">
        <v>0</v>
      </c>
      <c r="J402" s="721">
        <v>0</v>
      </c>
      <c r="K402" s="721">
        <v>0</v>
      </c>
      <c r="L402" s="721">
        <v>0</v>
      </c>
      <c r="M402" s="721">
        <v>0</v>
      </c>
      <c r="N402" s="721">
        <v>0</v>
      </c>
      <c r="O402" s="721">
        <v>0</v>
      </c>
      <c r="P402" s="721">
        <v>0</v>
      </c>
      <c r="Q402" s="721">
        <f t="shared" si="99"/>
        <v>0</v>
      </c>
      <c r="R402" s="748">
        <f t="shared" si="99"/>
        <v>0</v>
      </c>
    </row>
    <row r="403" spans="1:18" ht="15.75" customHeight="1">
      <c r="A403" s="621" t="s">
        <v>1558</v>
      </c>
      <c r="B403" s="664" t="s">
        <v>1000</v>
      </c>
      <c r="C403" s="623" t="s">
        <v>997</v>
      </c>
      <c r="D403" s="721">
        <v>0</v>
      </c>
      <c r="E403" s="721">
        <v>0</v>
      </c>
      <c r="F403" s="721">
        <v>0</v>
      </c>
      <c r="G403" s="721">
        <v>0</v>
      </c>
      <c r="H403" s="721">
        <v>0</v>
      </c>
      <c r="I403" s="721">
        <v>0</v>
      </c>
      <c r="J403" s="721">
        <v>0</v>
      </c>
      <c r="K403" s="721">
        <v>0</v>
      </c>
      <c r="L403" s="721">
        <v>0</v>
      </c>
      <c r="M403" s="721">
        <v>0</v>
      </c>
      <c r="N403" s="721">
        <v>0</v>
      </c>
      <c r="O403" s="721">
        <v>0</v>
      </c>
      <c r="P403" s="721">
        <v>0</v>
      </c>
      <c r="Q403" s="721">
        <f t="shared" si="99"/>
        <v>0</v>
      </c>
      <c r="R403" s="748">
        <f t="shared" si="99"/>
        <v>0</v>
      </c>
    </row>
    <row r="404" spans="1:18" ht="15.75" customHeight="1">
      <c r="A404" s="621" t="s">
        <v>1559</v>
      </c>
      <c r="B404" s="664" t="s">
        <v>1001</v>
      </c>
      <c r="C404" s="623" t="s">
        <v>997</v>
      </c>
      <c r="D404" s="721">
        <v>0</v>
      </c>
      <c r="E404" s="721">
        <v>0</v>
      </c>
      <c r="F404" s="721">
        <v>0</v>
      </c>
      <c r="G404" s="721">
        <v>0</v>
      </c>
      <c r="H404" s="721">
        <v>0</v>
      </c>
      <c r="I404" s="721">
        <v>0</v>
      </c>
      <c r="J404" s="721">
        <v>0</v>
      </c>
      <c r="K404" s="721">
        <v>0</v>
      </c>
      <c r="L404" s="721">
        <v>0</v>
      </c>
      <c r="M404" s="721">
        <v>0</v>
      </c>
      <c r="N404" s="721">
        <v>0</v>
      </c>
      <c r="O404" s="721">
        <v>0</v>
      </c>
      <c r="P404" s="721">
        <v>0</v>
      </c>
      <c r="Q404" s="721">
        <f t="shared" si="99"/>
        <v>0</v>
      </c>
      <c r="R404" s="748">
        <f t="shared" si="99"/>
        <v>0</v>
      </c>
    </row>
    <row r="405" spans="1:18" ht="15.75" customHeight="1">
      <c r="A405" s="621" t="s">
        <v>767</v>
      </c>
      <c r="B405" s="664" t="s">
        <v>1344</v>
      </c>
      <c r="C405" s="623" t="s">
        <v>997</v>
      </c>
      <c r="D405" s="721">
        <v>0</v>
      </c>
      <c r="E405" s="721">
        <v>0</v>
      </c>
      <c r="F405" s="721">
        <v>0</v>
      </c>
      <c r="G405" s="721">
        <v>0</v>
      </c>
      <c r="H405" s="721">
        <v>0</v>
      </c>
      <c r="I405" s="721">
        <v>0</v>
      </c>
      <c r="J405" s="721">
        <v>0</v>
      </c>
      <c r="K405" s="721">
        <v>0</v>
      </c>
      <c r="L405" s="721">
        <v>0</v>
      </c>
      <c r="M405" s="721">
        <v>0</v>
      </c>
      <c r="N405" s="721">
        <v>0</v>
      </c>
      <c r="O405" s="721">
        <v>0</v>
      </c>
      <c r="P405" s="721">
        <v>0</v>
      </c>
      <c r="Q405" s="721">
        <f t="shared" si="99"/>
        <v>0</v>
      </c>
      <c r="R405" s="748">
        <f t="shared" si="99"/>
        <v>0</v>
      </c>
    </row>
    <row r="406" spans="1:18" ht="15.75" customHeight="1">
      <c r="A406" s="627" t="s">
        <v>768</v>
      </c>
      <c r="B406" s="818" t="s">
        <v>1347</v>
      </c>
      <c r="C406" s="629" t="s">
        <v>997</v>
      </c>
      <c r="D406" s="671">
        <v>1.17</v>
      </c>
      <c r="E406" s="791">
        <v>2.56</v>
      </c>
      <c r="F406" s="791">
        <v>2.56</v>
      </c>
      <c r="G406" s="791">
        <v>1.7509999999999999</v>
      </c>
      <c r="H406" s="671">
        <v>0</v>
      </c>
      <c r="I406" s="791">
        <v>1.75</v>
      </c>
      <c r="J406" s="671">
        <v>0</v>
      </c>
      <c r="K406" s="791">
        <v>1.7070000000000001</v>
      </c>
      <c r="L406" s="671">
        <v>0</v>
      </c>
      <c r="M406" s="791">
        <v>1.6919999999999999</v>
      </c>
      <c r="N406" s="671">
        <v>0</v>
      </c>
      <c r="O406" s="791">
        <v>1.65</v>
      </c>
      <c r="P406" s="671">
        <v>0</v>
      </c>
      <c r="Q406" s="825">
        <f>O406+M406+K406+I406+G406</f>
        <v>8.5499999999999989</v>
      </c>
      <c r="R406" s="826">
        <f>P406+N406+L406+J406+H406</f>
        <v>0</v>
      </c>
    </row>
    <row r="407" spans="1:18" ht="15.75" customHeight="1">
      <c r="A407" s="621" t="s">
        <v>769</v>
      </c>
      <c r="B407" s="664" t="s">
        <v>1350</v>
      </c>
      <c r="C407" s="623" t="s">
        <v>997</v>
      </c>
      <c r="D407" s="721">
        <v>0</v>
      </c>
      <c r="E407" s="721">
        <v>0</v>
      </c>
      <c r="F407" s="721">
        <v>0</v>
      </c>
      <c r="G407" s="721">
        <v>0</v>
      </c>
      <c r="H407" s="721">
        <v>0</v>
      </c>
      <c r="I407" s="721">
        <v>0</v>
      </c>
      <c r="J407" s="721">
        <v>0</v>
      </c>
      <c r="K407" s="721">
        <v>0</v>
      </c>
      <c r="L407" s="721">
        <v>0</v>
      </c>
      <c r="M407" s="721">
        <v>0</v>
      </c>
      <c r="N407" s="721">
        <v>0</v>
      </c>
      <c r="O407" s="721">
        <v>0</v>
      </c>
      <c r="P407" s="721">
        <v>0</v>
      </c>
      <c r="Q407" s="721">
        <f t="shared" ref="Q407:R419" si="100">O407+M407+K407+I407+G407</f>
        <v>0</v>
      </c>
      <c r="R407" s="748">
        <f t="shared" si="100"/>
        <v>0</v>
      </c>
    </row>
    <row r="408" spans="1:18" ht="15.75" customHeight="1">
      <c r="A408" s="621" t="s">
        <v>1560</v>
      </c>
      <c r="B408" s="664" t="s">
        <v>1356</v>
      </c>
      <c r="C408" s="623" t="s">
        <v>997</v>
      </c>
      <c r="D408" s="721">
        <v>0</v>
      </c>
      <c r="E408" s="721">
        <v>0</v>
      </c>
      <c r="F408" s="721">
        <v>0</v>
      </c>
      <c r="G408" s="721">
        <v>0</v>
      </c>
      <c r="H408" s="721">
        <v>0</v>
      </c>
      <c r="I408" s="721">
        <v>0</v>
      </c>
      <c r="J408" s="721">
        <v>0</v>
      </c>
      <c r="K408" s="721">
        <v>0</v>
      </c>
      <c r="L408" s="721">
        <v>0</v>
      </c>
      <c r="M408" s="721">
        <v>0</v>
      </c>
      <c r="N408" s="721">
        <v>0</v>
      </c>
      <c r="O408" s="721">
        <v>0</v>
      </c>
      <c r="P408" s="721">
        <v>0</v>
      </c>
      <c r="Q408" s="721">
        <f t="shared" si="100"/>
        <v>0</v>
      </c>
      <c r="R408" s="748">
        <f t="shared" si="100"/>
        <v>0</v>
      </c>
    </row>
    <row r="409" spans="1:18" ht="15.75" customHeight="1">
      <c r="A409" s="621" t="s">
        <v>1561</v>
      </c>
      <c r="B409" s="664" t="s">
        <v>1359</v>
      </c>
      <c r="C409" s="623" t="s">
        <v>997</v>
      </c>
      <c r="D409" s="721">
        <v>0</v>
      </c>
      <c r="E409" s="721">
        <v>0</v>
      </c>
      <c r="F409" s="721">
        <v>0</v>
      </c>
      <c r="G409" s="721">
        <v>0</v>
      </c>
      <c r="H409" s="721">
        <v>0</v>
      </c>
      <c r="I409" s="721">
        <v>0</v>
      </c>
      <c r="J409" s="721">
        <v>0</v>
      </c>
      <c r="K409" s="721">
        <v>0</v>
      </c>
      <c r="L409" s="721">
        <v>0</v>
      </c>
      <c r="M409" s="721">
        <v>0</v>
      </c>
      <c r="N409" s="721">
        <v>0</v>
      </c>
      <c r="O409" s="721">
        <v>0</v>
      </c>
      <c r="P409" s="721">
        <v>0</v>
      </c>
      <c r="Q409" s="721">
        <f t="shared" si="100"/>
        <v>0</v>
      </c>
      <c r="R409" s="748">
        <f t="shared" si="100"/>
        <v>0</v>
      </c>
    </row>
    <row r="410" spans="1:18" ht="15.75" customHeight="1">
      <c r="A410" s="621" t="s">
        <v>1562</v>
      </c>
      <c r="B410" s="664" t="s">
        <v>1362</v>
      </c>
      <c r="C410" s="623" t="s">
        <v>997</v>
      </c>
      <c r="D410" s="721">
        <v>0</v>
      </c>
      <c r="E410" s="721">
        <v>0</v>
      </c>
      <c r="F410" s="721">
        <v>0</v>
      </c>
      <c r="G410" s="721">
        <v>0</v>
      </c>
      <c r="H410" s="721">
        <v>0</v>
      </c>
      <c r="I410" s="721">
        <v>0</v>
      </c>
      <c r="J410" s="721">
        <v>0</v>
      </c>
      <c r="K410" s="721">
        <v>0</v>
      </c>
      <c r="L410" s="721">
        <v>0</v>
      </c>
      <c r="M410" s="721">
        <v>0</v>
      </c>
      <c r="N410" s="721">
        <v>0</v>
      </c>
      <c r="O410" s="721">
        <v>0</v>
      </c>
      <c r="P410" s="721">
        <v>0</v>
      </c>
      <c r="Q410" s="721">
        <f t="shared" si="100"/>
        <v>0</v>
      </c>
      <c r="R410" s="748">
        <f t="shared" si="100"/>
        <v>0</v>
      </c>
    </row>
    <row r="411" spans="1:18" ht="15.75" customHeight="1">
      <c r="A411" s="621" t="s">
        <v>1563</v>
      </c>
      <c r="B411" s="668" t="s">
        <v>1015</v>
      </c>
      <c r="C411" s="623" t="s">
        <v>997</v>
      </c>
      <c r="D411" s="721">
        <v>0</v>
      </c>
      <c r="E411" s="721">
        <v>0</v>
      </c>
      <c r="F411" s="721">
        <v>0</v>
      </c>
      <c r="G411" s="721">
        <v>0</v>
      </c>
      <c r="H411" s="721">
        <v>0</v>
      </c>
      <c r="I411" s="721">
        <v>0</v>
      </c>
      <c r="J411" s="721">
        <v>0</v>
      </c>
      <c r="K411" s="721">
        <v>0</v>
      </c>
      <c r="L411" s="721">
        <v>0</v>
      </c>
      <c r="M411" s="721">
        <v>0</v>
      </c>
      <c r="N411" s="721">
        <v>0</v>
      </c>
      <c r="O411" s="721">
        <v>0</v>
      </c>
      <c r="P411" s="721">
        <v>0</v>
      </c>
      <c r="Q411" s="721">
        <f t="shared" si="100"/>
        <v>0</v>
      </c>
      <c r="R411" s="748">
        <f t="shared" si="100"/>
        <v>0</v>
      </c>
    </row>
    <row r="412" spans="1:18" ht="15.75" customHeight="1">
      <c r="A412" s="621" t="s">
        <v>1564</v>
      </c>
      <c r="B412" s="821" t="s">
        <v>1017</v>
      </c>
      <c r="C412" s="623" t="s">
        <v>997</v>
      </c>
      <c r="D412" s="721">
        <v>0</v>
      </c>
      <c r="E412" s="721">
        <v>0</v>
      </c>
      <c r="F412" s="721">
        <v>0</v>
      </c>
      <c r="G412" s="721">
        <v>0</v>
      </c>
      <c r="H412" s="721">
        <v>0</v>
      </c>
      <c r="I412" s="721">
        <v>0</v>
      </c>
      <c r="J412" s="721">
        <v>0</v>
      </c>
      <c r="K412" s="721">
        <v>0</v>
      </c>
      <c r="L412" s="721">
        <v>0</v>
      </c>
      <c r="M412" s="721">
        <v>0</v>
      </c>
      <c r="N412" s="721">
        <v>0</v>
      </c>
      <c r="O412" s="721">
        <v>0</v>
      </c>
      <c r="P412" s="721">
        <v>0</v>
      </c>
      <c r="Q412" s="721">
        <f t="shared" si="100"/>
        <v>0</v>
      </c>
      <c r="R412" s="748">
        <f t="shared" si="100"/>
        <v>0</v>
      </c>
    </row>
    <row r="413" spans="1:18" ht="15.75" customHeight="1">
      <c r="A413" s="621" t="s">
        <v>12</v>
      </c>
      <c r="B413" s="648" t="s">
        <v>1565</v>
      </c>
      <c r="C413" s="623" t="s">
        <v>997</v>
      </c>
      <c r="D413" s="721">
        <v>0</v>
      </c>
      <c r="E413" s="721">
        <v>0</v>
      </c>
      <c r="F413" s="721">
        <v>0</v>
      </c>
      <c r="G413" s="721">
        <v>0</v>
      </c>
      <c r="H413" s="721">
        <v>0</v>
      </c>
      <c r="I413" s="721">
        <v>0</v>
      </c>
      <c r="J413" s="721">
        <v>0</v>
      </c>
      <c r="K413" s="721">
        <v>0</v>
      </c>
      <c r="L413" s="721">
        <v>0</v>
      </c>
      <c r="M413" s="721">
        <v>0</v>
      </c>
      <c r="N413" s="721">
        <v>0</v>
      </c>
      <c r="O413" s="721">
        <v>0</v>
      </c>
      <c r="P413" s="721">
        <v>0</v>
      </c>
      <c r="Q413" s="721">
        <f t="shared" si="100"/>
        <v>0</v>
      </c>
      <c r="R413" s="748">
        <f t="shared" si="100"/>
        <v>0</v>
      </c>
    </row>
    <row r="414" spans="1:18" ht="15.75" customHeight="1">
      <c r="A414" s="706" t="s">
        <v>773</v>
      </c>
      <c r="B414" s="827" t="s">
        <v>1566</v>
      </c>
      <c r="C414" s="708" t="s">
        <v>997</v>
      </c>
      <c r="D414" s="828">
        <v>0</v>
      </c>
      <c r="E414" s="828">
        <v>0</v>
      </c>
      <c r="F414" s="828">
        <v>0</v>
      </c>
      <c r="G414" s="828">
        <v>0</v>
      </c>
      <c r="H414" s="828">
        <v>0</v>
      </c>
      <c r="I414" s="828">
        <v>0</v>
      </c>
      <c r="J414" s="828">
        <v>0</v>
      </c>
      <c r="K414" s="828">
        <v>0</v>
      </c>
      <c r="L414" s="828">
        <v>0</v>
      </c>
      <c r="M414" s="828">
        <v>0</v>
      </c>
      <c r="N414" s="828">
        <v>0</v>
      </c>
      <c r="O414" s="828">
        <v>0</v>
      </c>
      <c r="P414" s="828">
        <v>0</v>
      </c>
      <c r="Q414" s="828">
        <f t="shared" si="100"/>
        <v>0</v>
      </c>
      <c r="R414" s="829">
        <f>E414+F414</f>
        <v>0</v>
      </c>
    </row>
    <row r="415" spans="1:18" ht="15.75" customHeight="1">
      <c r="A415" s="621" t="s">
        <v>774</v>
      </c>
      <c r="B415" s="664" t="s">
        <v>1556</v>
      </c>
      <c r="C415" s="623" t="s">
        <v>997</v>
      </c>
      <c r="D415" s="721">
        <v>0</v>
      </c>
      <c r="E415" s="721">
        <v>0</v>
      </c>
      <c r="F415" s="721">
        <v>0</v>
      </c>
      <c r="G415" s="721">
        <v>0</v>
      </c>
      <c r="H415" s="721">
        <v>0</v>
      </c>
      <c r="I415" s="721">
        <v>0</v>
      </c>
      <c r="J415" s="721">
        <v>0</v>
      </c>
      <c r="K415" s="721">
        <v>0</v>
      </c>
      <c r="L415" s="721">
        <v>0</v>
      </c>
      <c r="M415" s="721">
        <v>0</v>
      </c>
      <c r="N415" s="721">
        <v>0</v>
      </c>
      <c r="O415" s="721">
        <v>0</v>
      </c>
      <c r="P415" s="721">
        <v>0</v>
      </c>
      <c r="Q415" s="721">
        <f t="shared" si="100"/>
        <v>0</v>
      </c>
      <c r="R415" s="748">
        <f t="shared" si="100"/>
        <v>0</v>
      </c>
    </row>
    <row r="416" spans="1:18" ht="15.75" customHeight="1">
      <c r="A416" s="621" t="s">
        <v>1567</v>
      </c>
      <c r="B416" s="664" t="s">
        <v>999</v>
      </c>
      <c r="C416" s="623" t="s">
        <v>997</v>
      </c>
      <c r="D416" s="721">
        <v>0</v>
      </c>
      <c r="E416" s="721">
        <v>0</v>
      </c>
      <c r="F416" s="721">
        <v>0</v>
      </c>
      <c r="G416" s="721">
        <v>0</v>
      </c>
      <c r="H416" s="721">
        <v>0</v>
      </c>
      <c r="I416" s="721">
        <v>0</v>
      </c>
      <c r="J416" s="721">
        <v>0</v>
      </c>
      <c r="K416" s="721">
        <v>0</v>
      </c>
      <c r="L416" s="721">
        <v>0</v>
      </c>
      <c r="M416" s="721">
        <v>0</v>
      </c>
      <c r="N416" s="721">
        <v>0</v>
      </c>
      <c r="O416" s="721">
        <v>0</v>
      </c>
      <c r="P416" s="721">
        <v>0</v>
      </c>
      <c r="Q416" s="721">
        <f t="shared" si="100"/>
        <v>0</v>
      </c>
      <c r="R416" s="748">
        <f t="shared" si="100"/>
        <v>0</v>
      </c>
    </row>
    <row r="417" spans="1:20" ht="15.75" customHeight="1">
      <c r="A417" s="621" t="s">
        <v>1568</v>
      </c>
      <c r="B417" s="664" t="s">
        <v>1000</v>
      </c>
      <c r="C417" s="623" t="s">
        <v>997</v>
      </c>
      <c r="D417" s="721">
        <v>0</v>
      </c>
      <c r="E417" s="721">
        <v>0</v>
      </c>
      <c r="F417" s="721">
        <v>0</v>
      </c>
      <c r="G417" s="721">
        <v>0</v>
      </c>
      <c r="H417" s="721">
        <v>0</v>
      </c>
      <c r="I417" s="721">
        <v>0</v>
      </c>
      <c r="J417" s="721">
        <v>0</v>
      </c>
      <c r="K417" s="721">
        <v>0</v>
      </c>
      <c r="L417" s="721">
        <v>0</v>
      </c>
      <c r="M417" s="721">
        <v>0</v>
      </c>
      <c r="N417" s="721">
        <v>0</v>
      </c>
      <c r="O417" s="721">
        <v>0</v>
      </c>
      <c r="P417" s="721">
        <v>0</v>
      </c>
      <c r="Q417" s="721">
        <f t="shared" si="100"/>
        <v>0</v>
      </c>
      <c r="R417" s="748">
        <f t="shared" si="100"/>
        <v>0</v>
      </c>
    </row>
    <row r="418" spans="1:20" ht="15.75" customHeight="1">
      <c r="A418" s="621" t="s">
        <v>1569</v>
      </c>
      <c r="B418" s="664" t="s">
        <v>1001</v>
      </c>
      <c r="C418" s="623" t="s">
        <v>997</v>
      </c>
      <c r="D418" s="721">
        <v>0</v>
      </c>
      <c r="E418" s="721">
        <v>0</v>
      </c>
      <c r="F418" s="721">
        <v>0</v>
      </c>
      <c r="G418" s="721">
        <v>0</v>
      </c>
      <c r="H418" s="721">
        <v>0</v>
      </c>
      <c r="I418" s="721">
        <v>0</v>
      </c>
      <c r="J418" s="721">
        <v>0</v>
      </c>
      <c r="K418" s="721">
        <v>0</v>
      </c>
      <c r="L418" s="721">
        <v>0</v>
      </c>
      <c r="M418" s="721">
        <v>0</v>
      </c>
      <c r="N418" s="721">
        <v>0</v>
      </c>
      <c r="O418" s="721">
        <v>0</v>
      </c>
      <c r="P418" s="721">
        <v>0</v>
      </c>
      <c r="Q418" s="721">
        <f t="shared" si="100"/>
        <v>0</v>
      </c>
      <c r="R418" s="748">
        <f t="shared" si="100"/>
        <v>0</v>
      </c>
    </row>
    <row r="419" spans="1:20" ht="15.75" customHeight="1">
      <c r="A419" s="621" t="s">
        <v>775</v>
      </c>
      <c r="B419" s="664" t="s">
        <v>1344</v>
      </c>
      <c r="C419" s="623" t="s">
        <v>997</v>
      </c>
      <c r="D419" s="721">
        <v>0</v>
      </c>
      <c r="E419" s="721">
        <v>0</v>
      </c>
      <c r="F419" s="721">
        <v>0</v>
      </c>
      <c r="G419" s="721">
        <v>0</v>
      </c>
      <c r="H419" s="721">
        <v>0</v>
      </c>
      <c r="I419" s="721">
        <v>0</v>
      </c>
      <c r="J419" s="721">
        <v>0</v>
      </c>
      <c r="K419" s="721">
        <v>0</v>
      </c>
      <c r="L419" s="721">
        <v>0</v>
      </c>
      <c r="M419" s="721">
        <v>0</v>
      </c>
      <c r="N419" s="721">
        <v>0</v>
      </c>
      <c r="O419" s="721">
        <v>0</v>
      </c>
      <c r="P419" s="721">
        <v>0</v>
      </c>
      <c r="Q419" s="721">
        <f t="shared" si="100"/>
        <v>0</v>
      </c>
      <c r="R419" s="748">
        <f t="shared" si="100"/>
        <v>0</v>
      </c>
    </row>
    <row r="420" spans="1:20" ht="15.75" customHeight="1">
      <c r="A420" s="627" t="s">
        <v>776</v>
      </c>
      <c r="B420" s="818" t="s">
        <v>1347</v>
      </c>
      <c r="C420" s="629" t="s">
        <v>997</v>
      </c>
      <c r="D420" s="747">
        <v>0</v>
      </c>
      <c r="E420" s="747">
        <v>0</v>
      </c>
      <c r="F420" s="747">
        <v>0</v>
      </c>
      <c r="G420" s="747">
        <v>0</v>
      </c>
      <c r="H420" s="747">
        <v>0</v>
      </c>
      <c r="I420" s="747">
        <v>0</v>
      </c>
      <c r="J420" s="747">
        <v>0</v>
      </c>
      <c r="K420" s="747">
        <v>0</v>
      </c>
      <c r="L420" s="747">
        <v>0</v>
      </c>
      <c r="M420" s="747">
        <v>0</v>
      </c>
      <c r="N420" s="747">
        <v>0</v>
      </c>
      <c r="O420" s="747">
        <v>0</v>
      </c>
      <c r="P420" s="747">
        <v>0</v>
      </c>
      <c r="Q420" s="747">
        <v>0</v>
      </c>
      <c r="R420" s="749">
        <f>E420+F420</f>
        <v>0</v>
      </c>
    </row>
    <row r="421" spans="1:20" ht="15.75" customHeight="1">
      <c r="A421" s="621" t="s">
        <v>777</v>
      </c>
      <c r="B421" s="664" t="s">
        <v>1350</v>
      </c>
      <c r="C421" s="623" t="s">
        <v>997</v>
      </c>
      <c r="D421" s="721">
        <v>0</v>
      </c>
      <c r="E421" s="721">
        <v>0</v>
      </c>
      <c r="F421" s="721">
        <v>0</v>
      </c>
      <c r="G421" s="721">
        <v>0</v>
      </c>
      <c r="H421" s="721">
        <v>0</v>
      </c>
      <c r="I421" s="721">
        <v>0</v>
      </c>
      <c r="J421" s="721">
        <v>0</v>
      </c>
      <c r="K421" s="721">
        <v>0</v>
      </c>
      <c r="L421" s="721">
        <v>0</v>
      </c>
      <c r="M421" s="721">
        <v>0</v>
      </c>
      <c r="N421" s="721">
        <v>0</v>
      </c>
      <c r="O421" s="721">
        <v>0</v>
      </c>
      <c r="P421" s="721">
        <v>0</v>
      </c>
      <c r="Q421" s="721">
        <f t="shared" ref="Q421:R426" si="101">O421+M421+K421+I421+G421</f>
        <v>0</v>
      </c>
      <c r="R421" s="748">
        <f t="shared" si="101"/>
        <v>0</v>
      </c>
    </row>
    <row r="422" spans="1:20" ht="15.75" customHeight="1">
      <c r="A422" s="621" t="s">
        <v>1570</v>
      </c>
      <c r="B422" s="664" t="s">
        <v>1356</v>
      </c>
      <c r="C422" s="623" t="s">
        <v>997</v>
      </c>
      <c r="D422" s="721">
        <v>0</v>
      </c>
      <c r="E422" s="721">
        <v>0</v>
      </c>
      <c r="F422" s="721">
        <v>0</v>
      </c>
      <c r="G422" s="721">
        <v>0</v>
      </c>
      <c r="H422" s="721">
        <v>0</v>
      </c>
      <c r="I422" s="721">
        <v>0</v>
      </c>
      <c r="J422" s="721">
        <v>0</v>
      </c>
      <c r="K422" s="721">
        <v>0</v>
      </c>
      <c r="L422" s="721">
        <v>0</v>
      </c>
      <c r="M422" s="721">
        <v>0</v>
      </c>
      <c r="N422" s="721">
        <v>0</v>
      </c>
      <c r="O422" s="721">
        <v>0</v>
      </c>
      <c r="P422" s="721">
        <v>0</v>
      </c>
      <c r="Q422" s="721">
        <f t="shared" si="101"/>
        <v>0</v>
      </c>
      <c r="R422" s="748">
        <f t="shared" si="101"/>
        <v>0</v>
      </c>
    </row>
    <row r="423" spans="1:20" ht="15.75" customHeight="1">
      <c r="A423" s="621" t="s">
        <v>1571</v>
      </c>
      <c r="B423" s="664" t="s">
        <v>1359</v>
      </c>
      <c r="C423" s="623" t="s">
        <v>997</v>
      </c>
      <c r="D423" s="721">
        <v>0</v>
      </c>
      <c r="E423" s="721">
        <v>0</v>
      </c>
      <c r="F423" s="721">
        <v>0</v>
      </c>
      <c r="G423" s="721">
        <v>0</v>
      </c>
      <c r="H423" s="721">
        <v>0</v>
      </c>
      <c r="I423" s="721">
        <v>0</v>
      </c>
      <c r="J423" s="721">
        <v>0</v>
      </c>
      <c r="K423" s="721">
        <v>0</v>
      </c>
      <c r="L423" s="721">
        <v>0</v>
      </c>
      <c r="M423" s="721">
        <v>0</v>
      </c>
      <c r="N423" s="721">
        <v>0</v>
      </c>
      <c r="O423" s="721">
        <v>0</v>
      </c>
      <c r="P423" s="721">
        <v>0</v>
      </c>
      <c r="Q423" s="721">
        <f t="shared" si="101"/>
        <v>0</v>
      </c>
      <c r="R423" s="748">
        <f t="shared" si="101"/>
        <v>0</v>
      </c>
    </row>
    <row r="424" spans="1:20" ht="15.75" customHeight="1">
      <c r="A424" s="621" t="s">
        <v>1572</v>
      </c>
      <c r="B424" s="664" t="s">
        <v>1362</v>
      </c>
      <c r="C424" s="623" t="s">
        <v>997</v>
      </c>
      <c r="D424" s="721">
        <v>0</v>
      </c>
      <c r="E424" s="721">
        <v>0</v>
      </c>
      <c r="F424" s="721">
        <v>0</v>
      </c>
      <c r="G424" s="721">
        <v>0</v>
      </c>
      <c r="H424" s="721">
        <v>0</v>
      </c>
      <c r="I424" s="721">
        <v>0</v>
      </c>
      <c r="J424" s="721">
        <v>0</v>
      </c>
      <c r="K424" s="721">
        <v>0</v>
      </c>
      <c r="L424" s="721">
        <v>0</v>
      </c>
      <c r="M424" s="721">
        <v>0</v>
      </c>
      <c r="N424" s="721">
        <v>0</v>
      </c>
      <c r="O424" s="721">
        <v>0</v>
      </c>
      <c r="P424" s="721">
        <v>0</v>
      </c>
      <c r="Q424" s="721">
        <f t="shared" si="101"/>
        <v>0</v>
      </c>
      <c r="R424" s="748">
        <f t="shared" si="101"/>
        <v>0</v>
      </c>
    </row>
    <row r="425" spans="1:20" ht="15.75" customHeight="1">
      <c r="A425" s="621" t="s">
        <v>1573</v>
      </c>
      <c r="B425" s="821" t="s">
        <v>1015</v>
      </c>
      <c r="C425" s="623" t="s">
        <v>997</v>
      </c>
      <c r="D425" s="721">
        <v>0</v>
      </c>
      <c r="E425" s="721">
        <v>0</v>
      </c>
      <c r="F425" s="721">
        <v>0</v>
      </c>
      <c r="G425" s="721">
        <v>0</v>
      </c>
      <c r="H425" s="721">
        <v>0</v>
      </c>
      <c r="I425" s="721">
        <v>0</v>
      </c>
      <c r="J425" s="721">
        <v>0</v>
      </c>
      <c r="K425" s="721">
        <v>0</v>
      </c>
      <c r="L425" s="721">
        <v>0</v>
      </c>
      <c r="M425" s="721">
        <v>0</v>
      </c>
      <c r="N425" s="721">
        <v>0</v>
      </c>
      <c r="O425" s="721">
        <v>0</v>
      </c>
      <c r="P425" s="721">
        <v>0</v>
      </c>
      <c r="Q425" s="721">
        <f t="shared" si="101"/>
        <v>0</v>
      </c>
      <c r="R425" s="748">
        <f t="shared" si="101"/>
        <v>0</v>
      </c>
    </row>
    <row r="426" spans="1:20" ht="15.75" customHeight="1">
      <c r="A426" s="621" t="s">
        <v>1574</v>
      </c>
      <c r="B426" s="821" t="s">
        <v>1017</v>
      </c>
      <c r="C426" s="623" t="s">
        <v>997</v>
      </c>
      <c r="D426" s="721">
        <v>0</v>
      </c>
      <c r="E426" s="721">
        <v>0</v>
      </c>
      <c r="F426" s="721">
        <v>0</v>
      </c>
      <c r="G426" s="721">
        <v>0</v>
      </c>
      <c r="H426" s="721">
        <v>0</v>
      </c>
      <c r="I426" s="721">
        <v>0</v>
      </c>
      <c r="J426" s="721">
        <v>0</v>
      </c>
      <c r="K426" s="721">
        <v>0</v>
      </c>
      <c r="L426" s="721">
        <v>0</v>
      </c>
      <c r="M426" s="721">
        <v>0</v>
      </c>
      <c r="N426" s="721">
        <v>0</v>
      </c>
      <c r="O426" s="721">
        <v>0</v>
      </c>
      <c r="P426" s="721">
        <v>0</v>
      </c>
      <c r="Q426" s="721">
        <f t="shared" si="101"/>
        <v>0</v>
      </c>
      <c r="R426" s="748">
        <f t="shared" si="101"/>
        <v>0</v>
      </c>
    </row>
    <row r="427" spans="1:20" ht="15.75" customHeight="1">
      <c r="A427" s="627" t="s">
        <v>1003</v>
      </c>
      <c r="B427" s="724" t="s">
        <v>1575</v>
      </c>
      <c r="C427" s="629" t="s">
        <v>997</v>
      </c>
      <c r="D427" s="671">
        <v>0.21099999999999999</v>
      </c>
      <c r="E427" s="819">
        <v>1.1509999999999998</v>
      </c>
      <c r="F427" s="791">
        <v>0.73</v>
      </c>
      <c r="G427" s="825">
        <v>1.1279999999999999</v>
      </c>
      <c r="H427" s="631">
        <v>0</v>
      </c>
      <c r="I427" s="825">
        <v>1.1279999999999999</v>
      </c>
      <c r="J427" s="631">
        <v>0</v>
      </c>
      <c r="K427" s="825">
        <v>1.119</v>
      </c>
      <c r="L427" s="631">
        <v>0</v>
      </c>
      <c r="M427" s="825">
        <v>1.117</v>
      </c>
      <c r="N427" s="631">
        <v>0</v>
      </c>
      <c r="O427" s="825">
        <v>1.1060000000000001</v>
      </c>
      <c r="P427" s="631">
        <v>0</v>
      </c>
      <c r="Q427" s="825">
        <f>O427+M427+K427+I427+G427</f>
        <v>5.5979999999999999</v>
      </c>
      <c r="R427" s="633">
        <f>P427+N427+L427+J427+H427</f>
        <v>0</v>
      </c>
    </row>
    <row r="428" spans="1:20" ht="15.75" customHeight="1">
      <c r="A428" s="621" t="s">
        <v>1005</v>
      </c>
      <c r="B428" s="723" t="s">
        <v>1576</v>
      </c>
      <c r="C428" s="623" t="s">
        <v>997</v>
      </c>
      <c r="D428" s="721">
        <v>0</v>
      </c>
      <c r="E428" s="721">
        <v>0</v>
      </c>
      <c r="F428" s="721">
        <v>0</v>
      </c>
      <c r="G428" s="721">
        <v>0</v>
      </c>
      <c r="H428" s="721">
        <v>0</v>
      </c>
      <c r="I428" s="721">
        <v>0</v>
      </c>
      <c r="J428" s="721">
        <v>0</v>
      </c>
      <c r="K428" s="721">
        <v>0</v>
      </c>
      <c r="L428" s="721">
        <v>0</v>
      </c>
      <c r="M428" s="721">
        <v>0</v>
      </c>
      <c r="N428" s="721">
        <v>0</v>
      </c>
      <c r="O428" s="721">
        <v>0</v>
      </c>
      <c r="P428" s="721">
        <v>0</v>
      </c>
      <c r="Q428" s="721">
        <f t="shared" ref="Q428:R430" si="102">O428+M428+K428+I428+G428</f>
        <v>0</v>
      </c>
      <c r="R428" s="748">
        <f t="shared" si="102"/>
        <v>0</v>
      </c>
    </row>
    <row r="429" spans="1:20" ht="15.75" customHeight="1">
      <c r="A429" s="621" t="s">
        <v>1577</v>
      </c>
      <c r="B429" s="648" t="s">
        <v>1578</v>
      </c>
      <c r="C429" s="623" t="s">
        <v>997</v>
      </c>
      <c r="D429" s="721">
        <v>0</v>
      </c>
      <c r="E429" s="721">
        <v>0</v>
      </c>
      <c r="F429" s="721">
        <v>0</v>
      </c>
      <c r="G429" s="721">
        <v>0</v>
      </c>
      <c r="H429" s="721">
        <v>0</v>
      </c>
      <c r="I429" s="721">
        <v>0</v>
      </c>
      <c r="J429" s="721">
        <v>0</v>
      </c>
      <c r="K429" s="721">
        <v>0</v>
      </c>
      <c r="L429" s="721">
        <v>0</v>
      </c>
      <c r="M429" s="721">
        <v>0</v>
      </c>
      <c r="N429" s="721">
        <v>0</v>
      </c>
      <c r="O429" s="721">
        <v>0</v>
      </c>
      <c r="P429" s="721">
        <v>0</v>
      </c>
      <c r="Q429" s="721">
        <f t="shared" si="102"/>
        <v>0</v>
      </c>
      <c r="R429" s="748">
        <f t="shared" si="102"/>
        <v>0</v>
      </c>
      <c r="S429" s="830"/>
      <c r="T429" s="831"/>
    </row>
    <row r="430" spans="1:20" ht="15.75" customHeight="1">
      <c r="A430" s="621" t="s">
        <v>1579</v>
      </c>
      <c r="B430" s="648" t="s">
        <v>1580</v>
      </c>
      <c r="C430" s="623" t="s">
        <v>997</v>
      </c>
      <c r="D430" s="721">
        <v>0</v>
      </c>
      <c r="E430" s="721">
        <v>0</v>
      </c>
      <c r="F430" s="721">
        <v>0</v>
      </c>
      <c r="G430" s="721">
        <v>0</v>
      </c>
      <c r="H430" s="721">
        <v>0</v>
      </c>
      <c r="I430" s="721">
        <v>0</v>
      </c>
      <c r="J430" s="721">
        <v>0</v>
      </c>
      <c r="K430" s="721">
        <v>0</v>
      </c>
      <c r="L430" s="721">
        <v>0</v>
      </c>
      <c r="M430" s="721">
        <v>0</v>
      </c>
      <c r="N430" s="721">
        <v>0</v>
      </c>
      <c r="O430" s="721">
        <v>0</v>
      </c>
      <c r="P430" s="721">
        <v>0</v>
      </c>
      <c r="Q430" s="721">
        <f t="shared" si="102"/>
        <v>0</v>
      </c>
      <c r="R430" s="748">
        <f t="shared" si="102"/>
        <v>0</v>
      </c>
      <c r="S430" s="832"/>
    </row>
    <row r="431" spans="1:20" ht="15.75" customHeight="1">
      <c r="A431" s="706" t="s">
        <v>1020</v>
      </c>
      <c r="B431" s="812" t="s">
        <v>1581</v>
      </c>
      <c r="C431" s="708" t="s">
        <v>997</v>
      </c>
      <c r="D431" s="833">
        <f>D441</f>
        <v>0.58399999999999996</v>
      </c>
      <c r="E431" s="834">
        <v>0</v>
      </c>
      <c r="F431" s="834">
        <f t="shared" ref="F431:R431" si="103">F441</f>
        <v>2.343</v>
      </c>
      <c r="G431" s="835">
        <f t="shared" si="103"/>
        <v>0</v>
      </c>
      <c r="H431" s="835">
        <f t="shared" si="103"/>
        <v>0</v>
      </c>
      <c r="I431" s="835">
        <f t="shared" si="103"/>
        <v>0</v>
      </c>
      <c r="J431" s="835">
        <f t="shared" si="103"/>
        <v>0</v>
      </c>
      <c r="K431" s="835">
        <f t="shared" si="103"/>
        <v>0</v>
      </c>
      <c r="L431" s="835">
        <f t="shared" si="103"/>
        <v>0</v>
      </c>
      <c r="M431" s="835">
        <f t="shared" si="103"/>
        <v>0</v>
      </c>
      <c r="N431" s="835">
        <f t="shared" si="103"/>
        <v>0</v>
      </c>
      <c r="O431" s="835">
        <f t="shared" si="103"/>
        <v>0</v>
      </c>
      <c r="P431" s="835">
        <f t="shared" si="103"/>
        <v>0</v>
      </c>
      <c r="Q431" s="835">
        <f t="shared" si="103"/>
        <v>0</v>
      </c>
      <c r="R431" s="836">
        <f t="shared" si="103"/>
        <v>2.343</v>
      </c>
    </row>
    <row r="432" spans="1:20" ht="15.75" customHeight="1">
      <c r="A432" s="621" t="s">
        <v>1022</v>
      </c>
      <c r="B432" s="723" t="s">
        <v>1582</v>
      </c>
      <c r="C432" s="623" t="s">
        <v>997</v>
      </c>
      <c r="D432" s="721">
        <v>0</v>
      </c>
      <c r="E432" s="721">
        <v>0</v>
      </c>
      <c r="F432" s="721">
        <v>0</v>
      </c>
      <c r="G432" s="721">
        <v>0</v>
      </c>
      <c r="H432" s="721">
        <v>0</v>
      </c>
      <c r="I432" s="721">
        <v>0</v>
      </c>
      <c r="J432" s="721">
        <v>0</v>
      </c>
      <c r="K432" s="721">
        <v>0</v>
      </c>
      <c r="L432" s="721">
        <v>0</v>
      </c>
      <c r="M432" s="721">
        <v>0</v>
      </c>
      <c r="N432" s="721">
        <v>0</v>
      </c>
      <c r="O432" s="721">
        <v>0</v>
      </c>
      <c r="P432" s="721">
        <v>0</v>
      </c>
      <c r="Q432" s="721">
        <f t="shared" ref="Q432:R447" si="104">O432+M432+K432+I432+G432</f>
        <v>0</v>
      </c>
      <c r="R432" s="748">
        <f t="shared" si="104"/>
        <v>0</v>
      </c>
    </row>
    <row r="433" spans="1:18" ht="15.75" customHeight="1">
      <c r="A433" s="621" t="s">
        <v>1026</v>
      </c>
      <c r="B433" s="723" t="s">
        <v>1583</v>
      </c>
      <c r="C433" s="623" t="s">
        <v>997</v>
      </c>
      <c r="D433" s="721">
        <v>0</v>
      </c>
      <c r="E433" s="721">
        <v>0</v>
      </c>
      <c r="F433" s="721">
        <v>0</v>
      </c>
      <c r="G433" s="721">
        <v>0</v>
      </c>
      <c r="H433" s="721">
        <v>0</v>
      </c>
      <c r="I433" s="721">
        <v>0</v>
      </c>
      <c r="J433" s="721">
        <v>0</v>
      </c>
      <c r="K433" s="721">
        <v>0</v>
      </c>
      <c r="L433" s="721">
        <v>0</v>
      </c>
      <c r="M433" s="721">
        <v>0</v>
      </c>
      <c r="N433" s="721">
        <v>0</v>
      </c>
      <c r="O433" s="721">
        <v>0</v>
      </c>
      <c r="P433" s="721">
        <v>0</v>
      </c>
      <c r="Q433" s="721">
        <f t="shared" si="104"/>
        <v>0</v>
      </c>
      <c r="R433" s="748">
        <f t="shared" si="104"/>
        <v>0</v>
      </c>
    </row>
    <row r="434" spans="1:18" ht="15.75" customHeight="1">
      <c r="A434" s="621" t="s">
        <v>1027</v>
      </c>
      <c r="B434" s="723" t="s">
        <v>1584</v>
      </c>
      <c r="C434" s="623" t="s">
        <v>997</v>
      </c>
      <c r="D434" s="721">
        <v>0</v>
      </c>
      <c r="E434" s="721">
        <v>0</v>
      </c>
      <c r="F434" s="721">
        <v>0</v>
      </c>
      <c r="G434" s="721">
        <v>0</v>
      </c>
      <c r="H434" s="721">
        <v>0</v>
      </c>
      <c r="I434" s="721">
        <v>0</v>
      </c>
      <c r="J434" s="721">
        <v>0</v>
      </c>
      <c r="K434" s="721">
        <v>0</v>
      </c>
      <c r="L434" s="721">
        <v>0</v>
      </c>
      <c r="M434" s="721">
        <v>0</v>
      </c>
      <c r="N434" s="721">
        <v>0</v>
      </c>
      <c r="O434" s="721">
        <v>0</v>
      </c>
      <c r="P434" s="721">
        <v>0</v>
      </c>
      <c r="Q434" s="721">
        <f t="shared" si="104"/>
        <v>0</v>
      </c>
      <c r="R434" s="748">
        <f t="shared" si="104"/>
        <v>0</v>
      </c>
    </row>
    <row r="435" spans="1:18" ht="15.75" customHeight="1">
      <c r="A435" s="621" t="s">
        <v>1028</v>
      </c>
      <c r="B435" s="723" t="s">
        <v>1585</v>
      </c>
      <c r="C435" s="623" t="s">
        <v>997</v>
      </c>
      <c r="D435" s="721">
        <v>0</v>
      </c>
      <c r="E435" s="721">
        <v>0</v>
      </c>
      <c r="F435" s="721">
        <v>0</v>
      </c>
      <c r="G435" s="721">
        <v>0</v>
      </c>
      <c r="H435" s="721">
        <v>0</v>
      </c>
      <c r="I435" s="721">
        <v>0</v>
      </c>
      <c r="J435" s="721">
        <v>0</v>
      </c>
      <c r="K435" s="721">
        <v>0</v>
      </c>
      <c r="L435" s="721">
        <v>0</v>
      </c>
      <c r="M435" s="721">
        <v>0</v>
      </c>
      <c r="N435" s="721">
        <v>0</v>
      </c>
      <c r="O435" s="721">
        <v>0</v>
      </c>
      <c r="P435" s="721">
        <v>0</v>
      </c>
      <c r="Q435" s="721">
        <f t="shared" si="104"/>
        <v>0</v>
      </c>
      <c r="R435" s="748">
        <f t="shared" si="104"/>
        <v>0</v>
      </c>
    </row>
    <row r="436" spans="1:18" ht="15.75" customHeight="1">
      <c r="A436" s="621" t="s">
        <v>1029</v>
      </c>
      <c r="B436" s="723" t="s">
        <v>1586</v>
      </c>
      <c r="C436" s="623" t="s">
        <v>997</v>
      </c>
      <c r="D436" s="721">
        <v>0</v>
      </c>
      <c r="E436" s="721">
        <v>0</v>
      </c>
      <c r="F436" s="721">
        <v>0</v>
      </c>
      <c r="G436" s="721">
        <v>0</v>
      </c>
      <c r="H436" s="721">
        <v>0</v>
      </c>
      <c r="I436" s="721">
        <v>0</v>
      </c>
      <c r="J436" s="721">
        <v>0</v>
      </c>
      <c r="K436" s="721">
        <v>0</v>
      </c>
      <c r="L436" s="721">
        <v>0</v>
      </c>
      <c r="M436" s="721">
        <v>0</v>
      </c>
      <c r="N436" s="721">
        <v>0</v>
      </c>
      <c r="O436" s="721">
        <v>0</v>
      </c>
      <c r="P436" s="721">
        <v>0</v>
      </c>
      <c r="Q436" s="721">
        <f t="shared" si="104"/>
        <v>0</v>
      </c>
      <c r="R436" s="748">
        <f t="shared" si="104"/>
        <v>0</v>
      </c>
    </row>
    <row r="437" spans="1:18" ht="15.75" customHeight="1">
      <c r="A437" s="621" t="s">
        <v>1069</v>
      </c>
      <c r="B437" s="648" t="s">
        <v>1243</v>
      </c>
      <c r="C437" s="623" t="s">
        <v>997</v>
      </c>
      <c r="D437" s="721">
        <v>0</v>
      </c>
      <c r="E437" s="721">
        <v>0</v>
      </c>
      <c r="F437" s="721">
        <v>0</v>
      </c>
      <c r="G437" s="721">
        <v>0</v>
      </c>
      <c r="H437" s="721">
        <v>0</v>
      </c>
      <c r="I437" s="721">
        <v>0</v>
      </c>
      <c r="J437" s="721">
        <v>0</v>
      </c>
      <c r="K437" s="721">
        <v>0</v>
      </c>
      <c r="L437" s="721">
        <v>0</v>
      </c>
      <c r="M437" s="721">
        <v>0</v>
      </c>
      <c r="N437" s="721">
        <v>0</v>
      </c>
      <c r="O437" s="721">
        <v>0</v>
      </c>
      <c r="P437" s="721">
        <v>0</v>
      </c>
      <c r="Q437" s="721">
        <f t="shared" si="104"/>
        <v>0</v>
      </c>
      <c r="R437" s="748">
        <f t="shared" si="104"/>
        <v>0</v>
      </c>
    </row>
    <row r="438" spans="1:18" ht="15.75" customHeight="1">
      <c r="A438" s="621" t="s">
        <v>1587</v>
      </c>
      <c r="B438" s="664" t="s">
        <v>1588</v>
      </c>
      <c r="C438" s="623" t="s">
        <v>997</v>
      </c>
      <c r="D438" s="721">
        <v>0</v>
      </c>
      <c r="E438" s="721">
        <v>0</v>
      </c>
      <c r="F438" s="721">
        <v>0</v>
      </c>
      <c r="G438" s="721">
        <v>0</v>
      </c>
      <c r="H438" s="721">
        <v>0</v>
      </c>
      <c r="I438" s="721">
        <v>0</v>
      </c>
      <c r="J438" s="721">
        <v>0</v>
      </c>
      <c r="K438" s="721">
        <v>0</v>
      </c>
      <c r="L438" s="721">
        <v>0</v>
      </c>
      <c r="M438" s="721">
        <v>0</v>
      </c>
      <c r="N438" s="721">
        <v>0</v>
      </c>
      <c r="O438" s="721">
        <v>0</v>
      </c>
      <c r="P438" s="721">
        <v>0</v>
      </c>
      <c r="Q438" s="721">
        <f t="shared" si="104"/>
        <v>0</v>
      </c>
      <c r="R438" s="748">
        <f t="shared" si="104"/>
        <v>0</v>
      </c>
    </row>
    <row r="439" spans="1:18" ht="15.75" customHeight="1">
      <c r="A439" s="621" t="s">
        <v>1071</v>
      </c>
      <c r="B439" s="648" t="s">
        <v>1245</v>
      </c>
      <c r="C439" s="623" t="s">
        <v>997</v>
      </c>
      <c r="D439" s="721">
        <v>0</v>
      </c>
      <c r="E439" s="721">
        <v>0</v>
      </c>
      <c r="F439" s="721">
        <v>0</v>
      </c>
      <c r="G439" s="721">
        <v>0</v>
      </c>
      <c r="H439" s="721">
        <v>0</v>
      </c>
      <c r="I439" s="721">
        <v>0</v>
      </c>
      <c r="J439" s="721">
        <v>0</v>
      </c>
      <c r="K439" s="721">
        <v>0</v>
      </c>
      <c r="L439" s="721">
        <v>0</v>
      </c>
      <c r="M439" s="721">
        <v>0</v>
      </c>
      <c r="N439" s="721">
        <v>0</v>
      </c>
      <c r="O439" s="721">
        <v>0</v>
      </c>
      <c r="P439" s="721">
        <v>0</v>
      </c>
      <c r="Q439" s="721">
        <f t="shared" si="104"/>
        <v>0</v>
      </c>
      <c r="R439" s="748">
        <f t="shared" si="104"/>
        <v>0</v>
      </c>
    </row>
    <row r="440" spans="1:18" ht="15.75" customHeight="1">
      <c r="A440" s="621" t="s">
        <v>1589</v>
      </c>
      <c r="B440" s="664" t="s">
        <v>1590</v>
      </c>
      <c r="C440" s="623" t="s">
        <v>997</v>
      </c>
      <c r="D440" s="721">
        <v>0</v>
      </c>
      <c r="E440" s="721">
        <v>0</v>
      </c>
      <c r="F440" s="721">
        <v>0</v>
      </c>
      <c r="G440" s="721">
        <v>0</v>
      </c>
      <c r="H440" s="721">
        <v>0</v>
      </c>
      <c r="I440" s="721">
        <v>0</v>
      </c>
      <c r="J440" s="721">
        <v>0</v>
      </c>
      <c r="K440" s="721">
        <v>0</v>
      </c>
      <c r="L440" s="721">
        <v>0</v>
      </c>
      <c r="M440" s="721">
        <v>0</v>
      </c>
      <c r="N440" s="721">
        <v>0</v>
      </c>
      <c r="O440" s="721">
        <v>0</v>
      </c>
      <c r="P440" s="721">
        <v>0</v>
      </c>
      <c r="Q440" s="721">
        <f t="shared" si="104"/>
        <v>0</v>
      </c>
      <c r="R440" s="748">
        <f t="shared" si="104"/>
        <v>0</v>
      </c>
    </row>
    <row r="441" spans="1:18" ht="15.75" customHeight="1">
      <c r="A441" s="627" t="s">
        <v>1030</v>
      </c>
      <c r="B441" s="724" t="s">
        <v>1591</v>
      </c>
      <c r="C441" s="629" t="s">
        <v>997</v>
      </c>
      <c r="D441" s="671">
        <v>0.58399999999999996</v>
      </c>
      <c r="E441" s="671">
        <v>0</v>
      </c>
      <c r="F441" s="671">
        <v>2.343</v>
      </c>
      <c r="G441" s="819">
        <v>0</v>
      </c>
      <c r="H441" s="819">
        <v>0</v>
      </c>
      <c r="I441" s="819">
        <v>0</v>
      </c>
      <c r="J441" s="819">
        <v>0</v>
      </c>
      <c r="K441" s="819">
        <v>0</v>
      </c>
      <c r="L441" s="819">
        <v>0</v>
      </c>
      <c r="M441" s="819">
        <v>0</v>
      </c>
      <c r="N441" s="819">
        <v>0</v>
      </c>
      <c r="O441" s="819">
        <v>0</v>
      </c>
      <c r="P441" s="819">
        <v>0</v>
      </c>
      <c r="Q441" s="819">
        <f t="shared" si="104"/>
        <v>0</v>
      </c>
      <c r="R441" s="837">
        <f>E441+F441</f>
        <v>2.343</v>
      </c>
    </row>
    <row r="442" spans="1:18" ht="15.75" customHeight="1" thickBot="1">
      <c r="A442" s="736" t="s">
        <v>1031</v>
      </c>
      <c r="B442" s="838" t="s">
        <v>1592</v>
      </c>
      <c r="C442" s="839" t="s">
        <v>997</v>
      </c>
      <c r="D442" s="840">
        <v>0</v>
      </c>
      <c r="E442" s="840">
        <v>0</v>
      </c>
      <c r="F442" s="840">
        <v>0</v>
      </c>
      <c r="G442" s="840"/>
      <c r="H442" s="721">
        <v>0</v>
      </c>
      <c r="I442" s="721"/>
      <c r="J442" s="721">
        <v>0</v>
      </c>
      <c r="K442" s="721"/>
      <c r="L442" s="721">
        <v>0</v>
      </c>
      <c r="M442" s="721"/>
      <c r="N442" s="721">
        <v>0</v>
      </c>
      <c r="O442" s="721"/>
      <c r="P442" s="721">
        <v>0</v>
      </c>
      <c r="Q442" s="728">
        <f t="shared" si="104"/>
        <v>0</v>
      </c>
      <c r="R442" s="730">
        <f t="shared" si="104"/>
        <v>0</v>
      </c>
    </row>
    <row r="443" spans="1:18" ht="15.75" customHeight="1">
      <c r="A443" s="731" t="s">
        <v>1089</v>
      </c>
      <c r="B443" s="732" t="s">
        <v>1082</v>
      </c>
      <c r="C443" s="841" t="s">
        <v>857</v>
      </c>
      <c r="D443" s="735">
        <v>0</v>
      </c>
      <c r="E443" s="735">
        <v>0</v>
      </c>
      <c r="F443" s="735">
        <v>0</v>
      </c>
      <c r="G443" s="735">
        <v>0</v>
      </c>
      <c r="H443" s="735">
        <v>0</v>
      </c>
      <c r="I443" s="735">
        <v>0</v>
      </c>
      <c r="J443" s="735">
        <v>0</v>
      </c>
      <c r="K443" s="735">
        <v>0</v>
      </c>
      <c r="L443" s="735">
        <v>0</v>
      </c>
      <c r="M443" s="735">
        <v>0</v>
      </c>
      <c r="N443" s="735">
        <v>0</v>
      </c>
      <c r="O443" s="735">
        <v>0</v>
      </c>
      <c r="P443" s="735">
        <v>0</v>
      </c>
      <c r="Q443" s="734">
        <f t="shared" si="104"/>
        <v>0</v>
      </c>
      <c r="R443" s="842">
        <f t="shared" si="104"/>
        <v>0</v>
      </c>
    </row>
    <row r="444" spans="1:18" ht="15.75" customHeight="1">
      <c r="A444" s="843" t="s">
        <v>1593</v>
      </c>
      <c r="B444" s="723" t="s">
        <v>1594</v>
      </c>
      <c r="C444" s="839" t="s">
        <v>997</v>
      </c>
      <c r="D444" s="721">
        <v>0</v>
      </c>
      <c r="E444" s="721">
        <v>0</v>
      </c>
      <c r="F444" s="721">
        <v>0</v>
      </c>
      <c r="G444" s="721">
        <v>0</v>
      </c>
      <c r="H444" s="721">
        <v>0</v>
      </c>
      <c r="I444" s="721">
        <v>0</v>
      </c>
      <c r="J444" s="721">
        <v>0</v>
      </c>
      <c r="K444" s="721">
        <v>0</v>
      </c>
      <c r="L444" s="721">
        <v>0</v>
      </c>
      <c r="M444" s="721">
        <v>0</v>
      </c>
      <c r="N444" s="721">
        <v>0</v>
      </c>
      <c r="O444" s="721">
        <v>0</v>
      </c>
      <c r="P444" s="721">
        <v>0</v>
      </c>
      <c r="Q444" s="721">
        <f t="shared" si="104"/>
        <v>0</v>
      </c>
      <c r="R444" s="748">
        <f t="shared" si="104"/>
        <v>0</v>
      </c>
    </row>
    <row r="445" spans="1:18" ht="15.75" customHeight="1">
      <c r="A445" s="843" t="s">
        <v>1092</v>
      </c>
      <c r="B445" s="648" t="s">
        <v>1595</v>
      </c>
      <c r="C445" s="839" t="s">
        <v>997</v>
      </c>
      <c r="D445" s="721">
        <v>0</v>
      </c>
      <c r="E445" s="721">
        <v>0</v>
      </c>
      <c r="F445" s="721">
        <v>0</v>
      </c>
      <c r="G445" s="721">
        <v>0</v>
      </c>
      <c r="H445" s="721">
        <v>0</v>
      </c>
      <c r="I445" s="721">
        <v>0</v>
      </c>
      <c r="J445" s="721">
        <v>0</v>
      </c>
      <c r="K445" s="721">
        <v>0</v>
      </c>
      <c r="L445" s="721">
        <v>0</v>
      </c>
      <c r="M445" s="721">
        <v>0</v>
      </c>
      <c r="N445" s="721">
        <v>0</v>
      </c>
      <c r="O445" s="721">
        <v>0</v>
      </c>
      <c r="P445" s="721">
        <v>0</v>
      </c>
      <c r="Q445" s="721">
        <f t="shared" si="104"/>
        <v>0</v>
      </c>
      <c r="R445" s="748">
        <f t="shared" si="104"/>
        <v>0</v>
      </c>
    </row>
    <row r="446" spans="1:18" ht="15.75" customHeight="1">
      <c r="A446" s="843" t="s">
        <v>1093</v>
      </c>
      <c r="B446" s="648" t="s">
        <v>1596</v>
      </c>
      <c r="C446" s="839" t="s">
        <v>997</v>
      </c>
      <c r="D446" s="721">
        <v>0</v>
      </c>
      <c r="E446" s="721">
        <v>0</v>
      </c>
      <c r="F446" s="721">
        <v>0</v>
      </c>
      <c r="G446" s="721">
        <v>0</v>
      </c>
      <c r="H446" s="721">
        <v>0</v>
      </c>
      <c r="I446" s="721">
        <v>0</v>
      </c>
      <c r="J446" s="721">
        <v>0</v>
      </c>
      <c r="K446" s="721">
        <v>0</v>
      </c>
      <c r="L446" s="721">
        <v>0</v>
      </c>
      <c r="M446" s="721">
        <v>0</v>
      </c>
      <c r="N446" s="721">
        <v>0</v>
      </c>
      <c r="O446" s="721">
        <v>0</v>
      </c>
      <c r="P446" s="721">
        <v>0</v>
      </c>
      <c r="Q446" s="721">
        <f t="shared" si="104"/>
        <v>0</v>
      </c>
      <c r="R446" s="748">
        <f t="shared" si="104"/>
        <v>0</v>
      </c>
    </row>
    <row r="447" spans="1:18" ht="15.75" customHeight="1">
      <c r="A447" s="843" t="s">
        <v>1094</v>
      </c>
      <c r="B447" s="648" t="s">
        <v>1597</v>
      </c>
      <c r="C447" s="839" t="s">
        <v>997</v>
      </c>
      <c r="D447" s="721">
        <v>0</v>
      </c>
      <c r="E447" s="721">
        <v>0</v>
      </c>
      <c r="F447" s="721">
        <v>0</v>
      </c>
      <c r="G447" s="721">
        <v>0</v>
      </c>
      <c r="H447" s="721">
        <v>0</v>
      </c>
      <c r="I447" s="721">
        <v>0</v>
      </c>
      <c r="J447" s="721">
        <v>0</v>
      </c>
      <c r="K447" s="721">
        <v>0</v>
      </c>
      <c r="L447" s="721">
        <v>0</v>
      </c>
      <c r="M447" s="721">
        <v>0</v>
      </c>
      <c r="N447" s="721">
        <v>0</v>
      </c>
      <c r="O447" s="721">
        <v>0</v>
      </c>
      <c r="P447" s="721">
        <v>0</v>
      </c>
      <c r="Q447" s="721">
        <f t="shared" si="104"/>
        <v>0</v>
      </c>
      <c r="R447" s="748">
        <f t="shared" si="104"/>
        <v>0</v>
      </c>
    </row>
    <row r="448" spans="1:18" ht="15.75" customHeight="1">
      <c r="A448" s="843" t="s">
        <v>1095</v>
      </c>
      <c r="B448" s="723" t="s">
        <v>1598</v>
      </c>
      <c r="C448" s="844" t="s">
        <v>857</v>
      </c>
      <c r="D448" s="721">
        <v>0</v>
      </c>
      <c r="E448" s="721">
        <v>0</v>
      </c>
      <c r="F448" s="721">
        <v>0</v>
      </c>
      <c r="G448" s="721">
        <v>0</v>
      </c>
      <c r="H448" s="721">
        <v>0</v>
      </c>
      <c r="I448" s="721">
        <v>0</v>
      </c>
      <c r="J448" s="721">
        <v>0</v>
      </c>
      <c r="K448" s="721">
        <v>0</v>
      </c>
      <c r="L448" s="721">
        <v>0</v>
      </c>
      <c r="M448" s="721">
        <v>0</v>
      </c>
      <c r="N448" s="721">
        <v>0</v>
      </c>
      <c r="O448" s="721">
        <v>0</v>
      </c>
      <c r="P448" s="721">
        <v>0</v>
      </c>
      <c r="Q448" s="721">
        <f t="shared" ref="Q448:R451" si="105">O448+M448+K448+I448+G448</f>
        <v>0</v>
      </c>
      <c r="R448" s="748">
        <f t="shared" si="105"/>
        <v>0</v>
      </c>
    </row>
    <row r="449" spans="1:18" ht="15.75" customHeight="1">
      <c r="A449" s="843" t="s">
        <v>1599</v>
      </c>
      <c r="B449" s="648" t="s">
        <v>1600</v>
      </c>
      <c r="C449" s="839" t="s">
        <v>997</v>
      </c>
      <c r="D449" s="721">
        <v>0</v>
      </c>
      <c r="E449" s="721">
        <v>0</v>
      </c>
      <c r="F449" s="721">
        <v>0</v>
      </c>
      <c r="G449" s="721">
        <v>0</v>
      </c>
      <c r="H449" s="721">
        <v>0</v>
      </c>
      <c r="I449" s="721">
        <v>0</v>
      </c>
      <c r="J449" s="721">
        <v>0</v>
      </c>
      <c r="K449" s="721">
        <v>0</v>
      </c>
      <c r="L449" s="721">
        <v>0</v>
      </c>
      <c r="M449" s="721">
        <v>0</v>
      </c>
      <c r="N449" s="721">
        <v>0</v>
      </c>
      <c r="O449" s="721">
        <v>0</v>
      </c>
      <c r="P449" s="721">
        <v>0</v>
      </c>
      <c r="Q449" s="721">
        <f t="shared" si="105"/>
        <v>0</v>
      </c>
      <c r="R449" s="748">
        <f t="shared" si="105"/>
        <v>0</v>
      </c>
    </row>
    <row r="450" spans="1:18" ht="15.75" customHeight="1">
      <c r="A450" s="843" t="s">
        <v>1601</v>
      </c>
      <c r="B450" s="648" t="s">
        <v>1602</v>
      </c>
      <c r="C450" s="839" t="s">
        <v>997</v>
      </c>
      <c r="D450" s="721">
        <v>0</v>
      </c>
      <c r="E450" s="721">
        <v>0</v>
      </c>
      <c r="F450" s="721">
        <v>0</v>
      </c>
      <c r="G450" s="721">
        <v>0</v>
      </c>
      <c r="H450" s="721">
        <v>0</v>
      </c>
      <c r="I450" s="721">
        <v>0</v>
      </c>
      <c r="J450" s="721">
        <v>0</v>
      </c>
      <c r="K450" s="721">
        <v>0</v>
      </c>
      <c r="L450" s="721">
        <v>0</v>
      </c>
      <c r="M450" s="721">
        <v>0</v>
      </c>
      <c r="N450" s="721">
        <v>0</v>
      </c>
      <c r="O450" s="721">
        <v>0</v>
      </c>
      <c r="P450" s="721">
        <v>0</v>
      </c>
      <c r="Q450" s="721">
        <f t="shared" si="105"/>
        <v>0</v>
      </c>
      <c r="R450" s="748">
        <f t="shared" si="105"/>
        <v>0</v>
      </c>
    </row>
    <row r="451" spans="1:18" ht="15.75" customHeight="1" thickBot="1">
      <c r="A451" s="845" t="s">
        <v>1603</v>
      </c>
      <c r="B451" s="846" t="s">
        <v>1604</v>
      </c>
      <c r="C451" s="727" t="s">
        <v>997</v>
      </c>
      <c r="D451" s="728">
        <v>0</v>
      </c>
      <c r="E451" s="728">
        <v>0</v>
      </c>
      <c r="F451" s="728">
        <v>0</v>
      </c>
      <c r="G451" s="728">
        <v>0</v>
      </c>
      <c r="H451" s="728">
        <v>0</v>
      </c>
      <c r="I451" s="728">
        <v>0</v>
      </c>
      <c r="J451" s="728">
        <v>0</v>
      </c>
      <c r="K451" s="728">
        <v>0</v>
      </c>
      <c r="L451" s="728">
        <v>0</v>
      </c>
      <c r="M451" s="728">
        <v>0</v>
      </c>
      <c r="N451" s="728">
        <v>0</v>
      </c>
      <c r="O451" s="728">
        <v>0</v>
      </c>
      <c r="P451" s="728">
        <v>0</v>
      </c>
      <c r="Q451" s="728">
        <f t="shared" si="105"/>
        <v>0</v>
      </c>
      <c r="R451" s="730">
        <f t="shared" si="105"/>
        <v>0</v>
      </c>
    </row>
    <row r="452" spans="1:18">
      <c r="A452" s="847"/>
      <c r="B452" s="848"/>
      <c r="C452" s="849"/>
      <c r="D452" s="651"/>
      <c r="E452" s="651"/>
      <c r="F452" s="651"/>
      <c r="G452" s="651"/>
      <c r="H452" s="651"/>
      <c r="I452" s="651"/>
      <c r="J452" s="651"/>
      <c r="K452" s="651"/>
      <c r="L452" s="651"/>
      <c r="M452" s="651"/>
      <c r="N452" s="651"/>
      <c r="O452" s="651"/>
      <c r="P452" s="651"/>
      <c r="Q452" s="651"/>
      <c r="R452" s="651"/>
    </row>
    <row r="453" spans="1:18">
      <c r="A453" s="847"/>
      <c r="B453" s="848"/>
      <c r="C453" s="849"/>
      <c r="D453" s="651"/>
      <c r="E453" s="651"/>
      <c r="F453" s="651"/>
      <c r="G453" s="651"/>
      <c r="H453" s="651"/>
      <c r="I453" s="651"/>
      <c r="J453" s="651"/>
      <c r="K453" s="651"/>
      <c r="L453" s="651"/>
      <c r="M453" s="651"/>
      <c r="N453" s="651"/>
      <c r="O453" s="651"/>
      <c r="P453" s="651"/>
      <c r="Q453" s="651"/>
      <c r="R453" s="651"/>
    </row>
    <row r="454" spans="1:18">
      <c r="A454" s="850" t="s">
        <v>1605</v>
      </c>
      <c r="B454" s="848"/>
      <c r="C454" s="849"/>
      <c r="D454" s="651"/>
      <c r="E454" s="651"/>
      <c r="F454" s="651"/>
      <c r="G454" s="651"/>
      <c r="H454" s="651"/>
      <c r="I454" s="651"/>
      <c r="J454" s="651"/>
      <c r="K454" s="651"/>
      <c r="L454" s="651"/>
      <c r="M454" s="651"/>
      <c r="N454" s="651"/>
      <c r="O454" s="651"/>
      <c r="P454" s="651"/>
      <c r="Q454" s="651"/>
      <c r="R454" s="651"/>
    </row>
    <row r="455" spans="1:18">
      <c r="A455" s="851" t="s">
        <v>1606</v>
      </c>
      <c r="B455" s="851"/>
      <c r="C455" s="851"/>
      <c r="D455" s="851"/>
      <c r="E455" s="851"/>
      <c r="F455" s="851"/>
      <c r="G455" s="851"/>
      <c r="H455" s="851"/>
      <c r="I455" s="851"/>
      <c r="J455" s="851"/>
      <c r="K455" s="851"/>
      <c r="L455" s="851"/>
      <c r="M455" s="851"/>
      <c r="N455" s="851"/>
      <c r="O455" s="851"/>
      <c r="P455" s="851"/>
      <c r="Q455" s="851"/>
      <c r="R455" s="851"/>
    </row>
    <row r="456" spans="1:18">
      <c r="A456" s="851" t="s">
        <v>1607</v>
      </c>
      <c r="B456" s="851"/>
      <c r="C456" s="851"/>
      <c r="D456" s="851"/>
      <c r="E456" s="851"/>
      <c r="F456" s="851"/>
      <c r="G456" s="851"/>
      <c r="H456" s="851"/>
      <c r="I456" s="851"/>
      <c r="J456" s="851"/>
      <c r="K456" s="851"/>
      <c r="L456" s="851"/>
      <c r="M456" s="851"/>
      <c r="N456" s="851"/>
      <c r="O456" s="851"/>
      <c r="P456" s="851"/>
      <c r="Q456" s="851"/>
      <c r="R456" s="851"/>
    </row>
    <row r="457" spans="1:18">
      <c r="A457" s="851" t="s">
        <v>1608</v>
      </c>
      <c r="B457" s="851"/>
      <c r="C457" s="851"/>
      <c r="D457" s="851"/>
      <c r="E457" s="851"/>
      <c r="F457" s="851"/>
      <c r="G457" s="851"/>
      <c r="H457" s="851"/>
      <c r="I457" s="851"/>
      <c r="J457" s="851"/>
      <c r="K457" s="851"/>
      <c r="L457" s="851"/>
      <c r="M457" s="851"/>
      <c r="N457" s="851"/>
      <c r="O457" s="851"/>
      <c r="P457" s="851"/>
      <c r="Q457" s="851"/>
      <c r="R457" s="851"/>
    </row>
    <row r="458" spans="1:18">
      <c r="A458" s="852" t="s">
        <v>1609</v>
      </c>
      <c r="B458" s="848"/>
      <c r="C458" s="849"/>
      <c r="D458" s="651"/>
      <c r="E458" s="651"/>
      <c r="F458" s="651"/>
      <c r="G458" s="651"/>
      <c r="H458" s="651"/>
      <c r="I458" s="651"/>
      <c r="J458" s="651"/>
      <c r="K458" s="651"/>
      <c r="L458" s="651"/>
      <c r="M458" s="651"/>
      <c r="N458" s="651"/>
      <c r="O458" s="651"/>
      <c r="P458" s="651"/>
      <c r="Q458" s="651"/>
      <c r="R458" s="651"/>
    </row>
    <row r="459" spans="1:18" ht="53.25" customHeight="1">
      <c r="A459" s="853" t="s">
        <v>1610</v>
      </c>
      <c r="B459" s="853"/>
      <c r="C459" s="853"/>
      <c r="D459" s="853"/>
      <c r="E459" s="853"/>
      <c r="F459" s="853"/>
      <c r="G459" s="853"/>
      <c r="H459" s="853"/>
      <c r="I459" s="853"/>
      <c r="J459" s="853"/>
      <c r="K459" s="853"/>
      <c r="L459" s="853"/>
      <c r="M459" s="853"/>
      <c r="N459" s="853"/>
      <c r="O459" s="853"/>
      <c r="P459" s="853"/>
      <c r="Q459" s="853"/>
      <c r="R459" s="853"/>
    </row>
  </sheetData>
  <mergeCells count="32">
    <mergeCell ref="Q370:R370"/>
    <mergeCell ref="A373:B373"/>
    <mergeCell ref="A455:R455"/>
    <mergeCell ref="A456:R456"/>
    <mergeCell ref="A457:R457"/>
    <mergeCell ref="A459:R459"/>
    <mergeCell ref="A318:R318"/>
    <mergeCell ref="A368:R369"/>
    <mergeCell ref="A370:A371"/>
    <mergeCell ref="B370:B371"/>
    <mergeCell ref="C370:C371"/>
    <mergeCell ref="G370:H370"/>
    <mergeCell ref="I370:J370"/>
    <mergeCell ref="K370:L370"/>
    <mergeCell ref="M370:N370"/>
    <mergeCell ref="O370:P370"/>
    <mergeCell ref="K19:L19"/>
    <mergeCell ref="M19:N19"/>
    <mergeCell ref="O19:P19"/>
    <mergeCell ref="Q19:R19"/>
    <mergeCell ref="A22:R22"/>
    <mergeCell ref="A166:R166"/>
    <mergeCell ref="A6:R7"/>
    <mergeCell ref="A12:B12"/>
    <mergeCell ref="A14:B14"/>
    <mergeCell ref="A15:B15"/>
    <mergeCell ref="A18:R18"/>
    <mergeCell ref="A19:A20"/>
    <mergeCell ref="B19:B20"/>
    <mergeCell ref="C19:C20"/>
    <mergeCell ref="G19:H19"/>
    <mergeCell ref="I19:J19"/>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V57"/>
  <sheetViews>
    <sheetView topLeftCell="A13" zoomScale="70" zoomScaleNormal="70" zoomScaleSheetLayoutView="55" workbookViewId="0">
      <pane ySplit="3" topLeftCell="A28" activePane="bottomLeft" state="frozen"/>
      <selection activeCell="I13" sqref="I13"/>
      <selection pane="bottomLeft" activeCell="B31" sqref="B31"/>
    </sheetView>
  </sheetViews>
  <sheetFormatPr defaultRowHeight="15.75"/>
  <cols>
    <col min="1" max="1" width="10.875" style="61" customWidth="1"/>
    <col min="2" max="2" width="36.875" style="61" customWidth="1"/>
    <col min="3" max="3" width="15.75" style="61" customWidth="1"/>
    <col min="4" max="4" width="7.625" style="61" customWidth="1"/>
    <col min="5" max="5" width="7.25" style="61" customWidth="1"/>
    <col min="6" max="6" width="13" style="61" customWidth="1"/>
    <col min="7" max="7" width="14.375" style="61" customWidth="1"/>
    <col min="8" max="8" width="16" style="61" customWidth="1"/>
    <col min="9" max="10" width="19" style="61" customWidth="1"/>
    <col min="11" max="11" width="12.875" style="61" customWidth="1"/>
    <col min="12" max="12" width="7.5" style="59" customWidth="1"/>
    <col min="13" max="13" width="9.5" style="59" customWidth="1"/>
    <col min="14" max="14" width="8.75" style="59" customWidth="1"/>
    <col min="15" max="15" width="9.25" style="59" customWidth="1"/>
    <col min="16" max="16" width="7" style="59" customWidth="1"/>
    <col min="17" max="20" width="9.25" style="59" customWidth="1"/>
    <col min="21" max="21" width="11.25" style="59" customWidth="1"/>
    <col min="22" max="22" width="12.375" style="59" customWidth="1"/>
    <col min="23" max="23" width="11.75" style="59" customWidth="1"/>
    <col min="24" max="24" width="12.25" style="59" customWidth="1"/>
    <col min="25" max="25" width="13.75" style="59" customWidth="1"/>
    <col min="26" max="26" width="15.375" style="59" customWidth="1"/>
    <col min="27" max="27" width="15" style="59" customWidth="1"/>
    <col min="28" max="28" width="15.875" style="59" customWidth="1"/>
    <col min="29" max="40" width="16.625" style="59" customWidth="1"/>
    <col min="41" max="41" width="19.5" style="59" customWidth="1"/>
    <col min="42" max="42" width="7.25" style="59" customWidth="1"/>
    <col min="43" max="43" width="9.875" style="59" customWidth="1"/>
    <col min="44" max="44" width="7.125" style="59" customWidth="1"/>
    <col min="45" max="45" width="6" style="61" customWidth="1"/>
    <col min="46" max="46" width="8.375" style="61" customWidth="1"/>
    <col min="47" max="47" width="5.625" style="61" customWidth="1"/>
    <col min="48" max="48" width="7.375" style="61" customWidth="1"/>
    <col min="49" max="49" width="10" style="61" customWidth="1"/>
    <col min="50" max="50" width="7.875" style="61" customWidth="1"/>
    <col min="51" max="51" width="6.75" style="61" customWidth="1"/>
    <col min="52" max="52" width="9" style="61" customWidth="1"/>
    <col min="53" max="53" width="6.125" style="61" customWidth="1"/>
    <col min="54" max="54" width="6.75" style="61" customWidth="1"/>
    <col min="55" max="55" width="9.375" style="61" customWidth="1"/>
    <col min="56" max="56" width="7.375" style="61" customWidth="1"/>
    <col min="57" max="63" width="7.25" style="61" customWidth="1"/>
    <col min="64" max="64" width="8.625" style="61" customWidth="1"/>
    <col min="65" max="65" width="6.125" style="61" customWidth="1"/>
    <col min="66" max="66" width="6.875" style="61" customWidth="1"/>
    <col min="67" max="67" width="9.625" style="61" customWidth="1"/>
    <col min="68" max="68" width="6.75" style="61" customWidth="1"/>
    <col min="69" max="69" width="7.75" style="61" customWidth="1"/>
    <col min="70" max="16384" width="9" style="61"/>
  </cols>
  <sheetData>
    <row r="1" spans="1:74" ht="18.75">
      <c r="A1" s="59"/>
      <c r="B1" s="59"/>
      <c r="C1" s="59"/>
      <c r="D1" s="59"/>
      <c r="E1" s="59"/>
      <c r="F1" s="59"/>
      <c r="G1" s="59"/>
      <c r="H1" s="59"/>
      <c r="I1" s="59"/>
      <c r="J1" s="59"/>
      <c r="K1" s="59"/>
      <c r="AO1" s="135" t="s">
        <v>306</v>
      </c>
      <c r="AS1" s="59"/>
      <c r="AT1" s="59"/>
      <c r="AU1" s="59"/>
      <c r="AV1" s="59"/>
      <c r="AW1" s="59"/>
    </row>
    <row r="2" spans="1:74" ht="18.75">
      <c r="A2" s="59"/>
      <c r="B2" s="59"/>
      <c r="C2" s="59"/>
      <c r="D2" s="59"/>
      <c r="E2" s="59"/>
      <c r="F2" s="59"/>
      <c r="G2" s="59"/>
      <c r="H2" s="59"/>
      <c r="I2" s="59"/>
      <c r="J2" s="59"/>
      <c r="K2" s="59"/>
      <c r="AO2" s="68" t="s">
        <v>103</v>
      </c>
      <c r="AS2" s="59"/>
      <c r="AT2" s="59"/>
      <c r="AU2" s="59"/>
      <c r="AV2" s="59"/>
      <c r="AW2" s="59"/>
    </row>
    <row r="3" spans="1:74" ht="18.75">
      <c r="A3" s="59"/>
      <c r="B3" s="59"/>
      <c r="C3" s="59"/>
      <c r="D3" s="59"/>
      <c r="E3" s="59"/>
      <c r="F3" s="59"/>
      <c r="G3" s="59"/>
      <c r="H3" s="59"/>
      <c r="I3" s="59"/>
      <c r="J3" s="59"/>
      <c r="K3" s="59"/>
      <c r="AN3" s="61"/>
      <c r="AO3" s="68" t="s">
        <v>104</v>
      </c>
      <c r="AS3" s="59"/>
      <c r="AT3" s="59"/>
      <c r="AU3" s="59"/>
      <c r="AV3" s="59"/>
      <c r="AW3" s="59"/>
    </row>
    <row r="4" spans="1:74" ht="18.75">
      <c r="A4" s="411" t="s">
        <v>307</v>
      </c>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S4" s="59"/>
      <c r="AT4" s="59"/>
      <c r="AU4" s="59"/>
      <c r="AV4" s="59"/>
      <c r="AW4" s="59"/>
    </row>
    <row r="5" spans="1:74" ht="18.75">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row>
    <row r="6" spans="1:74" ht="18.75">
      <c r="A6" s="375" t="s">
        <v>106</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row>
    <row r="7" spans="1:74">
      <c r="A7" s="376" t="s">
        <v>57</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row>
    <row r="8" spans="1:74" ht="18.75">
      <c r="A8" s="59"/>
      <c r="B8" s="59"/>
      <c r="C8" s="59"/>
      <c r="D8" s="59"/>
      <c r="E8" s="59"/>
      <c r="F8" s="59"/>
      <c r="G8" s="59"/>
      <c r="H8" s="59"/>
      <c r="I8" s="59"/>
      <c r="J8" s="59"/>
      <c r="K8" s="59"/>
      <c r="AN8" s="68"/>
      <c r="AS8" s="59"/>
      <c r="AT8" s="59"/>
      <c r="AU8" s="59"/>
      <c r="AV8" s="59"/>
      <c r="AW8" s="59"/>
    </row>
    <row r="9" spans="1:74" ht="18.75">
      <c r="A9" s="412" t="s">
        <v>61</v>
      </c>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row>
    <row r="10" spans="1:74" ht="18.75">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row>
    <row r="11" spans="1:74" ht="18.75">
      <c r="A11" s="412" t="str">
        <f>'[2]2'!A11:AH11</f>
        <v>Утвержденные плановые значения показателей приведены в соответствии с  Приказом        года Министерством экономического развития и торговли Республики Марий Эл</v>
      </c>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row>
    <row r="12" spans="1:74">
      <c r="A12" s="377" t="s">
        <v>308</v>
      </c>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row>
    <row r="13" spans="1:74" ht="15.75" customHeight="1">
      <c r="A13" s="406"/>
      <c r="B13" s="406"/>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137"/>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row>
    <row r="14" spans="1:74" ht="72.75" customHeight="1">
      <c r="A14" s="394" t="s">
        <v>55</v>
      </c>
      <c r="B14" s="394" t="s">
        <v>54</v>
      </c>
      <c r="C14" s="394" t="s">
        <v>53</v>
      </c>
      <c r="D14" s="407" t="s">
        <v>309</v>
      </c>
      <c r="E14" s="407" t="s">
        <v>111</v>
      </c>
      <c r="F14" s="394" t="s">
        <v>310</v>
      </c>
      <c r="G14" s="394"/>
      <c r="H14" s="395" t="s">
        <v>311</v>
      </c>
      <c r="I14" s="395"/>
      <c r="J14" s="408" t="s">
        <v>312</v>
      </c>
      <c r="K14" s="396" t="s">
        <v>313</v>
      </c>
      <c r="L14" s="397"/>
      <c r="M14" s="397"/>
      <c r="N14" s="397"/>
      <c r="O14" s="397"/>
      <c r="P14" s="397"/>
      <c r="Q14" s="397"/>
      <c r="R14" s="397"/>
      <c r="S14" s="397"/>
      <c r="T14" s="398"/>
      <c r="U14" s="396" t="s">
        <v>314</v>
      </c>
      <c r="V14" s="397"/>
      <c r="W14" s="397"/>
      <c r="X14" s="397"/>
      <c r="Y14" s="397"/>
      <c r="Z14" s="398"/>
      <c r="AA14" s="399" t="s">
        <v>315</v>
      </c>
      <c r="AB14" s="400"/>
      <c r="AC14" s="396" t="s">
        <v>316</v>
      </c>
      <c r="AD14" s="397"/>
      <c r="AE14" s="397"/>
      <c r="AF14" s="397"/>
      <c r="AG14" s="397"/>
      <c r="AH14" s="397"/>
      <c r="AI14" s="397"/>
      <c r="AJ14" s="397"/>
      <c r="AK14" s="397"/>
      <c r="AL14" s="397"/>
      <c r="AM14" s="397"/>
      <c r="AN14" s="397"/>
      <c r="AO14" s="403" t="s">
        <v>317</v>
      </c>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row>
    <row r="15" spans="1:74" ht="66" customHeight="1">
      <c r="A15" s="394"/>
      <c r="B15" s="394"/>
      <c r="C15" s="394"/>
      <c r="D15" s="407"/>
      <c r="E15" s="407"/>
      <c r="F15" s="394"/>
      <c r="G15" s="394"/>
      <c r="H15" s="395"/>
      <c r="I15" s="395"/>
      <c r="J15" s="409"/>
      <c r="K15" s="396" t="s">
        <v>122</v>
      </c>
      <c r="L15" s="397"/>
      <c r="M15" s="397"/>
      <c r="N15" s="397"/>
      <c r="O15" s="398"/>
      <c r="P15" s="396" t="s">
        <v>318</v>
      </c>
      <c r="Q15" s="397"/>
      <c r="R15" s="397"/>
      <c r="S15" s="397"/>
      <c r="T15" s="398"/>
      <c r="U15" s="394" t="s">
        <v>319</v>
      </c>
      <c r="V15" s="394"/>
      <c r="W15" s="396" t="s">
        <v>320</v>
      </c>
      <c r="X15" s="398"/>
      <c r="Y15" s="394" t="s">
        <v>321</v>
      </c>
      <c r="Z15" s="394"/>
      <c r="AA15" s="401"/>
      <c r="AB15" s="402"/>
      <c r="AC15" s="393" t="s">
        <v>322</v>
      </c>
      <c r="AD15" s="393"/>
      <c r="AE15" s="393" t="s">
        <v>323</v>
      </c>
      <c r="AF15" s="393"/>
      <c r="AG15" s="393" t="s">
        <v>324</v>
      </c>
      <c r="AH15" s="393"/>
      <c r="AI15" s="393" t="s">
        <v>325</v>
      </c>
      <c r="AJ15" s="393"/>
      <c r="AK15" s="393" t="s">
        <v>326</v>
      </c>
      <c r="AL15" s="393"/>
      <c r="AM15" s="394" t="s">
        <v>327</v>
      </c>
      <c r="AN15" s="395" t="s">
        <v>328</v>
      </c>
      <c r="AO15" s="404"/>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row>
    <row r="16" spans="1:74" ht="135" customHeight="1">
      <c r="A16" s="394"/>
      <c r="B16" s="394"/>
      <c r="C16" s="394"/>
      <c r="D16" s="407"/>
      <c r="E16" s="407"/>
      <c r="F16" s="139" t="s">
        <v>122</v>
      </c>
      <c r="G16" s="139" t="s">
        <v>123</v>
      </c>
      <c r="H16" s="140" t="s">
        <v>138</v>
      </c>
      <c r="I16" s="140" t="s">
        <v>123</v>
      </c>
      <c r="J16" s="410"/>
      <c r="K16" s="76" t="s">
        <v>329</v>
      </c>
      <c r="L16" s="76" t="s">
        <v>330</v>
      </c>
      <c r="M16" s="76" t="s">
        <v>331</v>
      </c>
      <c r="N16" s="141" t="s">
        <v>332</v>
      </c>
      <c r="O16" s="141" t="s">
        <v>333</v>
      </c>
      <c r="P16" s="76" t="s">
        <v>329</v>
      </c>
      <c r="Q16" s="76" t="s">
        <v>330</v>
      </c>
      <c r="R16" s="76" t="s">
        <v>331</v>
      </c>
      <c r="S16" s="141" t="s">
        <v>332</v>
      </c>
      <c r="T16" s="141" t="s">
        <v>333</v>
      </c>
      <c r="U16" s="76" t="s">
        <v>334</v>
      </c>
      <c r="V16" s="76" t="s">
        <v>335</v>
      </c>
      <c r="W16" s="76" t="s">
        <v>334</v>
      </c>
      <c r="X16" s="76" t="s">
        <v>335</v>
      </c>
      <c r="Y16" s="76" t="s">
        <v>334</v>
      </c>
      <c r="Z16" s="76" t="s">
        <v>335</v>
      </c>
      <c r="AA16" s="80" t="s">
        <v>336</v>
      </c>
      <c r="AB16" s="80" t="s">
        <v>337</v>
      </c>
      <c r="AC16" s="80" t="s">
        <v>338</v>
      </c>
      <c r="AD16" s="80" t="s">
        <v>337</v>
      </c>
      <c r="AE16" s="80" t="s">
        <v>338</v>
      </c>
      <c r="AF16" s="80" t="s">
        <v>339</v>
      </c>
      <c r="AG16" s="80" t="s">
        <v>338</v>
      </c>
      <c r="AH16" s="80" t="s">
        <v>339</v>
      </c>
      <c r="AI16" s="80" t="s">
        <v>338</v>
      </c>
      <c r="AJ16" s="80" t="s">
        <v>339</v>
      </c>
      <c r="AK16" s="80" t="s">
        <v>338</v>
      </c>
      <c r="AL16" s="80" t="s">
        <v>339</v>
      </c>
      <c r="AM16" s="394"/>
      <c r="AN16" s="395"/>
      <c r="AO16" s="405"/>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row>
    <row r="17" spans="1:69" ht="19.5" customHeight="1">
      <c r="A17" s="80">
        <v>1</v>
      </c>
      <c r="B17" s="80">
        <v>2</v>
      </c>
      <c r="C17" s="80">
        <v>3</v>
      </c>
      <c r="D17" s="80">
        <v>4</v>
      </c>
      <c r="E17" s="80">
        <v>5</v>
      </c>
      <c r="F17" s="80">
        <v>6</v>
      </c>
      <c r="G17" s="80">
        <v>7</v>
      </c>
      <c r="H17" s="80">
        <v>8</v>
      </c>
      <c r="I17" s="80">
        <v>9</v>
      </c>
      <c r="J17" s="80">
        <v>10</v>
      </c>
      <c r="K17" s="80">
        <v>11</v>
      </c>
      <c r="L17" s="80">
        <v>12</v>
      </c>
      <c r="M17" s="80">
        <v>13</v>
      </c>
      <c r="N17" s="80">
        <v>14</v>
      </c>
      <c r="O17" s="80">
        <v>15</v>
      </c>
      <c r="P17" s="80">
        <v>16</v>
      </c>
      <c r="Q17" s="80">
        <v>17</v>
      </c>
      <c r="R17" s="80">
        <v>18</v>
      </c>
      <c r="S17" s="80">
        <v>19</v>
      </c>
      <c r="T17" s="80">
        <v>20</v>
      </c>
      <c r="U17" s="80">
        <v>21</v>
      </c>
      <c r="V17" s="80">
        <v>22</v>
      </c>
      <c r="W17" s="80">
        <v>23</v>
      </c>
      <c r="X17" s="80">
        <v>24</v>
      </c>
      <c r="Y17" s="80">
        <v>25</v>
      </c>
      <c r="Z17" s="80">
        <v>26</v>
      </c>
      <c r="AA17" s="80">
        <v>27</v>
      </c>
      <c r="AB17" s="80">
        <v>28</v>
      </c>
      <c r="AC17" s="10" t="s">
        <v>340</v>
      </c>
      <c r="AD17" s="10" t="s">
        <v>341</v>
      </c>
      <c r="AE17" s="10" t="s">
        <v>342</v>
      </c>
      <c r="AF17" s="10" t="s">
        <v>343</v>
      </c>
      <c r="AG17" s="10" t="s">
        <v>344</v>
      </c>
      <c r="AH17" s="10" t="s">
        <v>345</v>
      </c>
      <c r="AI17" s="10" t="s">
        <v>346</v>
      </c>
      <c r="AJ17" s="10" t="s">
        <v>347</v>
      </c>
      <c r="AK17" s="10" t="s">
        <v>348</v>
      </c>
      <c r="AL17" s="10" t="s">
        <v>349</v>
      </c>
      <c r="AM17" s="80">
        <v>30</v>
      </c>
      <c r="AN17" s="80">
        <v>31</v>
      </c>
      <c r="AO17" s="80">
        <v>32</v>
      </c>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row>
    <row r="18" spans="1:69" ht="15.75" customHeight="1">
      <c r="A18" s="142" t="str">
        <f>'[2]2'!A18</f>
        <v>0</v>
      </c>
      <c r="B18" s="143" t="str">
        <f>'[2]2'!B18</f>
        <v>ВСЕГО по инвестиционной программе, в том числе:</v>
      </c>
      <c r="C18" s="143">
        <f>'[2]2'!C18</f>
        <v>0</v>
      </c>
      <c r="D18" s="106">
        <f>'[2]2'!D18</f>
        <v>0</v>
      </c>
      <c r="E18" s="106">
        <f>'[2]2'!E18</f>
        <v>0</v>
      </c>
      <c r="F18" s="106">
        <f>'[2]2'!F18</f>
        <v>0</v>
      </c>
      <c r="G18" s="144">
        <f>'[2]2'!G18</f>
        <v>0</v>
      </c>
      <c r="H18" s="106">
        <f>('[2]2'!H18)/1.2</f>
        <v>1.178456633240422</v>
      </c>
      <c r="I18" s="106">
        <f>('[2]2'!BR18)/1.18</f>
        <v>0</v>
      </c>
      <c r="J18" s="145">
        <f>'[2]2'!O18</f>
        <v>0</v>
      </c>
      <c r="K18" s="146">
        <f t="shared" ref="K18:T33" si="0">L18+M18+N18+O18</f>
        <v>27.982454166666667</v>
      </c>
      <c r="L18" s="106">
        <f>SUM(L19:L21)</f>
        <v>0.97912083333333344</v>
      </c>
      <c r="M18" s="106">
        <f t="shared" ref="M18:O18" si="1">SUM(M19:M21)</f>
        <v>6.8047499999999994</v>
      </c>
      <c r="N18" s="106">
        <f t="shared" si="1"/>
        <v>15.662083333333332</v>
      </c>
      <c r="O18" s="106">
        <f t="shared" si="1"/>
        <v>4.5365000000000002</v>
      </c>
      <c r="P18" s="147">
        <f>(Q18+R18+S18+T18)</f>
        <v>0</v>
      </c>
      <c r="Q18" s="145">
        <f>SUM(Q20:Q21)</f>
        <v>0</v>
      </c>
      <c r="R18" s="106">
        <f>SUM(R20:R21)</f>
        <v>0</v>
      </c>
      <c r="S18" s="106">
        <f>SUM(S20:S21)</f>
        <v>0</v>
      </c>
      <c r="T18" s="106">
        <f>SUM(T20:T21)</f>
        <v>0</v>
      </c>
      <c r="U18" s="106">
        <f t="shared" ref="U18:AN18" si="2">U19+U20+U21+U22+U23</f>
        <v>0</v>
      </c>
      <c r="V18" s="106">
        <f t="shared" si="2"/>
        <v>0</v>
      </c>
      <c r="W18" s="106">
        <f t="shared" si="2"/>
        <v>3.6235253956100046</v>
      </c>
      <c r="X18" s="106">
        <f t="shared" si="2"/>
        <v>23.66162083333333</v>
      </c>
      <c r="Y18" s="106">
        <f t="shared" si="2"/>
        <v>0</v>
      </c>
      <c r="Z18" s="106">
        <f t="shared" si="2"/>
        <v>0</v>
      </c>
      <c r="AA18" s="106">
        <f t="shared" si="2"/>
        <v>0</v>
      </c>
      <c r="AB18" s="106">
        <f t="shared" si="2"/>
        <v>0</v>
      </c>
      <c r="AC18" s="106">
        <f t="shared" si="2"/>
        <v>5.6391666666666671</v>
      </c>
      <c r="AD18" s="106">
        <f t="shared" si="2"/>
        <v>0</v>
      </c>
      <c r="AE18" s="106">
        <f t="shared" si="2"/>
        <v>5.6383333333333336</v>
      </c>
      <c r="AF18" s="106">
        <f t="shared" si="2"/>
        <v>0</v>
      </c>
      <c r="AG18" s="106">
        <f t="shared" si="2"/>
        <v>5.5949999999999989</v>
      </c>
      <c r="AH18" s="106">
        <f t="shared" si="2"/>
        <v>0</v>
      </c>
      <c r="AI18" s="106">
        <f t="shared" si="2"/>
        <v>5.5791208333333344</v>
      </c>
      <c r="AJ18" s="106">
        <f t="shared" si="2"/>
        <v>0</v>
      </c>
      <c r="AK18" s="106">
        <f>AK19+AK20+AK21+AK22+AK23</f>
        <v>3.1224869095138743</v>
      </c>
      <c r="AL18" s="106">
        <f t="shared" ref="AL18" si="3">AL19+AL20+AL21+AL22+AL23</f>
        <v>0</v>
      </c>
      <c r="AM18" s="106">
        <f>AM19+AM20+AM21+AM22</f>
        <v>25.574107742847204</v>
      </c>
      <c r="AN18" s="106">
        <f t="shared" si="2"/>
        <v>0</v>
      </c>
      <c r="AO18" s="148"/>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row>
    <row r="19" spans="1:69" ht="15.75" customHeight="1">
      <c r="A19" s="142" t="str">
        <f>'[2]2'!A19</f>
        <v>0.1</v>
      </c>
      <c r="B19" s="143" t="str">
        <f>'[2]2'!B19</f>
        <v>Технологическое присоединение, всего</v>
      </c>
      <c r="C19" s="143">
        <f>'[2]2'!C19</f>
        <v>0</v>
      </c>
      <c r="D19" s="106">
        <f>'[2]2'!D19</f>
        <v>0</v>
      </c>
      <c r="E19" s="106">
        <f>'[2]2'!E19</f>
        <v>0</v>
      </c>
      <c r="F19" s="106">
        <f>'[2]2'!F19</f>
        <v>0</v>
      </c>
      <c r="G19" s="144">
        <f>'[2]2'!G19</f>
        <v>0</v>
      </c>
      <c r="H19" s="106">
        <f>('[2]2'!H19)/1.2</f>
        <v>0</v>
      </c>
      <c r="I19" s="106">
        <v>0</v>
      </c>
      <c r="J19" s="145">
        <f>'[2]2'!O19</f>
        <v>0</v>
      </c>
      <c r="K19" s="146">
        <f t="shared" si="0"/>
        <v>0</v>
      </c>
      <c r="L19" s="146">
        <f t="shared" si="0"/>
        <v>0</v>
      </c>
      <c r="M19" s="146">
        <f t="shared" si="0"/>
        <v>0</v>
      </c>
      <c r="N19" s="146">
        <f t="shared" si="0"/>
        <v>0</v>
      </c>
      <c r="O19" s="146">
        <f t="shared" si="0"/>
        <v>0</v>
      </c>
      <c r="P19" s="147">
        <f>(Q19+R19+S19+T19)/1.18</f>
        <v>0</v>
      </c>
      <c r="Q19" s="147">
        <f t="shared" ref="Q19:T19" si="4">(R19+S19+T19+U19)/1.18</f>
        <v>0</v>
      </c>
      <c r="R19" s="147">
        <f t="shared" si="4"/>
        <v>0</v>
      </c>
      <c r="S19" s="147">
        <f t="shared" si="4"/>
        <v>0</v>
      </c>
      <c r="T19" s="147">
        <f t="shared" si="4"/>
        <v>0</v>
      </c>
      <c r="U19" s="106">
        <f t="shared" ref="U19:U22" si="5">V19/6.53</f>
        <v>0</v>
      </c>
      <c r="V19" s="106">
        <v>0</v>
      </c>
      <c r="W19" s="144">
        <f t="shared" ref="W19:W22" si="6">X19/6.53</f>
        <v>0</v>
      </c>
      <c r="X19" s="106">
        <f>('[2]2'!AI19)/1.18</f>
        <v>0</v>
      </c>
      <c r="Y19" s="106">
        <f t="shared" ref="Y19:Y26" si="7">Z19/6.53</f>
        <v>0</v>
      </c>
      <c r="Z19" s="106">
        <f>('[2]2'!AN19)/1.18</f>
        <v>0</v>
      </c>
      <c r="AA19" s="106">
        <v>0</v>
      </c>
      <c r="AB19" s="106">
        <v>0</v>
      </c>
      <c r="AC19" s="106">
        <f>('[2]2'!AI19)/1.18</f>
        <v>0</v>
      </c>
      <c r="AD19" s="106">
        <f>('[2]2'!AN19)/1.18</f>
        <v>0</v>
      </c>
      <c r="AE19" s="106">
        <f>('[2]2'!AS19)/1.18</f>
        <v>0</v>
      </c>
      <c r="AF19" s="106">
        <f>'[2]2'!AX19</f>
        <v>0</v>
      </c>
      <c r="AG19" s="106">
        <f>('[2]2'!BC19)/1.18</f>
        <v>0</v>
      </c>
      <c r="AH19" s="106">
        <f>'[2]2'!BH19</f>
        <v>0</v>
      </c>
      <c r="AI19" s="106">
        <f>'[2]2'!BI19</f>
        <v>0</v>
      </c>
      <c r="AJ19" s="106">
        <f>'[2]2'!BJ19</f>
        <v>0</v>
      </c>
      <c r="AK19" s="106">
        <f>'[2]2'!BK19</f>
        <v>0</v>
      </c>
      <c r="AL19" s="106">
        <f>'[2]2'!BL19</f>
        <v>0</v>
      </c>
      <c r="AM19" s="106">
        <f>(AC19+AE19+AG19)/1.18</f>
        <v>0</v>
      </c>
      <c r="AN19" s="106">
        <f>(AD19+AF19+AH19)/1.18</f>
        <v>0</v>
      </c>
      <c r="AO19" s="148"/>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row>
    <row r="20" spans="1:69" ht="31.5">
      <c r="A20" s="142" t="str">
        <f>'[2]2'!A20</f>
        <v>0.2</v>
      </c>
      <c r="B20" s="143" t="str">
        <f>'[2]2'!B20</f>
        <v>Реконструкция, модернизация, техническое перевооружение, всего</v>
      </c>
      <c r="C20" s="143">
        <f>'[2]2'!C20</f>
        <v>0</v>
      </c>
      <c r="D20" s="106">
        <f>'[2]2'!D20</f>
        <v>0</v>
      </c>
      <c r="E20" s="106">
        <f>'[2]2'!E20</f>
        <v>0</v>
      </c>
      <c r="F20" s="106">
        <f>'[2]2'!F20</f>
        <v>0</v>
      </c>
      <c r="G20" s="144">
        <f>'[2]2'!G20</f>
        <v>0</v>
      </c>
      <c r="H20" s="106">
        <f>H24</f>
        <v>3.3420368408662893</v>
      </c>
      <c r="I20" s="106">
        <f>('[2]2'!BR20)/1.18</f>
        <v>0</v>
      </c>
      <c r="J20" s="145">
        <f>'[2]2'!O20</f>
        <v>0</v>
      </c>
      <c r="K20" s="146">
        <f t="shared" si="0"/>
        <v>23.661620833333334</v>
      </c>
      <c r="L20" s="106">
        <f>L24</f>
        <v>0.97912083333333344</v>
      </c>
      <c r="M20" s="106">
        <f>M24</f>
        <v>6.8047499999999994</v>
      </c>
      <c r="N20" s="106">
        <f>N24</f>
        <v>11.341249999999999</v>
      </c>
      <c r="O20" s="144">
        <f>O24</f>
        <v>4.5365000000000002</v>
      </c>
      <c r="P20" s="149">
        <f>(Q20+R20+S20+T20)</f>
        <v>0</v>
      </c>
      <c r="Q20" s="145">
        <f>Q24</f>
        <v>0</v>
      </c>
      <c r="R20" s="106">
        <f>R24</f>
        <v>0</v>
      </c>
      <c r="S20" s="106">
        <f>S24</f>
        <v>0</v>
      </c>
      <c r="T20" s="106">
        <f>T24</f>
        <v>0</v>
      </c>
      <c r="U20" s="106">
        <f t="shared" si="5"/>
        <v>0</v>
      </c>
      <c r="V20" s="106">
        <v>0</v>
      </c>
      <c r="W20" s="144">
        <f t="shared" si="6"/>
        <v>3.6235253956100046</v>
      </c>
      <c r="X20" s="106">
        <f>X24</f>
        <v>23.66162083333333</v>
      </c>
      <c r="Y20" s="106">
        <f t="shared" si="7"/>
        <v>0</v>
      </c>
      <c r="Z20" s="106">
        <f>Z24</f>
        <v>0</v>
      </c>
      <c r="AA20" s="106">
        <v>0</v>
      </c>
      <c r="AB20" s="106">
        <v>0</v>
      </c>
      <c r="AC20" s="106">
        <f t="shared" ref="AC20:AN20" si="8">AC24</f>
        <v>5.1183333333333341</v>
      </c>
      <c r="AD20" s="106">
        <f t="shared" si="8"/>
        <v>0</v>
      </c>
      <c r="AE20" s="106">
        <f t="shared" si="8"/>
        <v>5.37</v>
      </c>
      <c r="AF20" s="106">
        <f t="shared" si="8"/>
        <v>0</v>
      </c>
      <c r="AG20" s="106">
        <f t="shared" si="8"/>
        <v>5.4158333333333326</v>
      </c>
      <c r="AH20" s="106">
        <f t="shared" si="8"/>
        <v>0</v>
      </c>
      <c r="AI20" s="106">
        <f t="shared" si="8"/>
        <v>5.2941208333333343</v>
      </c>
      <c r="AJ20" s="106">
        <f t="shared" si="8"/>
        <v>0</v>
      </c>
      <c r="AK20" s="106">
        <f t="shared" si="8"/>
        <v>2.4633333333333334</v>
      </c>
      <c r="AL20" s="106">
        <f t="shared" si="8"/>
        <v>0</v>
      </c>
      <c r="AM20" s="106">
        <f t="shared" si="8"/>
        <v>23.66162083333333</v>
      </c>
      <c r="AN20" s="106">
        <f t="shared" si="8"/>
        <v>0</v>
      </c>
      <c r="AO20" s="148"/>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row>
    <row r="21" spans="1:69">
      <c r="A21" s="142" t="str">
        <f>'[2]2'!A21</f>
        <v>0.6</v>
      </c>
      <c r="B21" s="143" t="str">
        <f>'[2]2'!B21</f>
        <v>Прочие инвестиционные проекты, всего</v>
      </c>
      <c r="C21" s="143">
        <f>'[2]2'!C21</f>
        <v>0</v>
      </c>
      <c r="D21" s="106">
        <f>'[2]2'!D21</f>
        <v>0</v>
      </c>
      <c r="E21" s="106">
        <f>'[2]2'!E21</f>
        <v>0</v>
      </c>
      <c r="F21" s="106">
        <f>'[2]2'!F21</f>
        <v>0</v>
      </c>
      <c r="G21" s="144">
        <f>'[2]2'!G21</f>
        <v>0</v>
      </c>
      <c r="H21" s="106">
        <f>H35</f>
        <v>0.61028719397363473</v>
      </c>
      <c r="I21" s="106">
        <f>('[2]2'!BR21)/1.18</f>
        <v>0</v>
      </c>
      <c r="J21" s="145">
        <f>'[2]2'!O21</f>
        <v>0</v>
      </c>
      <c r="K21" s="146">
        <f t="shared" si="0"/>
        <v>4.3208333333333337</v>
      </c>
      <c r="L21" s="106">
        <f>L35</f>
        <v>0</v>
      </c>
      <c r="M21" s="106">
        <f t="shared" ref="M21:AN21" si="9">M35</f>
        <v>0</v>
      </c>
      <c r="N21" s="106">
        <f t="shared" si="9"/>
        <v>4.3208333333333337</v>
      </c>
      <c r="O21" s="106">
        <f t="shared" si="9"/>
        <v>0</v>
      </c>
      <c r="P21" s="106">
        <f t="shared" si="9"/>
        <v>0</v>
      </c>
      <c r="Q21" s="106">
        <f t="shared" si="9"/>
        <v>0</v>
      </c>
      <c r="R21" s="106">
        <f t="shared" si="9"/>
        <v>0</v>
      </c>
      <c r="S21" s="106">
        <f t="shared" si="9"/>
        <v>0</v>
      </c>
      <c r="T21" s="106">
        <f t="shared" si="9"/>
        <v>0</v>
      </c>
      <c r="U21" s="106">
        <f t="shared" si="9"/>
        <v>0</v>
      </c>
      <c r="V21" s="106">
        <f t="shared" si="9"/>
        <v>0</v>
      </c>
      <c r="W21" s="106">
        <f t="shared" si="9"/>
        <v>0</v>
      </c>
      <c r="X21" s="106">
        <f t="shared" si="9"/>
        <v>0</v>
      </c>
      <c r="Y21" s="106">
        <f t="shared" si="9"/>
        <v>0</v>
      </c>
      <c r="Z21" s="106">
        <f t="shared" si="9"/>
        <v>0</v>
      </c>
      <c r="AA21" s="106">
        <f t="shared" si="9"/>
        <v>0</v>
      </c>
      <c r="AB21" s="106">
        <f t="shared" si="9"/>
        <v>0</v>
      </c>
      <c r="AC21" s="106">
        <f t="shared" si="9"/>
        <v>0.52083333333333337</v>
      </c>
      <c r="AD21" s="106">
        <f t="shared" si="9"/>
        <v>0</v>
      </c>
      <c r="AE21" s="106">
        <f t="shared" si="9"/>
        <v>0.26833333333333337</v>
      </c>
      <c r="AF21" s="106">
        <f t="shared" si="9"/>
        <v>0</v>
      </c>
      <c r="AG21" s="106">
        <f t="shared" si="9"/>
        <v>0.17916666666666667</v>
      </c>
      <c r="AH21" s="106">
        <f t="shared" si="9"/>
        <v>0</v>
      </c>
      <c r="AI21" s="106">
        <f t="shared" si="9"/>
        <v>0.28500000000000003</v>
      </c>
      <c r="AJ21" s="106">
        <f t="shared" si="9"/>
        <v>0</v>
      </c>
      <c r="AK21" s="106">
        <f t="shared" si="9"/>
        <v>0.65915357618054116</v>
      </c>
      <c r="AL21" s="106">
        <f t="shared" si="9"/>
        <v>0</v>
      </c>
      <c r="AM21" s="106">
        <f t="shared" si="9"/>
        <v>1.9124869095138746</v>
      </c>
      <c r="AN21" s="106">
        <f t="shared" si="9"/>
        <v>0</v>
      </c>
      <c r="AO21" s="148"/>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row>
    <row r="22" spans="1:69" ht="31.5">
      <c r="A22" s="142">
        <f>'[2]2'!A22</f>
        <v>0</v>
      </c>
      <c r="B22" s="143" t="str">
        <f>'[2]2'!B22</f>
        <v>Технологическое присоединение, всего, в том числе:</v>
      </c>
      <c r="C22" s="143">
        <f>'[2]2'!C22</f>
        <v>0</v>
      </c>
      <c r="D22" s="106">
        <f>'[2]2'!D22</f>
        <v>0</v>
      </c>
      <c r="E22" s="106">
        <f>'[2]2'!E22</f>
        <v>0</v>
      </c>
      <c r="F22" s="106">
        <f>'[2]2'!F22</f>
        <v>0</v>
      </c>
      <c r="G22" s="144">
        <f>'[2]2'!G22</f>
        <v>0</v>
      </c>
      <c r="H22" s="106">
        <f>('[2]2'!H22)/1.2</f>
        <v>0</v>
      </c>
      <c r="I22" s="106">
        <v>0</v>
      </c>
      <c r="J22" s="145">
        <f>'[2]2'!O22</f>
        <v>0</v>
      </c>
      <c r="K22" s="146">
        <f t="shared" si="0"/>
        <v>0</v>
      </c>
      <c r="L22" s="146">
        <f t="shared" si="0"/>
        <v>0</v>
      </c>
      <c r="M22" s="146">
        <f t="shared" si="0"/>
        <v>0</v>
      </c>
      <c r="N22" s="146">
        <f t="shared" si="0"/>
        <v>0</v>
      </c>
      <c r="O22" s="146">
        <f t="shared" si="0"/>
        <v>0</v>
      </c>
      <c r="P22" s="146">
        <f t="shared" si="0"/>
        <v>0</v>
      </c>
      <c r="Q22" s="146">
        <f t="shared" si="0"/>
        <v>0</v>
      </c>
      <c r="R22" s="146">
        <f t="shared" si="0"/>
        <v>0</v>
      </c>
      <c r="S22" s="146">
        <f t="shared" si="0"/>
        <v>0</v>
      </c>
      <c r="T22" s="146">
        <f t="shared" si="0"/>
        <v>0</v>
      </c>
      <c r="U22" s="106">
        <f t="shared" si="5"/>
        <v>0</v>
      </c>
      <c r="V22" s="106">
        <v>0</v>
      </c>
      <c r="W22" s="144">
        <f t="shared" si="6"/>
        <v>0</v>
      </c>
      <c r="X22" s="106">
        <f>('[2]2'!AI22)/1.18</f>
        <v>0</v>
      </c>
      <c r="Y22" s="106">
        <f t="shared" si="7"/>
        <v>0</v>
      </c>
      <c r="Z22" s="106">
        <f>('[2]2'!AN22)/1.18</f>
        <v>0</v>
      </c>
      <c r="AA22" s="106">
        <v>0</v>
      </c>
      <c r="AB22" s="106">
        <v>0</v>
      </c>
      <c r="AC22" s="106">
        <f>('[2]2'!AI22)/1.18</f>
        <v>0</v>
      </c>
      <c r="AD22" s="106">
        <f>('[2]2'!AN22)/1.18</f>
        <v>0</v>
      </c>
      <c r="AE22" s="106">
        <f>('[2]2'!AS22)/1.18</f>
        <v>0</v>
      </c>
      <c r="AF22" s="106">
        <v>0</v>
      </c>
      <c r="AG22" s="106">
        <v>0</v>
      </c>
      <c r="AH22" s="106">
        <f>'[2]2'!BH22</f>
        <v>0</v>
      </c>
      <c r="AI22" s="106">
        <f>'[2]2'!BI22</f>
        <v>0</v>
      </c>
      <c r="AJ22" s="106">
        <f>'[2]2'!BJ22</f>
        <v>0</v>
      </c>
      <c r="AK22" s="106">
        <f>'[2]2'!BK22</f>
        <v>0</v>
      </c>
      <c r="AL22" s="106">
        <f>'[2]2'!BL22</f>
        <v>0</v>
      </c>
      <c r="AM22" s="106">
        <v>0</v>
      </c>
      <c r="AN22" s="106">
        <f>(AD22+AF22+AH22)/1.18</f>
        <v>0</v>
      </c>
      <c r="AO22" s="148"/>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row>
    <row r="23" spans="1:69" ht="33" customHeight="1">
      <c r="A23" s="142">
        <f>'[2]2'!A23</f>
        <v>0</v>
      </c>
      <c r="B23" s="143" t="str">
        <f>'[2]2'!B23</f>
        <v>Республика Марий Эл</v>
      </c>
      <c r="C23" s="143"/>
      <c r="D23" s="106"/>
      <c r="E23" s="106"/>
      <c r="F23" s="106"/>
      <c r="G23" s="144"/>
      <c r="H23" s="106"/>
      <c r="I23" s="106"/>
      <c r="J23" s="145"/>
      <c r="K23" s="146"/>
      <c r="L23" s="146"/>
      <c r="M23" s="146"/>
      <c r="N23" s="146"/>
      <c r="O23" s="146"/>
      <c r="P23" s="146"/>
      <c r="Q23" s="146"/>
      <c r="R23" s="146"/>
      <c r="S23" s="146"/>
      <c r="T23" s="146"/>
      <c r="U23" s="106"/>
      <c r="V23" s="106"/>
      <c r="W23" s="144"/>
      <c r="X23" s="106"/>
      <c r="Y23" s="106"/>
      <c r="Z23" s="106"/>
      <c r="AA23" s="106"/>
      <c r="AB23" s="106"/>
      <c r="AC23" s="106"/>
      <c r="AD23" s="106"/>
      <c r="AE23" s="106"/>
      <c r="AF23" s="106"/>
      <c r="AG23" s="106"/>
      <c r="AH23" s="106"/>
      <c r="AI23" s="106"/>
      <c r="AJ23" s="106"/>
      <c r="AK23" s="106"/>
      <c r="AL23" s="106"/>
      <c r="AM23" s="106"/>
      <c r="AN23" s="106"/>
      <c r="AO23" s="148"/>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row>
    <row r="24" spans="1:69" ht="31.5" customHeight="1">
      <c r="A24" s="142" t="str">
        <f>'[2]2'!A24</f>
        <v>1.2.2</v>
      </c>
      <c r="B24" s="143" t="str">
        <f>'[2]2'!B24</f>
        <v>Реконструкция, модернизация, техническое перевооружение линий электропередачи, всего, в том числе:</v>
      </c>
      <c r="C24" s="143">
        <f>'[2]2'!C24</f>
        <v>0</v>
      </c>
      <c r="D24" s="106">
        <f>'[2]2'!D24</f>
        <v>0</v>
      </c>
      <c r="E24" s="106">
        <f>'[2]2'!E24</f>
        <v>0</v>
      </c>
      <c r="F24" s="106">
        <f>'[2]2'!F24</f>
        <v>0</v>
      </c>
      <c r="G24" s="144">
        <f>'[2]2'!G24</f>
        <v>0</v>
      </c>
      <c r="H24" s="106">
        <f>H25</f>
        <v>3.3420368408662893</v>
      </c>
      <c r="I24" s="106">
        <f t="shared" ref="I24:AN24" si="10">I25</f>
        <v>0</v>
      </c>
      <c r="J24" s="106">
        <f t="shared" si="10"/>
        <v>0</v>
      </c>
      <c r="K24" s="106">
        <f t="shared" si="10"/>
        <v>23.661620833333327</v>
      </c>
      <c r="L24" s="106">
        <f t="shared" si="10"/>
        <v>0.97912083333333344</v>
      </c>
      <c r="M24" s="106">
        <f t="shared" si="10"/>
        <v>6.8047499999999994</v>
      </c>
      <c r="N24" s="106">
        <f t="shared" si="10"/>
        <v>11.341249999999999</v>
      </c>
      <c r="O24" s="106">
        <f t="shared" si="10"/>
        <v>4.5365000000000002</v>
      </c>
      <c r="P24" s="106">
        <f t="shared" si="10"/>
        <v>0</v>
      </c>
      <c r="Q24" s="106">
        <f t="shared" si="10"/>
        <v>0</v>
      </c>
      <c r="R24" s="106">
        <f t="shared" si="10"/>
        <v>0</v>
      </c>
      <c r="S24" s="106">
        <f t="shared" si="10"/>
        <v>0</v>
      </c>
      <c r="T24" s="106">
        <f t="shared" si="10"/>
        <v>0</v>
      </c>
      <c r="U24" s="106">
        <f t="shared" si="10"/>
        <v>0</v>
      </c>
      <c r="V24" s="106">
        <f t="shared" si="10"/>
        <v>0</v>
      </c>
      <c r="W24" s="106">
        <f t="shared" si="10"/>
        <v>3.3420368408662893</v>
      </c>
      <c r="X24" s="106">
        <f t="shared" si="10"/>
        <v>23.66162083333333</v>
      </c>
      <c r="Y24" s="106">
        <f t="shared" si="10"/>
        <v>0</v>
      </c>
      <c r="Z24" s="106">
        <f t="shared" si="10"/>
        <v>0</v>
      </c>
      <c r="AA24" s="106">
        <f t="shared" si="10"/>
        <v>0</v>
      </c>
      <c r="AB24" s="106">
        <f t="shared" si="10"/>
        <v>0</v>
      </c>
      <c r="AC24" s="106">
        <f t="shared" si="10"/>
        <v>5.1183333333333341</v>
      </c>
      <c r="AD24" s="106">
        <f t="shared" si="10"/>
        <v>0</v>
      </c>
      <c r="AE24" s="106">
        <f t="shared" si="10"/>
        <v>5.37</v>
      </c>
      <c r="AF24" s="106">
        <f t="shared" si="10"/>
        <v>0</v>
      </c>
      <c r="AG24" s="106">
        <f t="shared" si="10"/>
        <v>5.4158333333333326</v>
      </c>
      <c r="AH24" s="106">
        <f t="shared" si="10"/>
        <v>0</v>
      </c>
      <c r="AI24" s="106">
        <f t="shared" si="10"/>
        <v>5.2941208333333343</v>
      </c>
      <c r="AJ24" s="106">
        <f t="shared" si="10"/>
        <v>0</v>
      </c>
      <c r="AK24" s="106">
        <f t="shared" si="10"/>
        <v>2.4633333333333334</v>
      </c>
      <c r="AL24" s="106">
        <f t="shared" si="10"/>
        <v>0</v>
      </c>
      <c r="AM24" s="106">
        <f t="shared" si="10"/>
        <v>23.66162083333333</v>
      </c>
      <c r="AN24" s="106">
        <f t="shared" si="10"/>
        <v>0</v>
      </c>
      <c r="AO24" s="148"/>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row>
    <row r="25" spans="1:69" ht="37.5" customHeight="1">
      <c r="A25" s="142" t="str">
        <f>'[2]2'!A25</f>
        <v>1.2.2.1</v>
      </c>
      <c r="B25" s="143" t="str">
        <f>'[2]2'!B25</f>
        <v>Реконструкция линий электропередачи, всего, в том числе:</v>
      </c>
      <c r="C25" s="143">
        <f>'[2]2'!C25</f>
        <v>0</v>
      </c>
      <c r="D25" s="106">
        <f>'[2]2'!D25</f>
        <v>0</v>
      </c>
      <c r="E25" s="106">
        <f>'[2]2'!E25</f>
        <v>0</v>
      </c>
      <c r="F25" s="106">
        <f>'[2]2'!F25</f>
        <v>0</v>
      </c>
      <c r="G25" s="144">
        <f>'[2]2'!G25</f>
        <v>0</v>
      </c>
      <c r="H25" s="106">
        <f>SUM(H26:H34)</f>
        <v>3.3420368408662893</v>
      </c>
      <c r="I25" s="106">
        <f t="shared" ref="I25:AN25" si="11">SUM(I26:I34)</f>
        <v>0</v>
      </c>
      <c r="J25" s="106">
        <f t="shared" si="11"/>
        <v>0</v>
      </c>
      <c r="K25" s="106">
        <f t="shared" si="11"/>
        <v>23.661620833333327</v>
      </c>
      <c r="L25" s="106">
        <f t="shared" si="11"/>
        <v>0.97912083333333344</v>
      </c>
      <c r="M25" s="106">
        <f t="shared" si="11"/>
        <v>6.8047499999999994</v>
      </c>
      <c r="N25" s="106">
        <f t="shared" si="11"/>
        <v>11.341249999999999</v>
      </c>
      <c r="O25" s="106">
        <f t="shared" si="11"/>
        <v>4.5365000000000002</v>
      </c>
      <c r="P25" s="106">
        <f t="shared" si="11"/>
        <v>0</v>
      </c>
      <c r="Q25" s="106">
        <f t="shared" si="11"/>
        <v>0</v>
      </c>
      <c r="R25" s="106">
        <f t="shared" si="11"/>
        <v>0</v>
      </c>
      <c r="S25" s="106">
        <f t="shared" si="11"/>
        <v>0</v>
      </c>
      <c r="T25" s="106">
        <f t="shared" si="11"/>
        <v>0</v>
      </c>
      <c r="U25" s="106">
        <f t="shared" si="11"/>
        <v>0</v>
      </c>
      <c r="V25" s="106">
        <f t="shared" si="11"/>
        <v>0</v>
      </c>
      <c r="W25" s="106">
        <f t="shared" si="11"/>
        <v>3.3420368408662893</v>
      </c>
      <c r="X25" s="106">
        <f t="shared" si="11"/>
        <v>23.66162083333333</v>
      </c>
      <c r="Y25" s="106">
        <f t="shared" si="11"/>
        <v>0</v>
      </c>
      <c r="Z25" s="106">
        <f t="shared" si="11"/>
        <v>0</v>
      </c>
      <c r="AA25" s="106">
        <f t="shared" si="11"/>
        <v>0</v>
      </c>
      <c r="AB25" s="106">
        <f t="shared" si="11"/>
        <v>0</v>
      </c>
      <c r="AC25" s="106">
        <f t="shared" si="11"/>
        <v>5.1183333333333341</v>
      </c>
      <c r="AD25" s="106">
        <f t="shared" si="11"/>
        <v>0</v>
      </c>
      <c r="AE25" s="106">
        <f t="shared" si="11"/>
        <v>5.37</v>
      </c>
      <c r="AF25" s="106">
        <f t="shared" si="11"/>
        <v>0</v>
      </c>
      <c r="AG25" s="106">
        <f t="shared" si="11"/>
        <v>5.4158333333333326</v>
      </c>
      <c r="AH25" s="106">
        <f t="shared" si="11"/>
        <v>0</v>
      </c>
      <c r="AI25" s="106">
        <f t="shared" si="11"/>
        <v>5.2941208333333343</v>
      </c>
      <c r="AJ25" s="106">
        <f t="shared" si="11"/>
        <v>0</v>
      </c>
      <c r="AK25" s="106">
        <f t="shared" si="11"/>
        <v>2.4633333333333334</v>
      </c>
      <c r="AL25" s="106">
        <f t="shared" si="11"/>
        <v>0</v>
      </c>
      <c r="AM25" s="106">
        <f t="shared" si="11"/>
        <v>23.66162083333333</v>
      </c>
      <c r="AN25" s="106">
        <f t="shared" si="11"/>
        <v>0</v>
      </c>
      <c r="AO25" s="148"/>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row>
    <row r="26" spans="1:69" ht="150.75" customHeight="1">
      <c r="A26" s="103" t="s">
        <v>8</v>
      </c>
      <c r="B26" s="150" t="str">
        <f>'[2]2'!B26</f>
        <v xml:space="preserve">Выполнение строительно-монтажных работ проводимых по программе реконструкции воздушной линии электропередач 35 кВ (бух. Наименование ПС "Силикатный"-ТП 35/6 "Сурок") инв. № 865002901 находящаяся по адресу  Республика Марий Эл, Медведевский район, в/г 18, п. Сурок  </v>
      </c>
      <c r="C26" s="52" t="s">
        <v>72</v>
      </c>
      <c r="D26" s="80" t="str">
        <f>'[2]2'!D26</f>
        <v>С</v>
      </c>
      <c r="E26" s="80">
        <f>'[2]2'!E26</f>
        <v>2017</v>
      </c>
      <c r="F26" s="110">
        <v>2022</v>
      </c>
      <c r="G26" s="151">
        <f>'[2]2'!G26</f>
        <v>2021</v>
      </c>
      <c r="H26" s="108">
        <f t="shared" ref="H26:H34" si="12">K26/7.08</f>
        <v>2.128648775894538</v>
      </c>
      <c r="I26" s="108">
        <f>('[2]2'!BR26)/1.18</f>
        <v>0</v>
      </c>
      <c r="J26" s="152">
        <f>'[2]2'!O26</f>
        <v>0</v>
      </c>
      <c r="K26" s="153">
        <f t="shared" si="0"/>
        <v>15.070833333333331</v>
      </c>
      <c r="L26" s="108">
        <v>0</v>
      </c>
      <c r="M26" s="108">
        <f>AM26*0.3</f>
        <v>4.5212499999999993</v>
      </c>
      <c r="N26" s="108">
        <f>AM26*0.5</f>
        <v>7.5354166666666664</v>
      </c>
      <c r="O26" s="108">
        <f>AM26*0.2</f>
        <v>3.0141666666666667</v>
      </c>
      <c r="P26" s="154">
        <f>(Q26+R26+S26+T26)</f>
        <v>0</v>
      </c>
      <c r="Q26" s="108">
        <v>0</v>
      </c>
      <c r="R26" s="108">
        <f>AN26*0.3</f>
        <v>0</v>
      </c>
      <c r="S26" s="108">
        <f>AN26*0.5</f>
        <v>0</v>
      </c>
      <c r="T26" s="108">
        <f>AN26*0.2</f>
        <v>0</v>
      </c>
      <c r="U26" s="108">
        <f>AA26</f>
        <v>0</v>
      </c>
      <c r="V26" s="108">
        <f>AB26</f>
        <v>0</v>
      </c>
      <c r="W26" s="155">
        <f>X26/7.08</f>
        <v>2.1286487758945385</v>
      </c>
      <c r="X26" s="108">
        <f>AC26+AE26+AG26+AI26+AK26</f>
        <v>15.070833333333333</v>
      </c>
      <c r="Y26" s="108">
        <f t="shared" si="7"/>
        <v>0</v>
      </c>
      <c r="Z26" s="108">
        <f>('[2]2'!AX26)/1.18</f>
        <v>0</v>
      </c>
      <c r="AA26" s="108">
        <v>0</v>
      </c>
      <c r="AB26" s="108">
        <f>Z26</f>
        <v>0</v>
      </c>
      <c r="AC26" s="109">
        <f>6.142/1.2</f>
        <v>5.1183333333333341</v>
      </c>
      <c r="AD26" s="108">
        <f>('[2]2'!AN26)/1.18</f>
        <v>0</v>
      </c>
      <c r="AE26" s="109">
        <f>6.444/1.2</f>
        <v>5.37</v>
      </c>
      <c r="AF26" s="108">
        <f>'[2]2'!AX26/1.18</f>
        <v>0</v>
      </c>
      <c r="AG26" s="109">
        <f>5.499/1.2</f>
        <v>4.5824999999999996</v>
      </c>
      <c r="AH26" s="108">
        <f>'[2]2'!BH26/1.18</f>
        <v>0</v>
      </c>
      <c r="AI26" s="108">
        <f>'[2]2'!BI26/1.18</f>
        <v>0</v>
      </c>
      <c r="AJ26" s="108">
        <f>'[2]2'!BJ26/1.18</f>
        <v>0</v>
      </c>
      <c r="AK26" s="108">
        <f>'[2]2'!BK26/1.18</f>
        <v>0</v>
      </c>
      <c r="AL26" s="108">
        <f>'[2]2'!BL26/1.18</f>
        <v>0</v>
      </c>
      <c r="AM26" s="108">
        <f t="shared" ref="AM26:AM31" si="13">(AC26+AE26+AG26+AI26+AK26)</f>
        <v>15.070833333333333</v>
      </c>
      <c r="AN26" s="108">
        <f t="shared" ref="AN26:AN42" si="14">(AD26+AF26+AH26)</f>
        <v>0</v>
      </c>
      <c r="AO26" s="148"/>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row>
    <row r="27" spans="1:69" ht="120" customHeight="1">
      <c r="A27" s="103" t="s">
        <v>73</v>
      </c>
      <c r="B27" s="104" t="s">
        <v>74</v>
      </c>
      <c r="C27" s="52" t="s">
        <v>72</v>
      </c>
      <c r="D27" s="108" t="str">
        <f>'[2]2'!D27</f>
        <v>П</v>
      </c>
      <c r="E27" s="110">
        <v>2022</v>
      </c>
      <c r="F27" s="110">
        <v>2022</v>
      </c>
      <c r="G27" s="155" t="str">
        <f>'[2]2'!G27</f>
        <v>нд</v>
      </c>
      <c r="H27" s="108">
        <f t="shared" si="12"/>
        <v>0.11770244821092279</v>
      </c>
      <c r="I27" s="108">
        <v>0</v>
      </c>
      <c r="J27" s="152">
        <f>'[2]2'!O27</f>
        <v>0</v>
      </c>
      <c r="K27" s="153">
        <f t="shared" si="0"/>
        <v>0.83333333333333337</v>
      </c>
      <c r="L27" s="108">
        <f>AM27</f>
        <v>0.83333333333333337</v>
      </c>
      <c r="M27" s="108">
        <v>0</v>
      </c>
      <c r="N27" s="108">
        <v>0</v>
      </c>
      <c r="O27" s="108">
        <v>0</v>
      </c>
      <c r="P27" s="108">
        <v>0</v>
      </c>
      <c r="Q27" s="108">
        <f>SUM(Q28:Q32)</f>
        <v>0</v>
      </c>
      <c r="R27" s="108">
        <f>SUM(R28:R32)</f>
        <v>0</v>
      </c>
      <c r="S27" s="108">
        <f>SUM(S28:S35)</f>
        <v>0</v>
      </c>
      <c r="T27" s="108">
        <f>SUM(T28:T32)</f>
        <v>0</v>
      </c>
      <c r="U27" s="108">
        <f t="shared" ref="U27:V34" si="15">AA27</f>
        <v>0</v>
      </c>
      <c r="V27" s="108">
        <f t="shared" si="15"/>
        <v>0</v>
      </c>
      <c r="W27" s="155">
        <f t="shared" ref="W27:W35" si="16">X27/7.08</f>
        <v>0.11770244821092279</v>
      </c>
      <c r="X27" s="108">
        <f t="shared" ref="X27:X34" si="17">AC27+AE27+AG27+AI27+AK27</f>
        <v>0.83333333333333337</v>
      </c>
      <c r="Y27" s="108">
        <v>0</v>
      </c>
      <c r="Z27" s="108">
        <v>0</v>
      </c>
      <c r="AA27" s="108">
        <f>SUM(AA28:AA35)</f>
        <v>0</v>
      </c>
      <c r="AB27" s="108">
        <f>SUM(AB28:AB35)</f>
        <v>0</v>
      </c>
      <c r="AC27" s="108">
        <v>0</v>
      </c>
      <c r="AD27" s="108">
        <v>0</v>
      </c>
      <c r="AE27" s="108">
        <v>0</v>
      </c>
      <c r="AF27" s="108">
        <v>0</v>
      </c>
      <c r="AG27" s="109">
        <f>1/1.2</f>
        <v>0.83333333333333337</v>
      </c>
      <c r="AH27" s="108">
        <v>0</v>
      </c>
      <c r="AI27" s="108">
        <f>'[2]2'!BI27/1.18</f>
        <v>0</v>
      </c>
      <c r="AJ27" s="108">
        <f>'[2]2'!BJ27/1.18</f>
        <v>0</v>
      </c>
      <c r="AK27" s="108">
        <f>'[2]2'!BK27/1.18</f>
        <v>0</v>
      </c>
      <c r="AL27" s="108">
        <f>'[2]2'!BL27/1.18</f>
        <v>0</v>
      </c>
      <c r="AM27" s="108">
        <f t="shared" si="13"/>
        <v>0.83333333333333337</v>
      </c>
      <c r="AN27" s="108">
        <f t="shared" si="14"/>
        <v>0</v>
      </c>
      <c r="AO27" s="148"/>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row>
    <row r="28" spans="1:69" ht="114.75" customHeight="1">
      <c r="A28" s="103" t="s">
        <v>257</v>
      </c>
      <c r="B28" s="112" t="s">
        <v>80</v>
      </c>
      <c r="C28" s="52" t="s">
        <v>72</v>
      </c>
      <c r="D28" s="80" t="str">
        <f>'[2]2'!D28</f>
        <v>С</v>
      </c>
      <c r="E28" s="110">
        <v>2023</v>
      </c>
      <c r="F28" s="110">
        <v>2023</v>
      </c>
      <c r="G28" s="155" t="str">
        <f>'[2]2'!G28</f>
        <v>нд</v>
      </c>
      <c r="H28" s="108">
        <f t="shared" si="12"/>
        <v>0.72716572504708099</v>
      </c>
      <c r="I28" s="108">
        <v>0</v>
      </c>
      <c r="J28" s="152">
        <f>'[2]2'!O28</f>
        <v>0</v>
      </c>
      <c r="K28" s="153">
        <f t="shared" si="0"/>
        <v>5.1483333333333334</v>
      </c>
      <c r="L28" s="108">
        <v>0</v>
      </c>
      <c r="M28" s="108">
        <f>AM28*0.3</f>
        <v>1.5445</v>
      </c>
      <c r="N28" s="108">
        <f>AM28*0.5</f>
        <v>2.5741666666666667</v>
      </c>
      <c r="O28" s="108">
        <f>AM28*0.2</f>
        <v>1.0296666666666667</v>
      </c>
      <c r="P28" s="154">
        <f>(Q28+R28+S28+T28)/1.18</f>
        <v>0</v>
      </c>
      <c r="Q28" s="108">
        <v>0</v>
      </c>
      <c r="R28" s="108">
        <v>0</v>
      </c>
      <c r="S28" s="108">
        <v>0</v>
      </c>
      <c r="T28" s="108">
        <v>0</v>
      </c>
      <c r="U28" s="108">
        <f t="shared" si="15"/>
        <v>0</v>
      </c>
      <c r="V28" s="108">
        <f t="shared" si="15"/>
        <v>0</v>
      </c>
      <c r="W28" s="155">
        <f t="shared" si="16"/>
        <v>0.72716572504708099</v>
      </c>
      <c r="X28" s="108">
        <f t="shared" si="17"/>
        <v>5.1483333333333334</v>
      </c>
      <c r="Y28" s="108">
        <f>Z28/6.53</f>
        <v>0</v>
      </c>
      <c r="Z28" s="108">
        <v>0</v>
      </c>
      <c r="AA28" s="108">
        <v>0</v>
      </c>
      <c r="AB28" s="108">
        <v>0</v>
      </c>
      <c r="AC28" s="108">
        <v>0</v>
      </c>
      <c r="AD28" s="108">
        <v>0</v>
      </c>
      <c r="AE28" s="108">
        <f>('[2]2'!AS28)/1.18</f>
        <v>0</v>
      </c>
      <c r="AF28" s="108">
        <v>0</v>
      </c>
      <c r="AG28" s="108">
        <v>0</v>
      </c>
      <c r="AH28" s="108">
        <v>0</v>
      </c>
      <c r="AI28" s="109">
        <f>6.178/1.2</f>
        <v>5.1483333333333334</v>
      </c>
      <c r="AJ28" s="108">
        <f>'[2]2'!BJ28</f>
        <v>0</v>
      </c>
      <c r="AK28" s="108">
        <f>'[2]2'!BK28</f>
        <v>0</v>
      </c>
      <c r="AL28" s="108">
        <f>'[2]2'!BL28</f>
        <v>0</v>
      </c>
      <c r="AM28" s="108">
        <f t="shared" si="13"/>
        <v>5.1483333333333334</v>
      </c>
      <c r="AN28" s="108">
        <f t="shared" si="14"/>
        <v>0</v>
      </c>
      <c r="AO28" s="148"/>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row>
    <row r="29" spans="1:69" ht="103.5" customHeight="1">
      <c r="A29" s="103" t="s">
        <v>258</v>
      </c>
      <c r="B29" s="150" t="str">
        <f>'[2]2'!B29</f>
        <v>Проектные работы по реконструкции кабельной  линии 6 кВ кабельной  линии 6 кВ ТП-10 - КТПн-17, расположенной по адресу:  республика Марий Эл,  Медведевский район, пос. Сурок, в/г 18,  инв. № 865002899</v>
      </c>
      <c r="C29" s="156" t="str">
        <f>'[2]2'!C29</f>
        <v>К/ВЛГ/12/01/0002</v>
      </c>
      <c r="D29" s="80" t="str">
        <f>'[2]2'!D29</f>
        <v>П</v>
      </c>
      <c r="E29" s="110">
        <v>2023</v>
      </c>
      <c r="F29" s="110">
        <v>2023</v>
      </c>
      <c r="G29" s="155" t="str">
        <f>'[2]2'!G29</f>
        <v>нд</v>
      </c>
      <c r="H29" s="108">
        <f t="shared" si="12"/>
        <v>6.7090395480225986E-3</v>
      </c>
      <c r="I29" s="108">
        <v>0</v>
      </c>
      <c r="J29" s="152">
        <f>'[2]2'!O29</f>
        <v>0</v>
      </c>
      <c r="K29" s="153">
        <f t="shared" si="0"/>
        <v>4.7500000000000001E-2</v>
      </c>
      <c r="L29" s="108">
        <f>AM29</f>
        <v>4.7500000000000001E-2</v>
      </c>
      <c r="M29" s="108">
        <v>0</v>
      </c>
      <c r="N29" s="108">
        <v>0</v>
      </c>
      <c r="O29" s="108">
        <v>0</v>
      </c>
      <c r="P29" s="154">
        <f>(Q29+R29+S29+T29)</f>
        <v>0</v>
      </c>
      <c r="Q29" s="108">
        <v>0</v>
      </c>
      <c r="R29" s="108">
        <v>0</v>
      </c>
      <c r="S29" s="108">
        <f>AN29</f>
        <v>0</v>
      </c>
      <c r="T29" s="108">
        <v>0</v>
      </c>
      <c r="U29" s="108">
        <f t="shared" si="15"/>
        <v>0</v>
      </c>
      <c r="V29" s="108">
        <f t="shared" si="15"/>
        <v>0</v>
      </c>
      <c r="W29" s="155">
        <f t="shared" si="16"/>
        <v>6.7090395480225986E-3</v>
      </c>
      <c r="X29" s="108">
        <f t="shared" si="17"/>
        <v>4.7500000000000001E-2</v>
      </c>
      <c r="Y29" s="108">
        <f>Z29/6.53</f>
        <v>0</v>
      </c>
      <c r="Z29" s="108">
        <f>S29</f>
        <v>0</v>
      </c>
      <c r="AA29" s="108">
        <v>0</v>
      </c>
      <c r="AB29" s="108">
        <v>0</v>
      </c>
      <c r="AC29" s="108">
        <v>0</v>
      </c>
      <c r="AD29" s="108">
        <v>0</v>
      </c>
      <c r="AE29" s="108">
        <f>('[2]2'!AS29)/1.18</f>
        <v>0</v>
      </c>
      <c r="AF29" s="108">
        <v>0</v>
      </c>
      <c r="AG29" s="108">
        <v>0</v>
      </c>
      <c r="AH29" s="108">
        <v>0</v>
      </c>
      <c r="AI29" s="109">
        <f>0.057/1.2</f>
        <v>4.7500000000000001E-2</v>
      </c>
      <c r="AJ29" s="108">
        <f>'[2]2'!BJ29/1.18</f>
        <v>0</v>
      </c>
      <c r="AK29" s="108">
        <f>'[2]2'!BK29/1.18</f>
        <v>0</v>
      </c>
      <c r="AL29" s="108">
        <f>'[2]2'!BL29/1.18</f>
        <v>0</v>
      </c>
      <c r="AM29" s="108">
        <f t="shared" si="13"/>
        <v>4.7500000000000001E-2</v>
      </c>
      <c r="AN29" s="108">
        <f t="shared" si="14"/>
        <v>0</v>
      </c>
      <c r="AO29" s="148"/>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row>
    <row r="30" spans="1:69" ht="117.75" customHeight="1">
      <c r="A30" s="103" t="s">
        <v>259</v>
      </c>
      <c r="B30" s="150" t="s">
        <v>82</v>
      </c>
      <c r="C30" s="156" t="str">
        <f>'[2]2'!C30</f>
        <v>К/ВЛГ/12/01/0002</v>
      </c>
      <c r="D30" s="80" t="s">
        <v>256</v>
      </c>
      <c r="E30" s="80">
        <f>'[2]2'!E30</f>
        <v>2023</v>
      </c>
      <c r="F30" s="80">
        <f>'[2]2'!F30</f>
        <v>2023</v>
      </c>
      <c r="G30" s="155" t="str">
        <f>'[2]2'!G30</f>
        <v>нд</v>
      </c>
      <c r="H30" s="108">
        <f t="shared" si="12"/>
        <v>8.3568738229755184E-3</v>
      </c>
      <c r="I30" s="108">
        <v>0</v>
      </c>
      <c r="J30" s="152">
        <f>'[2]2'!O30</f>
        <v>0</v>
      </c>
      <c r="K30" s="153">
        <f t="shared" si="0"/>
        <v>5.9166666666666666E-2</v>
      </c>
      <c r="L30" s="108">
        <f>AM30</f>
        <v>5.9166666666666666E-2</v>
      </c>
      <c r="M30" s="108">
        <v>0</v>
      </c>
      <c r="N30" s="108">
        <v>0</v>
      </c>
      <c r="O30" s="108">
        <v>0</v>
      </c>
      <c r="P30" s="154">
        <f>(Q30+R30+S30+T30)</f>
        <v>0</v>
      </c>
      <c r="Q30" s="108">
        <v>0</v>
      </c>
      <c r="R30" s="108">
        <v>0</v>
      </c>
      <c r="S30" s="108">
        <f>AN30</f>
        <v>0</v>
      </c>
      <c r="T30" s="108">
        <v>0</v>
      </c>
      <c r="U30" s="108">
        <f t="shared" si="15"/>
        <v>0</v>
      </c>
      <c r="V30" s="108">
        <f t="shared" si="15"/>
        <v>0</v>
      </c>
      <c r="W30" s="155">
        <f t="shared" si="16"/>
        <v>8.3568738229755184E-3</v>
      </c>
      <c r="X30" s="108">
        <f t="shared" si="17"/>
        <v>5.9166666666666666E-2</v>
      </c>
      <c r="Y30" s="108">
        <f>Z30/6.53</f>
        <v>0</v>
      </c>
      <c r="Z30" s="108">
        <v>0</v>
      </c>
      <c r="AA30" s="108">
        <v>0</v>
      </c>
      <c r="AB30" s="108">
        <v>0</v>
      </c>
      <c r="AC30" s="108">
        <v>0</v>
      </c>
      <c r="AD30" s="108">
        <v>0</v>
      </c>
      <c r="AE30" s="108">
        <f>('[2]2'!AS30)/1.18</f>
        <v>0</v>
      </c>
      <c r="AF30" s="108">
        <v>0</v>
      </c>
      <c r="AG30" s="108">
        <f>('[2]2'!BC30)/1.18</f>
        <v>0</v>
      </c>
      <c r="AH30" s="108">
        <v>0</v>
      </c>
      <c r="AI30" s="109">
        <f>0.071/1.2</f>
        <v>5.9166666666666666E-2</v>
      </c>
      <c r="AJ30" s="108">
        <f>'[2]2'!BJ30/1.18</f>
        <v>0</v>
      </c>
      <c r="AK30" s="108">
        <f>'[2]2'!BK30/1.18</f>
        <v>0</v>
      </c>
      <c r="AL30" s="108">
        <f>'[2]2'!BL30/1.18</f>
        <v>0</v>
      </c>
      <c r="AM30" s="108">
        <f t="shared" si="13"/>
        <v>5.9166666666666666E-2</v>
      </c>
      <c r="AN30" s="108">
        <f t="shared" si="14"/>
        <v>0</v>
      </c>
      <c r="AO30" s="148"/>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row>
    <row r="31" spans="1:69" ht="90" customHeight="1">
      <c r="A31" s="103" t="s">
        <v>260</v>
      </c>
      <c r="B31" s="150" t="str">
        <f>'[2]2'!B31</f>
        <v>Проектные работы по реконструкции кабельной  линии 6 кВ ТП-8 - КТПн-10, расположенной по адресу:  республика Марий Эл, Медведевский район, пос. Речной, в/г 24,  инв. № 864023077</v>
      </c>
      <c r="C31" s="156" t="str">
        <f>'[2]2'!C31</f>
        <v>К/ВЛГ/12/01/0003</v>
      </c>
      <c r="D31" s="80" t="str">
        <f>'[2]2'!D31</f>
        <v>П</v>
      </c>
      <c r="E31" s="80">
        <f>'[2]2'!E31</f>
        <v>2023</v>
      </c>
      <c r="F31" s="80">
        <f>'[2]2'!F31</f>
        <v>2023</v>
      </c>
      <c r="G31" s="151" t="str">
        <f>'[2]2'!G31</f>
        <v>нд</v>
      </c>
      <c r="H31" s="108">
        <f t="shared" si="12"/>
        <v>5.5255414312617704E-3</v>
      </c>
      <c r="I31" s="108">
        <v>0</v>
      </c>
      <c r="J31" s="152">
        <f>'[2]2'!O31</f>
        <v>0</v>
      </c>
      <c r="K31" s="153">
        <f t="shared" si="0"/>
        <v>3.9120833333333334E-2</v>
      </c>
      <c r="L31" s="108">
        <f>AM31</f>
        <v>3.9120833333333334E-2</v>
      </c>
      <c r="M31" s="108">
        <v>0</v>
      </c>
      <c r="N31" s="108">
        <v>0</v>
      </c>
      <c r="O31" s="108">
        <v>0</v>
      </c>
      <c r="P31" s="154">
        <f>(Q31+R31+S31+T31)/1.18</f>
        <v>0</v>
      </c>
      <c r="Q31" s="108">
        <v>0</v>
      </c>
      <c r="R31" s="108">
        <v>0</v>
      </c>
      <c r="S31" s="108">
        <v>0</v>
      </c>
      <c r="T31" s="108">
        <v>0</v>
      </c>
      <c r="U31" s="108">
        <f t="shared" si="15"/>
        <v>0</v>
      </c>
      <c r="V31" s="108">
        <f t="shared" si="15"/>
        <v>0</v>
      </c>
      <c r="W31" s="155">
        <f t="shared" si="16"/>
        <v>5.5255414312617704E-3</v>
      </c>
      <c r="X31" s="108">
        <f t="shared" si="17"/>
        <v>3.9120833333333334E-2</v>
      </c>
      <c r="Y31" s="108">
        <v>0</v>
      </c>
      <c r="Z31" s="108">
        <v>0</v>
      </c>
      <c r="AA31" s="108">
        <v>0</v>
      </c>
      <c r="AB31" s="108">
        <v>0</v>
      </c>
      <c r="AC31" s="108">
        <v>0</v>
      </c>
      <c r="AD31" s="108">
        <v>0</v>
      </c>
      <c r="AE31" s="108">
        <f>('[2]2'!AS31)/1.18</f>
        <v>0</v>
      </c>
      <c r="AF31" s="108">
        <v>0</v>
      </c>
      <c r="AG31" s="108">
        <f>('[2]2'!BC31)/1.18</f>
        <v>0</v>
      </c>
      <c r="AH31" s="108">
        <v>0</v>
      </c>
      <c r="AI31" s="109">
        <f>('[2]2'!BM31)/1.2</f>
        <v>3.9120833333333334E-2</v>
      </c>
      <c r="AJ31" s="108">
        <f>'[2]2'!BJ31</f>
        <v>0</v>
      </c>
      <c r="AK31" s="108">
        <f>'[2]2'!BK31</f>
        <v>0</v>
      </c>
      <c r="AL31" s="108">
        <f>'[2]2'!BL31</f>
        <v>0</v>
      </c>
      <c r="AM31" s="108">
        <f t="shared" si="13"/>
        <v>3.9120833333333334E-2</v>
      </c>
      <c r="AN31" s="108">
        <f t="shared" si="14"/>
        <v>0</v>
      </c>
      <c r="AO31" s="148"/>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row>
    <row r="32" spans="1:69" ht="94.5" customHeight="1">
      <c r="A32" s="103" t="s">
        <v>261</v>
      </c>
      <c r="B32" s="150" t="s">
        <v>89</v>
      </c>
      <c r="C32" s="156" t="str">
        <f>'[2]2'!C32</f>
        <v>К/ВЛГ/12/01/0003</v>
      </c>
      <c r="D32" s="80" t="str">
        <f>'[2]2'!D32</f>
        <v>С</v>
      </c>
      <c r="E32" s="80">
        <f>'[2]2'!E32</f>
        <v>2024</v>
      </c>
      <c r="F32" s="80">
        <f>'[2]2'!F32</f>
        <v>2024</v>
      </c>
      <c r="G32" s="151" t="str">
        <f>'[2]2'!G32</f>
        <v>нд</v>
      </c>
      <c r="H32" s="108">
        <f t="shared" si="12"/>
        <v>0.1105225988700565</v>
      </c>
      <c r="I32" s="108">
        <v>0</v>
      </c>
      <c r="J32" s="152">
        <f>'[2]2'!O32</f>
        <v>0</v>
      </c>
      <c r="K32" s="153">
        <f t="shared" si="0"/>
        <v>0.78249999999999997</v>
      </c>
      <c r="L32" s="108">
        <v>0</v>
      </c>
      <c r="M32" s="108">
        <f>AM32*0.3</f>
        <v>0.23474999999999999</v>
      </c>
      <c r="N32" s="108">
        <f>AM32*0.5</f>
        <v>0.39124999999999999</v>
      </c>
      <c r="O32" s="108">
        <f>AM32*0.2</f>
        <v>0.1565</v>
      </c>
      <c r="P32" s="154">
        <f>(Q32+R32+S32+T32)</f>
        <v>0</v>
      </c>
      <c r="Q32" s="108">
        <v>0</v>
      </c>
      <c r="R32" s="108">
        <v>0</v>
      </c>
      <c r="S32" s="108">
        <f>AN32</f>
        <v>0</v>
      </c>
      <c r="T32" s="108">
        <v>0</v>
      </c>
      <c r="U32" s="108">
        <f t="shared" si="15"/>
        <v>0</v>
      </c>
      <c r="V32" s="108">
        <f t="shared" si="15"/>
        <v>0</v>
      </c>
      <c r="W32" s="155">
        <f t="shared" si="16"/>
        <v>0.1105225988700565</v>
      </c>
      <c r="X32" s="108">
        <f t="shared" si="17"/>
        <v>0.78249999999999997</v>
      </c>
      <c r="Y32" s="108">
        <v>0</v>
      </c>
      <c r="Z32" s="108">
        <v>0</v>
      </c>
      <c r="AA32" s="108">
        <v>0</v>
      </c>
      <c r="AB32" s="108">
        <v>0</v>
      </c>
      <c r="AC32" s="108">
        <v>0</v>
      </c>
      <c r="AD32" s="108">
        <v>0</v>
      </c>
      <c r="AE32" s="108">
        <f>('[2]2'!AS32)/1.18</f>
        <v>0</v>
      </c>
      <c r="AF32" s="108">
        <v>0</v>
      </c>
      <c r="AG32" s="108">
        <f>('[2]2'!BC32)/1.18</f>
        <v>0</v>
      </c>
      <c r="AH32" s="108">
        <v>0</v>
      </c>
      <c r="AI32" s="108">
        <f>'[2]2'!BI32/1.18</f>
        <v>0</v>
      </c>
      <c r="AJ32" s="108">
        <v>0</v>
      </c>
      <c r="AK32" s="109">
        <f>0.939/1.2</f>
        <v>0.78249999999999997</v>
      </c>
      <c r="AL32" s="108">
        <f>'[2]2'!BL32/1.18</f>
        <v>0</v>
      </c>
      <c r="AM32" s="108">
        <f>(AC32+AE32+AG32+AI32+AK32)</f>
        <v>0.78249999999999997</v>
      </c>
      <c r="AN32" s="108">
        <f t="shared" si="14"/>
        <v>0</v>
      </c>
      <c r="AO32" s="148"/>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row>
    <row r="33" spans="1:69" ht="110.25" customHeight="1">
      <c r="A33" s="103" t="s">
        <v>262</v>
      </c>
      <c r="B33" s="150" t="s">
        <v>90</v>
      </c>
      <c r="C33" s="156" t="s">
        <v>91</v>
      </c>
      <c r="D33" s="80" t="s">
        <v>252</v>
      </c>
      <c r="E33" s="80">
        <v>2024</v>
      </c>
      <c r="F33" s="80">
        <v>2024</v>
      </c>
      <c r="G33" s="151" t="s">
        <v>253</v>
      </c>
      <c r="H33" s="108">
        <f t="shared" si="12"/>
        <v>0.1379472693032015</v>
      </c>
      <c r="I33" s="108">
        <v>0</v>
      </c>
      <c r="J33" s="152">
        <v>0</v>
      </c>
      <c r="K33" s="153">
        <f t="shared" si="0"/>
        <v>0.97666666666666668</v>
      </c>
      <c r="L33" s="108">
        <v>0</v>
      </c>
      <c r="M33" s="108">
        <f>AM33*0.3</f>
        <v>0.29299999999999998</v>
      </c>
      <c r="N33" s="108">
        <f>AM33*0.5</f>
        <v>0.48833333333333334</v>
      </c>
      <c r="O33" s="108">
        <f>AM33*0.2</f>
        <v>0.19533333333333336</v>
      </c>
      <c r="P33" s="154">
        <f>(Q33+R33+S33+T33)</f>
        <v>0</v>
      </c>
      <c r="Q33" s="108">
        <v>0</v>
      </c>
      <c r="R33" s="108">
        <v>0</v>
      </c>
      <c r="S33" s="108">
        <f>AN33</f>
        <v>0</v>
      </c>
      <c r="T33" s="108">
        <v>0</v>
      </c>
      <c r="U33" s="108">
        <f t="shared" si="15"/>
        <v>0</v>
      </c>
      <c r="V33" s="108">
        <f t="shared" si="15"/>
        <v>0</v>
      </c>
      <c r="W33" s="155">
        <f t="shared" si="16"/>
        <v>0.1379472693032015</v>
      </c>
      <c r="X33" s="108">
        <f t="shared" si="17"/>
        <v>0.97666666666666668</v>
      </c>
      <c r="Y33" s="108">
        <v>0</v>
      </c>
      <c r="Z33" s="108">
        <v>0</v>
      </c>
      <c r="AA33" s="108">
        <v>0</v>
      </c>
      <c r="AB33" s="108">
        <v>0</v>
      </c>
      <c r="AC33" s="108">
        <v>0</v>
      </c>
      <c r="AD33" s="108">
        <v>0</v>
      </c>
      <c r="AE33" s="108">
        <v>0</v>
      </c>
      <c r="AF33" s="108">
        <v>0</v>
      </c>
      <c r="AG33" s="108">
        <v>0</v>
      </c>
      <c r="AH33" s="108">
        <v>0</v>
      </c>
      <c r="AI33" s="108">
        <v>0</v>
      </c>
      <c r="AJ33" s="108">
        <v>0</v>
      </c>
      <c r="AK33" s="109">
        <f>1.172/1.2</f>
        <v>0.97666666666666668</v>
      </c>
      <c r="AL33" s="108">
        <v>0</v>
      </c>
      <c r="AM33" s="108">
        <f>(AC33+AE33+AG33+AI33+AK33)</f>
        <v>0.97666666666666668</v>
      </c>
      <c r="AN33" s="108">
        <f t="shared" si="14"/>
        <v>0</v>
      </c>
      <c r="AO33" s="148"/>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row>
    <row r="34" spans="1:69" ht="108.75" customHeight="1">
      <c r="A34" s="103" t="s">
        <v>263</v>
      </c>
      <c r="B34" s="112" t="s">
        <v>92</v>
      </c>
      <c r="C34" s="52" t="s">
        <v>93</v>
      </c>
      <c r="D34" s="80" t="s">
        <v>252</v>
      </c>
      <c r="E34" s="80">
        <v>2024</v>
      </c>
      <c r="F34" s="80">
        <v>2024</v>
      </c>
      <c r="G34" s="151" t="s">
        <v>253</v>
      </c>
      <c r="H34" s="108">
        <f t="shared" si="12"/>
        <v>9.9458568738229766E-2</v>
      </c>
      <c r="I34" s="108">
        <v>0</v>
      </c>
      <c r="J34" s="152">
        <v>0</v>
      </c>
      <c r="K34" s="153">
        <f t="shared" ref="K34" si="18">L34+M34+N34+O34</f>
        <v>0.70416666666666672</v>
      </c>
      <c r="L34" s="108">
        <v>0</v>
      </c>
      <c r="M34" s="108">
        <f>AM34*0.3</f>
        <v>0.21125000000000002</v>
      </c>
      <c r="N34" s="108">
        <f>AM34*0.5</f>
        <v>0.35208333333333336</v>
      </c>
      <c r="O34" s="108">
        <f>AM34*0.2</f>
        <v>0.14083333333333334</v>
      </c>
      <c r="P34" s="154">
        <v>0</v>
      </c>
      <c r="Q34" s="108">
        <v>0</v>
      </c>
      <c r="R34" s="108">
        <v>0</v>
      </c>
      <c r="S34" s="108">
        <f>AN34</f>
        <v>0</v>
      </c>
      <c r="T34" s="108">
        <v>0</v>
      </c>
      <c r="U34" s="108">
        <f t="shared" si="15"/>
        <v>0</v>
      </c>
      <c r="V34" s="108">
        <f t="shared" si="15"/>
        <v>0</v>
      </c>
      <c r="W34" s="155">
        <f t="shared" si="16"/>
        <v>9.9458568738229766E-2</v>
      </c>
      <c r="X34" s="108">
        <f t="shared" si="17"/>
        <v>0.70416666666666672</v>
      </c>
      <c r="Y34" s="108">
        <v>0</v>
      </c>
      <c r="Z34" s="108">
        <v>0</v>
      </c>
      <c r="AA34" s="108">
        <v>0</v>
      </c>
      <c r="AB34" s="108">
        <v>0</v>
      </c>
      <c r="AC34" s="108">
        <v>0</v>
      </c>
      <c r="AD34" s="108">
        <v>0</v>
      </c>
      <c r="AE34" s="108">
        <v>0</v>
      </c>
      <c r="AF34" s="108">
        <v>0</v>
      </c>
      <c r="AG34" s="108">
        <v>0</v>
      </c>
      <c r="AH34" s="108">
        <v>0</v>
      </c>
      <c r="AI34" s="108">
        <v>0</v>
      </c>
      <c r="AJ34" s="108">
        <v>0</v>
      </c>
      <c r="AK34" s="109">
        <f>0.845/1.2</f>
        <v>0.70416666666666672</v>
      </c>
      <c r="AL34" s="108">
        <v>0</v>
      </c>
      <c r="AM34" s="108">
        <f>(AC34+AE34+AG34+AI34+AK34)</f>
        <v>0.70416666666666672</v>
      </c>
      <c r="AN34" s="108">
        <f t="shared" si="14"/>
        <v>0</v>
      </c>
      <c r="AO34" s="148"/>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row>
    <row r="35" spans="1:69" ht="31.5">
      <c r="A35" s="142" t="str">
        <f>'[2]2'!A33</f>
        <v>1.6</v>
      </c>
      <c r="B35" s="143" t="str">
        <f>'[2]2'!B33</f>
        <v>Прочие инвестиционные проекты, всего, в том числе:</v>
      </c>
      <c r="C35" s="143"/>
      <c r="D35" s="81">
        <f>'[2]2'!D33</f>
        <v>0</v>
      </c>
      <c r="E35" s="81">
        <f>'[2]2'!E33</f>
        <v>0</v>
      </c>
      <c r="F35" s="81">
        <v>0</v>
      </c>
      <c r="G35" s="157">
        <f>'[2]2'!G33</f>
        <v>0</v>
      </c>
      <c r="H35" s="106">
        <f>SUM(H36:H42)</f>
        <v>0.61028719397363473</v>
      </c>
      <c r="I35" s="106">
        <f t="shared" ref="I35:J35" si="19">I36+I37+I38+I39+I40+I41</f>
        <v>0</v>
      </c>
      <c r="J35" s="106">
        <f t="shared" si="19"/>
        <v>0</v>
      </c>
      <c r="K35" s="146">
        <f>L35+M35+N35+O35</f>
        <v>4.3208333333333337</v>
      </c>
      <c r="L35" s="106">
        <f>SUM(L36:L42)</f>
        <v>0</v>
      </c>
      <c r="M35" s="106">
        <f t="shared" ref="M35:O35" si="20">SUM(M36:M42)</f>
        <v>0</v>
      </c>
      <c r="N35" s="106">
        <f t="shared" si="20"/>
        <v>4.3208333333333337</v>
      </c>
      <c r="O35" s="106">
        <f t="shared" si="20"/>
        <v>0</v>
      </c>
      <c r="P35" s="149">
        <f t="shared" ref="P35:P42" si="21">(Q35+R35+S35+T35)</f>
        <v>0</v>
      </c>
      <c r="Q35" s="106">
        <v>0</v>
      </c>
      <c r="R35" s="106">
        <v>0</v>
      </c>
      <c r="S35" s="106">
        <f t="shared" ref="S35:S42" si="22">AN35</f>
        <v>0</v>
      </c>
      <c r="T35" s="106">
        <v>0</v>
      </c>
      <c r="U35" s="106">
        <f>V35/6.53</f>
        <v>0</v>
      </c>
      <c r="V35" s="106">
        <v>0</v>
      </c>
      <c r="W35" s="144">
        <f t="shared" si="16"/>
        <v>0</v>
      </c>
      <c r="X35" s="106">
        <v>0</v>
      </c>
      <c r="Y35" s="106">
        <f t="shared" ref="Y35" si="23">Z35/6.53</f>
        <v>0</v>
      </c>
      <c r="Z35" s="106">
        <v>0</v>
      </c>
      <c r="AA35" s="106">
        <v>0</v>
      </c>
      <c r="AB35" s="106">
        <v>0</v>
      </c>
      <c r="AC35" s="106">
        <f>('[2]2'!AI33)/1.2</f>
        <v>0.52083333333333337</v>
      </c>
      <c r="AD35" s="106">
        <f>('[2]2'!AN33)/1.18</f>
        <v>0</v>
      </c>
      <c r="AE35" s="106">
        <f>('[2]2'!AS33)/1.2</f>
        <v>0.26833333333333337</v>
      </c>
      <c r="AF35" s="106">
        <f>'[2]2'!AX33/1.18</f>
        <v>0</v>
      </c>
      <c r="AG35" s="106">
        <f>('[2]2'!BC33)/1.2</f>
        <v>0.17916666666666667</v>
      </c>
      <c r="AH35" s="106">
        <f>('[2]2'!BD33)/1.18</f>
        <v>0</v>
      </c>
      <c r="AI35" s="106">
        <f>('[2]2'!BP33)/1.2</f>
        <v>0.28500000000000003</v>
      </c>
      <c r="AJ35" s="106">
        <v>0</v>
      </c>
      <c r="AK35" s="106">
        <f>('[2]2'!BZ33)/1.2</f>
        <v>0.65915357618054116</v>
      </c>
      <c r="AL35" s="106">
        <v>0</v>
      </c>
      <c r="AM35" s="106">
        <f>(AC35+AE35+AG35+AI35+AK35)</f>
        <v>1.9124869095138746</v>
      </c>
      <c r="AN35" s="106">
        <f t="shared" si="14"/>
        <v>0</v>
      </c>
      <c r="AO35" s="148"/>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row>
    <row r="36" spans="1:69" ht="63">
      <c r="A36" s="103" t="s">
        <v>3</v>
      </c>
      <c r="B36" s="158" t="s">
        <v>63</v>
      </c>
      <c r="C36" s="9" t="s">
        <v>64</v>
      </c>
      <c r="D36" s="40" t="s">
        <v>252</v>
      </c>
      <c r="E36" s="126">
        <v>2020</v>
      </c>
      <c r="F36" s="126">
        <v>2020</v>
      </c>
      <c r="G36" s="52" t="s">
        <v>253</v>
      </c>
      <c r="H36" s="108">
        <f>K36/7.08</f>
        <v>7.3564030131826746E-2</v>
      </c>
      <c r="I36" s="108">
        <f>('[2]2'!BR34)/1.18</f>
        <v>0</v>
      </c>
      <c r="J36" s="108">
        <f>'[2]2'!O34</f>
        <v>0</v>
      </c>
      <c r="K36" s="153">
        <f t="shared" ref="K36:K42" si="24">L36+M36+N36+O36</f>
        <v>0.52083333333333337</v>
      </c>
      <c r="L36" s="108">
        <v>0</v>
      </c>
      <c r="M36" s="108">
        <v>0</v>
      </c>
      <c r="N36" s="159">
        <f>AC36</f>
        <v>0.52083333333333337</v>
      </c>
      <c r="O36" s="108">
        <v>0</v>
      </c>
      <c r="P36" s="149">
        <f t="shared" si="21"/>
        <v>0</v>
      </c>
      <c r="Q36" s="108">
        <v>0</v>
      </c>
      <c r="R36" s="108">
        <v>0</v>
      </c>
      <c r="S36" s="52">
        <f t="shared" si="22"/>
        <v>0</v>
      </c>
      <c r="T36" s="108">
        <v>0</v>
      </c>
      <c r="U36" s="108">
        <f>AA36</f>
        <v>0</v>
      </c>
      <c r="V36" s="108">
        <f>AB36</f>
        <v>0</v>
      </c>
      <c r="W36" s="155">
        <f>X36/7.08</f>
        <v>7.3564030131826746E-2</v>
      </c>
      <c r="X36" s="108">
        <f>AC36+AE36+AG36+AI36+AK36</f>
        <v>0.52083333333333337</v>
      </c>
      <c r="Y36" s="108">
        <v>0</v>
      </c>
      <c r="Z36" s="108">
        <v>0</v>
      </c>
      <c r="AA36" s="108">
        <v>0</v>
      </c>
      <c r="AB36" s="108">
        <v>0</v>
      </c>
      <c r="AC36" s="109">
        <f>0.625/1.2</f>
        <v>0.52083333333333337</v>
      </c>
      <c r="AD36" s="108">
        <f>('[2]2'!AN34)/1.18</f>
        <v>0</v>
      </c>
      <c r="AE36" s="108">
        <f>('[2]2'!AS34)/1.18</f>
        <v>0</v>
      </c>
      <c r="AF36" s="108">
        <f>'[2]2'!AX34/1.18</f>
        <v>0</v>
      </c>
      <c r="AG36" s="108">
        <f>('[2]2'!BC34)/1.18</f>
        <v>0</v>
      </c>
      <c r="AH36" s="108">
        <f>'[2]2'!BH34/1.18</f>
        <v>0</v>
      </c>
      <c r="AI36" s="108">
        <f>'[2]2'!BI34/1.18</f>
        <v>0</v>
      </c>
      <c r="AJ36" s="108">
        <f>'[2]2'!BJ34/1.18</f>
        <v>0</v>
      </c>
      <c r="AK36" s="108">
        <f>'[2]2'!BK34/1.18</f>
        <v>0</v>
      </c>
      <c r="AL36" s="108">
        <f>'[2]2'!BL34/1.18</f>
        <v>0</v>
      </c>
      <c r="AM36" s="108">
        <f t="shared" ref="AM36:AM37" si="25">(AC36+AE36+AG36+AI36+AK36)</f>
        <v>0.52083333333333337</v>
      </c>
      <c r="AN36" s="108">
        <f t="shared" si="14"/>
        <v>0</v>
      </c>
      <c r="AO36" s="148"/>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69" ht="63">
      <c r="A37" s="103" t="s">
        <v>96</v>
      </c>
      <c r="B37" s="158" t="s">
        <v>68</v>
      </c>
      <c r="C37" s="9" t="s">
        <v>69</v>
      </c>
      <c r="D37" s="40" t="s">
        <v>252</v>
      </c>
      <c r="E37" s="126">
        <v>2021</v>
      </c>
      <c r="F37" s="126">
        <v>2021</v>
      </c>
      <c r="G37" s="52" t="s">
        <v>253</v>
      </c>
      <c r="H37" s="108">
        <f t="shared" ref="H37:H42" si="26">K37/7.08</f>
        <v>3.7900188323917144E-2</v>
      </c>
      <c r="I37" s="108">
        <f>('[2]2'!BR35)/1.18</f>
        <v>0</v>
      </c>
      <c r="J37" s="108">
        <f>'[2]2'!O35</f>
        <v>0</v>
      </c>
      <c r="K37" s="153">
        <f t="shared" si="24"/>
        <v>0.26833333333333337</v>
      </c>
      <c r="L37" s="108">
        <v>0</v>
      </c>
      <c r="M37" s="108">
        <v>0</v>
      </c>
      <c r="N37" s="159">
        <f>AE37</f>
        <v>0.26833333333333337</v>
      </c>
      <c r="O37" s="108">
        <v>0</v>
      </c>
      <c r="P37" s="149">
        <f t="shared" si="21"/>
        <v>0</v>
      </c>
      <c r="Q37" s="108">
        <v>0</v>
      </c>
      <c r="R37" s="108">
        <v>0</v>
      </c>
      <c r="S37" s="52">
        <f t="shared" si="22"/>
        <v>0</v>
      </c>
      <c r="T37" s="108">
        <v>0</v>
      </c>
      <c r="U37" s="108">
        <f t="shared" ref="U37:V42" si="27">AA37</f>
        <v>0</v>
      </c>
      <c r="V37" s="108">
        <f t="shared" si="27"/>
        <v>0</v>
      </c>
      <c r="W37" s="155">
        <f t="shared" ref="W37:W42" si="28">X37/7.08</f>
        <v>3.7900188323917144E-2</v>
      </c>
      <c r="X37" s="108">
        <f t="shared" ref="X37:X42" si="29">AC37+AE37+AG37+AI37+AK37</f>
        <v>0.26833333333333337</v>
      </c>
      <c r="Y37" s="108">
        <v>0</v>
      </c>
      <c r="Z37" s="108">
        <v>0</v>
      </c>
      <c r="AA37" s="108">
        <v>0</v>
      </c>
      <c r="AB37" s="108">
        <v>0</v>
      </c>
      <c r="AC37" s="108">
        <f>('[2]2'!AI35)/1.18</f>
        <v>0</v>
      </c>
      <c r="AD37" s="108">
        <f>('[2]2'!AN35)/1.18</f>
        <v>0</v>
      </c>
      <c r="AE37" s="109">
        <f>0.322/1.2</f>
        <v>0.26833333333333337</v>
      </c>
      <c r="AF37" s="108">
        <f>'[2]2'!AX35/1.18</f>
        <v>0</v>
      </c>
      <c r="AG37" s="108">
        <f>('[2]2'!BC35)/1.18</f>
        <v>0</v>
      </c>
      <c r="AH37" s="108">
        <f>'[2]2'!BH35/1.18</f>
        <v>0</v>
      </c>
      <c r="AI37" s="108">
        <f>'[2]2'!BI35/1.18</f>
        <v>0</v>
      </c>
      <c r="AJ37" s="108">
        <f>'[2]2'!BJ35/1.18</f>
        <v>0</v>
      </c>
      <c r="AK37" s="108">
        <f>'[2]2'!BK35/1.18</f>
        <v>0</v>
      </c>
      <c r="AL37" s="108">
        <f>'[2]2'!BL35/1.18</f>
        <v>0</v>
      </c>
      <c r="AM37" s="108">
        <f t="shared" si="25"/>
        <v>0.26833333333333337</v>
      </c>
      <c r="AN37" s="108">
        <f t="shared" si="14"/>
        <v>0</v>
      </c>
      <c r="AO37" s="148"/>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69" ht="63">
      <c r="A38" s="103" t="s">
        <v>99</v>
      </c>
      <c r="B38" s="158" t="s">
        <v>76</v>
      </c>
      <c r="C38" s="9" t="s">
        <v>77</v>
      </c>
      <c r="D38" s="40" t="s">
        <v>252</v>
      </c>
      <c r="E38" s="126">
        <v>2022</v>
      </c>
      <c r="F38" s="126">
        <v>2022</v>
      </c>
      <c r="G38" s="52" t="s">
        <v>253</v>
      </c>
      <c r="H38" s="108">
        <f t="shared" si="26"/>
        <v>2.53060263653484E-2</v>
      </c>
      <c r="I38" s="108">
        <f>('[2]2'!BR36)/1.18</f>
        <v>0</v>
      </c>
      <c r="J38" s="108">
        <f>'[2]2'!O36</f>
        <v>0</v>
      </c>
      <c r="K38" s="153">
        <f t="shared" si="24"/>
        <v>0.17916666666666667</v>
      </c>
      <c r="L38" s="108">
        <v>0</v>
      </c>
      <c r="M38" s="108">
        <v>0</v>
      </c>
      <c r="N38" s="159">
        <f>AG38</f>
        <v>0.17916666666666667</v>
      </c>
      <c r="O38" s="108">
        <v>0</v>
      </c>
      <c r="P38" s="149">
        <f t="shared" si="21"/>
        <v>0</v>
      </c>
      <c r="Q38" s="108">
        <v>0</v>
      </c>
      <c r="R38" s="108">
        <v>0</v>
      </c>
      <c r="S38" s="52">
        <f t="shared" si="22"/>
        <v>0</v>
      </c>
      <c r="T38" s="108">
        <v>0</v>
      </c>
      <c r="U38" s="108">
        <f t="shared" si="27"/>
        <v>0</v>
      </c>
      <c r="V38" s="108">
        <f t="shared" si="27"/>
        <v>0</v>
      </c>
      <c r="W38" s="155">
        <f t="shared" si="28"/>
        <v>2.53060263653484E-2</v>
      </c>
      <c r="X38" s="108">
        <f t="shared" si="29"/>
        <v>0.17916666666666667</v>
      </c>
      <c r="Y38" s="108">
        <v>0</v>
      </c>
      <c r="Z38" s="108">
        <v>0</v>
      </c>
      <c r="AA38" s="108">
        <v>0</v>
      </c>
      <c r="AB38" s="108">
        <v>0</v>
      </c>
      <c r="AC38" s="108">
        <f>('[2]2'!AI36)/1.18</f>
        <v>0</v>
      </c>
      <c r="AD38" s="108">
        <f>('[2]2'!AN36)/1.18</f>
        <v>0</v>
      </c>
      <c r="AE38" s="108">
        <f>('[2]2'!AS36)/1.18</f>
        <v>0</v>
      </c>
      <c r="AF38" s="108">
        <f>'[2]2'!AX36/1.18</f>
        <v>0</v>
      </c>
      <c r="AG38" s="109">
        <f>0.215/1.2</f>
        <v>0.17916666666666667</v>
      </c>
      <c r="AH38" s="108">
        <f>'[2]2'!BH36/1.18</f>
        <v>0</v>
      </c>
      <c r="AI38" s="108">
        <f>'[2]2'!BI36/1.18</f>
        <v>0</v>
      </c>
      <c r="AJ38" s="108">
        <f>'[2]2'!BJ36/1.18</f>
        <v>0</v>
      </c>
      <c r="AK38" s="108">
        <f>'[2]2'!BK36/1.18</f>
        <v>0</v>
      </c>
      <c r="AL38" s="108">
        <f>'[2]2'!BL36/1.18</f>
        <v>0</v>
      </c>
      <c r="AM38" s="108">
        <f>(AC38+AE38+AG38+AI38+AK38)</f>
        <v>0.17916666666666667</v>
      </c>
      <c r="AN38" s="108">
        <f t="shared" si="14"/>
        <v>0</v>
      </c>
      <c r="AO38" s="148"/>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69" ht="72.75" customHeight="1">
      <c r="A39" s="103" t="s">
        <v>297</v>
      </c>
      <c r="B39" s="158" t="s">
        <v>86</v>
      </c>
      <c r="C39" s="9" t="s">
        <v>87</v>
      </c>
      <c r="D39" s="40" t="s">
        <v>252</v>
      </c>
      <c r="E39" s="126">
        <v>2023</v>
      </c>
      <c r="F39" s="126">
        <v>2023</v>
      </c>
      <c r="G39" s="105" t="s">
        <v>253</v>
      </c>
      <c r="H39" s="108">
        <f t="shared" si="26"/>
        <v>4.0254237288135597E-2</v>
      </c>
      <c r="I39" s="108">
        <f>('[2]2'!BR37)/1.18</f>
        <v>0</v>
      </c>
      <c r="J39" s="108">
        <f>'[2]2'!O37</f>
        <v>0</v>
      </c>
      <c r="K39" s="153">
        <f t="shared" si="24"/>
        <v>0.28500000000000003</v>
      </c>
      <c r="L39" s="108">
        <v>0</v>
      </c>
      <c r="M39" s="108">
        <v>0</v>
      </c>
      <c r="N39" s="159">
        <f>AI39</f>
        <v>0.28500000000000003</v>
      </c>
      <c r="O39" s="108">
        <v>0</v>
      </c>
      <c r="P39" s="149">
        <f t="shared" si="21"/>
        <v>0</v>
      </c>
      <c r="Q39" s="108">
        <v>0</v>
      </c>
      <c r="R39" s="108">
        <v>0</v>
      </c>
      <c r="S39" s="52">
        <f t="shared" si="22"/>
        <v>0</v>
      </c>
      <c r="T39" s="108">
        <v>0</v>
      </c>
      <c r="U39" s="108">
        <f t="shared" si="27"/>
        <v>0</v>
      </c>
      <c r="V39" s="108">
        <f t="shared" si="27"/>
        <v>0</v>
      </c>
      <c r="W39" s="155">
        <f t="shared" si="28"/>
        <v>4.0254237288135597E-2</v>
      </c>
      <c r="X39" s="108">
        <f t="shared" si="29"/>
        <v>0.28500000000000003</v>
      </c>
      <c r="Y39" s="108">
        <v>0</v>
      </c>
      <c r="Z39" s="108">
        <v>0</v>
      </c>
      <c r="AA39" s="108">
        <v>0</v>
      </c>
      <c r="AB39" s="108">
        <v>0</v>
      </c>
      <c r="AC39" s="108">
        <f>('[2]2'!AI37)/1.18</f>
        <v>0</v>
      </c>
      <c r="AD39" s="108">
        <f>('[2]2'!AN37)/1.18</f>
        <v>0</v>
      </c>
      <c r="AE39" s="108">
        <f>('[2]2'!AS37)/1.18</f>
        <v>0</v>
      </c>
      <c r="AF39" s="108">
        <f>'[2]2'!AX37/1.18</f>
        <v>0</v>
      </c>
      <c r="AG39" s="108">
        <f>('[2]2'!BC37)/1.18</f>
        <v>0</v>
      </c>
      <c r="AH39" s="108">
        <f>'[2]2'!BH37/1.18</f>
        <v>0</v>
      </c>
      <c r="AI39" s="109">
        <f>0.342/1.2</f>
        <v>0.28500000000000003</v>
      </c>
      <c r="AJ39" s="108">
        <f>'[2]2'!BJ37/1.18</f>
        <v>0</v>
      </c>
      <c r="AK39" s="108">
        <f>'[2]2'!BK37/1.18</f>
        <v>0</v>
      </c>
      <c r="AL39" s="108">
        <f>'[2]2'!BL37/1.18</f>
        <v>0</v>
      </c>
      <c r="AM39" s="108">
        <f t="shared" ref="AM39:AM42" si="30">(AC39+AE39+AG39+AI39+AK39)</f>
        <v>0.28500000000000003</v>
      </c>
      <c r="AN39" s="108">
        <f t="shared" si="14"/>
        <v>0</v>
      </c>
      <c r="AO39" s="148"/>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row>
    <row r="40" spans="1:69" ht="63">
      <c r="A40" s="103" t="s">
        <v>298</v>
      </c>
      <c r="B40" s="158" t="s">
        <v>94</v>
      </c>
      <c r="C40" s="9" t="s">
        <v>95</v>
      </c>
      <c r="D40" s="40" t="s">
        <v>252</v>
      </c>
      <c r="E40" s="126">
        <v>2024</v>
      </c>
      <c r="F40" s="126">
        <v>2024</v>
      </c>
      <c r="G40" s="105" t="s">
        <v>253</v>
      </c>
      <c r="H40" s="108">
        <f t="shared" si="26"/>
        <v>5.1553672316384178E-2</v>
      </c>
      <c r="I40" s="108">
        <f>('[2]2'!BR38)/1.18</f>
        <v>0</v>
      </c>
      <c r="J40" s="108">
        <f>'[2]2'!O38</f>
        <v>0</v>
      </c>
      <c r="K40" s="153">
        <f t="shared" si="24"/>
        <v>0.36499999999999999</v>
      </c>
      <c r="L40" s="108">
        <v>0</v>
      </c>
      <c r="M40" s="108">
        <v>0</v>
      </c>
      <c r="N40" s="159">
        <f>AK40</f>
        <v>0.36499999999999999</v>
      </c>
      <c r="O40" s="108">
        <v>0</v>
      </c>
      <c r="P40" s="149">
        <f t="shared" si="21"/>
        <v>0</v>
      </c>
      <c r="Q40" s="108">
        <v>0</v>
      </c>
      <c r="R40" s="108">
        <v>0</v>
      </c>
      <c r="S40" s="52">
        <f t="shared" si="22"/>
        <v>0</v>
      </c>
      <c r="T40" s="108">
        <v>0</v>
      </c>
      <c r="U40" s="108">
        <f t="shared" si="27"/>
        <v>0</v>
      </c>
      <c r="V40" s="108">
        <f t="shared" si="27"/>
        <v>0</v>
      </c>
      <c r="W40" s="155">
        <f t="shared" si="28"/>
        <v>5.1553672316384178E-2</v>
      </c>
      <c r="X40" s="108">
        <f t="shared" si="29"/>
        <v>0.36499999999999999</v>
      </c>
      <c r="Y40" s="108">
        <v>0</v>
      </c>
      <c r="Z40" s="108">
        <v>0</v>
      </c>
      <c r="AA40" s="108">
        <v>0</v>
      </c>
      <c r="AB40" s="108">
        <v>0</v>
      </c>
      <c r="AC40" s="108">
        <f>('[2]2'!AI38)/1.18</f>
        <v>0</v>
      </c>
      <c r="AD40" s="108">
        <f>('[2]2'!AN38)/1.18</f>
        <v>0</v>
      </c>
      <c r="AE40" s="108">
        <f>('[2]2'!AS38)/1.18</f>
        <v>0</v>
      </c>
      <c r="AF40" s="108">
        <f>'[2]2'!AX38/1.18</f>
        <v>0</v>
      </c>
      <c r="AG40" s="108">
        <f>('[2]2'!BC38)/1.18</f>
        <v>0</v>
      </c>
      <c r="AH40" s="108">
        <f>'[2]2'!BH38/1.18</f>
        <v>0</v>
      </c>
      <c r="AI40" s="108">
        <f>'[2]2'!BI38/1.18</f>
        <v>0</v>
      </c>
      <c r="AJ40" s="108">
        <f>'[2]2'!BJ38/1.18</f>
        <v>0</v>
      </c>
      <c r="AK40" s="109">
        <f>0.438/1.2</f>
        <v>0.36499999999999999</v>
      </c>
      <c r="AL40" s="108">
        <f>'[2]2'!BL38/1.18</f>
        <v>0</v>
      </c>
      <c r="AM40" s="108">
        <f t="shared" si="30"/>
        <v>0.36499999999999999</v>
      </c>
      <c r="AN40" s="108">
        <f t="shared" si="14"/>
        <v>0</v>
      </c>
      <c r="AO40" s="148"/>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row>
    <row r="41" spans="1:69" ht="63">
      <c r="A41" s="103" t="s">
        <v>299</v>
      </c>
      <c r="B41" s="158" t="s">
        <v>97</v>
      </c>
      <c r="C41" s="9" t="s">
        <v>98</v>
      </c>
      <c r="D41" s="40" t="s">
        <v>252</v>
      </c>
      <c r="E41" s="126">
        <v>2024</v>
      </c>
      <c r="F41" s="126">
        <v>2024</v>
      </c>
      <c r="G41" s="105" t="s">
        <v>253</v>
      </c>
      <c r="H41" s="108">
        <f t="shared" si="26"/>
        <v>4.1548964218455747E-2</v>
      </c>
      <c r="I41" s="108">
        <f>('[2]2'!BR39)/1.18</f>
        <v>0</v>
      </c>
      <c r="J41" s="108">
        <f>'[2]2'!O39</f>
        <v>0</v>
      </c>
      <c r="K41" s="153">
        <f t="shared" si="24"/>
        <v>0.29416666666666669</v>
      </c>
      <c r="L41" s="108">
        <v>0</v>
      </c>
      <c r="M41" s="108">
        <v>0</v>
      </c>
      <c r="N41" s="159">
        <f t="shared" ref="N41:N42" si="31">AK41</f>
        <v>0.29416666666666669</v>
      </c>
      <c r="O41" s="108">
        <v>0</v>
      </c>
      <c r="P41" s="149">
        <f t="shared" si="21"/>
        <v>0</v>
      </c>
      <c r="Q41" s="108">
        <v>0</v>
      </c>
      <c r="R41" s="108">
        <v>0</v>
      </c>
      <c r="S41" s="52">
        <f t="shared" si="22"/>
        <v>0</v>
      </c>
      <c r="T41" s="108">
        <v>0</v>
      </c>
      <c r="U41" s="108">
        <f t="shared" si="27"/>
        <v>0</v>
      </c>
      <c r="V41" s="108">
        <f t="shared" si="27"/>
        <v>0</v>
      </c>
      <c r="W41" s="155">
        <f t="shared" si="28"/>
        <v>4.1548964218455747E-2</v>
      </c>
      <c r="X41" s="108">
        <f t="shared" si="29"/>
        <v>0.29416666666666669</v>
      </c>
      <c r="Y41" s="108">
        <v>0</v>
      </c>
      <c r="Z41" s="108">
        <v>0</v>
      </c>
      <c r="AA41" s="108">
        <v>0</v>
      </c>
      <c r="AB41" s="108">
        <v>0</v>
      </c>
      <c r="AC41" s="108">
        <f>('[2]2'!AI39)/1.18</f>
        <v>0</v>
      </c>
      <c r="AD41" s="108">
        <f>('[2]2'!AN39)/1.18</f>
        <v>0</v>
      </c>
      <c r="AE41" s="108">
        <f>('[2]2'!AS39)/1.18</f>
        <v>0</v>
      </c>
      <c r="AF41" s="108">
        <f>'[2]2'!AX39/1.18</f>
        <v>0</v>
      </c>
      <c r="AG41" s="108">
        <f>('[2]2'!BC39)/1.18</f>
        <v>0</v>
      </c>
      <c r="AH41" s="108">
        <f>'[2]2'!BH39/1.18</f>
        <v>0</v>
      </c>
      <c r="AI41" s="108">
        <f>'[2]2'!BI39/1.18</f>
        <v>0</v>
      </c>
      <c r="AJ41" s="108">
        <f>'[2]2'!BJ39/1.18</f>
        <v>0</v>
      </c>
      <c r="AK41" s="109">
        <f>0.353/1.2</f>
        <v>0.29416666666666669</v>
      </c>
      <c r="AL41" s="108">
        <f>'[2]2'!BL39/1.18</f>
        <v>0</v>
      </c>
      <c r="AM41" s="108">
        <f t="shared" si="30"/>
        <v>0.29416666666666669</v>
      </c>
      <c r="AN41" s="108">
        <f t="shared" si="14"/>
        <v>0</v>
      </c>
      <c r="AO41" s="148"/>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row>
    <row r="42" spans="1:69" ht="73.5" customHeight="1">
      <c r="A42" s="103" t="s">
        <v>300</v>
      </c>
      <c r="B42" s="158" t="s">
        <v>100</v>
      </c>
      <c r="C42" s="9" t="s">
        <v>101</v>
      </c>
      <c r="D42" s="40" t="s">
        <v>252</v>
      </c>
      <c r="E42" s="126">
        <v>2024</v>
      </c>
      <c r="F42" s="126">
        <v>2024</v>
      </c>
      <c r="G42" s="105" t="s">
        <v>253</v>
      </c>
      <c r="H42" s="108">
        <f t="shared" si="26"/>
        <v>0.34016007532956688</v>
      </c>
      <c r="I42" s="108">
        <v>0</v>
      </c>
      <c r="J42" s="108">
        <v>0</v>
      </c>
      <c r="K42" s="153">
        <f t="shared" si="24"/>
        <v>2.4083333333333337</v>
      </c>
      <c r="L42" s="108">
        <v>0</v>
      </c>
      <c r="M42" s="108">
        <v>0</v>
      </c>
      <c r="N42" s="159">
        <f t="shared" si="31"/>
        <v>2.4083333333333337</v>
      </c>
      <c r="O42" s="108">
        <v>0</v>
      </c>
      <c r="P42" s="149">
        <f t="shared" si="21"/>
        <v>0</v>
      </c>
      <c r="Q42" s="108">
        <v>0</v>
      </c>
      <c r="R42" s="108">
        <v>0</v>
      </c>
      <c r="S42" s="52">
        <f t="shared" si="22"/>
        <v>0</v>
      </c>
      <c r="T42" s="108">
        <v>0</v>
      </c>
      <c r="U42" s="108">
        <f t="shared" si="27"/>
        <v>0</v>
      </c>
      <c r="V42" s="108">
        <f t="shared" si="27"/>
        <v>0</v>
      </c>
      <c r="W42" s="155">
        <f t="shared" si="28"/>
        <v>0.34016007532956688</v>
      </c>
      <c r="X42" s="108">
        <f t="shared" si="29"/>
        <v>2.4083333333333337</v>
      </c>
      <c r="Y42" s="108">
        <v>0</v>
      </c>
      <c r="Z42" s="108">
        <v>0</v>
      </c>
      <c r="AA42" s="108">
        <v>0</v>
      </c>
      <c r="AB42" s="108">
        <v>0</v>
      </c>
      <c r="AC42" s="108">
        <v>0</v>
      </c>
      <c r="AD42" s="108">
        <v>0</v>
      </c>
      <c r="AE42" s="108">
        <v>0</v>
      </c>
      <c r="AF42" s="108">
        <v>0</v>
      </c>
      <c r="AG42" s="108">
        <v>0</v>
      </c>
      <c r="AH42" s="108">
        <v>0</v>
      </c>
      <c r="AI42" s="108">
        <v>0</v>
      </c>
      <c r="AJ42" s="108">
        <v>0</v>
      </c>
      <c r="AK42" s="109">
        <f>2.89/1.2</f>
        <v>2.4083333333333337</v>
      </c>
      <c r="AL42" s="108">
        <v>0</v>
      </c>
      <c r="AM42" s="108">
        <f t="shared" si="30"/>
        <v>2.4083333333333337</v>
      </c>
      <c r="AN42" s="108">
        <f t="shared" si="14"/>
        <v>0</v>
      </c>
    </row>
    <row r="46" spans="1:69" s="2" customFormat="1" ht="15.75" customHeight="1">
      <c r="B46" s="160" t="s">
        <v>2</v>
      </c>
      <c r="C46" s="160"/>
      <c r="D46" s="160"/>
      <c r="E46" s="132" t="s">
        <v>305</v>
      </c>
      <c r="F46" s="3"/>
      <c r="G46" s="3"/>
      <c r="H46" s="3"/>
      <c r="I46" s="3"/>
      <c r="J46" s="3"/>
      <c r="K46" s="3"/>
      <c r="L46" s="3"/>
      <c r="M46" s="3"/>
      <c r="N46" s="3"/>
      <c r="O46" s="3"/>
      <c r="P46" s="3"/>
      <c r="Q46" s="3"/>
      <c r="R46" s="3"/>
      <c r="S46" s="133"/>
      <c r="T46" s="3"/>
      <c r="U46" s="3"/>
    </row>
    <row r="47" spans="1:69" s="2" customFormat="1" ht="15">
      <c r="B47" s="3"/>
      <c r="C47" s="3"/>
      <c r="D47" s="3"/>
      <c r="E47" s="3"/>
      <c r="F47" s="3"/>
      <c r="G47" s="3"/>
      <c r="H47" s="3"/>
      <c r="I47" s="3"/>
      <c r="J47" s="3"/>
      <c r="K47" s="3"/>
      <c r="L47" s="3"/>
      <c r="M47" s="3"/>
      <c r="N47" s="3"/>
      <c r="O47" s="3"/>
      <c r="P47" s="3"/>
      <c r="Q47" s="3"/>
      <c r="R47" s="3"/>
      <c r="S47" s="133"/>
      <c r="T47" s="3"/>
      <c r="U47" s="3"/>
    </row>
    <row r="48" spans="1:69" s="2" customFormat="1" ht="15">
      <c r="B48" s="3"/>
      <c r="C48" s="3"/>
      <c r="D48" s="3"/>
      <c r="E48" s="3"/>
      <c r="F48" s="3"/>
      <c r="G48" s="3"/>
      <c r="H48" s="3"/>
      <c r="I48" s="3"/>
      <c r="J48" s="3"/>
      <c r="K48" s="3"/>
      <c r="L48" s="3"/>
      <c r="M48" s="3"/>
      <c r="N48" s="3"/>
      <c r="O48" s="3"/>
      <c r="P48" s="3"/>
      <c r="Q48" s="3"/>
      <c r="R48" s="3"/>
      <c r="S48" s="133"/>
      <c r="T48" s="3"/>
      <c r="U48" s="3"/>
    </row>
    <row r="49" spans="2:30" s="2" customFormat="1" ht="15">
      <c r="B49" s="3"/>
      <c r="C49" s="3"/>
      <c r="D49" s="3"/>
      <c r="E49" s="3"/>
      <c r="F49" s="3"/>
      <c r="G49" s="3"/>
      <c r="H49" s="3"/>
      <c r="I49" s="3"/>
      <c r="J49" s="3"/>
      <c r="K49" s="3"/>
      <c r="L49" s="3"/>
      <c r="M49" s="3"/>
      <c r="N49" s="3"/>
      <c r="O49" s="3"/>
      <c r="P49" s="3"/>
      <c r="Q49" s="3"/>
      <c r="R49" s="3"/>
      <c r="S49" s="133"/>
      <c r="T49" s="3"/>
      <c r="U49" s="3"/>
    </row>
    <row r="50" spans="2:30" s="2" customFormat="1">
      <c r="B50" s="58" t="s">
        <v>0</v>
      </c>
      <c r="C50" s="58"/>
      <c r="D50" s="4"/>
      <c r="E50" s="4"/>
      <c r="F50" s="4"/>
      <c r="G50" s="4"/>
      <c r="H50" s="4"/>
      <c r="I50" s="4"/>
      <c r="J50" s="4"/>
      <c r="K50" s="4"/>
      <c r="L50" s="3"/>
      <c r="M50" s="3"/>
      <c r="N50" s="3"/>
      <c r="O50" s="3"/>
      <c r="P50" s="3"/>
      <c r="Q50" s="3"/>
      <c r="R50" s="3"/>
      <c r="S50" s="133"/>
      <c r="T50" s="3"/>
      <c r="U50" s="3"/>
    </row>
    <row r="51" spans="2:30" s="2" customFormat="1" ht="15">
      <c r="B51" s="3"/>
      <c r="C51" s="3"/>
      <c r="D51" s="3"/>
      <c r="E51" s="3"/>
      <c r="F51" s="3"/>
      <c r="G51" s="3"/>
      <c r="H51" s="3"/>
      <c r="I51" s="3"/>
      <c r="J51" s="3"/>
      <c r="K51" s="3"/>
      <c r="L51" s="3"/>
      <c r="M51" s="3"/>
      <c r="N51" s="3"/>
      <c r="O51" s="3"/>
      <c r="P51" s="3"/>
      <c r="Q51" s="3"/>
      <c r="R51" s="3"/>
      <c r="S51" s="133"/>
      <c r="T51" s="3"/>
      <c r="U51" s="3"/>
    </row>
    <row r="56" spans="2:30">
      <c r="AD56" s="161"/>
    </row>
    <row r="57" spans="2:30">
      <c r="P57" s="59">
        <v>1.18</v>
      </c>
    </row>
  </sheetData>
  <autoFilter ref="A17:BV17"/>
  <mergeCells count="32">
    <mergeCell ref="A12:AO12"/>
    <mergeCell ref="A4:AO4"/>
    <mergeCell ref="A6:AO6"/>
    <mergeCell ref="A7:AO7"/>
    <mergeCell ref="A9:AO9"/>
    <mergeCell ref="A11:AO11"/>
    <mergeCell ref="A13:AN13"/>
    <mergeCell ref="A14:A16"/>
    <mergeCell ref="B14:B16"/>
    <mergeCell ref="C14:C16"/>
    <mergeCell ref="D14:D16"/>
    <mergeCell ref="E14:E16"/>
    <mergeCell ref="F14:G15"/>
    <mergeCell ref="H14:I15"/>
    <mergeCell ref="J14:J16"/>
    <mergeCell ref="K14:T14"/>
    <mergeCell ref="K15:O15"/>
    <mergeCell ref="P15:T15"/>
    <mergeCell ref="U15:V15"/>
    <mergeCell ref="W15:X15"/>
    <mergeCell ref="Y15:Z15"/>
    <mergeCell ref="AN15:AN16"/>
    <mergeCell ref="U14:Z14"/>
    <mergeCell ref="AA14:AB15"/>
    <mergeCell ref="AC14:AN14"/>
    <mergeCell ref="AO14:AO16"/>
    <mergeCell ref="AC15:AD15"/>
    <mergeCell ref="AE15:AF15"/>
    <mergeCell ref="AG15:AH15"/>
    <mergeCell ref="AI15:AJ15"/>
    <mergeCell ref="AK15:AL15"/>
    <mergeCell ref="AM15:AM16"/>
  </mergeCells>
  <pageMargins left="0.70866141732283472" right="0.70866141732283472" top="0.74803149606299213" bottom="0.74803149606299213" header="0.31496062992125984" footer="0.31496062992125984"/>
  <pageSetup paperSize="8" scale="35" firstPageNumber="2"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F37"/>
  <sheetViews>
    <sheetView view="pageBreakPreview" zoomScale="90" zoomScaleNormal="100" zoomScaleSheetLayoutView="90" workbookViewId="0">
      <selection activeCell="T16" sqref="T16"/>
    </sheetView>
  </sheetViews>
  <sheetFormatPr defaultRowHeight="12"/>
  <cols>
    <col min="1" max="1" width="9.75" style="1" customWidth="1"/>
    <col min="2" max="2" width="33.875" style="1" customWidth="1"/>
    <col min="3" max="3" width="13.5" style="1" customWidth="1"/>
    <col min="4" max="14" width="8.125" style="1" customWidth="1"/>
    <col min="15" max="15" width="10.875" style="1" customWidth="1"/>
    <col min="16" max="19" width="8.125" style="1" customWidth="1"/>
    <col min="20" max="16384" width="9" style="1"/>
  </cols>
  <sheetData>
    <row r="2" spans="1:32" ht="15.75">
      <c r="F2" s="38"/>
      <c r="G2" s="416"/>
      <c r="H2" s="416"/>
      <c r="I2" s="38"/>
    </row>
    <row r="3" spans="1:32">
      <c r="F3" s="33"/>
      <c r="G3" s="33"/>
      <c r="H3" s="33"/>
      <c r="I3" s="33"/>
    </row>
    <row r="4" spans="1:32" ht="18.75">
      <c r="A4" s="417" t="s">
        <v>59</v>
      </c>
      <c r="B4" s="417"/>
      <c r="C4" s="417"/>
      <c r="D4" s="417"/>
      <c r="E4" s="417"/>
      <c r="F4" s="417"/>
      <c r="G4" s="417"/>
      <c r="H4" s="417"/>
      <c r="I4" s="417"/>
      <c r="J4" s="417"/>
      <c r="K4" s="417"/>
      <c r="L4" s="417"/>
      <c r="M4" s="417"/>
      <c r="N4" s="417"/>
      <c r="O4" s="417"/>
      <c r="P4" s="417"/>
      <c r="Q4" s="417"/>
      <c r="R4" s="417"/>
      <c r="S4" s="417"/>
    </row>
    <row r="5" spans="1:32" ht="18.75">
      <c r="A5" s="374" t="s">
        <v>60</v>
      </c>
      <c r="B5" s="374"/>
      <c r="C5" s="374"/>
      <c r="D5" s="374"/>
      <c r="E5" s="374"/>
      <c r="F5" s="374"/>
      <c r="G5" s="374"/>
      <c r="H5" s="374"/>
      <c r="I5" s="374"/>
      <c r="J5" s="374"/>
      <c r="K5" s="374"/>
      <c r="L5" s="374"/>
      <c r="M5" s="374"/>
      <c r="N5" s="374"/>
      <c r="O5" s="374"/>
      <c r="P5" s="374"/>
      <c r="Q5" s="374"/>
      <c r="R5" s="374"/>
      <c r="S5" s="374"/>
    </row>
    <row r="6" spans="1:32" ht="15.75" customHeight="1"/>
    <row r="7" spans="1:32" ht="21.75" customHeight="1">
      <c r="A7" s="375" t="s">
        <v>58</v>
      </c>
      <c r="B7" s="375"/>
      <c r="C7" s="375"/>
      <c r="D7" s="375"/>
      <c r="E7" s="375"/>
      <c r="F7" s="375"/>
      <c r="G7" s="375"/>
      <c r="H7" s="375"/>
      <c r="I7" s="375"/>
      <c r="J7" s="375"/>
      <c r="K7" s="375"/>
      <c r="L7" s="375"/>
      <c r="M7" s="375"/>
      <c r="N7" s="375"/>
      <c r="O7" s="375"/>
      <c r="P7" s="375"/>
      <c r="Q7" s="375"/>
      <c r="R7" s="375"/>
      <c r="S7" s="375"/>
    </row>
    <row r="8" spans="1:32" ht="15.75" customHeight="1">
      <c r="A8" s="376" t="s">
        <v>57</v>
      </c>
      <c r="B8" s="376"/>
      <c r="C8" s="376"/>
      <c r="D8" s="376"/>
      <c r="E8" s="376"/>
      <c r="F8" s="376"/>
      <c r="G8" s="376"/>
      <c r="H8" s="376"/>
      <c r="I8" s="376"/>
      <c r="J8" s="376"/>
      <c r="K8" s="376"/>
      <c r="L8" s="376"/>
      <c r="M8" s="376"/>
      <c r="N8" s="376"/>
      <c r="O8" s="376"/>
      <c r="P8" s="376"/>
      <c r="Q8" s="376"/>
      <c r="R8" s="376"/>
      <c r="S8" s="376"/>
    </row>
    <row r="10" spans="1:32" ht="16.5" customHeight="1">
      <c r="A10" s="375" t="s">
        <v>61</v>
      </c>
      <c r="B10" s="375"/>
      <c r="C10" s="375"/>
      <c r="D10" s="375"/>
      <c r="E10" s="375"/>
      <c r="F10" s="375"/>
      <c r="G10" s="375"/>
      <c r="H10" s="375"/>
      <c r="I10" s="375"/>
      <c r="J10" s="375"/>
      <c r="K10" s="375"/>
      <c r="L10" s="375"/>
      <c r="M10" s="375"/>
      <c r="N10" s="375"/>
      <c r="O10" s="375"/>
      <c r="P10" s="375"/>
      <c r="Q10" s="375"/>
      <c r="R10" s="375"/>
      <c r="S10" s="375"/>
    </row>
    <row r="11" spans="1:32" ht="15" customHeight="1">
      <c r="A11" s="36"/>
      <c r="B11" s="36"/>
      <c r="C11" s="36"/>
      <c r="D11" s="36"/>
      <c r="E11" s="36"/>
      <c r="F11" s="36"/>
      <c r="G11" s="36"/>
      <c r="H11" s="36"/>
      <c r="I11" s="36"/>
      <c r="J11" s="37"/>
      <c r="K11" s="37"/>
      <c r="L11" s="37"/>
      <c r="M11" s="37"/>
      <c r="N11" s="37"/>
      <c r="O11" s="37"/>
      <c r="P11" s="36"/>
      <c r="Q11" s="36"/>
      <c r="R11" s="36"/>
      <c r="S11" s="36"/>
    </row>
    <row r="12" spans="1:32" s="33" customFormat="1" ht="15.75" customHeight="1">
      <c r="A12" s="412" t="s">
        <v>62</v>
      </c>
      <c r="B12" s="412"/>
      <c r="C12" s="412"/>
      <c r="D12" s="412"/>
      <c r="E12" s="412"/>
      <c r="F12" s="412"/>
      <c r="G12" s="412"/>
      <c r="H12" s="412"/>
      <c r="I12" s="412"/>
      <c r="J12" s="412"/>
      <c r="K12" s="412"/>
      <c r="L12" s="412"/>
      <c r="M12" s="412"/>
      <c r="N12" s="412"/>
      <c r="O12" s="412"/>
      <c r="P12" s="412"/>
      <c r="Q12" s="412"/>
      <c r="R12" s="412"/>
      <c r="S12" s="412"/>
      <c r="T12" s="34"/>
      <c r="U12" s="34"/>
      <c r="V12" s="34"/>
      <c r="W12" s="34"/>
      <c r="X12" s="34"/>
      <c r="Y12" s="34"/>
      <c r="Z12" s="34"/>
      <c r="AA12" s="34"/>
      <c r="AB12" s="34"/>
      <c r="AC12" s="34"/>
      <c r="AD12" s="34"/>
      <c r="AE12" s="34"/>
      <c r="AF12" s="34"/>
    </row>
    <row r="13" spans="1:32" s="33" customFormat="1" ht="15.75" customHeight="1">
      <c r="A13" s="377" t="s">
        <v>56</v>
      </c>
      <c r="B13" s="377"/>
      <c r="C13" s="377"/>
      <c r="D13" s="377"/>
      <c r="E13" s="377"/>
      <c r="F13" s="377"/>
      <c r="G13" s="377"/>
      <c r="H13" s="377"/>
      <c r="I13" s="377"/>
      <c r="J13" s="377"/>
      <c r="K13" s="377"/>
      <c r="L13" s="377"/>
      <c r="M13" s="377"/>
      <c r="N13" s="377"/>
      <c r="O13" s="377"/>
      <c r="P13" s="377"/>
      <c r="Q13" s="377"/>
      <c r="R13" s="377"/>
      <c r="S13" s="377"/>
      <c r="T13" s="35"/>
      <c r="U13" s="35"/>
      <c r="V13" s="35"/>
      <c r="W13" s="35"/>
      <c r="X13" s="35"/>
      <c r="Y13" s="35"/>
      <c r="Z13" s="35"/>
      <c r="AA13" s="35"/>
      <c r="AB13" s="35"/>
      <c r="AC13" s="35"/>
      <c r="AD13" s="35"/>
      <c r="AE13" s="35"/>
      <c r="AF13" s="35"/>
    </row>
    <row r="14" spans="1:32" s="33" customFormat="1" ht="15.75" customHeight="1">
      <c r="A14" s="412"/>
      <c r="B14" s="412"/>
      <c r="C14" s="412"/>
      <c r="D14" s="412"/>
      <c r="E14" s="412"/>
      <c r="F14" s="412"/>
      <c r="G14" s="412"/>
      <c r="H14" s="412"/>
      <c r="I14" s="412"/>
      <c r="J14" s="412"/>
      <c r="K14" s="412"/>
      <c r="L14" s="412"/>
      <c r="M14" s="412"/>
      <c r="N14" s="412"/>
      <c r="O14" s="412"/>
      <c r="P14" s="412"/>
      <c r="Q14" s="412"/>
      <c r="R14" s="412"/>
      <c r="S14" s="412"/>
      <c r="T14" s="34"/>
      <c r="U14" s="34"/>
      <c r="V14" s="34"/>
      <c r="W14" s="34"/>
      <c r="X14" s="34"/>
      <c r="Y14" s="34"/>
      <c r="Z14" s="34"/>
      <c r="AA14" s="34"/>
      <c r="AB14" s="34"/>
      <c r="AC14" s="34"/>
      <c r="AD14" s="34"/>
      <c r="AE14" s="34"/>
      <c r="AF14" s="34"/>
    </row>
    <row r="15" spans="1:32" s="32" customFormat="1" ht="33.75" customHeight="1">
      <c r="A15" s="413" t="s">
        <v>55</v>
      </c>
      <c r="B15" s="413" t="s">
        <v>54</v>
      </c>
      <c r="C15" s="413" t="s">
        <v>53</v>
      </c>
      <c r="D15" s="413" t="s">
        <v>52</v>
      </c>
      <c r="E15" s="413"/>
      <c r="F15" s="413"/>
      <c r="G15" s="413"/>
      <c r="H15" s="413"/>
      <c r="I15" s="413"/>
      <c r="J15" s="413"/>
      <c r="K15" s="413"/>
      <c r="L15" s="413"/>
      <c r="M15" s="413"/>
      <c r="N15" s="413"/>
      <c r="O15" s="413"/>
      <c r="P15" s="413"/>
      <c r="Q15" s="413"/>
      <c r="R15" s="413"/>
      <c r="S15" s="413"/>
    </row>
    <row r="16" spans="1:32" ht="205.5" customHeight="1">
      <c r="A16" s="413"/>
      <c r="B16" s="413"/>
      <c r="C16" s="413"/>
      <c r="D16" s="413" t="s">
        <v>51</v>
      </c>
      <c r="E16" s="413"/>
      <c r="F16" s="413" t="s">
        <v>50</v>
      </c>
      <c r="G16" s="413"/>
      <c r="H16" s="413"/>
      <c r="I16" s="413"/>
      <c r="J16" s="413" t="s">
        <v>49</v>
      </c>
      <c r="K16" s="413"/>
      <c r="L16" s="413" t="s">
        <v>48</v>
      </c>
      <c r="M16" s="413"/>
      <c r="N16" s="413" t="s">
        <v>47</v>
      </c>
      <c r="O16" s="413"/>
      <c r="P16" s="413" t="s">
        <v>46</v>
      </c>
      <c r="Q16" s="413"/>
      <c r="R16" s="413" t="s">
        <v>45</v>
      </c>
      <c r="S16" s="413"/>
    </row>
    <row r="17" spans="1:19" s="31" customFormat="1" ht="192" customHeight="1">
      <c r="A17" s="413"/>
      <c r="B17" s="413"/>
      <c r="C17" s="413"/>
      <c r="D17" s="414" t="s">
        <v>41</v>
      </c>
      <c r="E17" s="414"/>
      <c r="F17" s="414" t="s">
        <v>44</v>
      </c>
      <c r="G17" s="414"/>
      <c r="H17" s="414" t="s">
        <v>43</v>
      </c>
      <c r="I17" s="414"/>
      <c r="J17" s="414" t="s">
        <v>41</v>
      </c>
      <c r="K17" s="414"/>
      <c r="L17" s="414" t="s">
        <v>41</v>
      </c>
      <c r="M17" s="414"/>
      <c r="N17" s="414" t="s">
        <v>41</v>
      </c>
      <c r="O17" s="414"/>
      <c r="P17" s="414" t="s">
        <v>42</v>
      </c>
      <c r="Q17" s="414"/>
      <c r="R17" s="414" t="s">
        <v>41</v>
      </c>
      <c r="S17" s="414"/>
    </row>
    <row r="18" spans="1:19" ht="128.25" customHeight="1">
      <c r="A18" s="413"/>
      <c r="B18" s="413"/>
      <c r="C18" s="413"/>
      <c r="D18" s="30" t="s">
        <v>40</v>
      </c>
      <c r="E18" s="30" t="s">
        <v>39</v>
      </c>
      <c r="F18" s="30" t="s">
        <v>40</v>
      </c>
      <c r="G18" s="30" t="s">
        <v>39</v>
      </c>
      <c r="H18" s="30" t="s">
        <v>40</v>
      </c>
      <c r="I18" s="30" t="s">
        <v>39</v>
      </c>
      <c r="J18" s="30" t="s">
        <v>40</v>
      </c>
      <c r="K18" s="30" t="s">
        <v>39</v>
      </c>
      <c r="L18" s="30" t="s">
        <v>40</v>
      </c>
      <c r="M18" s="30" t="s">
        <v>39</v>
      </c>
      <c r="N18" s="30" t="s">
        <v>40</v>
      </c>
      <c r="O18" s="30" t="s">
        <v>39</v>
      </c>
      <c r="P18" s="30" t="s">
        <v>40</v>
      </c>
      <c r="Q18" s="30" t="s">
        <v>39</v>
      </c>
      <c r="R18" s="30" t="s">
        <v>40</v>
      </c>
      <c r="S18" s="30" t="s">
        <v>39</v>
      </c>
    </row>
    <row r="19" spans="1:19" s="16" customFormat="1" ht="15.75">
      <c r="A19" s="28">
        <v>1</v>
      </c>
      <c r="B19" s="29">
        <v>2</v>
      </c>
      <c r="C19" s="28">
        <v>3</v>
      </c>
      <c r="D19" s="27" t="s">
        <v>38</v>
      </c>
      <c r="E19" s="27" t="s">
        <v>37</v>
      </c>
      <c r="F19" s="27" t="s">
        <v>36</v>
      </c>
      <c r="G19" s="27" t="s">
        <v>35</v>
      </c>
      <c r="H19" s="27" t="s">
        <v>34</v>
      </c>
      <c r="I19" s="27" t="s">
        <v>33</v>
      </c>
      <c r="J19" s="27" t="s">
        <v>32</v>
      </c>
      <c r="K19" s="27" t="s">
        <v>31</v>
      </c>
      <c r="L19" s="27" t="s">
        <v>30</v>
      </c>
      <c r="M19" s="27" t="s">
        <v>29</v>
      </c>
      <c r="N19" s="27" t="s">
        <v>28</v>
      </c>
      <c r="O19" s="27" t="s">
        <v>27</v>
      </c>
      <c r="P19" s="27" t="s">
        <v>26</v>
      </c>
      <c r="Q19" s="27" t="s">
        <v>25</v>
      </c>
      <c r="R19" s="27" t="s">
        <v>24</v>
      </c>
      <c r="S19" s="27" t="s">
        <v>23</v>
      </c>
    </row>
    <row r="20" spans="1:19" s="16" customFormat="1" ht="31.5">
      <c r="A20" s="26" t="s">
        <v>22</v>
      </c>
      <c r="B20" s="25" t="s">
        <v>21</v>
      </c>
      <c r="C20" s="24"/>
      <c r="D20" s="23">
        <f t="shared" ref="D20:R20" si="0">SUM(D21:D23)</f>
        <v>0</v>
      </c>
      <c r="E20" s="23">
        <f t="shared" si="0"/>
        <v>0</v>
      </c>
      <c r="F20" s="23">
        <f t="shared" si="0"/>
        <v>2</v>
      </c>
      <c r="G20" s="23">
        <f t="shared" si="0"/>
        <v>0</v>
      </c>
      <c r="H20" s="23">
        <f t="shared" si="0"/>
        <v>0.25</v>
      </c>
      <c r="I20" s="23">
        <f t="shared" si="0"/>
        <v>0</v>
      </c>
      <c r="J20" s="23">
        <f t="shared" si="0"/>
        <v>0</v>
      </c>
      <c r="K20" s="23">
        <f t="shared" si="0"/>
        <v>0</v>
      </c>
      <c r="L20" s="23">
        <f t="shared" si="0"/>
        <v>0</v>
      </c>
      <c r="M20" s="23">
        <f t="shared" si="0"/>
        <v>0</v>
      </c>
      <c r="N20" s="23">
        <f t="shared" si="0"/>
        <v>0</v>
      </c>
      <c r="O20" s="23">
        <f t="shared" si="0"/>
        <v>0</v>
      </c>
      <c r="P20" s="23">
        <f t="shared" si="0"/>
        <v>0</v>
      </c>
      <c r="Q20" s="23">
        <f t="shared" si="0"/>
        <v>0</v>
      </c>
      <c r="R20" s="23">
        <f t="shared" si="0"/>
        <v>0</v>
      </c>
      <c r="S20" s="23"/>
    </row>
    <row r="21" spans="1:19" s="16" customFormat="1" ht="31.5">
      <c r="A21" s="15" t="s">
        <v>20</v>
      </c>
      <c r="B21" s="14" t="s">
        <v>19</v>
      </c>
      <c r="C21" s="13"/>
      <c r="D21" s="12">
        <f t="shared" ref="D21:S21" si="1">D24</f>
        <v>0</v>
      </c>
      <c r="E21" s="12">
        <f t="shared" si="1"/>
        <v>0</v>
      </c>
      <c r="F21" s="12">
        <f t="shared" si="1"/>
        <v>0</v>
      </c>
      <c r="G21" s="12">
        <f t="shared" si="1"/>
        <v>0</v>
      </c>
      <c r="H21" s="12">
        <f t="shared" si="1"/>
        <v>0</v>
      </c>
      <c r="I21" s="12">
        <f t="shared" si="1"/>
        <v>0</v>
      </c>
      <c r="J21" s="12">
        <f t="shared" si="1"/>
        <v>0</v>
      </c>
      <c r="K21" s="12">
        <f t="shared" si="1"/>
        <v>0</v>
      </c>
      <c r="L21" s="12">
        <f t="shared" si="1"/>
        <v>0</v>
      </c>
      <c r="M21" s="12">
        <f t="shared" si="1"/>
        <v>0</v>
      </c>
      <c r="N21" s="12">
        <f t="shared" si="1"/>
        <v>0</v>
      </c>
      <c r="O21" s="12">
        <f t="shared" si="1"/>
        <v>0</v>
      </c>
      <c r="P21" s="12">
        <f t="shared" si="1"/>
        <v>0</v>
      </c>
      <c r="Q21" s="12">
        <f t="shared" si="1"/>
        <v>0</v>
      </c>
      <c r="R21" s="12">
        <f t="shared" si="1"/>
        <v>0</v>
      </c>
      <c r="S21" s="12">
        <f t="shared" si="1"/>
        <v>0</v>
      </c>
    </row>
    <row r="22" spans="1:19" s="16" customFormat="1" ht="31.5">
      <c r="A22" s="15" t="s">
        <v>18</v>
      </c>
      <c r="B22" s="14" t="s">
        <v>17</v>
      </c>
      <c r="C22" s="13"/>
      <c r="D22" s="12">
        <f t="shared" ref="D22:S22" si="2">D26</f>
        <v>0</v>
      </c>
      <c r="E22" s="12">
        <f t="shared" si="2"/>
        <v>0</v>
      </c>
      <c r="F22" s="12">
        <f t="shared" si="2"/>
        <v>2</v>
      </c>
      <c r="G22" s="12">
        <f t="shared" si="2"/>
        <v>0</v>
      </c>
      <c r="H22" s="12">
        <f t="shared" si="2"/>
        <v>0</v>
      </c>
      <c r="I22" s="12">
        <f t="shared" si="2"/>
        <v>0</v>
      </c>
      <c r="J22" s="12">
        <f t="shared" si="2"/>
        <v>0</v>
      </c>
      <c r="K22" s="12">
        <f t="shared" si="2"/>
        <v>0</v>
      </c>
      <c r="L22" s="12">
        <f t="shared" si="2"/>
        <v>0</v>
      </c>
      <c r="M22" s="12">
        <f t="shared" si="2"/>
        <v>0</v>
      </c>
      <c r="N22" s="12">
        <f t="shared" si="2"/>
        <v>0</v>
      </c>
      <c r="O22" s="12">
        <f t="shared" si="2"/>
        <v>0</v>
      </c>
      <c r="P22" s="12">
        <f t="shared" si="2"/>
        <v>0</v>
      </c>
      <c r="Q22" s="12">
        <f t="shared" si="2"/>
        <v>0</v>
      </c>
      <c r="R22" s="12">
        <f t="shared" si="2"/>
        <v>0</v>
      </c>
      <c r="S22" s="12">
        <f t="shared" si="2"/>
        <v>0</v>
      </c>
    </row>
    <row r="23" spans="1:19" s="16" customFormat="1" ht="31.5">
      <c r="A23" s="15" t="s">
        <v>16</v>
      </c>
      <c r="B23" s="14" t="s">
        <v>15</v>
      </c>
      <c r="C23" s="13"/>
      <c r="D23" s="12">
        <f t="shared" ref="D23:S23" si="3">D29</f>
        <v>0</v>
      </c>
      <c r="E23" s="12">
        <f t="shared" si="3"/>
        <v>0</v>
      </c>
      <c r="F23" s="12">
        <f t="shared" si="3"/>
        <v>0</v>
      </c>
      <c r="G23" s="12">
        <f t="shared" si="3"/>
        <v>0</v>
      </c>
      <c r="H23" s="12">
        <f t="shared" si="3"/>
        <v>0.25</v>
      </c>
      <c r="I23" s="12">
        <f t="shared" si="3"/>
        <v>0</v>
      </c>
      <c r="J23" s="12">
        <f t="shared" si="3"/>
        <v>0</v>
      </c>
      <c r="K23" s="12">
        <f t="shared" si="3"/>
        <v>0</v>
      </c>
      <c r="L23" s="12">
        <f t="shared" si="3"/>
        <v>0</v>
      </c>
      <c r="M23" s="12">
        <f t="shared" si="3"/>
        <v>0</v>
      </c>
      <c r="N23" s="12">
        <f t="shared" si="3"/>
        <v>0</v>
      </c>
      <c r="O23" s="12">
        <f t="shared" si="3"/>
        <v>0</v>
      </c>
      <c r="P23" s="12">
        <f t="shared" si="3"/>
        <v>0</v>
      </c>
      <c r="Q23" s="12">
        <f t="shared" si="3"/>
        <v>0</v>
      </c>
      <c r="R23" s="12">
        <f t="shared" si="3"/>
        <v>0</v>
      </c>
      <c r="S23" s="12">
        <f t="shared" si="3"/>
        <v>0</v>
      </c>
    </row>
    <row r="24" spans="1:19" s="16" customFormat="1" ht="31.5">
      <c r="A24" s="10">
        <v>0</v>
      </c>
      <c r="B24" s="18" t="s">
        <v>14</v>
      </c>
      <c r="C24" s="21"/>
      <c r="D24" s="22">
        <v>0</v>
      </c>
      <c r="E24" s="22">
        <v>0</v>
      </c>
      <c r="F24" s="22">
        <v>0</v>
      </c>
      <c r="G24" s="22">
        <v>0</v>
      </c>
      <c r="H24" s="22">
        <v>0</v>
      </c>
      <c r="I24" s="22">
        <v>0</v>
      </c>
      <c r="J24" s="22">
        <v>0</v>
      </c>
      <c r="K24" s="22">
        <v>0</v>
      </c>
      <c r="L24" s="22">
        <v>0</v>
      </c>
      <c r="M24" s="22">
        <v>0</v>
      </c>
      <c r="N24" s="22">
        <v>0</v>
      </c>
      <c r="O24" s="22">
        <v>0</v>
      </c>
      <c r="P24" s="22">
        <v>0</v>
      </c>
      <c r="Q24" s="22">
        <v>0</v>
      </c>
      <c r="R24" s="22">
        <v>0</v>
      </c>
      <c r="S24" s="22">
        <v>0</v>
      </c>
    </row>
    <row r="25" spans="1:19" s="16" customFormat="1" ht="15.75">
      <c r="A25" s="10"/>
      <c r="B25" s="18" t="s">
        <v>13</v>
      </c>
      <c r="C25" s="21"/>
      <c r="D25" s="19"/>
      <c r="E25" s="19"/>
      <c r="F25" s="20"/>
      <c r="G25" s="20"/>
      <c r="H25" s="19"/>
      <c r="I25" s="19"/>
      <c r="J25" s="19"/>
      <c r="K25" s="19"/>
      <c r="L25" s="19"/>
      <c r="M25" s="19"/>
      <c r="N25" s="19"/>
      <c r="O25" s="19"/>
      <c r="P25" s="19"/>
      <c r="Q25" s="19"/>
      <c r="R25" s="19"/>
      <c r="S25" s="19"/>
    </row>
    <row r="26" spans="1:19" s="16" customFormat="1" ht="47.25">
      <c r="A26" s="15" t="s">
        <v>12</v>
      </c>
      <c r="B26" s="14" t="s">
        <v>11</v>
      </c>
      <c r="C26" s="13"/>
      <c r="D26" s="12">
        <f t="shared" ref="D26:S26" si="4">D27</f>
        <v>0</v>
      </c>
      <c r="E26" s="12">
        <f t="shared" si="4"/>
        <v>0</v>
      </c>
      <c r="F26" s="12">
        <f t="shared" si="4"/>
        <v>2</v>
      </c>
      <c r="G26" s="12">
        <f t="shared" si="4"/>
        <v>0</v>
      </c>
      <c r="H26" s="12">
        <f t="shared" si="4"/>
        <v>0</v>
      </c>
      <c r="I26" s="12">
        <f t="shared" si="4"/>
        <v>0</v>
      </c>
      <c r="J26" s="12">
        <f t="shared" si="4"/>
        <v>0</v>
      </c>
      <c r="K26" s="12">
        <f t="shared" si="4"/>
        <v>0</v>
      </c>
      <c r="L26" s="12">
        <f t="shared" si="4"/>
        <v>0</v>
      </c>
      <c r="M26" s="12">
        <f t="shared" si="4"/>
        <v>0</v>
      </c>
      <c r="N26" s="12">
        <f t="shared" si="4"/>
        <v>0</v>
      </c>
      <c r="O26" s="12">
        <f t="shared" si="4"/>
        <v>0</v>
      </c>
      <c r="P26" s="12">
        <f t="shared" si="4"/>
        <v>0</v>
      </c>
      <c r="Q26" s="12">
        <f t="shared" si="4"/>
        <v>0</v>
      </c>
      <c r="R26" s="12">
        <f t="shared" si="4"/>
        <v>0</v>
      </c>
      <c r="S26" s="12">
        <f t="shared" si="4"/>
        <v>0</v>
      </c>
    </row>
    <row r="27" spans="1:19" s="16" customFormat="1" ht="31.5">
      <c r="A27" s="15" t="s">
        <v>10</v>
      </c>
      <c r="B27" s="14" t="s">
        <v>9</v>
      </c>
      <c r="C27" s="13"/>
      <c r="D27" s="12">
        <f t="shared" ref="D27:S27" si="5">SUM(D28)</f>
        <v>0</v>
      </c>
      <c r="E27" s="12">
        <f t="shared" si="5"/>
        <v>0</v>
      </c>
      <c r="F27" s="12">
        <f t="shared" si="5"/>
        <v>2</v>
      </c>
      <c r="G27" s="12">
        <f t="shared" si="5"/>
        <v>0</v>
      </c>
      <c r="H27" s="12">
        <f t="shared" si="5"/>
        <v>0</v>
      </c>
      <c r="I27" s="12">
        <f t="shared" si="5"/>
        <v>0</v>
      </c>
      <c r="J27" s="12">
        <f t="shared" si="5"/>
        <v>0</v>
      </c>
      <c r="K27" s="12">
        <f t="shared" si="5"/>
        <v>0</v>
      </c>
      <c r="L27" s="12">
        <f t="shared" si="5"/>
        <v>0</v>
      </c>
      <c r="M27" s="12">
        <f t="shared" si="5"/>
        <v>0</v>
      </c>
      <c r="N27" s="12">
        <f t="shared" si="5"/>
        <v>0</v>
      </c>
      <c r="O27" s="12">
        <f t="shared" si="5"/>
        <v>0</v>
      </c>
      <c r="P27" s="12">
        <f t="shared" si="5"/>
        <v>0</v>
      </c>
      <c r="Q27" s="12">
        <f t="shared" si="5"/>
        <v>0</v>
      </c>
      <c r="R27" s="12">
        <f t="shared" si="5"/>
        <v>0</v>
      </c>
      <c r="S27" s="12">
        <f t="shared" si="5"/>
        <v>0</v>
      </c>
    </row>
    <row r="28" spans="1:19" s="16" customFormat="1" ht="141.75">
      <c r="A28" s="10" t="s">
        <v>8</v>
      </c>
      <c r="B28" s="18" t="s">
        <v>7</v>
      </c>
      <c r="C28" s="11" t="s">
        <v>6</v>
      </c>
      <c r="D28" s="17">
        <v>0</v>
      </c>
      <c r="E28" s="17">
        <v>0</v>
      </c>
      <c r="F28" s="17">
        <v>2</v>
      </c>
      <c r="G28" s="17">
        <v>0</v>
      </c>
      <c r="H28" s="17">
        <v>0</v>
      </c>
      <c r="I28" s="17">
        <v>0</v>
      </c>
      <c r="J28" s="17">
        <v>0</v>
      </c>
      <c r="K28" s="17">
        <v>0</v>
      </c>
      <c r="L28" s="17">
        <v>0</v>
      </c>
      <c r="M28" s="17">
        <v>0</v>
      </c>
      <c r="N28" s="17">
        <v>0</v>
      </c>
      <c r="O28" s="17">
        <v>0</v>
      </c>
      <c r="P28" s="17">
        <v>0</v>
      </c>
      <c r="Q28" s="17">
        <v>0</v>
      </c>
      <c r="R28" s="17">
        <v>0</v>
      </c>
      <c r="S28" s="17">
        <v>0</v>
      </c>
    </row>
    <row r="29" spans="1:19" ht="31.5">
      <c r="A29" s="15" t="s">
        <v>5</v>
      </c>
      <c r="B29" s="14" t="s">
        <v>4</v>
      </c>
      <c r="C29" s="13"/>
      <c r="D29" s="12">
        <f t="shared" ref="D29:S29" si="6">SUM(D30:D30)</f>
        <v>0</v>
      </c>
      <c r="E29" s="12">
        <f t="shared" si="6"/>
        <v>0</v>
      </c>
      <c r="F29" s="12">
        <f t="shared" si="6"/>
        <v>0</v>
      </c>
      <c r="G29" s="12">
        <f t="shared" si="6"/>
        <v>0</v>
      </c>
      <c r="H29" s="12">
        <f t="shared" si="6"/>
        <v>0.25</v>
      </c>
      <c r="I29" s="12">
        <f t="shared" si="6"/>
        <v>0</v>
      </c>
      <c r="J29" s="12">
        <f t="shared" si="6"/>
        <v>0</v>
      </c>
      <c r="K29" s="12">
        <f t="shared" si="6"/>
        <v>0</v>
      </c>
      <c r="L29" s="12">
        <f t="shared" si="6"/>
        <v>0</v>
      </c>
      <c r="M29" s="12">
        <f t="shared" si="6"/>
        <v>0</v>
      </c>
      <c r="N29" s="12">
        <f t="shared" si="6"/>
        <v>0</v>
      </c>
      <c r="O29" s="12">
        <f t="shared" si="6"/>
        <v>0</v>
      </c>
      <c r="P29" s="12">
        <f t="shared" si="6"/>
        <v>0</v>
      </c>
      <c r="Q29" s="12">
        <f t="shared" si="6"/>
        <v>0</v>
      </c>
      <c r="R29" s="12">
        <f t="shared" si="6"/>
        <v>0</v>
      </c>
      <c r="S29" s="12">
        <f t="shared" si="6"/>
        <v>0</v>
      </c>
    </row>
    <row r="30" spans="1:19" ht="63">
      <c r="A30" s="10" t="s">
        <v>3</v>
      </c>
      <c r="B30" s="39" t="s">
        <v>63</v>
      </c>
      <c r="C30" s="9" t="s">
        <v>64</v>
      </c>
      <c r="D30" s="40">
        <v>0</v>
      </c>
      <c r="E30" s="8">
        <v>0</v>
      </c>
      <c r="F30" s="8">
        <v>0</v>
      </c>
      <c r="G30" s="8">
        <v>0</v>
      </c>
      <c r="H30" s="8">
        <v>0.25</v>
      </c>
      <c r="I30" s="8">
        <v>0</v>
      </c>
      <c r="J30" s="7">
        <v>0</v>
      </c>
      <c r="K30" s="7">
        <v>0</v>
      </c>
      <c r="L30" s="7">
        <v>0</v>
      </c>
      <c r="M30" s="7">
        <v>0</v>
      </c>
      <c r="N30" s="7">
        <v>0</v>
      </c>
      <c r="O30" s="7">
        <v>0</v>
      </c>
      <c r="P30" s="8">
        <v>0</v>
      </c>
      <c r="Q30" s="8">
        <v>0</v>
      </c>
      <c r="R30" s="7">
        <v>0</v>
      </c>
      <c r="S30" s="7">
        <v>0</v>
      </c>
    </row>
    <row r="32" spans="1:19" s="2" customFormat="1" ht="15.75">
      <c r="B32" s="415" t="s">
        <v>2</v>
      </c>
      <c r="C32" s="415"/>
      <c r="D32" s="415"/>
      <c r="F32" s="3"/>
      <c r="G32" s="3"/>
      <c r="H32" s="6" t="s">
        <v>1</v>
      </c>
      <c r="I32" s="3"/>
      <c r="J32" s="3"/>
      <c r="K32" s="3"/>
    </row>
    <row r="33" spans="2:11" s="2" customFormat="1" ht="15">
      <c r="B33" s="3"/>
      <c r="C33" s="3"/>
      <c r="D33" s="3"/>
      <c r="E33" s="3"/>
      <c r="F33" s="3"/>
      <c r="G33" s="3"/>
      <c r="H33" s="3"/>
      <c r="I33" s="3"/>
      <c r="J33" s="3"/>
      <c r="K33" s="3"/>
    </row>
    <row r="34" spans="2:11" s="2" customFormat="1" ht="15">
      <c r="B34" s="3"/>
      <c r="C34" s="3"/>
      <c r="D34" s="3"/>
      <c r="E34" s="3"/>
      <c r="F34" s="3"/>
      <c r="G34" s="3"/>
      <c r="H34" s="3"/>
      <c r="I34" s="3"/>
      <c r="J34" s="3"/>
      <c r="K34" s="3"/>
    </row>
    <row r="35" spans="2:11" s="2" customFormat="1" ht="15">
      <c r="B35" s="3"/>
      <c r="C35" s="3"/>
      <c r="D35" s="3"/>
      <c r="E35" s="3"/>
      <c r="F35" s="3"/>
      <c r="G35" s="3"/>
      <c r="H35" s="3"/>
      <c r="I35" s="3"/>
      <c r="J35" s="3"/>
      <c r="K35" s="3"/>
    </row>
    <row r="36" spans="2:11" s="2" customFormat="1" ht="15.75">
      <c r="B36" s="5" t="s">
        <v>0</v>
      </c>
      <c r="C36" s="5"/>
      <c r="D36" s="4"/>
      <c r="E36" s="4"/>
      <c r="F36" s="4"/>
      <c r="G36" s="4"/>
      <c r="H36" s="3"/>
      <c r="I36" s="3"/>
      <c r="J36" s="3"/>
      <c r="K36" s="3"/>
    </row>
    <row r="37" spans="2:11" s="2" customFormat="1" ht="15">
      <c r="B37" s="3"/>
      <c r="C37" s="3"/>
      <c r="D37" s="3"/>
      <c r="E37" s="3"/>
      <c r="F37" s="3"/>
      <c r="G37" s="3"/>
      <c r="H37" s="3"/>
      <c r="I37" s="3"/>
      <c r="J37" s="3"/>
      <c r="K37" s="3"/>
    </row>
  </sheetData>
  <mergeCells count="29">
    <mergeCell ref="B32:D32"/>
    <mergeCell ref="R16:S16"/>
    <mergeCell ref="J16:K16"/>
    <mergeCell ref="G2:H2"/>
    <mergeCell ref="A4:S4"/>
    <mergeCell ref="A7:S7"/>
    <mergeCell ref="A8:S8"/>
    <mergeCell ref="A5:S5"/>
    <mergeCell ref="A12:S12"/>
    <mergeCell ref="A10:S10"/>
    <mergeCell ref="A13:S13"/>
    <mergeCell ref="R17:S17"/>
    <mergeCell ref="A14:S14"/>
    <mergeCell ref="A15:A18"/>
    <mergeCell ref="B15:B18"/>
    <mergeCell ref="C15:C18"/>
    <mergeCell ref="D15:S15"/>
    <mergeCell ref="N16:O16"/>
    <mergeCell ref="D17:E17"/>
    <mergeCell ref="N17:O17"/>
    <mergeCell ref="D16:E16"/>
    <mergeCell ref="H17:I17"/>
    <mergeCell ref="P16:Q16"/>
    <mergeCell ref="L17:M17"/>
    <mergeCell ref="F17:G17"/>
    <mergeCell ref="J17:K17"/>
    <mergeCell ref="P17:Q17"/>
    <mergeCell ref="F16:I16"/>
    <mergeCell ref="L16:M16"/>
  </mergeCells>
  <pageMargins left="0.70866141732283472" right="0.70866141732283472" top="0.74803149606299213" bottom="0.74803149606299213" header="0.31496062992125984" footer="0.31496062992125984"/>
  <pageSetup paperSize="9" scale="2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F39"/>
  <sheetViews>
    <sheetView view="pageBreakPreview" zoomScale="90" zoomScaleNormal="100" zoomScaleSheetLayoutView="90" workbookViewId="0">
      <selection activeCell="A7" sqref="A7:S7"/>
    </sheetView>
  </sheetViews>
  <sheetFormatPr defaultRowHeight="12"/>
  <cols>
    <col min="1" max="1" width="9.75" style="1" customWidth="1"/>
    <col min="2" max="2" width="33.875" style="1" customWidth="1"/>
    <col min="3" max="3" width="12.75" style="1" customWidth="1"/>
    <col min="4" max="14" width="8.125" style="1" customWidth="1"/>
    <col min="15" max="15" width="10.875" style="1" customWidth="1"/>
    <col min="16" max="19" width="8.125" style="1" customWidth="1"/>
    <col min="20" max="16384" width="9" style="1"/>
  </cols>
  <sheetData>
    <row r="2" spans="1:32" ht="15.75">
      <c r="F2" s="42"/>
      <c r="G2" s="416"/>
      <c r="H2" s="416"/>
      <c r="I2" s="42"/>
    </row>
    <row r="3" spans="1:32">
      <c r="F3" s="33"/>
      <c r="G3" s="33"/>
      <c r="H3" s="33"/>
      <c r="I3" s="33"/>
    </row>
    <row r="4" spans="1:32" ht="18.75">
      <c r="A4" s="417" t="s">
        <v>59</v>
      </c>
      <c r="B4" s="417"/>
      <c r="C4" s="417"/>
      <c r="D4" s="417"/>
      <c r="E4" s="417"/>
      <c r="F4" s="417"/>
      <c r="G4" s="417"/>
      <c r="H4" s="417"/>
      <c r="I4" s="417"/>
      <c r="J4" s="417"/>
      <c r="K4" s="417"/>
      <c r="L4" s="417"/>
      <c r="M4" s="417"/>
      <c r="N4" s="417"/>
      <c r="O4" s="417"/>
      <c r="P4" s="417"/>
      <c r="Q4" s="417"/>
      <c r="R4" s="417"/>
      <c r="S4" s="417"/>
    </row>
    <row r="5" spans="1:32" ht="18.75">
      <c r="A5" s="374" t="s">
        <v>65</v>
      </c>
      <c r="B5" s="374"/>
      <c r="C5" s="374"/>
      <c r="D5" s="374"/>
      <c r="E5" s="374"/>
      <c r="F5" s="374"/>
      <c r="G5" s="374"/>
      <c r="H5" s="374"/>
      <c r="I5" s="374"/>
      <c r="J5" s="374"/>
      <c r="K5" s="374"/>
      <c r="L5" s="374"/>
      <c r="M5" s="374"/>
      <c r="N5" s="374"/>
      <c r="O5" s="374"/>
      <c r="P5" s="374"/>
      <c r="Q5" s="374"/>
      <c r="R5" s="374"/>
      <c r="S5" s="374"/>
    </row>
    <row r="6" spans="1:32" ht="15.75" customHeight="1"/>
    <row r="7" spans="1:32" ht="21.75" customHeight="1">
      <c r="A7" s="375" t="s">
        <v>58</v>
      </c>
      <c r="B7" s="375"/>
      <c r="C7" s="375"/>
      <c r="D7" s="375"/>
      <c r="E7" s="375"/>
      <c r="F7" s="375"/>
      <c r="G7" s="375"/>
      <c r="H7" s="375"/>
      <c r="I7" s="375"/>
      <c r="J7" s="375"/>
      <c r="K7" s="375"/>
      <c r="L7" s="375"/>
      <c r="M7" s="375"/>
      <c r="N7" s="375"/>
      <c r="O7" s="375"/>
      <c r="P7" s="375"/>
      <c r="Q7" s="375"/>
      <c r="R7" s="375"/>
      <c r="S7" s="375"/>
    </row>
    <row r="8" spans="1:32" ht="15.75" customHeight="1">
      <c r="A8" s="376" t="s">
        <v>57</v>
      </c>
      <c r="B8" s="376"/>
      <c r="C8" s="376"/>
      <c r="D8" s="376"/>
      <c r="E8" s="376"/>
      <c r="F8" s="376"/>
      <c r="G8" s="376"/>
      <c r="H8" s="376"/>
      <c r="I8" s="376"/>
      <c r="J8" s="376"/>
      <c r="K8" s="376"/>
      <c r="L8" s="376"/>
      <c r="M8" s="376"/>
      <c r="N8" s="376"/>
      <c r="O8" s="376"/>
      <c r="P8" s="376"/>
      <c r="Q8" s="376"/>
      <c r="R8" s="376"/>
      <c r="S8" s="376"/>
    </row>
    <row r="10" spans="1:32" ht="16.5" customHeight="1">
      <c r="A10" s="375" t="s">
        <v>61</v>
      </c>
      <c r="B10" s="375"/>
      <c r="C10" s="375"/>
      <c r="D10" s="375"/>
      <c r="E10" s="375"/>
      <c r="F10" s="375"/>
      <c r="G10" s="375"/>
      <c r="H10" s="375"/>
      <c r="I10" s="375"/>
      <c r="J10" s="375"/>
      <c r="K10" s="375"/>
      <c r="L10" s="375"/>
      <c r="M10" s="375"/>
      <c r="N10" s="375"/>
      <c r="O10" s="375"/>
      <c r="P10" s="375"/>
      <c r="Q10" s="375"/>
      <c r="R10" s="375"/>
      <c r="S10" s="375"/>
    </row>
    <row r="11" spans="1:32" ht="15" customHeight="1">
      <c r="A11" s="43"/>
      <c r="B11" s="43"/>
      <c r="C11" s="43"/>
      <c r="D11" s="43"/>
      <c r="E11" s="43"/>
      <c r="F11" s="43"/>
      <c r="G11" s="43"/>
      <c r="H11" s="43"/>
      <c r="I11" s="43"/>
      <c r="J11" s="37"/>
      <c r="K11" s="37"/>
      <c r="L11" s="37"/>
      <c r="M11" s="37"/>
      <c r="N11" s="37"/>
      <c r="O11" s="37"/>
      <c r="P11" s="43"/>
      <c r="Q11" s="43"/>
      <c r="R11" s="43"/>
      <c r="S11" s="43"/>
    </row>
    <row r="12" spans="1:32" s="33" customFormat="1" ht="15.75" customHeight="1">
      <c r="A12" s="412" t="s">
        <v>66</v>
      </c>
      <c r="B12" s="412"/>
      <c r="C12" s="412"/>
      <c r="D12" s="412"/>
      <c r="E12" s="412"/>
      <c r="F12" s="412"/>
      <c r="G12" s="412"/>
      <c r="H12" s="412"/>
      <c r="I12" s="412"/>
      <c r="J12" s="412"/>
      <c r="K12" s="412"/>
      <c r="L12" s="412"/>
      <c r="M12" s="412"/>
      <c r="N12" s="412"/>
      <c r="O12" s="412"/>
      <c r="P12" s="412"/>
      <c r="Q12" s="412"/>
      <c r="R12" s="412"/>
      <c r="S12" s="412"/>
      <c r="T12" s="34"/>
      <c r="U12" s="34"/>
      <c r="V12" s="34"/>
      <c r="W12" s="34"/>
      <c r="X12" s="34"/>
      <c r="Y12" s="34"/>
      <c r="Z12" s="34"/>
      <c r="AA12" s="34"/>
      <c r="AB12" s="34"/>
      <c r="AC12" s="34"/>
      <c r="AD12" s="34"/>
      <c r="AE12" s="34"/>
      <c r="AF12" s="34"/>
    </row>
    <row r="13" spans="1:32" s="33" customFormat="1" ht="15.75" customHeight="1">
      <c r="A13" s="377" t="s">
        <v>56</v>
      </c>
      <c r="B13" s="377"/>
      <c r="C13" s="377"/>
      <c r="D13" s="377"/>
      <c r="E13" s="377"/>
      <c r="F13" s="377"/>
      <c r="G13" s="377"/>
      <c r="H13" s="377"/>
      <c r="I13" s="377"/>
      <c r="J13" s="377"/>
      <c r="K13" s="377"/>
      <c r="L13" s="377"/>
      <c r="M13" s="377"/>
      <c r="N13" s="377"/>
      <c r="O13" s="377"/>
      <c r="P13" s="377"/>
      <c r="Q13" s="377"/>
      <c r="R13" s="377"/>
      <c r="S13" s="377"/>
      <c r="T13" s="35"/>
      <c r="U13" s="35"/>
      <c r="V13" s="35"/>
      <c r="W13" s="35"/>
      <c r="X13" s="35"/>
      <c r="Y13" s="35"/>
      <c r="Z13" s="35"/>
      <c r="AA13" s="35"/>
      <c r="AB13" s="35"/>
      <c r="AC13" s="35"/>
      <c r="AD13" s="35"/>
      <c r="AE13" s="35"/>
      <c r="AF13" s="35"/>
    </row>
    <row r="14" spans="1:32" s="33" customFormat="1" ht="15.75" customHeight="1">
      <c r="A14" s="412"/>
      <c r="B14" s="412"/>
      <c r="C14" s="412"/>
      <c r="D14" s="412"/>
      <c r="E14" s="412"/>
      <c r="F14" s="412"/>
      <c r="G14" s="412"/>
      <c r="H14" s="412"/>
      <c r="I14" s="412"/>
      <c r="J14" s="412"/>
      <c r="K14" s="412"/>
      <c r="L14" s="412"/>
      <c r="M14" s="412"/>
      <c r="N14" s="412"/>
      <c r="O14" s="412"/>
      <c r="P14" s="412"/>
      <c r="Q14" s="412"/>
      <c r="R14" s="412"/>
      <c r="S14" s="412"/>
      <c r="T14" s="34"/>
      <c r="U14" s="34"/>
      <c r="V14" s="34"/>
      <c r="W14" s="34"/>
      <c r="X14" s="34"/>
      <c r="Y14" s="34"/>
      <c r="Z14" s="34"/>
      <c r="AA14" s="34"/>
      <c r="AB14" s="34"/>
      <c r="AC14" s="34"/>
      <c r="AD14" s="34"/>
      <c r="AE14" s="34"/>
      <c r="AF14" s="34"/>
    </row>
    <row r="15" spans="1:32" s="32" customFormat="1" ht="33.75" customHeight="1">
      <c r="A15" s="413" t="s">
        <v>55</v>
      </c>
      <c r="B15" s="413" t="s">
        <v>54</v>
      </c>
      <c r="C15" s="413" t="s">
        <v>53</v>
      </c>
      <c r="D15" s="413" t="s">
        <v>52</v>
      </c>
      <c r="E15" s="413"/>
      <c r="F15" s="413"/>
      <c r="G15" s="413"/>
      <c r="H15" s="413"/>
      <c r="I15" s="413"/>
      <c r="J15" s="413"/>
      <c r="K15" s="413"/>
      <c r="L15" s="413"/>
      <c r="M15" s="413"/>
      <c r="N15" s="413"/>
      <c r="O15" s="413"/>
      <c r="P15" s="413"/>
      <c r="Q15" s="413"/>
      <c r="R15" s="413"/>
      <c r="S15" s="413"/>
    </row>
    <row r="16" spans="1:32" ht="205.5" customHeight="1">
      <c r="A16" s="413"/>
      <c r="B16" s="413"/>
      <c r="C16" s="413"/>
      <c r="D16" s="413" t="s">
        <v>51</v>
      </c>
      <c r="E16" s="413"/>
      <c r="F16" s="413" t="s">
        <v>50</v>
      </c>
      <c r="G16" s="413"/>
      <c r="H16" s="413"/>
      <c r="I16" s="413"/>
      <c r="J16" s="413" t="s">
        <v>49</v>
      </c>
      <c r="K16" s="413"/>
      <c r="L16" s="413" t="s">
        <v>48</v>
      </c>
      <c r="M16" s="413"/>
      <c r="N16" s="413" t="s">
        <v>47</v>
      </c>
      <c r="O16" s="413"/>
      <c r="P16" s="413" t="s">
        <v>46</v>
      </c>
      <c r="Q16" s="413"/>
      <c r="R16" s="413" t="s">
        <v>45</v>
      </c>
      <c r="S16" s="413"/>
    </row>
    <row r="17" spans="1:19" s="31" customFormat="1" ht="192" customHeight="1">
      <c r="A17" s="413"/>
      <c r="B17" s="413"/>
      <c r="C17" s="413"/>
      <c r="D17" s="414" t="s">
        <v>41</v>
      </c>
      <c r="E17" s="414"/>
      <c r="F17" s="414" t="s">
        <v>44</v>
      </c>
      <c r="G17" s="414"/>
      <c r="H17" s="414" t="s">
        <v>43</v>
      </c>
      <c r="I17" s="414"/>
      <c r="J17" s="414" t="s">
        <v>41</v>
      </c>
      <c r="K17" s="414"/>
      <c r="L17" s="414" t="s">
        <v>41</v>
      </c>
      <c r="M17" s="414"/>
      <c r="N17" s="414" t="s">
        <v>41</v>
      </c>
      <c r="O17" s="414"/>
      <c r="P17" s="414" t="s">
        <v>42</v>
      </c>
      <c r="Q17" s="414"/>
      <c r="R17" s="414" t="s">
        <v>41</v>
      </c>
      <c r="S17" s="414"/>
    </row>
    <row r="18" spans="1:19" ht="128.25" customHeight="1">
      <c r="A18" s="413"/>
      <c r="B18" s="413"/>
      <c r="C18" s="413"/>
      <c r="D18" s="30" t="s">
        <v>40</v>
      </c>
      <c r="E18" s="30" t="s">
        <v>39</v>
      </c>
      <c r="F18" s="30" t="s">
        <v>40</v>
      </c>
      <c r="G18" s="30" t="s">
        <v>39</v>
      </c>
      <c r="H18" s="30" t="s">
        <v>40</v>
      </c>
      <c r="I18" s="30" t="s">
        <v>39</v>
      </c>
      <c r="J18" s="30" t="s">
        <v>40</v>
      </c>
      <c r="K18" s="30" t="s">
        <v>39</v>
      </c>
      <c r="L18" s="30" t="s">
        <v>40</v>
      </c>
      <c r="M18" s="30" t="s">
        <v>39</v>
      </c>
      <c r="N18" s="30" t="s">
        <v>40</v>
      </c>
      <c r="O18" s="30" t="s">
        <v>39</v>
      </c>
      <c r="P18" s="30" t="s">
        <v>40</v>
      </c>
      <c r="Q18" s="30" t="s">
        <v>39</v>
      </c>
      <c r="R18" s="30" t="s">
        <v>40</v>
      </c>
      <c r="S18" s="30" t="s">
        <v>39</v>
      </c>
    </row>
    <row r="19" spans="1:19" s="16" customFormat="1" ht="15.75">
      <c r="A19" s="28">
        <v>1</v>
      </c>
      <c r="B19" s="29">
        <v>2</v>
      </c>
      <c r="C19" s="28">
        <v>3</v>
      </c>
      <c r="D19" s="27" t="s">
        <v>38</v>
      </c>
      <c r="E19" s="27" t="s">
        <v>37</v>
      </c>
      <c r="F19" s="27" t="s">
        <v>36</v>
      </c>
      <c r="G19" s="27" t="s">
        <v>35</v>
      </c>
      <c r="H19" s="27" t="s">
        <v>34</v>
      </c>
      <c r="I19" s="27" t="s">
        <v>33</v>
      </c>
      <c r="J19" s="27" t="s">
        <v>32</v>
      </c>
      <c r="K19" s="27" t="s">
        <v>31</v>
      </c>
      <c r="L19" s="27" t="s">
        <v>30</v>
      </c>
      <c r="M19" s="27" t="s">
        <v>29</v>
      </c>
      <c r="N19" s="27" t="s">
        <v>28</v>
      </c>
      <c r="O19" s="27" t="s">
        <v>27</v>
      </c>
      <c r="P19" s="27" t="s">
        <v>26</v>
      </c>
      <c r="Q19" s="27" t="s">
        <v>25</v>
      </c>
      <c r="R19" s="27" t="s">
        <v>24</v>
      </c>
      <c r="S19" s="27" t="s">
        <v>23</v>
      </c>
    </row>
    <row r="20" spans="1:19" s="16" customFormat="1" ht="31.5">
      <c r="A20" s="26" t="s">
        <v>22</v>
      </c>
      <c r="B20" s="25" t="s">
        <v>21</v>
      </c>
      <c r="C20" s="24"/>
      <c r="D20" s="49">
        <f t="shared" ref="D20:R20" si="0">SUM(D21:D23)</f>
        <v>0</v>
      </c>
      <c r="E20" s="49">
        <f t="shared" si="0"/>
        <v>0</v>
      </c>
      <c r="F20" s="49">
        <f t="shared" si="0"/>
        <v>2</v>
      </c>
      <c r="G20" s="49">
        <f t="shared" si="0"/>
        <v>0</v>
      </c>
      <c r="H20" s="49">
        <f t="shared" si="0"/>
        <v>0.25</v>
      </c>
      <c r="I20" s="49">
        <f t="shared" si="0"/>
        <v>0</v>
      </c>
      <c r="J20" s="49">
        <f t="shared" si="0"/>
        <v>0</v>
      </c>
      <c r="K20" s="49">
        <f t="shared" si="0"/>
        <v>0</v>
      </c>
      <c r="L20" s="49">
        <f t="shared" si="0"/>
        <v>0</v>
      </c>
      <c r="M20" s="49">
        <f t="shared" si="0"/>
        <v>0</v>
      </c>
      <c r="N20" s="49">
        <f t="shared" si="0"/>
        <v>0</v>
      </c>
      <c r="O20" s="49">
        <f t="shared" si="0"/>
        <v>0</v>
      </c>
      <c r="P20" s="49">
        <f t="shared" si="0"/>
        <v>0</v>
      </c>
      <c r="Q20" s="49">
        <f t="shared" si="0"/>
        <v>0</v>
      </c>
      <c r="R20" s="49">
        <f t="shared" si="0"/>
        <v>0</v>
      </c>
      <c r="S20" s="49"/>
    </row>
    <row r="21" spans="1:19" s="16" customFormat="1" ht="31.5">
      <c r="A21" s="15" t="s">
        <v>20</v>
      </c>
      <c r="B21" s="14" t="s">
        <v>19</v>
      </c>
      <c r="C21" s="13"/>
      <c r="D21" s="50">
        <f t="shared" ref="D21:S21" si="1">D24</f>
        <v>0</v>
      </c>
      <c r="E21" s="50">
        <f t="shared" si="1"/>
        <v>0</v>
      </c>
      <c r="F21" s="50">
        <f t="shared" si="1"/>
        <v>0</v>
      </c>
      <c r="G21" s="50">
        <f t="shared" si="1"/>
        <v>0</v>
      </c>
      <c r="H21" s="50">
        <f t="shared" si="1"/>
        <v>0</v>
      </c>
      <c r="I21" s="50">
        <f t="shared" si="1"/>
        <v>0</v>
      </c>
      <c r="J21" s="50">
        <f t="shared" si="1"/>
        <v>0</v>
      </c>
      <c r="K21" s="50">
        <f t="shared" si="1"/>
        <v>0</v>
      </c>
      <c r="L21" s="50">
        <f t="shared" si="1"/>
        <v>0</v>
      </c>
      <c r="M21" s="50">
        <f t="shared" si="1"/>
        <v>0</v>
      </c>
      <c r="N21" s="50">
        <f t="shared" si="1"/>
        <v>0</v>
      </c>
      <c r="O21" s="50">
        <f t="shared" si="1"/>
        <v>0</v>
      </c>
      <c r="P21" s="50">
        <f t="shared" si="1"/>
        <v>0</v>
      </c>
      <c r="Q21" s="50">
        <f t="shared" si="1"/>
        <v>0</v>
      </c>
      <c r="R21" s="50">
        <f t="shared" si="1"/>
        <v>0</v>
      </c>
      <c r="S21" s="50">
        <f t="shared" si="1"/>
        <v>0</v>
      </c>
    </row>
    <row r="22" spans="1:19" s="16" customFormat="1" ht="31.5">
      <c r="A22" s="15" t="s">
        <v>18</v>
      </c>
      <c r="B22" s="14" t="s">
        <v>17</v>
      </c>
      <c r="C22" s="13"/>
      <c r="D22" s="50">
        <f t="shared" ref="D22:S22" si="2">D26</f>
        <v>0</v>
      </c>
      <c r="E22" s="50">
        <f t="shared" si="2"/>
        <v>0</v>
      </c>
      <c r="F22" s="50">
        <f t="shared" si="2"/>
        <v>2</v>
      </c>
      <c r="G22" s="50">
        <f t="shared" si="2"/>
        <v>0</v>
      </c>
      <c r="H22" s="50">
        <f t="shared" si="2"/>
        <v>0</v>
      </c>
      <c r="I22" s="50">
        <f t="shared" si="2"/>
        <v>0</v>
      </c>
      <c r="J22" s="50">
        <f t="shared" si="2"/>
        <v>0</v>
      </c>
      <c r="K22" s="50">
        <f t="shared" si="2"/>
        <v>0</v>
      </c>
      <c r="L22" s="50">
        <f t="shared" si="2"/>
        <v>0</v>
      </c>
      <c r="M22" s="50">
        <f t="shared" si="2"/>
        <v>0</v>
      </c>
      <c r="N22" s="50">
        <f t="shared" si="2"/>
        <v>0</v>
      </c>
      <c r="O22" s="50">
        <f t="shared" si="2"/>
        <v>0</v>
      </c>
      <c r="P22" s="50">
        <f t="shared" si="2"/>
        <v>0</v>
      </c>
      <c r="Q22" s="50">
        <f t="shared" si="2"/>
        <v>0</v>
      </c>
      <c r="R22" s="50">
        <f t="shared" si="2"/>
        <v>0</v>
      </c>
      <c r="S22" s="50">
        <f t="shared" si="2"/>
        <v>0</v>
      </c>
    </row>
    <row r="23" spans="1:19" s="16" customFormat="1" ht="31.5">
      <c r="A23" s="15" t="s">
        <v>16</v>
      </c>
      <c r="B23" s="14" t="s">
        <v>15</v>
      </c>
      <c r="C23" s="13"/>
      <c r="D23" s="50">
        <f t="shared" ref="D23:S23" si="3">D30</f>
        <v>0</v>
      </c>
      <c r="E23" s="50">
        <f t="shared" si="3"/>
        <v>0</v>
      </c>
      <c r="F23" s="50">
        <f t="shared" si="3"/>
        <v>0</v>
      </c>
      <c r="G23" s="50">
        <f t="shared" si="3"/>
        <v>0</v>
      </c>
      <c r="H23" s="50">
        <f t="shared" si="3"/>
        <v>0.25</v>
      </c>
      <c r="I23" s="50">
        <f t="shared" si="3"/>
        <v>0</v>
      </c>
      <c r="J23" s="50">
        <f t="shared" si="3"/>
        <v>0</v>
      </c>
      <c r="K23" s="50">
        <f t="shared" si="3"/>
        <v>0</v>
      </c>
      <c r="L23" s="50">
        <f t="shared" si="3"/>
        <v>0</v>
      </c>
      <c r="M23" s="50">
        <f t="shared" si="3"/>
        <v>0</v>
      </c>
      <c r="N23" s="50">
        <f t="shared" si="3"/>
        <v>0</v>
      </c>
      <c r="O23" s="50">
        <f t="shared" si="3"/>
        <v>0</v>
      </c>
      <c r="P23" s="50">
        <f t="shared" si="3"/>
        <v>0</v>
      </c>
      <c r="Q23" s="50">
        <f t="shared" si="3"/>
        <v>0</v>
      </c>
      <c r="R23" s="50">
        <f t="shared" si="3"/>
        <v>0</v>
      </c>
      <c r="S23" s="50">
        <f t="shared" si="3"/>
        <v>0</v>
      </c>
    </row>
    <row r="24" spans="1:19" s="16" customFormat="1" ht="31.5">
      <c r="A24" s="10">
        <v>0</v>
      </c>
      <c r="B24" s="18" t="s">
        <v>14</v>
      </c>
      <c r="C24" s="21"/>
      <c r="D24" s="22">
        <v>0</v>
      </c>
      <c r="E24" s="22">
        <v>0</v>
      </c>
      <c r="F24" s="22">
        <v>0</v>
      </c>
      <c r="G24" s="22">
        <v>0</v>
      </c>
      <c r="H24" s="22">
        <v>0</v>
      </c>
      <c r="I24" s="22">
        <v>0</v>
      </c>
      <c r="J24" s="22">
        <v>0</v>
      </c>
      <c r="K24" s="22">
        <v>0</v>
      </c>
      <c r="L24" s="22">
        <v>0</v>
      </c>
      <c r="M24" s="22">
        <v>0</v>
      </c>
      <c r="N24" s="22">
        <v>0</v>
      </c>
      <c r="O24" s="22">
        <v>0</v>
      </c>
      <c r="P24" s="22">
        <v>0</v>
      </c>
      <c r="Q24" s="22">
        <v>0</v>
      </c>
      <c r="R24" s="22">
        <v>0</v>
      </c>
      <c r="S24" s="22">
        <v>0</v>
      </c>
    </row>
    <row r="25" spans="1:19" s="16" customFormat="1" ht="15.75">
      <c r="A25" s="10">
        <v>0</v>
      </c>
      <c r="B25" s="18" t="str">
        <f>'[4]1(2017)'!B25</f>
        <v>Республика Марий Эл</v>
      </c>
      <c r="C25" s="21"/>
      <c r="D25" s="27"/>
      <c r="E25" s="27"/>
      <c r="F25" s="20"/>
      <c r="G25" s="20"/>
      <c r="H25" s="27"/>
      <c r="I25" s="27"/>
      <c r="J25" s="27"/>
      <c r="K25" s="27"/>
      <c r="L25" s="27"/>
      <c r="M25" s="27"/>
      <c r="N25" s="27"/>
      <c r="O25" s="27"/>
      <c r="P25" s="27"/>
      <c r="Q25" s="27"/>
      <c r="R25" s="27"/>
      <c r="S25" s="27"/>
    </row>
    <row r="26" spans="1:19" s="16" customFormat="1" ht="47.25">
      <c r="A26" s="15" t="s">
        <v>12</v>
      </c>
      <c r="B26" s="14" t="s">
        <v>11</v>
      </c>
      <c r="C26" s="13"/>
      <c r="D26" s="12">
        <f t="shared" ref="D26:S26" si="4">D27</f>
        <v>0</v>
      </c>
      <c r="E26" s="12">
        <f t="shared" si="4"/>
        <v>0</v>
      </c>
      <c r="F26" s="12">
        <f t="shared" si="4"/>
        <v>2</v>
      </c>
      <c r="G26" s="12">
        <f t="shared" si="4"/>
        <v>0</v>
      </c>
      <c r="H26" s="12">
        <f t="shared" si="4"/>
        <v>0</v>
      </c>
      <c r="I26" s="12">
        <f t="shared" si="4"/>
        <v>0</v>
      </c>
      <c r="J26" s="12">
        <f t="shared" si="4"/>
        <v>0</v>
      </c>
      <c r="K26" s="12">
        <f t="shared" si="4"/>
        <v>0</v>
      </c>
      <c r="L26" s="12">
        <f t="shared" si="4"/>
        <v>0</v>
      </c>
      <c r="M26" s="12">
        <f t="shared" si="4"/>
        <v>0</v>
      </c>
      <c r="N26" s="12">
        <f t="shared" si="4"/>
        <v>0</v>
      </c>
      <c r="O26" s="12">
        <f t="shared" si="4"/>
        <v>0</v>
      </c>
      <c r="P26" s="12">
        <f t="shared" si="4"/>
        <v>0</v>
      </c>
      <c r="Q26" s="12">
        <f t="shared" si="4"/>
        <v>0</v>
      </c>
      <c r="R26" s="12">
        <f t="shared" si="4"/>
        <v>0</v>
      </c>
      <c r="S26" s="12">
        <f t="shared" si="4"/>
        <v>0</v>
      </c>
    </row>
    <row r="27" spans="1:19" s="16" customFormat="1" ht="31.5">
      <c r="A27" s="15" t="s">
        <v>10</v>
      </c>
      <c r="B27" s="14" t="s">
        <v>9</v>
      </c>
      <c r="C27" s="13"/>
      <c r="D27" s="12">
        <f t="shared" ref="D27:S27" si="5">SUM(D28)</f>
        <v>0</v>
      </c>
      <c r="E27" s="12">
        <f t="shared" si="5"/>
        <v>0</v>
      </c>
      <c r="F27" s="12">
        <f t="shared" si="5"/>
        <v>2</v>
      </c>
      <c r="G27" s="12">
        <f t="shared" si="5"/>
        <v>0</v>
      </c>
      <c r="H27" s="12">
        <f t="shared" si="5"/>
        <v>0</v>
      </c>
      <c r="I27" s="12">
        <f t="shared" si="5"/>
        <v>0</v>
      </c>
      <c r="J27" s="12">
        <f t="shared" si="5"/>
        <v>0</v>
      </c>
      <c r="K27" s="12">
        <f t="shared" si="5"/>
        <v>0</v>
      </c>
      <c r="L27" s="12">
        <f t="shared" si="5"/>
        <v>0</v>
      </c>
      <c r="M27" s="12">
        <f t="shared" si="5"/>
        <v>0</v>
      </c>
      <c r="N27" s="12">
        <f t="shared" si="5"/>
        <v>0</v>
      </c>
      <c r="O27" s="12">
        <f t="shared" si="5"/>
        <v>0</v>
      </c>
      <c r="P27" s="12">
        <f t="shared" si="5"/>
        <v>0</v>
      </c>
      <c r="Q27" s="12">
        <f t="shared" si="5"/>
        <v>0</v>
      </c>
      <c r="R27" s="12">
        <f t="shared" si="5"/>
        <v>0</v>
      </c>
      <c r="S27" s="12">
        <f t="shared" si="5"/>
        <v>0</v>
      </c>
    </row>
    <row r="28" spans="1:19" s="16" customFormat="1" ht="141.75">
      <c r="A28" s="10" t="s">
        <v>8</v>
      </c>
      <c r="B28" s="18" t="s">
        <v>7</v>
      </c>
      <c r="C28" s="11" t="s">
        <v>67</v>
      </c>
      <c r="D28" s="17">
        <v>0</v>
      </c>
      <c r="E28" s="17">
        <v>0</v>
      </c>
      <c r="F28" s="17">
        <v>2</v>
      </c>
      <c r="G28" s="17">
        <v>0</v>
      </c>
      <c r="H28" s="17">
        <v>0</v>
      </c>
      <c r="I28" s="17">
        <v>0</v>
      </c>
      <c r="J28" s="17">
        <v>0</v>
      </c>
      <c r="K28" s="17">
        <v>0</v>
      </c>
      <c r="L28" s="17">
        <v>0</v>
      </c>
      <c r="M28" s="17">
        <v>0</v>
      </c>
      <c r="N28" s="17">
        <v>0</v>
      </c>
      <c r="O28" s="17">
        <v>0</v>
      </c>
      <c r="P28" s="17">
        <v>0</v>
      </c>
      <c r="Q28" s="17">
        <v>0</v>
      </c>
      <c r="R28" s="17">
        <v>0</v>
      </c>
      <c r="S28" s="17">
        <v>0</v>
      </c>
    </row>
    <row r="29" spans="1:19" s="16" customFormat="1" ht="15.75" hidden="1">
      <c r="A29" s="10"/>
      <c r="B29" s="51"/>
      <c r="C29" s="52"/>
      <c r="D29" s="17"/>
      <c r="E29" s="17"/>
      <c r="F29" s="17"/>
      <c r="G29" s="17"/>
      <c r="H29" s="17"/>
      <c r="I29" s="17"/>
      <c r="J29" s="17"/>
      <c r="K29" s="17"/>
      <c r="L29" s="17"/>
      <c r="M29" s="17"/>
      <c r="N29" s="17"/>
      <c r="O29" s="17"/>
      <c r="P29" s="17"/>
      <c r="Q29" s="17"/>
      <c r="R29" s="17"/>
      <c r="S29" s="17"/>
    </row>
    <row r="30" spans="1:19" ht="31.5">
      <c r="A30" s="15" t="s">
        <v>5</v>
      </c>
      <c r="B30" s="14" t="s">
        <v>4</v>
      </c>
      <c r="C30" s="13"/>
      <c r="D30" s="12">
        <f t="shared" ref="D30:S30" si="6">SUM(D31:D31)</f>
        <v>0</v>
      </c>
      <c r="E30" s="12">
        <f t="shared" si="6"/>
        <v>0</v>
      </c>
      <c r="F30" s="12">
        <f t="shared" si="6"/>
        <v>0</v>
      </c>
      <c r="G30" s="12">
        <f t="shared" si="6"/>
        <v>0</v>
      </c>
      <c r="H30" s="12">
        <f t="shared" si="6"/>
        <v>0.25</v>
      </c>
      <c r="I30" s="12">
        <f t="shared" si="6"/>
        <v>0</v>
      </c>
      <c r="J30" s="12">
        <f t="shared" si="6"/>
        <v>0</v>
      </c>
      <c r="K30" s="12">
        <f t="shared" si="6"/>
        <v>0</v>
      </c>
      <c r="L30" s="12">
        <f t="shared" si="6"/>
        <v>0</v>
      </c>
      <c r="M30" s="12">
        <f t="shared" si="6"/>
        <v>0</v>
      </c>
      <c r="N30" s="12">
        <f t="shared" si="6"/>
        <v>0</v>
      </c>
      <c r="O30" s="12">
        <f t="shared" si="6"/>
        <v>0</v>
      </c>
      <c r="P30" s="12">
        <f t="shared" si="6"/>
        <v>0</v>
      </c>
      <c r="Q30" s="12">
        <f t="shared" si="6"/>
        <v>0</v>
      </c>
      <c r="R30" s="12">
        <f t="shared" si="6"/>
        <v>0</v>
      </c>
      <c r="S30" s="12">
        <f t="shared" si="6"/>
        <v>0</v>
      </c>
    </row>
    <row r="31" spans="1:19" ht="63">
      <c r="A31" s="10" t="s">
        <v>3</v>
      </c>
      <c r="B31" s="39" t="s">
        <v>68</v>
      </c>
      <c r="C31" s="9" t="s">
        <v>69</v>
      </c>
      <c r="D31" s="17">
        <v>0</v>
      </c>
      <c r="E31" s="17">
        <v>0</v>
      </c>
      <c r="F31" s="53">
        <v>0</v>
      </c>
      <c r="G31" s="53">
        <v>0</v>
      </c>
      <c r="H31" s="17">
        <v>0.25</v>
      </c>
      <c r="I31" s="17">
        <v>0</v>
      </c>
      <c r="J31" s="53">
        <v>0</v>
      </c>
      <c r="K31" s="53">
        <v>0</v>
      </c>
      <c r="L31" s="53">
        <v>0</v>
      </c>
      <c r="M31" s="53">
        <v>0</v>
      </c>
      <c r="N31" s="53">
        <v>0</v>
      </c>
      <c r="O31" s="53">
        <v>0</v>
      </c>
      <c r="P31" s="17">
        <v>0</v>
      </c>
      <c r="Q31" s="17">
        <v>0</v>
      </c>
      <c r="R31" s="53">
        <v>0</v>
      </c>
      <c r="S31" s="53">
        <v>0</v>
      </c>
    </row>
    <row r="34" spans="2:11" s="2" customFormat="1" ht="15.75">
      <c r="B34" s="418" t="s">
        <v>2</v>
      </c>
      <c r="C34" s="418"/>
      <c r="D34" s="418"/>
      <c r="F34" s="3"/>
      <c r="G34" s="3"/>
      <c r="H34" s="3"/>
      <c r="I34" s="3"/>
      <c r="J34" s="3"/>
      <c r="K34" s="3"/>
    </row>
    <row r="35" spans="2:11" s="2" customFormat="1" ht="15">
      <c r="B35" s="3"/>
      <c r="C35" s="3"/>
      <c r="D35" s="3"/>
      <c r="E35" s="3"/>
      <c r="F35" s="3"/>
      <c r="G35" s="3"/>
      <c r="H35" s="3"/>
      <c r="I35" s="3"/>
      <c r="J35" s="3"/>
      <c r="K35" s="3"/>
    </row>
    <row r="36" spans="2:11" s="2" customFormat="1" ht="15">
      <c r="B36" s="3"/>
      <c r="C36" s="3"/>
      <c r="D36" s="3"/>
      <c r="E36" s="3"/>
      <c r="F36" s="3"/>
      <c r="G36" s="3"/>
      <c r="H36" s="3"/>
      <c r="I36" s="3"/>
      <c r="J36" s="3"/>
      <c r="K36" s="3"/>
    </row>
    <row r="37" spans="2:11" s="2" customFormat="1" ht="15">
      <c r="B37" s="3"/>
      <c r="C37" s="3"/>
      <c r="D37" s="3"/>
      <c r="E37" s="3"/>
      <c r="F37" s="3"/>
      <c r="G37" s="3"/>
      <c r="H37" s="3"/>
      <c r="I37" s="3"/>
      <c r="J37" s="3"/>
      <c r="K37" s="3"/>
    </row>
    <row r="38" spans="2:11" s="2" customFormat="1" ht="15.75">
      <c r="B38" s="54" t="s">
        <v>0</v>
      </c>
      <c r="C38" s="54"/>
      <c r="D38" s="4"/>
      <c r="E38" s="4"/>
      <c r="F38" s="4"/>
      <c r="G38" s="4"/>
      <c r="H38" s="3"/>
      <c r="I38" s="3"/>
      <c r="J38" s="3"/>
      <c r="K38" s="3"/>
    </row>
    <row r="39" spans="2:11" s="2" customFormat="1" ht="15">
      <c r="B39" s="3"/>
      <c r="C39" s="3"/>
      <c r="D39" s="3"/>
      <c r="E39" s="3"/>
      <c r="F39" s="3"/>
      <c r="G39" s="3"/>
      <c r="H39" s="3"/>
      <c r="I39" s="3"/>
      <c r="J39" s="3"/>
      <c r="K39" s="3"/>
    </row>
  </sheetData>
  <mergeCells count="29">
    <mergeCell ref="A10:S10"/>
    <mergeCell ref="G2:H2"/>
    <mergeCell ref="A4:S4"/>
    <mergeCell ref="A5:S5"/>
    <mergeCell ref="A7:S7"/>
    <mergeCell ref="A8:S8"/>
    <mergeCell ref="A12:S12"/>
    <mergeCell ref="A13:S13"/>
    <mergeCell ref="A14:S14"/>
    <mergeCell ref="A15:A18"/>
    <mergeCell ref="B15:B18"/>
    <mergeCell ref="C15:C18"/>
    <mergeCell ref="D15:S15"/>
    <mergeCell ref="D16:E16"/>
    <mergeCell ref="F16:I16"/>
    <mergeCell ref="J16:K16"/>
    <mergeCell ref="P17:Q17"/>
    <mergeCell ref="R17:S17"/>
    <mergeCell ref="B34:D34"/>
    <mergeCell ref="L16:M16"/>
    <mergeCell ref="N16:O16"/>
    <mergeCell ref="P16:Q16"/>
    <mergeCell ref="R16:S16"/>
    <mergeCell ref="D17:E17"/>
    <mergeCell ref="F17:G17"/>
    <mergeCell ref="H17:I17"/>
    <mergeCell ref="J17:K17"/>
    <mergeCell ref="L17:M17"/>
    <mergeCell ref="N17:O17"/>
  </mergeCells>
  <pageMargins left="0.70866141732283472" right="0.70866141732283472" top="0.74803149606299213" bottom="0.74803149606299213" header="0.31496062992125984" footer="0.31496062992125984"/>
  <pageSetup paperSize="9" scale="2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F39"/>
  <sheetViews>
    <sheetView view="pageBreakPreview" zoomScale="90" zoomScaleNormal="100" zoomScaleSheetLayoutView="90" workbookViewId="0">
      <selection activeCell="P36" sqref="P36"/>
    </sheetView>
  </sheetViews>
  <sheetFormatPr defaultRowHeight="12"/>
  <cols>
    <col min="1" max="1" width="9.75" style="1" customWidth="1"/>
    <col min="2" max="2" width="33.875" style="1" customWidth="1"/>
    <col min="3" max="3" width="12.75" style="1" customWidth="1"/>
    <col min="4" max="14" width="8.125" style="1" customWidth="1"/>
    <col min="15" max="15" width="10.875" style="1" customWidth="1"/>
    <col min="16" max="19" width="8.125" style="1" customWidth="1"/>
    <col min="20" max="16384" width="9" style="1"/>
  </cols>
  <sheetData>
    <row r="2" spans="1:32" ht="15.75">
      <c r="F2" s="42"/>
      <c r="G2" s="416"/>
      <c r="H2" s="416"/>
      <c r="I2" s="42"/>
    </row>
    <row r="3" spans="1:32">
      <c r="F3" s="33"/>
      <c r="G3" s="33"/>
      <c r="H3" s="33"/>
      <c r="I3" s="33"/>
    </row>
    <row r="4" spans="1:32" ht="18.75">
      <c r="A4" s="417" t="s">
        <v>59</v>
      </c>
      <c r="B4" s="417"/>
      <c r="C4" s="417"/>
      <c r="D4" s="417"/>
      <c r="E4" s="417"/>
      <c r="F4" s="417"/>
      <c r="G4" s="417"/>
      <c r="H4" s="417"/>
      <c r="I4" s="417"/>
      <c r="J4" s="417"/>
      <c r="K4" s="417"/>
      <c r="L4" s="417"/>
      <c r="M4" s="417"/>
      <c r="N4" s="417"/>
      <c r="O4" s="417"/>
      <c r="P4" s="417"/>
      <c r="Q4" s="417"/>
      <c r="R4" s="417"/>
      <c r="S4" s="417"/>
    </row>
    <row r="5" spans="1:32" ht="18.75">
      <c r="A5" s="374" t="s">
        <v>70</v>
      </c>
      <c r="B5" s="374"/>
      <c r="C5" s="374"/>
      <c r="D5" s="374"/>
      <c r="E5" s="374"/>
      <c r="F5" s="374"/>
      <c r="G5" s="374"/>
      <c r="H5" s="374"/>
      <c r="I5" s="374"/>
      <c r="J5" s="374"/>
      <c r="K5" s="374"/>
      <c r="L5" s="374"/>
      <c r="M5" s="374"/>
      <c r="N5" s="374"/>
      <c r="O5" s="374"/>
      <c r="P5" s="374"/>
      <c r="Q5" s="374"/>
      <c r="R5" s="374"/>
      <c r="S5" s="374"/>
    </row>
    <row r="6" spans="1:32" ht="15.75" customHeight="1"/>
    <row r="7" spans="1:32" ht="21.75" customHeight="1">
      <c r="A7" s="375" t="s">
        <v>58</v>
      </c>
      <c r="B7" s="375"/>
      <c r="C7" s="375"/>
      <c r="D7" s="375"/>
      <c r="E7" s="375"/>
      <c r="F7" s="375"/>
      <c r="G7" s="375"/>
      <c r="H7" s="375"/>
      <c r="I7" s="375"/>
      <c r="J7" s="375"/>
      <c r="K7" s="375"/>
      <c r="L7" s="375"/>
      <c r="M7" s="375"/>
      <c r="N7" s="375"/>
      <c r="O7" s="375"/>
      <c r="P7" s="375"/>
      <c r="Q7" s="375"/>
      <c r="R7" s="375"/>
      <c r="S7" s="375"/>
    </row>
    <row r="8" spans="1:32" ht="15.75" customHeight="1">
      <c r="A8" s="376" t="s">
        <v>57</v>
      </c>
      <c r="B8" s="376"/>
      <c r="C8" s="376"/>
      <c r="D8" s="376"/>
      <c r="E8" s="376"/>
      <c r="F8" s="376"/>
      <c r="G8" s="376"/>
      <c r="H8" s="376"/>
      <c r="I8" s="376"/>
      <c r="J8" s="376"/>
      <c r="K8" s="376"/>
      <c r="L8" s="376"/>
      <c r="M8" s="376"/>
      <c r="N8" s="376"/>
      <c r="O8" s="376"/>
      <c r="P8" s="376"/>
      <c r="Q8" s="376"/>
      <c r="R8" s="376"/>
      <c r="S8" s="376"/>
    </row>
    <row r="10" spans="1:32" ht="16.5" customHeight="1">
      <c r="A10" s="375" t="s">
        <v>61</v>
      </c>
      <c r="B10" s="375"/>
      <c r="C10" s="375"/>
      <c r="D10" s="375"/>
      <c r="E10" s="375"/>
      <c r="F10" s="375"/>
      <c r="G10" s="375"/>
      <c r="H10" s="375"/>
      <c r="I10" s="375"/>
      <c r="J10" s="375"/>
      <c r="K10" s="375"/>
      <c r="L10" s="375"/>
      <c r="M10" s="375"/>
      <c r="N10" s="375"/>
      <c r="O10" s="375"/>
      <c r="P10" s="375"/>
      <c r="Q10" s="375"/>
      <c r="R10" s="375"/>
      <c r="S10" s="375"/>
    </row>
    <row r="11" spans="1:32" ht="15" customHeight="1">
      <c r="A11" s="43"/>
      <c r="B11" s="43"/>
      <c r="C11" s="43"/>
      <c r="D11" s="43"/>
      <c r="E11" s="43"/>
      <c r="F11" s="43"/>
      <c r="G11" s="43"/>
      <c r="H11" s="43"/>
      <c r="I11" s="43"/>
      <c r="J11" s="37"/>
      <c r="K11" s="37"/>
      <c r="L11" s="37"/>
      <c r="M11" s="37"/>
      <c r="N11" s="37"/>
      <c r="O11" s="37"/>
      <c r="P11" s="43"/>
      <c r="Q11" s="43"/>
      <c r="R11" s="43"/>
      <c r="S11" s="43"/>
    </row>
    <row r="12" spans="1:32" s="33" customFormat="1" ht="15.75" customHeight="1">
      <c r="A12" s="412" t="s">
        <v>71</v>
      </c>
      <c r="B12" s="412"/>
      <c r="C12" s="412"/>
      <c r="D12" s="412"/>
      <c r="E12" s="412"/>
      <c r="F12" s="412"/>
      <c r="G12" s="412"/>
      <c r="H12" s="412"/>
      <c r="I12" s="412"/>
      <c r="J12" s="412"/>
      <c r="K12" s="412"/>
      <c r="L12" s="412"/>
      <c r="M12" s="412"/>
      <c r="N12" s="412"/>
      <c r="O12" s="412"/>
      <c r="P12" s="412"/>
      <c r="Q12" s="412"/>
      <c r="R12" s="412"/>
      <c r="S12" s="412"/>
      <c r="T12" s="34"/>
      <c r="U12" s="34"/>
      <c r="V12" s="34"/>
      <c r="W12" s="34"/>
      <c r="X12" s="34"/>
      <c r="Y12" s="34"/>
      <c r="Z12" s="34"/>
      <c r="AA12" s="34"/>
      <c r="AB12" s="34"/>
      <c r="AC12" s="34"/>
      <c r="AD12" s="34"/>
      <c r="AE12" s="34"/>
      <c r="AF12" s="34"/>
    </row>
    <row r="13" spans="1:32" s="33" customFormat="1" ht="15.75" customHeight="1">
      <c r="A13" s="377" t="s">
        <v>56</v>
      </c>
      <c r="B13" s="377"/>
      <c r="C13" s="377"/>
      <c r="D13" s="377"/>
      <c r="E13" s="377"/>
      <c r="F13" s="377"/>
      <c r="G13" s="377"/>
      <c r="H13" s="377"/>
      <c r="I13" s="377"/>
      <c r="J13" s="377"/>
      <c r="K13" s="377"/>
      <c r="L13" s="377"/>
      <c r="M13" s="377"/>
      <c r="N13" s="377"/>
      <c r="O13" s="377"/>
      <c r="P13" s="377"/>
      <c r="Q13" s="377"/>
      <c r="R13" s="377"/>
      <c r="S13" s="377"/>
      <c r="T13" s="35"/>
      <c r="U13" s="35"/>
      <c r="V13" s="35"/>
      <c r="W13" s="35"/>
      <c r="X13" s="35"/>
      <c r="Y13" s="35"/>
      <c r="Z13" s="35"/>
      <c r="AA13" s="35"/>
      <c r="AB13" s="35"/>
      <c r="AC13" s="35"/>
      <c r="AD13" s="35"/>
      <c r="AE13" s="35"/>
      <c r="AF13" s="35"/>
    </row>
    <row r="14" spans="1:32" s="33" customFormat="1" ht="15.75" customHeight="1">
      <c r="A14" s="412"/>
      <c r="B14" s="412"/>
      <c r="C14" s="412"/>
      <c r="D14" s="412"/>
      <c r="E14" s="412"/>
      <c r="F14" s="412"/>
      <c r="G14" s="412"/>
      <c r="H14" s="412"/>
      <c r="I14" s="412"/>
      <c r="J14" s="412"/>
      <c r="K14" s="412"/>
      <c r="L14" s="412"/>
      <c r="M14" s="412"/>
      <c r="N14" s="412"/>
      <c r="O14" s="412"/>
      <c r="P14" s="412"/>
      <c r="Q14" s="412"/>
      <c r="R14" s="412"/>
      <c r="S14" s="412"/>
      <c r="T14" s="34"/>
      <c r="U14" s="34"/>
      <c r="V14" s="34"/>
      <c r="W14" s="34"/>
      <c r="X14" s="34"/>
      <c r="Y14" s="34"/>
      <c r="Z14" s="34"/>
      <c r="AA14" s="34"/>
      <c r="AB14" s="34"/>
      <c r="AC14" s="34"/>
      <c r="AD14" s="34"/>
      <c r="AE14" s="34"/>
      <c r="AF14" s="34"/>
    </row>
    <row r="15" spans="1:32" s="32" customFormat="1" ht="33.75" customHeight="1">
      <c r="A15" s="413" t="s">
        <v>55</v>
      </c>
      <c r="B15" s="413" t="s">
        <v>54</v>
      </c>
      <c r="C15" s="413" t="s">
        <v>53</v>
      </c>
      <c r="D15" s="413" t="s">
        <v>52</v>
      </c>
      <c r="E15" s="413"/>
      <c r="F15" s="413"/>
      <c r="G15" s="413"/>
      <c r="H15" s="413"/>
      <c r="I15" s="413"/>
      <c r="J15" s="413"/>
      <c r="K15" s="413"/>
      <c r="L15" s="413"/>
      <c r="M15" s="413"/>
      <c r="N15" s="413"/>
      <c r="O15" s="413"/>
      <c r="P15" s="413"/>
      <c r="Q15" s="413"/>
      <c r="R15" s="413"/>
      <c r="S15" s="413"/>
    </row>
    <row r="16" spans="1:32" ht="205.5" customHeight="1">
      <c r="A16" s="413"/>
      <c r="B16" s="413"/>
      <c r="C16" s="413"/>
      <c r="D16" s="413" t="s">
        <v>51</v>
      </c>
      <c r="E16" s="413"/>
      <c r="F16" s="413" t="s">
        <v>50</v>
      </c>
      <c r="G16" s="413"/>
      <c r="H16" s="413"/>
      <c r="I16" s="413"/>
      <c r="J16" s="413" t="s">
        <v>49</v>
      </c>
      <c r="K16" s="413"/>
      <c r="L16" s="413" t="s">
        <v>48</v>
      </c>
      <c r="M16" s="413"/>
      <c r="N16" s="413" t="s">
        <v>47</v>
      </c>
      <c r="O16" s="413"/>
      <c r="P16" s="413" t="s">
        <v>46</v>
      </c>
      <c r="Q16" s="413"/>
      <c r="R16" s="413" t="s">
        <v>45</v>
      </c>
      <c r="S16" s="413"/>
    </row>
    <row r="17" spans="1:19" s="31" customFormat="1" ht="192" customHeight="1">
      <c r="A17" s="413"/>
      <c r="B17" s="413"/>
      <c r="C17" s="413"/>
      <c r="D17" s="414" t="s">
        <v>41</v>
      </c>
      <c r="E17" s="414"/>
      <c r="F17" s="414" t="s">
        <v>44</v>
      </c>
      <c r="G17" s="414"/>
      <c r="H17" s="414" t="s">
        <v>43</v>
      </c>
      <c r="I17" s="414"/>
      <c r="J17" s="414" t="s">
        <v>41</v>
      </c>
      <c r="K17" s="414"/>
      <c r="L17" s="414" t="s">
        <v>41</v>
      </c>
      <c r="M17" s="414"/>
      <c r="N17" s="414" t="s">
        <v>41</v>
      </c>
      <c r="O17" s="414"/>
      <c r="P17" s="414" t="s">
        <v>42</v>
      </c>
      <c r="Q17" s="414"/>
      <c r="R17" s="414" t="s">
        <v>41</v>
      </c>
      <c r="S17" s="414"/>
    </row>
    <row r="18" spans="1:19" ht="128.25" customHeight="1">
      <c r="A18" s="413"/>
      <c r="B18" s="413"/>
      <c r="C18" s="413"/>
      <c r="D18" s="30" t="s">
        <v>40</v>
      </c>
      <c r="E18" s="30" t="s">
        <v>39</v>
      </c>
      <c r="F18" s="30" t="s">
        <v>40</v>
      </c>
      <c r="G18" s="30" t="s">
        <v>39</v>
      </c>
      <c r="H18" s="30" t="s">
        <v>40</v>
      </c>
      <c r="I18" s="30" t="s">
        <v>39</v>
      </c>
      <c r="J18" s="30" t="s">
        <v>40</v>
      </c>
      <c r="K18" s="30" t="s">
        <v>39</v>
      </c>
      <c r="L18" s="30" t="s">
        <v>40</v>
      </c>
      <c r="M18" s="30" t="s">
        <v>39</v>
      </c>
      <c r="N18" s="30" t="s">
        <v>40</v>
      </c>
      <c r="O18" s="30" t="s">
        <v>39</v>
      </c>
      <c r="P18" s="30" t="s">
        <v>40</v>
      </c>
      <c r="Q18" s="30" t="s">
        <v>39</v>
      </c>
      <c r="R18" s="30" t="s">
        <v>40</v>
      </c>
      <c r="S18" s="30" t="s">
        <v>39</v>
      </c>
    </row>
    <row r="19" spans="1:19" s="16" customFormat="1" ht="15.75">
      <c r="A19" s="28">
        <v>1</v>
      </c>
      <c r="B19" s="29">
        <v>2</v>
      </c>
      <c r="C19" s="28">
        <v>3</v>
      </c>
      <c r="D19" s="27" t="s">
        <v>38</v>
      </c>
      <c r="E19" s="27" t="s">
        <v>37</v>
      </c>
      <c r="F19" s="27" t="s">
        <v>36</v>
      </c>
      <c r="G19" s="27" t="s">
        <v>35</v>
      </c>
      <c r="H19" s="27" t="s">
        <v>34</v>
      </c>
      <c r="I19" s="27" t="s">
        <v>33</v>
      </c>
      <c r="J19" s="27" t="s">
        <v>32</v>
      </c>
      <c r="K19" s="27" t="s">
        <v>31</v>
      </c>
      <c r="L19" s="27" t="s">
        <v>30</v>
      </c>
      <c r="M19" s="27" t="s">
        <v>29</v>
      </c>
      <c r="N19" s="27" t="s">
        <v>28</v>
      </c>
      <c r="O19" s="27" t="s">
        <v>27</v>
      </c>
      <c r="P19" s="27" t="s">
        <v>26</v>
      </c>
      <c r="Q19" s="27" t="s">
        <v>25</v>
      </c>
      <c r="R19" s="27" t="s">
        <v>24</v>
      </c>
      <c r="S19" s="27" t="s">
        <v>23</v>
      </c>
    </row>
    <row r="20" spans="1:19" s="16" customFormat="1" ht="31.5">
      <c r="A20" s="26" t="s">
        <v>22</v>
      </c>
      <c r="B20" s="25" t="s">
        <v>21</v>
      </c>
      <c r="C20" s="24"/>
      <c r="D20" s="49">
        <f t="shared" ref="D20:S20" si="0">SUM(D21:D23)</f>
        <v>0</v>
      </c>
      <c r="E20" s="49">
        <f t="shared" si="0"/>
        <v>0</v>
      </c>
      <c r="F20" s="49">
        <f t="shared" si="0"/>
        <v>0</v>
      </c>
      <c r="G20" s="49">
        <f t="shared" si="0"/>
        <v>0</v>
      </c>
      <c r="H20" s="49">
        <f t="shared" si="0"/>
        <v>0.16</v>
      </c>
      <c r="I20" s="49">
        <f t="shared" si="0"/>
        <v>0</v>
      </c>
      <c r="J20" s="49">
        <f t="shared" si="0"/>
        <v>0</v>
      </c>
      <c r="K20" s="49">
        <f t="shared" si="0"/>
        <v>0</v>
      </c>
      <c r="L20" s="49">
        <f t="shared" si="0"/>
        <v>0</v>
      </c>
      <c r="M20" s="49">
        <f t="shared" si="0"/>
        <v>0</v>
      </c>
      <c r="N20" s="49">
        <f t="shared" si="0"/>
        <v>0</v>
      </c>
      <c r="O20" s="49">
        <f t="shared" si="0"/>
        <v>0</v>
      </c>
      <c r="P20" s="49">
        <f t="shared" si="0"/>
        <v>0</v>
      </c>
      <c r="Q20" s="49">
        <f t="shared" si="0"/>
        <v>0</v>
      </c>
      <c r="R20" s="49">
        <f t="shared" si="0"/>
        <v>0</v>
      </c>
      <c r="S20" s="49">
        <f t="shared" si="0"/>
        <v>0</v>
      </c>
    </row>
    <row r="21" spans="1:19" s="16" customFormat="1" ht="31.5">
      <c r="A21" s="15" t="s">
        <v>20</v>
      </c>
      <c r="B21" s="14" t="s">
        <v>19</v>
      </c>
      <c r="C21" s="13"/>
      <c r="D21" s="50">
        <f t="shared" ref="D21:S21" si="1">D24</f>
        <v>0</v>
      </c>
      <c r="E21" s="50">
        <f t="shared" si="1"/>
        <v>0</v>
      </c>
      <c r="F21" s="50">
        <f t="shared" si="1"/>
        <v>0</v>
      </c>
      <c r="G21" s="50">
        <f t="shared" si="1"/>
        <v>0</v>
      </c>
      <c r="H21" s="50">
        <f t="shared" si="1"/>
        <v>0</v>
      </c>
      <c r="I21" s="50">
        <f t="shared" si="1"/>
        <v>0</v>
      </c>
      <c r="J21" s="50">
        <f t="shared" si="1"/>
        <v>0</v>
      </c>
      <c r="K21" s="50">
        <f t="shared" si="1"/>
        <v>0</v>
      </c>
      <c r="L21" s="50">
        <f t="shared" si="1"/>
        <v>0</v>
      </c>
      <c r="M21" s="50">
        <f t="shared" si="1"/>
        <v>0</v>
      </c>
      <c r="N21" s="50">
        <f t="shared" si="1"/>
        <v>0</v>
      </c>
      <c r="O21" s="50">
        <f t="shared" si="1"/>
        <v>0</v>
      </c>
      <c r="P21" s="50">
        <f t="shared" si="1"/>
        <v>0</v>
      </c>
      <c r="Q21" s="50">
        <f t="shared" si="1"/>
        <v>0</v>
      </c>
      <c r="R21" s="50">
        <f t="shared" si="1"/>
        <v>0</v>
      </c>
      <c r="S21" s="50">
        <f t="shared" si="1"/>
        <v>0</v>
      </c>
    </row>
    <row r="22" spans="1:19" s="16" customFormat="1" ht="31.5">
      <c r="A22" s="15" t="s">
        <v>18</v>
      </c>
      <c r="B22" s="14" t="s">
        <v>17</v>
      </c>
      <c r="C22" s="13"/>
      <c r="D22" s="50">
        <f t="shared" ref="D22:S22" si="2">D26</f>
        <v>0</v>
      </c>
      <c r="E22" s="50">
        <f t="shared" si="2"/>
        <v>0</v>
      </c>
      <c r="F22" s="50">
        <f t="shared" si="2"/>
        <v>0</v>
      </c>
      <c r="G22" s="50">
        <f t="shared" si="2"/>
        <v>0</v>
      </c>
      <c r="H22" s="50">
        <f t="shared" si="2"/>
        <v>0</v>
      </c>
      <c r="I22" s="50">
        <f t="shared" si="2"/>
        <v>0</v>
      </c>
      <c r="J22" s="50">
        <f t="shared" si="2"/>
        <v>0</v>
      </c>
      <c r="K22" s="50">
        <f t="shared" si="2"/>
        <v>0</v>
      </c>
      <c r="L22" s="50">
        <f t="shared" si="2"/>
        <v>0</v>
      </c>
      <c r="M22" s="50">
        <f t="shared" si="2"/>
        <v>0</v>
      </c>
      <c r="N22" s="50">
        <f t="shared" si="2"/>
        <v>0</v>
      </c>
      <c r="O22" s="50">
        <f t="shared" si="2"/>
        <v>0</v>
      </c>
      <c r="P22" s="50">
        <f t="shared" si="2"/>
        <v>0</v>
      </c>
      <c r="Q22" s="50">
        <f t="shared" si="2"/>
        <v>0</v>
      </c>
      <c r="R22" s="50">
        <f t="shared" si="2"/>
        <v>0</v>
      </c>
      <c r="S22" s="50">
        <f t="shared" si="2"/>
        <v>0</v>
      </c>
    </row>
    <row r="23" spans="1:19" s="16" customFormat="1" ht="31.5">
      <c r="A23" s="15" t="s">
        <v>16</v>
      </c>
      <c r="B23" s="14" t="s">
        <v>15</v>
      </c>
      <c r="C23" s="13"/>
      <c r="D23" s="50">
        <f t="shared" ref="D23:S23" si="3">D30</f>
        <v>0</v>
      </c>
      <c r="E23" s="50">
        <f t="shared" si="3"/>
        <v>0</v>
      </c>
      <c r="F23" s="50">
        <f t="shared" si="3"/>
        <v>0</v>
      </c>
      <c r="G23" s="50">
        <f t="shared" si="3"/>
        <v>0</v>
      </c>
      <c r="H23" s="50">
        <f t="shared" si="3"/>
        <v>0.16</v>
      </c>
      <c r="I23" s="50">
        <f t="shared" si="3"/>
        <v>0</v>
      </c>
      <c r="J23" s="50">
        <f t="shared" si="3"/>
        <v>0</v>
      </c>
      <c r="K23" s="50">
        <f t="shared" si="3"/>
        <v>0</v>
      </c>
      <c r="L23" s="50">
        <f t="shared" si="3"/>
        <v>0</v>
      </c>
      <c r="M23" s="50">
        <f t="shared" si="3"/>
        <v>0</v>
      </c>
      <c r="N23" s="50">
        <f t="shared" si="3"/>
        <v>0</v>
      </c>
      <c r="O23" s="50">
        <f t="shared" si="3"/>
        <v>0</v>
      </c>
      <c r="P23" s="50">
        <f t="shared" si="3"/>
        <v>0</v>
      </c>
      <c r="Q23" s="50">
        <f t="shared" si="3"/>
        <v>0</v>
      </c>
      <c r="R23" s="50">
        <f t="shared" si="3"/>
        <v>0</v>
      </c>
      <c r="S23" s="50">
        <f t="shared" si="3"/>
        <v>0</v>
      </c>
    </row>
    <row r="24" spans="1:19" s="16" customFormat="1" ht="31.5">
      <c r="A24" s="10">
        <v>0</v>
      </c>
      <c r="B24" s="18" t="s">
        <v>14</v>
      </c>
      <c r="C24" s="21"/>
      <c r="D24" s="22">
        <v>0</v>
      </c>
      <c r="E24" s="22">
        <v>0</v>
      </c>
      <c r="F24" s="22">
        <v>0</v>
      </c>
      <c r="G24" s="22">
        <v>0</v>
      </c>
      <c r="H24" s="22">
        <v>0</v>
      </c>
      <c r="I24" s="22">
        <v>0</v>
      </c>
      <c r="J24" s="22">
        <v>0</v>
      </c>
      <c r="K24" s="22">
        <v>0</v>
      </c>
      <c r="L24" s="22">
        <v>0</v>
      </c>
      <c r="M24" s="22">
        <v>0</v>
      </c>
      <c r="N24" s="22">
        <v>0</v>
      </c>
      <c r="O24" s="22">
        <v>0</v>
      </c>
      <c r="P24" s="22">
        <v>0</v>
      </c>
      <c r="Q24" s="22">
        <v>0</v>
      </c>
      <c r="R24" s="22">
        <v>0</v>
      </c>
      <c r="S24" s="22">
        <v>0</v>
      </c>
    </row>
    <row r="25" spans="1:19" s="16" customFormat="1" ht="15.75">
      <c r="A25" s="10"/>
      <c r="B25" s="18" t="str">
        <f>'[4]1(2017)'!B25</f>
        <v>Республика Марий Эл</v>
      </c>
      <c r="C25" s="21"/>
      <c r="D25" s="27"/>
      <c r="E25" s="27"/>
      <c r="F25" s="20"/>
      <c r="G25" s="20"/>
      <c r="H25" s="27"/>
      <c r="I25" s="27"/>
      <c r="J25" s="27"/>
      <c r="K25" s="27"/>
      <c r="L25" s="27"/>
      <c r="M25" s="27"/>
      <c r="N25" s="27"/>
      <c r="O25" s="27"/>
      <c r="P25" s="27"/>
      <c r="Q25" s="27"/>
      <c r="R25" s="27"/>
      <c r="S25" s="27"/>
    </row>
    <row r="26" spans="1:19" s="16" customFormat="1" ht="47.25">
      <c r="A26" s="15" t="s">
        <v>12</v>
      </c>
      <c r="B26" s="14" t="s">
        <v>11</v>
      </c>
      <c r="C26" s="13"/>
      <c r="D26" s="12">
        <f t="shared" ref="D26:S26" si="4">D27</f>
        <v>0</v>
      </c>
      <c r="E26" s="12">
        <f t="shared" si="4"/>
        <v>0</v>
      </c>
      <c r="F26" s="12">
        <f t="shared" si="4"/>
        <v>0</v>
      </c>
      <c r="G26" s="12">
        <f t="shared" si="4"/>
        <v>0</v>
      </c>
      <c r="H26" s="12">
        <f t="shared" si="4"/>
        <v>0</v>
      </c>
      <c r="I26" s="12">
        <f t="shared" si="4"/>
        <v>0</v>
      </c>
      <c r="J26" s="12">
        <f t="shared" si="4"/>
        <v>0</v>
      </c>
      <c r="K26" s="12">
        <f t="shared" si="4"/>
        <v>0</v>
      </c>
      <c r="L26" s="12">
        <f t="shared" si="4"/>
        <v>0</v>
      </c>
      <c r="M26" s="12">
        <f t="shared" si="4"/>
        <v>0</v>
      </c>
      <c r="N26" s="12">
        <f t="shared" si="4"/>
        <v>0</v>
      </c>
      <c r="O26" s="12">
        <f t="shared" si="4"/>
        <v>0</v>
      </c>
      <c r="P26" s="12">
        <f t="shared" si="4"/>
        <v>0</v>
      </c>
      <c r="Q26" s="12">
        <f t="shared" si="4"/>
        <v>0</v>
      </c>
      <c r="R26" s="12">
        <f t="shared" si="4"/>
        <v>0</v>
      </c>
      <c r="S26" s="12">
        <f t="shared" si="4"/>
        <v>0</v>
      </c>
    </row>
    <row r="27" spans="1:19" s="16" customFormat="1" ht="31.5">
      <c r="A27" s="15" t="s">
        <v>10</v>
      </c>
      <c r="B27" s="14" t="s">
        <v>9</v>
      </c>
      <c r="C27" s="13"/>
      <c r="D27" s="12">
        <f t="shared" ref="D27:S27" si="5">SUM(D28)</f>
        <v>0</v>
      </c>
      <c r="E27" s="12">
        <f t="shared" si="5"/>
        <v>0</v>
      </c>
      <c r="F27" s="12">
        <f t="shared" si="5"/>
        <v>0</v>
      </c>
      <c r="G27" s="12">
        <f t="shared" si="5"/>
        <v>0</v>
      </c>
      <c r="H27" s="12">
        <f t="shared" si="5"/>
        <v>0</v>
      </c>
      <c r="I27" s="12">
        <f t="shared" si="5"/>
        <v>0</v>
      </c>
      <c r="J27" s="12">
        <f t="shared" si="5"/>
        <v>0</v>
      </c>
      <c r="K27" s="12">
        <f t="shared" si="5"/>
        <v>0</v>
      </c>
      <c r="L27" s="12">
        <f t="shared" si="5"/>
        <v>0</v>
      </c>
      <c r="M27" s="12">
        <f t="shared" si="5"/>
        <v>0</v>
      </c>
      <c r="N27" s="12">
        <f t="shared" si="5"/>
        <v>0</v>
      </c>
      <c r="O27" s="12">
        <f t="shared" si="5"/>
        <v>0</v>
      </c>
      <c r="P27" s="12">
        <f t="shared" si="5"/>
        <v>0</v>
      </c>
      <c r="Q27" s="12">
        <f t="shared" si="5"/>
        <v>0</v>
      </c>
      <c r="R27" s="12">
        <f t="shared" si="5"/>
        <v>0</v>
      </c>
      <c r="S27" s="12">
        <f t="shared" si="5"/>
        <v>0</v>
      </c>
    </row>
    <row r="28" spans="1:19" s="16" customFormat="1" ht="141.75">
      <c r="A28" s="10" t="s">
        <v>8</v>
      </c>
      <c r="B28" s="55" t="s">
        <v>7</v>
      </c>
      <c r="C28" s="52" t="s">
        <v>72</v>
      </c>
      <c r="D28" s="17">
        <v>0</v>
      </c>
      <c r="E28" s="17">
        <v>0</v>
      </c>
      <c r="F28" s="17">
        <v>0</v>
      </c>
      <c r="G28" s="17">
        <v>0</v>
      </c>
      <c r="H28" s="17">
        <v>0</v>
      </c>
      <c r="I28" s="17">
        <v>0</v>
      </c>
      <c r="J28" s="17">
        <v>0</v>
      </c>
      <c r="K28" s="17">
        <v>0</v>
      </c>
      <c r="L28" s="17">
        <v>0</v>
      </c>
      <c r="M28" s="17">
        <v>0</v>
      </c>
      <c r="N28" s="17">
        <v>0</v>
      </c>
      <c r="O28" s="17">
        <v>0</v>
      </c>
      <c r="P28" s="17">
        <v>0</v>
      </c>
      <c r="Q28" s="17">
        <v>0</v>
      </c>
      <c r="R28" s="17">
        <v>0</v>
      </c>
      <c r="S28" s="17">
        <v>0</v>
      </c>
    </row>
    <row r="29" spans="1:19" s="16" customFormat="1" ht="126">
      <c r="A29" s="10" t="s">
        <v>73</v>
      </c>
      <c r="B29" s="55" t="s">
        <v>74</v>
      </c>
      <c r="C29" s="52" t="s">
        <v>75</v>
      </c>
      <c r="D29" s="17">
        <v>0</v>
      </c>
      <c r="E29" s="17">
        <v>0</v>
      </c>
      <c r="F29" s="17">
        <v>0</v>
      </c>
      <c r="G29" s="17">
        <v>0</v>
      </c>
      <c r="H29" s="17">
        <v>0</v>
      </c>
      <c r="I29" s="17">
        <v>0</v>
      </c>
      <c r="J29" s="17">
        <v>0</v>
      </c>
      <c r="K29" s="17">
        <v>0</v>
      </c>
      <c r="L29" s="17">
        <v>0</v>
      </c>
      <c r="M29" s="17">
        <v>0</v>
      </c>
      <c r="N29" s="17">
        <v>0</v>
      </c>
      <c r="O29" s="17">
        <v>0</v>
      </c>
      <c r="P29" s="17">
        <v>0</v>
      </c>
      <c r="Q29" s="17">
        <v>0</v>
      </c>
      <c r="R29" s="17">
        <v>0</v>
      </c>
      <c r="S29" s="17">
        <v>0</v>
      </c>
    </row>
    <row r="30" spans="1:19" ht="31.5">
      <c r="A30" s="15" t="s">
        <v>5</v>
      </c>
      <c r="B30" s="14" t="s">
        <v>4</v>
      </c>
      <c r="C30" s="13"/>
      <c r="D30" s="12">
        <f t="shared" ref="D30:S30" si="6">SUM(D31:D31)</f>
        <v>0</v>
      </c>
      <c r="E30" s="12">
        <f t="shared" si="6"/>
        <v>0</v>
      </c>
      <c r="F30" s="12">
        <f t="shared" si="6"/>
        <v>0</v>
      </c>
      <c r="G30" s="12">
        <f t="shared" si="6"/>
        <v>0</v>
      </c>
      <c r="H30" s="12">
        <f t="shared" si="6"/>
        <v>0.16</v>
      </c>
      <c r="I30" s="12">
        <f t="shared" si="6"/>
        <v>0</v>
      </c>
      <c r="J30" s="12">
        <f t="shared" si="6"/>
        <v>0</v>
      </c>
      <c r="K30" s="12">
        <f t="shared" si="6"/>
        <v>0</v>
      </c>
      <c r="L30" s="12">
        <f t="shared" si="6"/>
        <v>0</v>
      </c>
      <c r="M30" s="12">
        <f t="shared" si="6"/>
        <v>0</v>
      </c>
      <c r="N30" s="12">
        <f t="shared" si="6"/>
        <v>0</v>
      </c>
      <c r="O30" s="12">
        <f t="shared" si="6"/>
        <v>0</v>
      </c>
      <c r="P30" s="12">
        <f t="shared" si="6"/>
        <v>0</v>
      </c>
      <c r="Q30" s="12">
        <f t="shared" si="6"/>
        <v>0</v>
      </c>
      <c r="R30" s="12">
        <f t="shared" si="6"/>
        <v>0</v>
      </c>
      <c r="S30" s="12">
        <f t="shared" si="6"/>
        <v>0</v>
      </c>
    </row>
    <row r="31" spans="1:19" ht="63">
      <c r="A31" s="10" t="s">
        <v>3</v>
      </c>
      <c r="B31" s="39" t="s">
        <v>76</v>
      </c>
      <c r="C31" s="9" t="s">
        <v>77</v>
      </c>
      <c r="D31" s="17">
        <v>0</v>
      </c>
      <c r="E31" s="17">
        <v>0</v>
      </c>
      <c r="F31" s="53">
        <v>0</v>
      </c>
      <c r="G31" s="53">
        <v>0</v>
      </c>
      <c r="H31" s="17">
        <v>0.16</v>
      </c>
      <c r="I31" s="17">
        <v>0</v>
      </c>
      <c r="J31" s="53">
        <v>0</v>
      </c>
      <c r="K31" s="53">
        <v>0</v>
      </c>
      <c r="L31" s="53">
        <v>0</v>
      </c>
      <c r="M31" s="53">
        <v>0</v>
      </c>
      <c r="N31" s="53">
        <v>0</v>
      </c>
      <c r="O31" s="53">
        <v>0</v>
      </c>
      <c r="P31" s="53">
        <v>0</v>
      </c>
      <c r="Q31" s="53">
        <v>0</v>
      </c>
      <c r="R31" s="53">
        <v>0</v>
      </c>
      <c r="S31" s="53">
        <v>0</v>
      </c>
    </row>
    <row r="34" spans="2:11" s="2" customFormat="1" ht="15.75">
      <c r="B34" s="418" t="s">
        <v>2</v>
      </c>
      <c r="C34" s="418"/>
      <c r="D34" s="418"/>
      <c r="F34" s="3"/>
      <c r="G34" s="3"/>
      <c r="H34" s="3"/>
      <c r="I34" s="3"/>
      <c r="J34" s="3"/>
      <c r="K34" s="3"/>
    </row>
    <row r="35" spans="2:11" s="2" customFormat="1" ht="15">
      <c r="B35" s="3"/>
      <c r="C35" s="3"/>
      <c r="D35" s="3"/>
      <c r="E35" s="3"/>
      <c r="F35" s="3"/>
      <c r="G35" s="3"/>
      <c r="H35" s="3"/>
      <c r="I35" s="3"/>
      <c r="J35" s="3"/>
      <c r="K35" s="3"/>
    </row>
    <row r="36" spans="2:11" s="2" customFormat="1" ht="15">
      <c r="B36" s="3"/>
      <c r="C36" s="3"/>
      <c r="D36" s="3"/>
      <c r="E36" s="3"/>
      <c r="F36" s="3"/>
      <c r="G36" s="3"/>
      <c r="H36" s="3"/>
      <c r="I36" s="3"/>
      <c r="J36" s="3"/>
      <c r="K36" s="3"/>
    </row>
    <row r="37" spans="2:11" s="2" customFormat="1" ht="15">
      <c r="B37" s="3"/>
      <c r="C37" s="3"/>
      <c r="D37" s="3"/>
      <c r="E37" s="3"/>
      <c r="F37" s="3"/>
      <c r="G37" s="3"/>
      <c r="H37" s="3"/>
      <c r="I37" s="3"/>
      <c r="J37" s="3"/>
      <c r="K37" s="3"/>
    </row>
    <row r="38" spans="2:11" s="2" customFormat="1" ht="15.75">
      <c r="B38" s="54" t="s">
        <v>0</v>
      </c>
      <c r="C38" s="54"/>
      <c r="D38" s="4"/>
      <c r="E38" s="4"/>
      <c r="F38" s="4"/>
      <c r="G38" s="4"/>
      <c r="H38" s="3"/>
      <c r="I38" s="3"/>
      <c r="J38" s="3"/>
      <c r="K38" s="3"/>
    </row>
    <row r="39" spans="2:11" s="2" customFormat="1" ht="15">
      <c r="B39" s="3"/>
      <c r="C39" s="3"/>
      <c r="D39" s="3"/>
      <c r="E39" s="3"/>
      <c r="F39" s="3"/>
      <c r="G39" s="3"/>
      <c r="H39" s="3"/>
      <c r="I39" s="3"/>
      <c r="J39" s="3"/>
      <c r="K39" s="3"/>
    </row>
  </sheetData>
  <mergeCells count="29">
    <mergeCell ref="A10:S10"/>
    <mergeCell ref="G2:H2"/>
    <mergeCell ref="A4:S4"/>
    <mergeCell ref="A5:S5"/>
    <mergeCell ref="A7:S7"/>
    <mergeCell ref="A8:S8"/>
    <mergeCell ref="A12:S12"/>
    <mergeCell ref="A13:S13"/>
    <mergeCell ref="A14:S14"/>
    <mergeCell ref="A15:A18"/>
    <mergeCell ref="B15:B18"/>
    <mergeCell ref="C15:C18"/>
    <mergeCell ref="D15:S15"/>
    <mergeCell ref="D16:E16"/>
    <mergeCell ref="F16:I16"/>
    <mergeCell ref="J16:K16"/>
    <mergeCell ref="P17:Q17"/>
    <mergeCell ref="R17:S17"/>
    <mergeCell ref="B34:D34"/>
    <mergeCell ref="L16:M16"/>
    <mergeCell ref="N16:O16"/>
    <mergeCell ref="P16:Q16"/>
    <mergeCell ref="R16:S16"/>
    <mergeCell ref="D17:E17"/>
    <mergeCell ref="F17:G17"/>
    <mergeCell ref="H17:I17"/>
    <mergeCell ref="J17:K17"/>
    <mergeCell ref="L17:M17"/>
    <mergeCell ref="N17:O17"/>
  </mergeCell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F41"/>
  <sheetViews>
    <sheetView view="pageBreakPreview" topLeftCell="A25" zoomScale="90" zoomScaleNormal="100" zoomScaleSheetLayoutView="90" workbookViewId="0">
      <selection activeCell="X30" sqref="X30"/>
    </sheetView>
  </sheetViews>
  <sheetFormatPr defaultRowHeight="12"/>
  <cols>
    <col min="1" max="1" width="9.75" style="1" customWidth="1"/>
    <col min="2" max="2" width="33.875" style="1" customWidth="1"/>
    <col min="3" max="3" width="12.75" style="1" customWidth="1"/>
    <col min="4" max="14" width="8.125" style="1" customWidth="1"/>
    <col min="15" max="15" width="10.875" style="1" customWidth="1"/>
    <col min="16" max="19" width="8.125" style="1" customWidth="1"/>
    <col min="20" max="16384" width="9" style="1"/>
  </cols>
  <sheetData>
    <row r="2" spans="1:32" ht="15.75">
      <c r="F2" s="42"/>
      <c r="G2" s="416"/>
      <c r="H2" s="416"/>
      <c r="I2" s="42"/>
    </row>
    <row r="3" spans="1:32">
      <c r="F3" s="33"/>
      <c r="G3" s="33"/>
      <c r="H3" s="33"/>
      <c r="I3" s="33"/>
    </row>
    <row r="4" spans="1:32" ht="18.75">
      <c r="A4" s="417" t="s">
        <v>59</v>
      </c>
      <c r="B4" s="417"/>
      <c r="C4" s="417"/>
      <c r="D4" s="417"/>
      <c r="E4" s="417"/>
      <c r="F4" s="417"/>
      <c r="G4" s="417"/>
      <c r="H4" s="417"/>
      <c r="I4" s="417"/>
      <c r="J4" s="417"/>
      <c r="K4" s="417"/>
      <c r="L4" s="417"/>
      <c r="M4" s="417"/>
      <c r="N4" s="417"/>
      <c r="O4" s="417"/>
      <c r="P4" s="417"/>
      <c r="Q4" s="417"/>
      <c r="R4" s="417"/>
      <c r="S4" s="417"/>
    </row>
    <row r="5" spans="1:32" ht="18.75">
      <c r="A5" s="374" t="s">
        <v>78</v>
      </c>
      <c r="B5" s="374"/>
      <c r="C5" s="374"/>
      <c r="D5" s="374"/>
      <c r="E5" s="374"/>
      <c r="F5" s="374"/>
      <c r="G5" s="374"/>
      <c r="H5" s="374"/>
      <c r="I5" s="374"/>
      <c r="J5" s="374"/>
      <c r="K5" s="374"/>
      <c r="L5" s="374"/>
      <c r="M5" s="374"/>
      <c r="N5" s="374"/>
      <c r="O5" s="374"/>
      <c r="P5" s="374"/>
      <c r="Q5" s="374"/>
      <c r="R5" s="374"/>
      <c r="S5" s="374"/>
    </row>
    <row r="6" spans="1:32" ht="15.75" customHeight="1"/>
    <row r="7" spans="1:32" ht="21.75" customHeight="1">
      <c r="A7" s="375" t="s">
        <v>58</v>
      </c>
      <c r="B7" s="375"/>
      <c r="C7" s="375"/>
      <c r="D7" s="375"/>
      <c r="E7" s="375"/>
      <c r="F7" s="375"/>
      <c r="G7" s="375"/>
      <c r="H7" s="375"/>
      <c r="I7" s="375"/>
      <c r="J7" s="375"/>
      <c r="K7" s="375"/>
      <c r="L7" s="375"/>
      <c r="M7" s="375"/>
      <c r="N7" s="375"/>
      <c r="O7" s="375"/>
      <c r="P7" s="375"/>
      <c r="Q7" s="375"/>
      <c r="R7" s="375"/>
      <c r="S7" s="375"/>
    </row>
    <row r="8" spans="1:32" ht="15.75" customHeight="1">
      <c r="A8" s="376" t="s">
        <v>57</v>
      </c>
      <c r="B8" s="376"/>
      <c r="C8" s="376"/>
      <c r="D8" s="376"/>
      <c r="E8" s="376"/>
      <c r="F8" s="376"/>
      <c r="G8" s="376"/>
      <c r="H8" s="376"/>
      <c r="I8" s="376"/>
      <c r="J8" s="376"/>
      <c r="K8" s="376"/>
      <c r="L8" s="376"/>
      <c r="M8" s="376"/>
      <c r="N8" s="376"/>
      <c r="O8" s="376"/>
      <c r="P8" s="376"/>
      <c r="Q8" s="376"/>
      <c r="R8" s="376"/>
      <c r="S8" s="376"/>
    </row>
    <row r="10" spans="1:32" ht="16.5" customHeight="1">
      <c r="A10" s="375" t="s">
        <v>61</v>
      </c>
      <c r="B10" s="375"/>
      <c r="C10" s="375"/>
      <c r="D10" s="375"/>
      <c r="E10" s="375"/>
      <c r="F10" s="375"/>
      <c r="G10" s="375"/>
      <c r="H10" s="375"/>
      <c r="I10" s="375"/>
      <c r="J10" s="375"/>
      <c r="K10" s="375"/>
      <c r="L10" s="375"/>
      <c r="M10" s="375"/>
      <c r="N10" s="375"/>
      <c r="O10" s="375"/>
      <c r="P10" s="375"/>
      <c r="Q10" s="375"/>
      <c r="R10" s="375"/>
      <c r="S10" s="375"/>
    </row>
    <row r="11" spans="1:32" ht="15" customHeight="1">
      <c r="A11" s="43"/>
      <c r="B11" s="43"/>
      <c r="C11" s="43"/>
      <c r="D11" s="43"/>
      <c r="E11" s="43"/>
      <c r="F11" s="43"/>
      <c r="G11" s="43"/>
      <c r="H11" s="43"/>
      <c r="I11" s="43"/>
      <c r="J11" s="37"/>
      <c r="K11" s="37"/>
      <c r="L11" s="37"/>
      <c r="M11" s="37"/>
      <c r="N11" s="37"/>
      <c r="O11" s="37"/>
      <c r="P11" s="43"/>
      <c r="Q11" s="43"/>
      <c r="R11" s="43"/>
      <c r="S11" s="43"/>
    </row>
    <row r="12" spans="1:32" s="33" customFormat="1" ht="15.75" customHeight="1">
      <c r="A12" s="412" t="s">
        <v>71</v>
      </c>
      <c r="B12" s="412"/>
      <c r="C12" s="412"/>
      <c r="D12" s="412"/>
      <c r="E12" s="412"/>
      <c r="F12" s="412"/>
      <c r="G12" s="412"/>
      <c r="H12" s="412"/>
      <c r="I12" s="412"/>
      <c r="J12" s="412"/>
      <c r="K12" s="412"/>
      <c r="L12" s="412"/>
      <c r="M12" s="412"/>
      <c r="N12" s="412"/>
      <c r="O12" s="412"/>
      <c r="P12" s="412"/>
      <c r="Q12" s="412"/>
      <c r="R12" s="412"/>
      <c r="S12" s="412"/>
      <c r="T12" s="34"/>
      <c r="U12" s="34"/>
      <c r="V12" s="34"/>
      <c r="W12" s="34"/>
      <c r="X12" s="34"/>
      <c r="Y12" s="34"/>
      <c r="Z12" s="34"/>
      <c r="AA12" s="34"/>
      <c r="AB12" s="34"/>
      <c r="AC12" s="34"/>
      <c r="AD12" s="34"/>
      <c r="AE12" s="34"/>
      <c r="AF12" s="34"/>
    </row>
    <row r="13" spans="1:32" s="33" customFormat="1" ht="15.75" customHeight="1">
      <c r="A13" s="377" t="s">
        <v>56</v>
      </c>
      <c r="B13" s="377"/>
      <c r="C13" s="377"/>
      <c r="D13" s="377"/>
      <c r="E13" s="377"/>
      <c r="F13" s="377"/>
      <c r="G13" s="377"/>
      <c r="H13" s="377"/>
      <c r="I13" s="377"/>
      <c r="J13" s="377"/>
      <c r="K13" s="377"/>
      <c r="L13" s="377"/>
      <c r="M13" s="377"/>
      <c r="N13" s="377"/>
      <c r="O13" s="377"/>
      <c r="P13" s="377"/>
      <c r="Q13" s="377"/>
      <c r="R13" s="377"/>
      <c r="S13" s="377"/>
      <c r="T13" s="35"/>
      <c r="U13" s="35"/>
      <c r="V13" s="35"/>
      <c r="W13" s="35"/>
      <c r="X13" s="35"/>
      <c r="Y13" s="35"/>
      <c r="Z13" s="35"/>
      <c r="AA13" s="35"/>
      <c r="AB13" s="35"/>
      <c r="AC13" s="35"/>
      <c r="AD13" s="35"/>
      <c r="AE13" s="35"/>
      <c r="AF13" s="35"/>
    </row>
    <row r="14" spans="1:32" s="33" customFormat="1" ht="15.75" customHeight="1">
      <c r="A14" s="412"/>
      <c r="B14" s="412"/>
      <c r="C14" s="412"/>
      <c r="D14" s="412"/>
      <c r="E14" s="412"/>
      <c r="F14" s="412"/>
      <c r="G14" s="412"/>
      <c r="H14" s="412"/>
      <c r="I14" s="412"/>
      <c r="J14" s="412"/>
      <c r="K14" s="412"/>
      <c r="L14" s="412"/>
      <c r="M14" s="412"/>
      <c r="N14" s="412"/>
      <c r="O14" s="412"/>
      <c r="P14" s="412"/>
      <c r="Q14" s="412"/>
      <c r="R14" s="412"/>
      <c r="S14" s="412"/>
      <c r="T14" s="34"/>
      <c r="U14" s="34"/>
      <c r="V14" s="34"/>
      <c r="W14" s="34"/>
      <c r="X14" s="34"/>
      <c r="Y14" s="34"/>
      <c r="Z14" s="34"/>
      <c r="AA14" s="34"/>
      <c r="AB14" s="34"/>
      <c r="AC14" s="34"/>
      <c r="AD14" s="34"/>
      <c r="AE14" s="34"/>
      <c r="AF14" s="34"/>
    </row>
    <row r="15" spans="1:32" s="32" customFormat="1" ht="33.75" customHeight="1">
      <c r="A15" s="413" t="s">
        <v>55</v>
      </c>
      <c r="B15" s="413" t="s">
        <v>54</v>
      </c>
      <c r="C15" s="413" t="s">
        <v>53</v>
      </c>
      <c r="D15" s="413" t="s">
        <v>52</v>
      </c>
      <c r="E15" s="413"/>
      <c r="F15" s="413"/>
      <c r="G15" s="413"/>
      <c r="H15" s="413"/>
      <c r="I15" s="413"/>
      <c r="J15" s="413"/>
      <c r="K15" s="413"/>
      <c r="L15" s="413"/>
      <c r="M15" s="413"/>
      <c r="N15" s="413"/>
      <c r="O15" s="413"/>
      <c r="P15" s="413"/>
      <c r="Q15" s="413"/>
      <c r="R15" s="413"/>
      <c r="S15" s="413"/>
    </row>
    <row r="16" spans="1:32" ht="205.5" customHeight="1">
      <c r="A16" s="413"/>
      <c r="B16" s="413"/>
      <c r="C16" s="413"/>
      <c r="D16" s="413" t="s">
        <v>51</v>
      </c>
      <c r="E16" s="413"/>
      <c r="F16" s="413" t="s">
        <v>50</v>
      </c>
      <c r="G16" s="413"/>
      <c r="H16" s="413"/>
      <c r="I16" s="413"/>
      <c r="J16" s="413" t="s">
        <v>49</v>
      </c>
      <c r="K16" s="413"/>
      <c r="L16" s="413" t="s">
        <v>48</v>
      </c>
      <c r="M16" s="413"/>
      <c r="N16" s="413" t="s">
        <v>47</v>
      </c>
      <c r="O16" s="413"/>
      <c r="P16" s="413" t="s">
        <v>46</v>
      </c>
      <c r="Q16" s="413"/>
      <c r="R16" s="413" t="s">
        <v>45</v>
      </c>
      <c r="S16" s="413"/>
    </row>
    <row r="17" spans="1:19" s="31" customFormat="1" ht="192" customHeight="1">
      <c r="A17" s="413"/>
      <c r="B17" s="413"/>
      <c r="C17" s="413"/>
      <c r="D17" s="414" t="s">
        <v>41</v>
      </c>
      <c r="E17" s="414"/>
      <c r="F17" s="414" t="s">
        <v>44</v>
      </c>
      <c r="G17" s="414"/>
      <c r="H17" s="414" t="s">
        <v>43</v>
      </c>
      <c r="I17" s="414"/>
      <c r="J17" s="414" t="s">
        <v>41</v>
      </c>
      <c r="K17" s="414"/>
      <c r="L17" s="414" t="s">
        <v>41</v>
      </c>
      <c r="M17" s="414"/>
      <c r="N17" s="414" t="s">
        <v>41</v>
      </c>
      <c r="O17" s="414"/>
      <c r="P17" s="414" t="s">
        <v>42</v>
      </c>
      <c r="Q17" s="414"/>
      <c r="R17" s="414" t="s">
        <v>41</v>
      </c>
      <c r="S17" s="414"/>
    </row>
    <row r="18" spans="1:19" ht="128.25" customHeight="1">
      <c r="A18" s="413"/>
      <c r="B18" s="413"/>
      <c r="C18" s="413"/>
      <c r="D18" s="30" t="s">
        <v>40</v>
      </c>
      <c r="E18" s="30" t="s">
        <v>39</v>
      </c>
      <c r="F18" s="30" t="s">
        <v>40</v>
      </c>
      <c r="G18" s="30" t="s">
        <v>39</v>
      </c>
      <c r="H18" s="30" t="s">
        <v>40</v>
      </c>
      <c r="I18" s="30" t="s">
        <v>39</v>
      </c>
      <c r="J18" s="30" t="s">
        <v>40</v>
      </c>
      <c r="K18" s="30" t="s">
        <v>39</v>
      </c>
      <c r="L18" s="30" t="s">
        <v>40</v>
      </c>
      <c r="M18" s="30" t="s">
        <v>39</v>
      </c>
      <c r="N18" s="30" t="s">
        <v>40</v>
      </c>
      <c r="O18" s="30" t="s">
        <v>39</v>
      </c>
      <c r="P18" s="30" t="s">
        <v>40</v>
      </c>
      <c r="Q18" s="30" t="s">
        <v>39</v>
      </c>
      <c r="R18" s="30" t="s">
        <v>40</v>
      </c>
      <c r="S18" s="30" t="s">
        <v>39</v>
      </c>
    </row>
    <row r="19" spans="1:19" s="16" customFormat="1" ht="15.75">
      <c r="A19" s="28">
        <v>1</v>
      </c>
      <c r="B19" s="29">
        <v>2</v>
      </c>
      <c r="C19" s="28">
        <v>3</v>
      </c>
      <c r="D19" s="27" t="s">
        <v>38</v>
      </c>
      <c r="E19" s="27" t="s">
        <v>37</v>
      </c>
      <c r="F19" s="27" t="s">
        <v>36</v>
      </c>
      <c r="G19" s="27" t="s">
        <v>35</v>
      </c>
      <c r="H19" s="27" t="s">
        <v>34</v>
      </c>
      <c r="I19" s="27" t="s">
        <v>33</v>
      </c>
      <c r="J19" s="27" t="s">
        <v>32</v>
      </c>
      <c r="K19" s="27" t="s">
        <v>31</v>
      </c>
      <c r="L19" s="27" t="s">
        <v>30</v>
      </c>
      <c r="M19" s="27" t="s">
        <v>29</v>
      </c>
      <c r="N19" s="27" t="s">
        <v>28</v>
      </c>
      <c r="O19" s="27" t="s">
        <v>27</v>
      </c>
      <c r="P19" s="27" t="s">
        <v>26</v>
      </c>
      <c r="Q19" s="27" t="s">
        <v>25</v>
      </c>
      <c r="R19" s="27" t="s">
        <v>24</v>
      </c>
      <c r="S19" s="27" t="s">
        <v>23</v>
      </c>
    </row>
    <row r="20" spans="1:19" s="16" customFormat="1" ht="31.5">
      <c r="A20" s="26" t="s">
        <v>22</v>
      </c>
      <c r="B20" s="25" t="s">
        <v>21</v>
      </c>
      <c r="C20" s="24"/>
      <c r="D20" s="49">
        <f t="shared" ref="D20:S20" si="0">SUM(D21:D23)</f>
        <v>0</v>
      </c>
      <c r="E20" s="49">
        <f t="shared" si="0"/>
        <v>0</v>
      </c>
      <c r="F20" s="49">
        <f t="shared" si="0"/>
        <v>0</v>
      </c>
      <c r="G20" s="49">
        <f t="shared" si="0"/>
        <v>0</v>
      </c>
      <c r="H20" s="49">
        <f t="shared" si="0"/>
        <v>0.25</v>
      </c>
      <c r="I20" s="49">
        <f t="shared" si="0"/>
        <v>0</v>
      </c>
      <c r="J20" s="49">
        <f t="shared" si="0"/>
        <v>0</v>
      </c>
      <c r="K20" s="49">
        <f t="shared" si="0"/>
        <v>0</v>
      </c>
      <c r="L20" s="49">
        <f t="shared" si="0"/>
        <v>0</v>
      </c>
      <c r="M20" s="49">
        <f t="shared" si="0"/>
        <v>0</v>
      </c>
      <c r="N20" s="49">
        <f t="shared" si="0"/>
        <v>0</v>
      </c>
      <c r="O20" s="49">
        <f t="shared" si="0"/>
        <v>0</v>
      </c>
      <c r="P20" s="49">
        <f t="shared" si="0"/>
        <v>0</v>
      </c>
      <c r="Q20" s="49">
        <f t="shared" si="0"/>
        <v>0</v>
      </c>
      <c r="R20" s="49">
        <f t="shared" si="0"/>
        <v>0</v>
      </c>
      <c r="S20" s="49">
        <f t="shared" si="0"/>
        <v>0</v>
      </c>
    </row>
    <row r="21" spans="1:19" s="16" customFormat="1" ht="31.5">
      <c r="A21" s="15" t="s">
        <v>20</v>
      </c>
      <c r="B21" s="14" t="s">
        <v>19</v>
      </c>
      <c r="C21" s="13"/>
      <c r="D21" s="50">
        <f t="shared" ref="D21:S21" si="1">D24</f>
        <v>0</v>
      </c>
      <c r="E21" s="50">
        <f t="shared" si="1"/>
        <v>0</v>
      </c>
      <c r="F21" s="50">
        <f t="shared" si="1"/>
        <v>0</v>
      </c>
      <c r="G21" s="50">
        <f t="shared" si="1"/>
        <v>0</v>
      </c>
      <c r="H21" s="50">
        <f t="shared" si="1"/>
        <v>0</v>
      </c>
      <c r="I21" s="50">
        <f t="shared" si="1"/>
        <v>0</v>
      </c>
      <c r="J21" s="50">
        <f t="shared" si="1"/>
        <v>0</v>
      </c>
      <c r="K21" s="50">
        <f t="shared" si="1"/>
        <v>0</v>
      </c>
      <c r="L21" s="50">
        <f t="shared" si="1"/>
        <v>0</v>
      </c>
      <c r="M21" s="50">
        <f t="shared" si="1"/>
        <v>0</v>
      </c>
      <c r="N21" s="50">
        <f t="shared" si="1"/>
        <v>0</v>
      </c>
      <c r="O21" s="50">
        <f t="shared" si="1"/>
        <v>0</v>
      </c>
      <c r="P21" s="50">
        <f t="shared" si="1"/>
        <v>0</v>
      </c>
      <c r="Q21" s="50">
        <f t="shared" si="1"/>
        <v>0</v>
      </c>
      <c r="R21" s="50">
        <f t="shared" si="1"/>
        <v>0</v>
      </c>
      <c r="S21" s="50">
        <f t="shared" si="1"/>
        <v>0</v>
      </c>
    </row>
    <row r="22" spans="1:19" s="16" customFormat="1" ht="31.5">
      <c r="A22" s="15" t="s">
        <v>18</v>
      </c>
      <c r="B22" s="14" t="s">
        <v>17</v>
      </c>
      <c r="C22" s="13"/>
      <c r="D22" s="50">
        <f t="shared" ref="D22:S22" si="2">D26</f>
        <v>0</v>
      </c>
      <c r="E22" s="50">
        <f t="shared" si="2"/>
        <v>0</v>
      </c>
      <c r="F22" s="50">
        <f t="shared" si="2"/>
        <v>0</v>
      </c>
      <c r="G22" s="50">
        <f t="shared" si="2"/>
        <v>0</v>
      </c>
      <c r="H22" s="50">
        <f t="shared" si="2"/>
        <v>0</v>
      </c>
      <c r="I22" s="50">
        <f t="shared" si="2"/>
        <v>0</v>
      </c>
      <c r="J22" s="50">
        <f t="shared" si="2"/>
        <v>0</v>
      </c>
      <c r="K22" s="50">
        <f t="shared" si="2"/>
        <v>0</v>
      </c>
      <c r="L22" s="50">
        <f t="shared" si="2"/>
        <v>0</v>
      </c>
      <c r="M22" s="50">
        <f t="shared" si="2"/>
        <v>0</v>
      </c>
      <c r="N22" s="50">
        <f t="shared" si="2"/>
        <v>0</v>
      </c>
      <c r="O22" s="50">
        <f t="shared" si="2"/>
        <v>0</v>
      </c>
      <c r="P22" s="50">
        <f t="shared" si="2"/>
        <v>0</v>
      </c>
      <c r="Q22" s="50">
        <f t="shared" si="2"/>
        <v>0</v>
      </c>
      <c r="R22" s="50">
        <f t="shared" si="2"/>
        <v>0</v>
      </c>
      <c r="S22" s="50">
        <f t="shared" si="2"/>
        <v>0</v>
      </c>
    </row>
    <row r="23" spans="1:19" s="16" customFormat="1" ht="31.5">
      <c r="A23" s="15" t="s">
        <v>16</v>
      </c>
      <c r="B23" s="14" t="s">
        <v>15</v>
      </c>
      <c r="C23" s="13"/>
      <c r="D23" s="50">
        <f t="shared" ref="D23:S23" si="3">D32</f>
        <v>0</v>
      </c>
      <c r="E23" s="50">
        <f t="shared" si="3"/>
        <v>0</v>
      </c>
      <c r="F23" s="50">
        <f t="shared" si="3"/>
        <v>0</v>
      </c>
      <c r="G23" s="50">
        <f t="shared" si="3"/>
        <v>0</v>
      </c>
      <c r="H23" s="50">
        <f t="shared" si="3"/>
        <v>0.25</v>
      </c>
      <c r="I23" s="50">
        <f t="shared" si="3"/>
        <v>0</v>
      </c>
      <c r="J23" s="50">
        <f t="shared" si="3"/>
        <v>0</v>
      </c>
      <c r="K23" s="50">
        <f t="shared" si="3"/>
        <v>0</v>
      </c>
      <c r="L23" s="50">
        <f t="shared" si="3"/>
        <v>0</v>
      </c>
      <c r="M23" s="50">
        <f t="shared" si="3"/>
        <v>0</v>
      </c>
      <c r="N23" s="50">
        <f t="shared" si="3"/>
        <v>0</v>
      </c>
      <c r="O23" s="50">
        <f t="shared" si="3"/>
        <v>0</v>
      </c>
      <c r="P23" s="50">
        <f t="shared" si="3"/>
        <v>0</v>
      </c>
      <c r="Q23" s="50">
        <f t="shared" si="3"/>
        <v>0</v>
      </c>
      <c r="R23" s="50">
        <f t="shared" si="3"/>
        <v>0</v>
      </c>
      <c r="S23" s="50">
        <f t="shared" si="3"/>
        <v>0</v>
      </c>
    </row>
    <row r="24" spans="1:19" s="16" customFormat="1" ht="31.5">
      <c r="A24" s="10">
        <v>0</v>
      </c>
      <c r="B24" s="18" t="s">
        <v>14</v>
      </c>
      <c r="C24" s="21"/>
      <c r="D24" s="22">
        <v>0</v>
      </c>
      <c r="E24" s="22">
        <v>0</v>
      </c>
      <c r="F24" s="22">
        <v>0</v>
      </c>
      <c r="G24" s="22">
        <v>0</v>
      </c>
      <c r="H24" s="22">
        <v>0</v>
      </c>
      <c r="I24" s="22">
        <v>0</v>
      </c>
      <c r="J24" s="22">
        <v>0</v>
      </c>
      <c r="K24" s="22">
        <v>0</v>
      </c>
      <c r="L24" s="22">
        <v>0</v>
      </c>
      <c r="M24" s="22">
        <v>0</v>
      </c>
      <c r="N24" s="22">
        <v>0</v>
      </c>
      <c r="O24" s="22">
        <v>0</v>
      </c>
      <c r="P24" s="22">
        <v>0</v>
      </c>
      <c r="Q24" s="22">
        <v>0</v>
      </c>
      <c r="R24" s="22">
        <v>0</v>
      </c>
      <c r="S24" s="22">
        <v>0</v>
      </c>
    </row>
    <row r="25" spans="1:19" s="16" customFormat="1" ht="15.75">
      <c r="A25" s="10"/>
      <c r="B25" s="18" t="str">
        <f>'[4]1(2017)'!B25</f>
        <v>Республика Марий Эл</v>
      </c>
      <c r="C25" s="21"/>
      <c r="D25" s="27"/>
      <c r="E25" s="27"/>
      <c r="F25" s="20"/>
      <c r="G25" s="20"/>
      <c r="H25" s="27"/>
      <c r="I25" s="27"/>
      <c r="J25" s="27"/>
      <c r="K25" s="27"/>
      <c r="L25" s="27"/>
      <c r="M25" s="27"/>
      <c r="N25" s="27"/>
      <c r="O25" s="27"/>
      <c r="P25" s="27"/>
      <c r="Q25" s="27"/>
      <c r="R25" s="27"/>
      <c r="S25" s="27"/>
    </row>
    <row r="26" spans="1:19" s="16" customFormat="1" ht="47.25">
      <c r="A26" s="15" t="s">
        <v>12</v>
      </c>
      <c r="B26" s="14" t="s">
        <v>11</v>
      </c>
      <c r="C26" s="13"/>
      <c r="D26" s="12">
        <f t="shared" ref="D26:S26" si="4">D27</f>
        <v>0</v>
      </c>
      <c r="E26" s="12">
        <f t="shared" si="4"/>
        <v>0</v>
      </c>
      <c r="F26" s="12">
        <f t="shared" si="4"/>
        <v>0</v>
      </c>
      <c r="G26" s="12">
        <f t="shared" si="4"/>
        <v>0</v>
      </c>
      <c r="H26" s="12">
        <f t="shared" si="4"/>
        <v>0</v>
      </c>
      <c r="I26" s="12">
        <f t="shared" si="4"/>
        <v>0</v>
      </c>
      <c r="J26" s="12">
        <f t="shared" si="4"/>
        <v>0</v>
      </c>
      <c r="K26" s="12">
        <f t="shared" si="4"/>
        <v>0</v>
      </c>
      <c r="L26" s="12">
        <f t="shared" si="4"/>
        <v>0</v>
      </c>
      <c r="M26" s="12">
        <f t="shared" si="4"/>
        <v>0</v>
      </c>
      <c r="N26" s="12">
        <f t="shared" si="4"/>
        <v>0</v>
      </c>
      <c r="O26" s="12">
        <f t="shared" si="4"/>
        <v>0</v>
      </c>
      <c r="P26" s="12">
        <f t="shared" si="4"/>
        <v>0</v>
      </c>
      <c r="Q26" s="12">
        <f t="shared" si="4"/>
        <v>0</v>
      </c>
      <c r="R26" s="12">
        <f t="shared" si="4"/>
        <v>0</v>
      </c>
      <c r="S26" s="12">
        <f t="shared" si="4"/>
        <v>0</v>
      </c>
    </row>
    <row r="27" spans="1:19" s="16" customFormat="1" ht="31.5">
      <c r="A27" s="15" t="s">
        <v>10</v>
      </c>
      <c r="B27" s="14" t="s">
        <v>9</v>
      </c>
      <c r="C27" s="13"/>
      <c r="D27" s="12">
        <f t="shared" ref="D27:S27" si="5">SUM(D28)</f>
        <v>0</v>
      </c>
      <c r="E27" s="12">
        <f t="shared" si="5"/>
        <v>0</v>
      </c>
      <c r="F27" s="12">
        <f t="shared" si="5"/>
        <v>0</v>
      </c>
      <c r="G27" s="12">
        <f t="shared" si="5"/>
        <v>0</v>
      </c>
      <c r="H27" s="12">
        <f t="shared" si="5"/>
        <v>0</v>
      </c>
      <c r="I27" s="12">
        <f t="shared" si="5"/>
        <v>0</v>
      </c>
      <c r="J27" s="12">
        <f t="shared" si="5"/>
        <v>0</v>
      </c>
      <c r="K27" s="12">
        <f t="shared" si="5"/>
        <v>0</v>
      </c>
      <c r="L27" s="12">
        <f t="shared" si="5"/>
        <v>0</v>
      </c>
      <c r="M27" s="12">
        <f t="shared" si="5"/>
        <v>0</v>
      </c>
      <c r="N27" s="12">
        <f t="shared" si="5"/>
        <v>0</v>
      </c>
      <c r="O27" s="12">
        <f t="shared" si="5"/>
        <v>0</v>
      </c>
      <c r="P27" s="12">
        <f t="shared" si="5"/>
        <v>0</v>
      </c>
      <c r="Q27" s="12">
        <f t="shared" si="5"/>
        <v>0</v>
      </c>
      <c r="R27" s="12">
        <f t="shared" si="5"/>
        <v>0</v>
      </c>
      <c r="S27" s="12">
        <f t="shared" si="5"/>
        <v>0</v>
      </c>
    </row>
    <row r="28" spans="1:19" s="16" customFormat="1" ht="141.75">
      <c r="A28" s="10" t="s">
        <v>79</v>
      </c>
      <c r="B28" s="18" t="s">
        <v>80</v>
      </c>
      <c r="C28" s="11" t="s">
        <v>75</v>
      </c>
      <c r="D28" s="17">
        <v>0</v>
      </c>
      <c r="E28" s="17">
        <v>0</v>
      </c>
      <c r="F28" s="17">
        <v>0</v>
      </c>
      <c r="G28" s="17">
        <v>0</v>
      </c>
      <c r="H28" s="17">
        <v>0</v>
      </c>
      <c r="I28" s="17">
        <v>0</v>
      </c>
      <c r="J28" s="17">
        <v>0</v>
      </c>
      <c r="K28" s="17">
        <v>0</v>
      </c>
      <c r="L28" s="17">
        <v>0</v>
      </c>
      <c r="M28" s="17">
        <v>0</v>
      </c>
      <c r="N28" s="17">
        <v>0</v>
      </c>
      <c r="O28" s="17">
        <v>0</v>
      </c>
      <c r="P28" s="17">
        <v>0</v>
      </c>
      <c r="Q28" s="17">
        <v>0</v>
      </c>
      <c r="R28" s="17">
        <v>0</v>
      </c>
      <c r="S28" s="17">
        <v>0</v>
      </c>
    </row>
    <row r="29" spans="1:19" s="16" customFormat="1" ht="110.25">
      <c r="A29" s="10" t="s">
        <v>81</v>
      </c>
      <c r="B29" s="56" t="s">
        <v>82</v>
      </c>
      <c r="C29" s="52" t="s">
        <v>75</v>
      </c>
      <c r="D29" s="17">
        <v>0</v>
      </c>
      <c r="E29" s="17">
        <v>0</v>
      </c>
      <c r="F29" s="17">
        <v>0</v>
      </c>
      <c r="G29" s="17">
        <v>0</v>
      </c>
      <c r="H29" s="17">
        <v>0</v>
      </c>
      <c r="I29" s="17">
        <v>0</v>
      </c>
      <c r="J29" s="17">
        <v>0</v>
      </c>
      <c r="K29" s="17">
        <v>0</v>
      </c>
      <c r="L29" s="17">
        <v>0</v>
      </c>
      <c r="M29" s="17">
        <v>0</v>
      </c>
      <c r="N29" s="17">
        <v>0</v>
      </c>
      <c r="O29" s="17">
        <v>0</v>
      </c>
      <c r="P29" s="17">
        <v>0</v>
      </c>
      <c r="Q29" s="17">
        <v>0</v>
      </c>
      <c r="R29" s="17">
        <v>0</v>
      </c>
      <c r="S29" s="17">
        <v>0</v>
      </c>
    </row>
    <row r="30" spans="1:19" s="16" customFormat="1" ht="110.25">
      <c r="A30" s="10" t="s">
        <v>81</v>
      </c>
      <c r="B30" s="56" t="s">
        <v>82</v>
      </c>
      <c r="C30" s="52" t="s">
        <v>75</v>
      </c>
      <c r="D30" s="17">
        <v>0</v>
      </c>
      <c r="E30" s="17">
        <v>0</v>
      </c>
      <c r="F30" s="17">
        <v>0</v>
      </c>
      <c r="G30" s="17">
        <v>0</v>
      </c>
      <c r="H30" s="17">
        <v>0</v>
      </c>
      <c r="I30" s="17">
        <v>0</v>
      </c>
      <c r="J30" s="17">
        <v>0</v>
      </c>
      <c r="K30" s="17">
        <v>0</v>
      </c>
      <c r="L30" s="17">
        <v>0</v>
      </c>
      <c r="M30" s="17">
        <v>0</v>
      </c>
      <c r="N30" s="17">
        <v>0</v>
      </c>
      <c r="O30" s="17">
        <v>0</v>
      </c>
      <c r="P30" s="17">
        <v>0</v>
      </c>
      <c r="Q30" s="17">
        <v>0</v>
      </c>
      <c r="R30" s="17">
        <v>0</v>
      </c>
      <c r="S30" s="17">
        <v>0</v>
      </c>
    </row>
    <row r="31" spans="1:19" s="16" customFormat="1" ht="81" customHeight="1">
      <c r="A31" s="10" t="s">
        <v>83</v>
      </c>
      <c r="B31" s="56" t="s">
        <v>84</v>
      </c>
      <c r="C31" s="57" t="s">
        <v>85</v>
      </c>
      <c r="D31" s="17">
        <v>0</v>
      </c>
      <c r="E31" s="17">
        <v>0</v>
      </c>
      <c r="F31" s="17">
        <v>0</v>
      </c>
      <c r="G31" s="17">
        <v>0</v>
      </c>
      <c r="H31" s="17">
        <v>0</v>
      </c>
      <c r="I31" s="17">
        <v>0</v>
      </c>
      <c r="J31" s="17">
        <v>0</v>
      </c>
      <c r="K31" s="17">
        <v>0</v>
      </c>
      <c r="L31" s="17">
        <v>0</v>
      </c>
      <c r="M31" s="17">
        <v>0</v>
      </c>
      <c r="N31" s="17">
        <v>0</v>
      </c>
      <c r="O31" s="17">
        <v>0</v>
      </c>
      <c r="P31" s="17">
        <v>0</v>
      </c>
      <c r="Q31" s="17">
        <v>0</v>
      </c>
      <c r="R31" s="17">
        <v>0</v>
      </c>
      <c r="S31" s="17">
        <v>0</v>
      </c>
    </row>
    <row r="32" spans="1:19" ht="31.5">
      <c r="A32" s="15" t="s">
        <v>5</v>
      </c>
      <c r="B32" s="14" t="s">
        <v>4</v>
      </c>
      <c r="C32" s="13"/>
      <c r="D32" s="12">
        <f t="shared" ref="D32:S32" si="6">SUM(D33:D33)</f>
        <v>0</v>
      </c>
      <c r="E32" s="12">
        <f t="shared" si="6"/>
        <v>0</v>
      </c>
      <c r="F32" s="12">
        <f t="shared" si="6"/>
        <v>0</v>
      </c>
      <c r="G32" s="12">
        <f t="shared" si="6"/>
        <v>0</v>
      </c>
      <c r="H32" s="12">
        <f t="shared" si="6"/>
        <v>0.25</v>
      </c>
      <c r="I32" s="12">
        <f t="shared" si="6"/>
        <v>0</v>
      </c>
      <c r="J32" s="12">
        <f t="shared" si="6"/>
        <v>0</v>
      </c>
      <c r="K32" s="12">
        <f t="shared" si="6"/>
        <v>0</v>
      </c>
      <c r="L32" s="12">
        <f t="shared" si="6"/>
        <v>0</v>
      </c>
      <c r="M32" s="12">
        <f t="shared" si="6"/>
        <v>0</v>
      </c>
      <c r="N32" s="12">
        <f t="shared" si="6"/>
        <v>0</v>
      </c>
      <c r="O32" s="12">
        <f t="shared" si="6"/>
        <v>0</v>
      </c>
      <c r="P32" s="12">
        <f t="shared" si="6"/>
        <v>0</v>
      </c>
      <c r="Q32" s="12">
        <f t="shared" si="6"/>
        <v>0</v>
      </c>
      <c r="R32" s="12">
        <f t="shared" si="6"/>
        <v>0</v>
      </c>
      <c r="S32" s="12">
        <f t="shared" si="6"/>
        <v>0</v>
      </c>
    </row>
    <row r="33" spans="1:19" ht="63">
      <c r="A33" s="10" t="s">
        <v>3</v>
      </c>
      <c r="B33" s="39" t="s">
        <v>86</v>
      </c>
      <c r="C33" s="9" t="s">
        <v>87</v>
      </c>
      <c r="D33" s="17">
        <v>0</v>
      </c>
      <c r="E33" s="17">
        <v>0</v>
      </c>
      <c r="F33" s="53">
        <v>0</v>
      </c>
      <c r="G33" s="53">
        <v>0</v>
      </c>
      <c r="H33" s="17">
        <v>0.25</v>
      </c>
      <c r="I33" s="17">
        <v>0</v>
      </c>
      <c r="J33" s="53">
        <v>0</v>
      </c>
      <c r="K33" s="53">
        <v>0</v>
      </c>
      <c r="L33" s="53">
        <v>0</v>
      </c>
      <c r="M33" s="53">
        <v>0</v>
      </c>
      <c r="N33" s="53">
        <v>0</v>
      </c>
      <c r="O33" s="53">
        <v>0</v>
      </c>
      <c r="P33" s="53">
        <v>0</v>
      </c>
      <c r="Q33" s="53">
        <v>0</v>
      </c>
      <c r="R33" s="53">
        <v>0</v>
      </c>
      <c r="S33" s="53">
        <v>0</v>
      </c>
    </row>
    <row r="36" spans="1:19" s="2" customFormat="1" ht="15.75">
      <c r="B36" s="418" t="s">
        <v>2</v>
      </c>
      <c r="C36" s="418"/>
      <c r="D36" s="418"/>
      <c r="F36" s="3"/>
      <c r="G36" s="3"/>
      <c r="H36" s="3"/>
      <c r="I36" s="3"/>
      <c r="J36" s="3"/>
      <c r="K36" s="3"/>
    </row>
    <row r="37" spans="1:19" s="2" customFormat="1" ht="15">
      <c r="B37" s="3"/>
      <c r="C37" s="3"/>
      <c r="D37" s="3"/>
      <c r="E37" s="3"/>
      <c r="F37" s="3"/>
      <c r="G37" s="3"/>
      <c r="H37" s="3"/>
      <c r="I37" s="3"/>
      <c r="J37" s="3"/>
      <c r="K37" s="3"/>
    </row>
    <row r="38" spans="1:19" s="2" customFormat="1" ht="15">
      <c r="B38" s="3"/>
      <c r="C38" s="3"/>
      <c r="D38" s="3"/>
      <c r="E38" s="3"/>
      <c r="F38" s="3"/>
      <c r="G38" s="3"/>
      <c r="H38" s="3"/>
      <c r="I38" s="3"/>
      <c r="J38" s="3"/>
      <c r="K38" s="3"/>
    </row>
    <row r="39" spans="1:19" s="2" customFormat="1" ht="15">
      <c r="B39" s="3"/>
      <c r="C39" s="3"/>
      <c r="D39" s="3"/>
      <c r="E39" s="3"/>
      <c r="F39" s="3"/>
      <c r="G39" s="3"/>
      <c r="H39" s="3"/>
      <c r="I39" s="3"/>
      <c r="J39" s="3"/>
      <c r="K39" s="3"/>
    </row>
    <row r="40" spans="1:19" s="2" customFormat="1" ht="15.75">
      <c r="B40" s="54" t="s">
        <v>0</v>
      </c>
      <c r="C40" s="54"/>
      <c r="D40" s="4"/>
      <c r="E40" s="4"/>
      <c r="F40" s="4"/>
      <c r="G40" s="4"/>
      <c r="H40" s="3"/>
      <c r="I40" s="3"/>
      <c r="J40" s="3"/>
      <c r="K40" s="3"/>
    </row>
    <row r="41" spans="1:19" s="2" customFormat="1" ht="15">
      <c r="B41" s="3"/>
      <c r="C41" s="3"/>
      <c r="D41" s="3"/>
      <c r="E41" s="3"/>
      <c r="F41" s="3"/>
      <c r="G41" s="3"/>
      <c r="H41" s="3"/>
      <c r="I41" s="3"/>
      <c r="J41" s="3"/>
      <c r="K41" s="3"/>
    </row>
  </sheetData>
  <mergeCells count="29">
    <mergeCell ref="A10:S10"/>
    <mergeCell ref="G2:H2"/>
    <mergeCell ref="A4:S4"/>
    <mergeCell ref="A5:S5"/>
    <mergeCell ref="A7:S7"/>
    <mergeCell ref="A8:S8"/>
    <mergeCell ref="A12:S12"/>
    <mergeCell ref="A13:S13"/>
    <mergeCell ref="A14:S14"/>
    <mergeCell ref="A15:A18"/>
    <mergeCell ref="B15:B18"/>
    <mergeCell ref="C15:C18"/>
    <mergeCell ref="D15:S15"/>
    <mergeCell ref="D16:E16"/>
    <mergeCell ref="F16:I16"/>
    <mergeCell ref="J16:K16"/>
    <mergeCell ref="P17:Q17"/>
    <mergeCell ref="R17:S17"/>
    <mergeCell ref="B36:D36"/>
    <mergeCell ref="L16:M16"/>
    <mergeCell ref="N16:O16"/>
    <mergeCell ref="P16:Q16"/>
    <mergeCell ref="R16:S16"/>
    <mergeCell ref="D17:E17"/>
    <mergeCell ref="F17:G17"/>
    <mergeCell ref="H17:I17"/>
    <mergeCell ref="J17:K17"/>
    <mergeCell ref="L17:M17"/>
    <mergeCell ref="N17:O17"/>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F41"/>
  <sheetViews>
    <sheetView view="pageBreakPreview" topLeftCell="A19" zoomScale="90" zoomScaleNormal="100" zoomScaleSheetLayoutView="90" workbookViewId="0">
      <selection activeCell="F16" sqref="F16:I16"/>
    </sheetView>
  </sheetViews>
  <sheetFormatPr defaultRowHeight="12"/>
  <cols>
    <col min="1" max="1" width="9.75" style="1" customWidth="1"/>
    <col min="2" max="2" width="33.875" style="1" customWidth="1"/>
    <col min="3" max="3" width="12.75" style="1" customWidth="1"/>
    <col min="4" max="14" width="8.125" style="1" customWidth="1"/>
    <col min="15" max="15" width="10.875" style="1" customWidth="1"/>
    <col min="16" max="19" width="8.125" style="1" customWidth="1"/>
    <col min="20" max="16384" width="9" style="1"/>
  </cols>
  <sheetData>
    <row r="2" spans="1:32" ht="15.75">
      <c r="F2" s="42"/>
      <c r="G2" s="416"/>
      <c r="H2" s="416"/>
      <c r="I2" s="42"/>
    </row>
    <row r="3" spans="1:32">
      <c r="F3" s="33"/>
      <c r="G3" s="33"/>
      <c r="H3" s="33"/>
      <c r="I3" s="33"/>
    </row>
    <row r="4" spans="1:32" ht="18.75">
      <c r="A4" s="417" t="s">
        <v>59</v>
      </c>
      <c r="B4" s="417"/>
      <c r="C4" s="417"/>
      <c r="D4" s="417"/>
      <c r="E4" s="417"/>
      <c r="F4" s="417"/>
      <c r="G4" s="417"/>
      <c r="H4" s="417"/>
      <c r="I4" s="417"/>
      <c r="J4" s="417"/>
      <c r="K4" s="417"/>
      <c r="L4" s="417"/>
      <c r="M4" s="417"/>
      <c r="N4" s="417"/>
      <c r="O4" s="417"/>
      <c r="P4" s="417"/>
      <c r="Q4" s="417"/>
      <c r="R4" s="417"/>
      <c r="S4" s="417"/>
    </row>
    <row r="5" spans="1:32" ht="18.75">
      <c r="A5" s="374" t="s">
        <v>88</v>
      </c>
      <c r="B5" s="374"/>
      <c r="C5" s="374"/>
      <c r="D5" s="374"/>
      <c r="E5" s="374"/>
      <c r="F5" s="374"/>
      <c r="G5" s="374"/>
      <c r="H5" s="374"/>
      <c r="I5" s="374"/>
      <c r="J5" s="374"/>
      <c r="K5" s="374"/>
      <c r="L5" s="374"/>
      <c r="M5" s="374"/>
      <c r="N5" s="374"/>
      <c r="O5" s="374"/>
      <c r="P5" s="374"/>
      <c r="Q5" s="374"/>
      <c r="R5" s="374"/>
      <c r="S5" s="374"/>
    </row>
    <row r="6" spans="1:32" ht="15.75" customHeight="1"/>
    <row r="7" spans="1:32" ht="21.75" customHeight="1">
      <c r="A7" s="375" t="s">
        <v>58</v>
      </c>
      <c r="B7" s="375"/>
      <c r="C7" s="375"/>
      <c r="D7" s="375"/>
      <c r="E7" s="375"/>
      <c r="F7" s="375"/>
      <c r="G7" s="375"/>
      <c r="H7" s="375"/>
      <c r="I7" s="375"/>
      <c r="J7" s="375"/>
      <c r="K7" s="375"/>
      <c r="L7" s="375"/>
      <c r="M7" s="375"/>
      <c r="N7" s="375"/>
      <c r="O7" s="375"/>
      <c r="P7" s="375"/>
      <c r="Q7" s="375"/>
      <c r="R7" s="375"/>
      <c r="S7" s="375"/>
    </row>
    <row r="8" spans="1:32" ht="15.75" customHeight="1">
      <c r="A8" s="376" t="s">
        <v>57</v>
      </c>
      <c r="B8" s="376"/>
      <c r="C8" s="376"/>
      <c r="D8" s="376"/>
      <c r="E8" s="376"/>
      <c r="F8" s="376"/>
      <c r="G8" s="376"/>
      <c r="H8" s="376"/>
      <c r="I8" s="376"/>
      <c r="J8" s="376"/>
      <c r="K8" s="376"/>
      <c r="L8" s="376"/>
      <c r="M8" s="376"/>
      <c r="N8" s="376"/>
      <c r="O8" s="376"/>
      <c r="P8" s="376"/>
      <c r="Q8" s="376"/>
      <c r="R8" s="376"/>
      <c r="S8" s="376"/>
    </row>
    <row r="10" spans="1:32" ht="16.5" customHeight="1">
      <c r="A10" s="375" t="s">
        <v>61</v>
      </c>
      <c r="B10" s="375"/>
      <c r="C10" s="375"/>
      <c r="D10" s="375"/>
      <c r="E10" s="375"/>
      <c r="F10" s="375"/>
      <c r="G10" s="375"/>
      <c r="H10" s="375"/>
      <c r="I10" s="375"/>
      <c r="J10" s="375"/>
      <c r="K10" s="375"/>
      <c r="L10" s="375"/>
      <c r="M10" s="375"/>
      <c r="N10" s="375"/>
      <c r="O10" s="375"/>
      <c r="P10" s="375"/>
      <c r="Q10" s="375"/>
      <c r="R10" s="375"/>
      <c r="S10" s="375"/>
    </row>
    <row r="11" spans="1:32" ht="15" customHeight="1">
      <c r="A11" s="43"/>
      <c r="B11" s="43"/>
      <c r="C11" s="43"/>
      <c r="D11" s="43"/>
      <c r="E11" s="43"/>
      <c r="F11" s="43"/>
      <c r="G11" s="43"/>
      <c r="H11" s="43"/>
      <c r="I11" s="43"/>
      <c r="J11" s="37"/>
      <c r="K11" s="37"/>
      <c r="L11" s="37"/>
      <c r="M11" s="37"/>
      <c r="N11" s="37"/>
      <c r="O11" s="37"/>
      <c r="P11" s="43"/>
      <c r="Q11" s="43"/>
      <c r="R11" s="43"/>
      <c r="S11" s="43"/>
    </row>
    <row r="12" spans="1:32" s="33" customFormat="1" ht="15.75" customHeight="1">
      <c r="A12" s="412" t="s">
        <v>71</v>
      </c>
      <c r="B12" s="412"/>
      <c r="C12" s="412"/>
      <c r="D12" s="412"/>
      <c r="E12" s="412"/>
      <c r="F12" s="412"/>
      <c r="G12" s="412"/>
      <c r="H12" s="412"/>
      <c r="I12" s="412"/>
      <c r="J12" s="412"/>
      <c r="K12" s="412"/>
      <c r="L12" s="412"/>
      <c r="M12" s="412"/>
      <c r="N12" s="412"/>
      <c r="O12" s="412"/>
      <c r="P12" s="412"/>
      <c r="Q12" s="412"/>
      <c r="R12" s="412"/>
      <c r="S12" s="412"/>
      <c r="T12" s="34"/>
      <c r="U12" s="34"/>
      <c r="V12" s="34"/>
      <c r="W12" s="34"/>
      <c r="X12" s="34"/>
      <c r="Y12" s="34"/>
      <c r="Z12" s="34"/>
      <c r="AA12" s="34"/>
      <c r="AB12" s="34"/>
      <c r="AC12" s="34"/>
      <c r="AD12" s="34"/>
      <c r="AE12" s="34"/>
      <c r="AF12" s="34"/>
    </row>
    <row r="13" spans="1:32" s="33" customFormat="1" ht="15.75" customHeight="1">
      <c r="A13" s="377" t="s">
        <v>56</v>
      </c>
      <c r="B13" s="377"/>
      <c r="C13" s="377"/>
      <c r="D13" s="377"/>
      <c r="E13" s="377"/>
      <c r="F13" s="377"/>
      <c r="G13" s="377"/>
      <c r="H13" s="377"/>
      <c r="I13" s="377"/>
      <c r="J13" s="377"/>
      <c r="K13" s="377"/>
      <c r="L13" s="377"/>
      <c r="M13" s="377"/>
      <c r="N13" s="377"/>
      <c r="O13" s="377"/>
      <c r="P13" s="377"/>
      <c r="Q13" s="377"/>
      <c r="R13" s="377"/>
      <c r="S13" s="377"/>
      <c r="T13" s="35"/>
      <c r="U13" s="35"/>
      <c r="V13" s="35"/>
      <c r="W13" s="35"/>
      <c r="X13" s="35"/>
      <c r="Y13" s="35"/>
      <c r="Z13" s="35"/>
      <c r="AA13" s="35"/>
      <c r="AB13" s="35"/>
      <c r="AC13" s="35"/>
      <c r="AD13" s="35"/>
      <c r="AE13" s="35"/>
      <c r="AF13" s="35"/>
    </row>
    <row r="14" spans="1:32" s="33" customFormat="1" ht="15.75" customHeight="1">
      <c r="A14" s="412"/>
      <c r="B14" s="412"/>
      <c r="C14" s="412"/>
      <c r="D14" s="412"/>
      <c r="E14" s="412"/>
      <c r="F14" s="412"/>
      <c r="G14" s="412"/>
      <c r="H14" s="412"/>
      <c r="I14" s="412"/>
      <c r="J14" s="412"/>
      <c r="K14" s="412"/>
      <c r="L14" s="412"/>
      <c r="M14" s="412"/>
      <c r="N14" s="412"/>
      <c r="O14" s="412"/>
      <c r="P14" s="412"/>
      <c r="Q14" s="412"/>
      <c r="R14" s="412"/>
      <c r="S14" s="412"/>
      <c r="T14" s="34"/>
      <c r="U14" s="34"/>
      <c r="V14" s="34"/>
      <c r="W14" s="34"/>
      <c r="X14" s="34"/>
      <c r="Y14" s="34"/>
      <c r="Z14" s="34"/>
      <c r="AA14" s="34"/>
      <c r="AB14" s="34"/>
      <c r="AC14" s="34"/>
      <c r="AD14" s="34"/>
      <c r="AE14" s="34"/>
      <c r="AF14" s="34"/>
    </row>
    <row r="15" spans="1:32" s="32" customFormat="1" ht="33.75" customHeight="1">
      <c r="A15" s="413" t="s">
        <v>55</v>
      </c>
      <c r="B15" s="413" t="s">
        <v>54</v>
      </c>
      <c r="C15" s="413" t="s">
        <v>53</v>
      </c>
      <c r="D15" s="413" t="s">
        <v>52</v>
      </c>
      <c r="E15" s="413"/>
      <c r="F15" s="413"/>
      <c r="G15" s="413"/>
      <c r="H15" s="413"/>
      <c r="I15" s="413"/>
      <c r="J15" s="413"/>
      <c r="K15" s="413"/>
      <c r="L15" s="413"/>
      <c r="M15" s="413"/>
      <c r="N15" s="413"/>
      <c r="O15" s="413"/>
      <c r="P15" s="413"/>
      <c r="Q15" s="413"/>
      <c r="R15" s="413"/>
      <c r="S15" s="413"/>
    </row>
    <row r="16" spans="1:32" ht="205.5" customHeight="1">
      <c r="A16" s="413"/>
      <c r="B16" s="413"/>
      <c r="C16" s="413"/>
      <c r="D16" s="413" t="s">
        <v>51</v>
      </c>
      <c r="E16" s="413"/>
      <c r="F16" s="413" t="s">
        <v>50</v>
      </c>
      <c r="G16" s="413"/>
      <c r="H16" s="413"/>
      <c r="I16" s="413"/>
      <c r="J16" s="413" t="s">
        <v>49</v>
      </c>
      <c r="K16" s="413"/>
      <c r="L16" s="413" t="s">
        <v>48</v>
      </c>
      <c r="M16" s="413"/>
      <c r="N16" s="413" t="s">
        <v>47</v>
      </c>
      <c r="O16" s="413"/>
      <c r="P16" s="413" t="s">
        <v>46</v>
      </c>
      <c r="Q16" s="413"/>
      <c r="R16" s="413" t="s">
        <v>45</v>
      </c>
      <c r="S16" s="413"/>
    </row>
    <row r="17" spans="1:19" s="31" customFormat="1" ht="192" customHeight="1">
      <c r="A17" s="413"/>
      <c r="B17" s="413"/>
      <c r="C17" s="413"/>
      <c r="D17" s="414" t="s">
        <v>41</v>
      </c>
      <c r="E17" s="414"/>
      <c r="F17" s="414" t="s">
        <v>44</v>
      </c>
      <c r="G17" s="414"/>
      <c r="H17" s="414" t="s">
        <v>43</v>
      </c>
      <c r="I17" s="414"/>
      <c r="J17" s="414" t="s">
        <v>41</v>
      </c>
      <c r="K17" s="414"/>
      <c r="L17" s="414" t="s">
        <v>41</v>
      </c>
      <c r="M17" s="414"/>
      <c r="N17" s="414" t="s">
        <v>41</v>
      </c>
      <c r="O17" s="414"/>
      <c r="P17" s="414" t="s">
        <v>42</v>
      </c>
      <c r="Q17" s="414"/>
      <c r="R17" s="414" t="s">
        <v>41</v>
      </c>
      <c r="S17" s="414"/>
    </row>
    <row r="18" spans="1:19" ht="128.25" customHeight="1">
      <c r="A18" s="413"/>
      <c r="B18" s="413"/>
      <c r="C18" s="413"/>
      <c r="D18" s="30" t="s">
        <v>40</v>
      </c>
      <c r="E18" s="30" t="s">
        <v>39</v>
      </c>
      <c r="F18" s="30" t="s">
        <v>40</v>
      </c>
      <c r="G18" s="30" t="s">
        <v>39</v>
      </c>
      <c r="H18" s="30" t="s">
        <v>40</v>
      </c>
      <c r="I18" s="30" t="s">
        <v>39</v>
      </c>
      <c r="J18" s="30" t="s">
        <v>40</v>
      </c>
      <c r="K18" s="30" t="s">
        <v>39</v>
      </c>
      <c r="L18" s="30" t="s">
        <v>40</v>
      </c>
      <c r="M18" s="30" t="s">
        <v>39</v>
      </c>
      <c r="N18" s="30" t="s">
        <v>40</v>
      </c>
      <c r="O18" s="30" t="s">
        <v>39</v>
      </c>
      <c r="P18" s="30" t="s">
        <v>40</v>
      </c>
      <c r="Q18" s="30" t="s">
        <v>39</v>
      </c>
      <c r="R18" s="30" t="s">
        <v>40</v>
      </c>
      <c r="S18" s="30" t="s">
        <v>39</v>
      </c>
    </row>
    <row r="19" spans="1:19" s="16" customFormat="1" ht="15.75">
      <c r="A19" s="28">
        <v>1</v>
      </c>
      <c r="B19" s="29">
        <v>2</v>
      </c>
      <c r="C19" s="28">
        <v>3</v>
      </c>
      <c r="D19" s="27" t="s">
        <v>38</v>
      </c>
      <c r="E19" s="27" t="s">
        <v>37</v>
      </c>
      <c r="F19" s="27" t="s">
        <v>36</v>
      </c>
      <c r="G19" s="27" t="s">
        <v>35</v>
      </c>
      <c r="H19" s="27" t="s">
        <v>34</v>
      </c>
      <c r="I19" s="27" t="s">
        <v>33</v>
      </c>
      <c r="J19" s="27" t="s">
        <v>32</v>
      </c>
      <c r="K19" s="27" t="s">
        <v>31</v>
      </c>
      <c r="L19" s="27" t="s">
        <v>30</v>
      </c>
      <c r="M19" s="27" t="s">
        <v>29</v>
      </c>
      <c r="N19" s="27" t="s">
        <v>28</v>
      </c>
      <c r="O19" s="27" t="s">
        <v>27</v>
      </c>
      <c r="P19" s="27" t="s">
        <v>26</v>
      </c>
      <c r="Q19" s="27" t="s">
        <v>25</v>
      </c>
      <c r="R19" s="27" t="s">
        <v>24</v>
      </c>
      <c r="S19" s="27" t="s">
        <v>23</v>
      </c>
    </row>
    <row r="20" spans="1:19" s="16" customFormat="1" ht="31.5">
      <c r="A20" s="26" t="s">
        <v>22</v>
      </c>
      <c r="B20" s="25" t="s">
        <v>21</v>
      </c>
      <c r="C20" s="24"/>
      <c r="D20" s="49">
        <f t="shared" ref="D20:S20" si="0">SUM(D21:D23)</f>
        <v>0</v>
      </c>
      <c r="E20" s="49">
        <f t="shared" si="0"/>
        <v>0</v>
      </c>
      <c r="F20" s="49">
        <f t="shared" si="0"/>
        <v>0</v>
      </c>
      <c r="G20" s="49">
        <f t="shared" si="0"/>
        <v>0</v>
      </c>
      <c r="H20" s="49">
        <f t="shared" si="0"/>
        <v>0.4</v>
      </c>
      <c r="I20" s="49">
        <f t="shared" si="0"/>
        <v>0</v>
      </c>
      <c r="J20" s="49">
        <f t="shared" si="0"/>
        <v>0</v>
      </c>
      <c r="K20" s="49">
        <f t="shared" si="0"/>
        <v>0</v>
      </c>
      <c r="L20" s="49">
        <f t="shared" si="0"/>
        <v>0</v>
      </c>
      <c r="M20" s="49">
        <f t="shared" si="0"/>
        <v>0</v>
      </c>
      <c r="N20" s="49">
        <f t="shared" si="0"/>
        <v>0</v>
      </c>
      <c r="O20" s="49">
        <f t="shared" si="0"/>
        <v>0</v>
      </c>
      <c r="P20" s="49">
        <f t="shared" si="0"/>
        <v>0</v>
      </c>
      <c r="Q20" s="49">
        <f t="shared" si="0"/>
        <v>0</v>
      </c>
      <c r="R20" s="49">
        <f t="shared" si="0"/>
        <v>0</v>
      </c>
      <c r="S20" s="49">
        <f t="shared" si="0"/>
        <v>0</v>
      </c>
    </row>
    <row r="21" spans="1:19" s="16" customFormat="1" ht="31.5">
      <c r="A21" s="15" t="s">
        <v>20</v>
      </c>
      <c r="B21" s="14" t="s">
        <v>19</v>
      </c>
      <c r="C21" s="13"/>
      <c r="D21" s="50">
        <f t="shared" ref="D21:S21" si="1">D24</f>
        <v>0</v>
      </c>
      <c r="E21" s="50">
        <f t="shared" si="1"/>
        <v>0</v>
      </c>
      <c r="F21" s="50">
        <f t="shared" si="1"/>
        <v>0</v>
      </c>
      <c r="G21" s="50">
        <f t="shared" si="1"/>
        <v>0</v>
      </c>
      <c r="H21" s="50">
        <f t="shared" si="1"/>
        <v>0</v>
      </c>
      <c r="I21" s="50">
        <f t="shared" si="1"/>
        <v>0</v>
      </c>
      <c r="J21" s="50">
        <f t="shared" si="1"/>
        <v>0</v>
      </c>
      <c r="K21" s="50">
        <f t="shared" si="1"/>
        <v>0</v>
      </c>
      <c r="L21" s="50">
        <f t="shared" si="1"/>
        <v>0</v>
      </c>
      <c r="M21" s="50">
        <f t="shared" si="1"/>
        <v>0</v>
      </c>
      <c r="N21" s="50">
        <f t="shared" si="1"/>
        <v>0</v>
      </c>
      <c r="O21" s="50">
        <f t="shared" si="1"/>
        <v>0</v>
      </c>
      <c r="P21" s="50">
        <f t="shared" si="1"/>
        <v>0</v>
      </c>
      <c r="Q21" s="50">
        <f t="shared" si="1"/>
        <v>0</v>
      </c>
      <c r="R21" s="50">
        <f t="shared" si="1"/>
        <v>0</v>
      </c>
      <c r="S21" s="50">
        <f t="shared" si="1"/>
        <v>0</v>
      </c>
    </row>
    <row r="22" spans="1:19" s="16" customFormat="1" ht="31.5">
      <c r="A22" s="15" t="s">
        <v>18</v>
      </c>
      <c r="B22" s="14" t="s">
        <v>17</v>
      </c>
      <c r="C22" s="13"/>
      <c r="D22" s="50">
        <f t="shared" ref="D22:S22" si="2">D26</f>
        <v>0</v>
      </c>
      <c r="E22" s="50">
        <f t="shared" si="2"/>
        <v>0</v>
      </c>
      <c r="F22" s="50">
        <f t="shared" si="2"/>
        <v>0</v>
      </c>
      <c r="G22" s="50">
        <f t="shared" si="2"/>
        <v>0</v>
      </c>
      <c r="H22" s="50">
        <f t="shared" si="2"/>
        <v>0</v>
      </c>
      <c r="I22" s="50">
        <f t="shared" si="2"/>
        <v>0</v>
      </c>
      <c r="J22" s="50">
        <f t="shared" si="2"/>
        <v>0</v>
      </c>
      <c r="K22" s="50">
        <f t="shared" si="2"/>
        <v>0</v>
      </c>
      <c r="L22" s="50">
        <f t="shared" si="2"/>
        <v>0</v>
      </c>
      <c r="M22" s="50">
        <f t="shared" si="2"/>
        <v>0</v>
      </c>
      <c r="N22" s="50">
        <f t="shared" si="2"/>
        <v>0</v>
      </c>
      <c r="O22" s="50">
        <f t="shared" si="2"/>
        <v>0</v>
      </c>
      <c r="P22" s="50">
        <f t="shared" si="2"/>
        <v>0</v>
      </c>
      <c r="Q22" s="50">
        <f t="shared" si="2"/>
        <v>0</v>
      </c>
      <c r="R22" s="50">
        <f t="shared" si="2"/>
        <v>0</v>
      </c>
      <c r="S22" s="50">
        <f t="shared" si="2"/>
        <v>0</v>
      </c>
    </row>
    <row r="23" spans="1:19" s="16" customFormat="1" ht="31.5">
      <c r="A23" s="15" t="s">
        <v>16</v>
      </c>
      <c r="B23" s="14" t="s">
        <v>15</v>
      </c>
      <c r="C23" s="13"/>
      <c r="D23" s="50">
        <f t="shared" ref="D23:S23" si="3">D31</f>
        <v>0</v>
      </c>
      <c r="E23" s="50">
        <f t="shared" si="3"/>
        <v>0</v>
      </c>
      <c r="F23" s="50">
        <f t="shared" si="3"/>
        <v>0</v>
      </c>
      <c r="G23" s="50">
        <f t="shared" si="3"/>
        <v>0</v>
      </c>
      <c r="H23" s="50">
        <f t="shared" si="3"/>
        <v>0.4</v>
      </c>
      <c r="I23" s="50">
        <f t="shared" si="3"/>
        <v>0</v>
      </c>
      <c r="J23" s="50">
        <f t="shared" si="3"/>
        <v>0</v>
      </c>
      <c r="K23" s="50">
        <f t="shared" si="3"/>
        <v>0</v>
      </c>
      <c r="L23" s="50">
        <f t="shared" si="3"/>
        <v>0</v>
      </c>
      <c r="M23" s="50">
        <f t="shared" si="3"/>
        <v>0</v>
      </c>
      <c r="N23" s="50">
        <f t="shared" si="3"/>
        <v>0</v>
      </c>
      <c r="O23" s="50">
        <f t="shared" si="3"/>
        <v>0</v>
      </c>
      <c r="P23" s="50">
        <f t="shared" si="3"/>
        <v>0</v>
      </c>
      <c r="Q23" s="50">
        <f t="shared" si="3"/>
        <v>0</v>
      </c>
      <c r="R23" s="50">
        <f t="shared" si="3"/>
        <v>0</v>
      </c>
      <c r="S23" s="50">
        <f t="shared" si="3"/>
        <v>0</v>
      </c>
    </row>
    <row r="24" spans="1:19" s="16" customFormat="1" ht="31.5">
      <c r="A24" s="10">
        <v>0</v>
      </c>
      <c r="B24" s="18" t="s">
        <v>14</v>
      </c>
      <c r="C24" s="21"/>
      <c r="D24" s="22">
        <v>0</v>
      </c>
      <c r="E24" s="22">
        <v>0</v>
      </c>
      <c r="F24" s="22">
        <v>0</v>
      </c>
      <c r="G24" s="22">
        <v>0</v>
      </c>
      <c r="H24" s="22">
        <v>0</v>
      </c>
      <c r="I24" s="22">
        <v>0</v>
      </c>
      <c r="J24" s="22">
        <v>0</v>
      </c>
      <c r="K24" s="22">
        <v>0</v>
      </c>
      <c r="L24" s="22">
        <v>0</v>
      </c>
      <c r="M24" s="22">
        <v>0</v>
      </c>
      <c r="N24" s="22">
        <v>0</v>
      </c>
      <c r="O24" s="22">
        <v>0</v>
      </c>
      <c r="P24" s="22">
        <v>0</v>
      </c>
      <c r="Q24" s="22">
        <v>0</v>
      </c>
      <c r="R24" s="22">
        <v>0</v>
      </c>
      <c r="S24" s="22">
        <v>0</v>
      </c>
    </row>
    <row r="25" spans="1:19" s="16" customFormat="1" ht="15.75">
      <c r="A25" s="10"/>
      <c r="B25" s="18" t="str">
        <f>'[4]1(2017)'!B25</f>
        <v>Республика Марий Эл</v>
      </c>
      <c r="C25" s="21"/>
      <c r="D25" s="27"/>
      <c r="E25" s="27"/>
      <c r="F25" s="20"/>
      <c r="G25" s="20"/>
      <c r="H25" s="27"/>
      <c r="I25" s="27"/>
      <c r="J25" s="27"/>
      <c r="K25" s="27"/>
      <c r="L25" s="27"/>
      <c r="M25" s="27"/>
      <c r="N25" s="27"/>
      <c r="O25" s="27"/>
      <c r="P25" s="27"/>
      <c r="Q25" s="27"/>
      <c r="R25" s="27"/>
      <c r="S25" s="27"/>
    </row>
    <row r="26" spans="1:19" s="16" customFormat="1" ht="47.25">
      <c r="A26" s="15" t="s">
        <v>12</v>
      </c>
      <c r="B26" s="14" t="s">
        <v>11</v>
      </c>
      <c r="C26" s="13"/>
      <c r="D26" s="12">
        <f t="shared" ref="D26:S26" si="4">D27</f>
        <v>0</v>
      </c>
      <c r="E26" s="12">
        <f t="shared" si="4"/>
        <v>0</v>
      </c>
      <c r="F26" s="12">
        <f t="shared" si="4"/>
        <v>0</v>
      </c>
      <c r="G26" s="12">
        <f t="shared" si="4"/>
        <v>0</v>
      </c>
      <c r="H26" s="12">
        <f t="shared" si="4"/>
        <v>0</v>
      </c>
      <c r="I26" s="12">
        <f t="shared" si="4"/>
        <v>0</v>
      </c>
      <c r="J26" s="12">
        <f t="shared" si="4"/>
        <v>0</v>
      </c>
      <c r="K26" s="12">
        <f t="shared" si="4"/>
        <v>0</v>
      </c>
      <c r="L26" s="12">
        <f t="shared" si="4"/>
        <v>0</v>
      </c>
      <c r="M26" s="12">
        <f t="shared" si="4"/>
        <v>0</v>
      </c>
      <c r="N26" s="12">
        <f t="shared" si="4"/>
        <v>0</v>
      </c>
      <c r="O26" s="12">
        <f t="shared" si="4"/>
        <v>0</v>
      </c>
      <c r="P26" s="12">
        <f t="shared" si="4"/>
        <v>0</v>
      </c>
      <c r="Q26" s="12">
        <f t="shared" si="4"/>
        <v>0</v>
      </c>
      <c r="R26" s="12">
        <f t="shared" si="4"/>
        <v>0</v>
      </c>
      <c r="S26" s="12">
        <f t="shared" si="4"/>
        <v>0</v>
      </c>
    </row>
    <row r="27" spans="1:19" s="16" customFormat="1" ht="31.5">
      <c r="A27" s="15" t="s">
        <v>10</v>
      </c>
      <c r="B27" s="14" t="s">
        <v>9</v>
      </c>
      <c r="C27" s="13"/>
      <c r="D27" s="12">
        <f t="shared" ref="D27:S27" si="5">SUM(D28)</f>
        <v>0</v>
      </c>
      <c r="E27" s="12">
        <f t="shared" si="5"/>
        <v>0</v>
      </c>
      <c r="F27" s="12">
        <f t="shared" si="5"/>
        <v>0</v>
      </c>
      <c r="G27" s="12">
        <f t="shared" si="5"/>
        <v>0</v>
      </c>
      <c r="H27" s="12">
        <f t="shared" si="5"/>
        <v>0</v>
      </c>
      <c r="I27" s="12">
        <f t="shared" si="5"/>
        <v>0</v>
      </c>
      <c r="J27" s="12">
        <f t="shared" si="5"/>
        <v>0</v>
      </c>
      <c r="K27" s="12">
        <f t="shared" si="5"/>
        <v>0</v>
      </c>
      <c r="L27" s="12">
        <f t="shared" si="5"/>
        <v>0</v>
      </c>
      <c r="M27" s="12">
        <f t="shared" si="5"/>
        <v>0</v>
      </c>
      <c r="N27" s="12">
        <f t="shared" si="5"/>
        <v>0</v>
      </c>
      <c r="O27" s="12">
        <f t="shared" si="5"/>
        <v>0</v>
      </c>
      <c r="P27" s="12">
        <f t="shared" si="5"/>
        <v>0</v>
      </c>
      <c r="Q27" s="12">
        <f t="shared" si="5"/>
        <v>0</v>
      </c>
      <c r="R27" s="12">
        <f t="shared" si="5"/>
        <v>0</v>
      </c>
      <c r="S27" s="12">
        <f t="shared" si="5"/>
        <v>0</v>
      </c>
    </row>
    <row r="28" spans="1:19" s="16" customFormat="1" ht="108" customHeight="1">
      <c r="A28" s="10" t="s">
        <v>79</v>
      </c>
      <c r="B28" s="18" t="s">
        <v>89</v>
      </c>
      <c r="C28" s="11" t="s">
        <v>85</v>
      </c>
      <c r="D28" s="17">
        <v>0</v>
      </c>
      <c r="E28" s="17">
        <v>0</v>
      </c>
      <c r="F28" s="17">
        <v>0</v>
      </c>
      <c r="G28" s="17">
        <v>0</v>
      </c>
      <c r="H28" s="17">
        <v>0</v>
      </c>
      <c r="I28" s="17">
        <v>0</v>
      </c>
      <c r="J28" s="17">
        <v>0</v>
      </c>
      <c r="K28" s="17">
        <v>0</v>
      </c>
      <c r="L28" s="17">
        <v>0</v>
      </c>
      <c r="M28" s="17">
        <v>0</v>
      </c>
      <c r="N28" s="17">
        <v>0</v>
      </c>
      <c r="O28" s="17">
        <v>0</v>
      </c>
      <c r="P28" s="17">
        <v>0</v>
      </c>
      <c r="Q28" s="17">
        <v>0</v>
      </c>
      <c r="R28" s="17">
        <v>0</v>
      </c>
      <c r="S28" s="17">
        <v>0</v>
      </c>
    </row>
    <row r="29" spans="1:19" s="16" customFormat="1" ht="108" customHeight="1">
      <c r="A29" s="10" t="s">
        <v>81</v>
      </c>
      <c r="B29" s="18" t="s">
        <v>90</v>
      </c>
      <c r="C29" s="52" t="s">
        <v>91</v>
      </c>
      <c r="D29" s="17">
        <v>0</v>
      </c>
      <c r="E29" s="17">
        <v>0</v>
      </c>
      <c r="F29" s="17">
        <v>0</v>
      </c>
      <c r="G29" s="17">
        <v>0</v>
      </c>
      <c r="H29" s="17">
        <v>0</v>
      </c>
      <c r="I29" s="17">
        <v>0</v>
      </c>
      <c r="J29" s="17">
        <v>0</v>
      </c>
      <c r="K29" s="17">
        <v>0</v>
      </c>
      <c r="L29" s="17">
        <v>0</v>
      </c>
      <c r="M29" s="17">
        <v>0</v>
      </c>
      <c r="N29" s="17">
        <v>0</v>
      </c>
      <c r="O29" s="17">
        <v>0</v>
      </c>
      <c r="P29" s="17">
        <v>0</v>
      </c>
      <c r="Q29" s="17">
        <v>0</v>
      </c>
      <c r="R29" s="17">
        <v>0</v>
      </c>
      <c r="S29" s="17">
        <v>0</v>
      </c>
    </row>
    <row r="30" spans="1:19" s="16" customFormat="1" ht="108" customHeight="1">
      <c r="A30" s="10" t="s">
        <v>83</v>
      </c>
      <c r="B30" s="18" t="s">
        <v>92</v>
      </c>
      <c r="C30" s="57" t="s">
        <v>93</v>
      </c>
      <c r="D30" s="17">
        <v>0</v>
      </c>
      <c r="E30" s="17">
        <v>0</v>
      </c>
      <c r="F30" s="17">
        <v>0</v>
      </c>
      <c r="G30" s="17">
        <v>0</v>
      </c>
      <c r="H30" s="17">
        <v>0</v>
      </c>
      <c r="I30" s="17">
        <v>0</v>
      </c>
      <c r="J30" s="17">
        <v>0</v>
      </c>
      <c r="K30" s="17">
        <v>0</v>
      </c>
      <c r="L30" s="17">
        <v>0</v>
      </c>
      <c r="M30" s="17">
        <v>0</v>
      </c>
      <c r="N30" s="17">
        <v>0</v>
      </c>
      <c r="O30" s="17">
        <v>0</v>
      </c>
      <c r="P30" s="17">
        <v>0</v>
      </c>
      <c r="Q30" s="17">
        <v>0</v>
      </c>
      <c r="R30" s="17">
        <v>0</v>
      </c>
      <c r="S30" s="17">
        <v>0</v>
      </c>
    </row>
    <row r="31" spans="1:19" ht="31.5">
      <c r="A31" s="15" t="s">
        <v>5</v>
      </c>
      <c r="B31" s="14" t="s">
        <v>4</v>
      </c>
      <c r="C31" s="13"/>
      <c r="D31" s="12">
        <f t="shared" ref="D31:S31" si="6">SUM(D32:D32)</f>
        <v>0</v>
      </c>
      <c r="E31" s="12">
        <f t="shared" si="6"/>
        <v>0</v>
      </c>
      <c r="F31" s="12">
        <f t="shared" si="6"/>
        <v>0</v>
      </c>
      <c r="G31" s="12">
        <f t="shared" si="6"/>
        <v>0</v>
      </c>
      <c r="H31" s="12">
        <f t="shared" si="6"/>
        <v>0.4</v>
      </c>
      <c r="I31" s="12">
        <f t="shared" si="6"/>
        <v>0</v>
      </c>
      <c r="J31" s="12">
        <f t="shared" si="6"/>
        <v>0</v>
      </c>
      <c r="K31" s="12">
        <f t="shared" si="6"/>
        <v>0</v>
      </c>
      <c r="L31" s="12">
        <f t="shared" si="6"/>
        <v>0</v>
      </c>
      <c r="M31" s="12">
        <f t="shared" si="6"/>
        <v>0</v>
      </c>
      <c r="N31" s="12">
        <f t="shared" si="6"/>
        <v>0</v>
      </c>
      <c r="O31" s="12">
        <f t="shared" si="6"/>
        <v>0</v>
      </c>
      <c r="P31" s="12">
        <f t="shared" si="6"/>
        <v>0</v>
      </c>
      <c r="Q31" s="12">
        <f t="shared" si="6"/>
        <v>0</v>
      </c>
      <c r="R31" s="12">
        <f t="shared" si="6"/>
        <v>0</v>
      </c>
      <c r="S31" s="12">
        <f t="shared" si="6"/>
        <v>0</v>
      </c>
    </row>
    <row r="32" spans="1:19" ht="63">
      <c r="A32" s="10" t="s">
        <v>3</v>
      </c>
      <c r="B32" s="39" t="s">
        <v>94</v>
      </c>
      <c r="C32" s="9" t="s">
        <v>95</v>
      </c>
      <c r="D32" s="17">
        <v>0</v>
      </c>
      <c r="E32" s="17">
        <v>0</v>
      </c>
      <c r="F32" s="53">
        <v>0</v>
      </c>
      <c r="G32" s="53">
        <v>0</v>
      </c>
      <c r="H32" s="17">
        <v>0.4</v>
      </c>
      <c r="I32" s="17">
        <v>0</v>
      </c>
      <c r="J32" s="53">
        <v>0</v>
      </c>
      <c r="K32" s="53">
        <v>0</v>
      </c>
      <c r="L32" s="53">
        <v>0</v>
      </c>
      <c r="M32" s="53">
        <v>0</v>
      </c>
      <c r="N32" s="53">
        <v>0</v>
      </c>
      <c r="O32" s="53">
        <v>0</v>
      </c>
      <c r="P32" s="53">
        <v>0</v>
      </c>
      <c r="Q32" s="53">
        <v>0</v>
      </c>
      <c r="R32" s="53">
        <v>0</v>
      </c>
      <c r="S32" s="53">
        <v>0</v>
      </c>
    </row>
    <row r="33" spans="1:19" ht="63">
      <c r="A33" s="10" t="s">
        <v>96</v>
      </c>
      <c r="B33" s="39" t="s">
        <v>97</v>
      </c>
      <c r="C33" s="9" t="s">
        <v>98</v>
      </c>
      <c r="D33" s="17">
        <v>0</v>
      </c>
      <c r="E33" s="17">
        <v>0</v>
      </c>
      <c r="F33" s="53">
        <v>0</v>
      </c>
      <c r="G33" s="53">
        <v>0</v>
      </c>
      <c r="H33" s="17">
        <v>0.25</v>
      </c>
      <c r="I33" s="17">
        <v>0</v>
      </c>
      <c r="J33" s="53">
        <v>0</v>
      </c>
      <c r="K33" s="53">
        <v>0</v>
      </c>
      <c r="L33" s="53">
        <v>0</v>
      </c>
      <c r="M33" s="53">
        <v>0</v>
      </c>
      <c r="N33" s="53">
        <v>0</v>
      </c>
      <c r="O33" s="53">
        <v>0</v>
      </c>
      <c r="P33" s="53">
        <v>0</v>
      </c>
      <c r="Q33" s="53">
        <v>0</v>
      </c>
      <c r="R33" s="53">
        <v>0</v>
      </c>
      <c r="S33" s="53">
        <v>0</v>
      </c>
    </row>
    <row r="34" spans="1:19" ht="61.5" customHeight="1">
      <c r="A34" s="10" t="s">
        <v>99</v>
      </c>
      <c r="B34" s="39" t="s">
        <v>100</v>
      </c>
      <c r="C34" s="9" t="s">
        <v>101</v>
      </c>
      <c r="D34" s="17">
        <v>0</v>
      </c>
      <c r="E34" s="17">
        <v>0</v>
      </c>
      <c r="F34" s="53">
        <v>0</v>
      </c>
      <c r="G34" s="53">
        <v>0</v>
      </c>
      <c r="H34" s="17">
        <v>0</v>
      </c>
      <c r="I34" s="17">
        <v>0</v>
      </c>
      <c r="J34" s="53">
        <v>0</v>
      </c>
      <c r="K34" s="53">
        <v>0</v>
      </c>
      <c r="L34" s="53">
        <v>0</v>
      </c>
      <c r="M34" s="53">
        <v>0</v>
      </c>
      <c r="N34" s="53">
        <v>0</v>
      </c>
      <c r="O34" s="53">
        <v>0</v>
      </c>
      <c r="P34" s="53">
        <v>0</v>
      </c>
      <c r="Q34" s="53">
        <v>0</v>
      </c>
      <c r="R34" s="53">
        <v>0</v>
      </c>
      <c r="S34" s="53">
        <v>0</v>
      </c>
    </row>
    <row r="36" spans="1:19" s="2" customFormat="1" ht="15.75">
      <c r="B36" s="365" t="s">
        <v>2</v>
      </c>
      <c r="C36" s="365"/>
      <c r="D36" s="365"/>
      <c r="F36" s="3"/>
      <c r="G36" s="3"/>
      <c r="H36" s="3"/>
      <c r="I36" s="3"/>
      <c r="J36" s="3"/>
      <c r="K36" s="3"/>
    </row>
    <row r="37" spans="1:19" s="2" customFormat="1" ht="15">
      <c r="B37" s="3"/>
      <c r="C37" s="3"/>
      <c r="D37" s="3"/>
      <c r="E37" s="3"/>
      <c r="F37" s="3"/>
      <c r="G37" s="3"/>
      <c r="H37" s="3"/>
      <c r="I37" s="3"/>
      <c r="J37" s="3"/>
      <c r="K37" s="3"/>
    </row>
    <row r="38" spans="1:19" s="2" customFormat="1" ht="15">
      <c r="B38" s="3"/>
      <c r="C38" s="3"/>
      <c r="D38" s="3"/>
      <c r="E38" s="3"/>
      <c r="F38" s="3"/>
      <c r="G38" s="3"/>
      <c r="H38" s="3"/>
      <c r="I38" s="3"/>
      <c r="J38" s="3"/>
      <c r="K38" s="3"/>
    </row>
    <row r="39" spans="1:19" s="2" customFormat="1" ht="15">
      <c r="B39" s="3"/>
      <c r="C39" s="3"/>
      <c r="D39" s="3"/>
      <c r="E39" s="3"/>
      <c r="F39" s="3"/>
      <c r="G39" s="3"/>
      <c r="H39" s="3"/>
      <c r="I39" s="3"/>
      <c r="J39" s="3"/>
      <c r="K39" s="3"/>
    </row>
    <row r="40" spans="1:19" s="2" customFormat="1" ht="15.75">
      <c r="B40" s="58" t="s">
        <v>0</v>
      </c>
      <c r="C40" s="58"/>
      <c r="D40" s="4"/>
      <c r="E40" s="4"/>
      <c r="F40" s="4"/>
      <c r="G40" s="4"/>
      <c r="H40" s="3"/>
      <c r="I40" s="3"/>
      <c r="J40" s="3"/>
      <c r="K40" s="3"/>
    </row>
    <row r="41" spans="1:19" s="2" customFormat="1" ht="15">
      <c r="B41" s="3"/>
      <c r="C41" s="3"/>
      <c r="D41" s="3"/>
      <c r="E41" s="3"/>
      <c r="F41" s="3"/>
      <c r="G41" s="3"/>
      <c r="H41" s="3"/>
      <c r="I41" s="3"/>
      <c r="J41" s="3"/>
      <c r="K41" s="3"/>
    </row>
  </sheetData>
  <mergeCells count="29">
    <mergeCell ref="A10:S10"/>
    <mergeCell ref="G2:H2"/>
    <mergeCell ref="A4:S4"/>
    <mergeCell ref="A5:S5"/>
    <mergeCell ref="A7:S7"/>
    <mergeCell ref="A8:S8"/>
    <mergeCell ref="A12:S12"/>
    <mergeCell ref="A13:S13"/>
    <mergeCell ref="A14:S14"/>
    <mergeCell ref="A15:A18"/>
    <mergeCell ref="B15:B18"/>
    <mergeCell ref="C15:C18"/>
    <mergeCell ref="D15:S15"/>
    <mergeCell ref="D16:E16"/>
    <mergeCell ref="F16:I16"/>
    <mergeCell ref="J16:K16"/>
    <mergeCell ref="P17:Q17"/>
    <mergeCell ref="R17:S17"/>
    <mergeCell ref="B36:D36"/>
    <mergeCell ref="L16:M16"/>
    <mergeCell ref="N16:O16"/>
    <mergeCell ref="P16:Q16"/>
    <mergeCell ref="R16:S16"/>
    <mergeCell ref="D17:E17"/>
    <mergeCell ref="F17:G17"/>
    <mergeCell ref="H17:I17"/>
    <mergeCell ref="J17:K17"/>
    <mergeCell ref="L17:M17"/>
    <mergeCell ref="N17:O17"/>
  </mergeCells>
  <pageMargins left="0.70866141732283472" right="0.70866141732283472" top="0.74803149606299213" bottom="0.74803149606299213" header="0.31496062992125984" footer="0.31496062992125984"/>
  <pageSetup paperSize="9" scale="2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7504d04-691e-4fc4-8f09-4f19fdbe90f6">XXJ7TYMEEKJ2-6334-161</_dlc_DocId>
    <_dlc_DocIdUrl xmlns="57504d04-691e-4fc4-8f09-4f19fdbe90f6">
      <Url>https://vip.gov.mari.ru/mecon/_layouts/DocIdRedir.aspx?ID=XXJ7TYMEEKJ2-6334-161</Url>
      <Description>XXJ7TYMEEKJ2-6334-161</Description>
    </_dlc_DocIdUrl>
    <_x041f__x0430__x043f__x043a__x0430_1 xmlns="9c8acba9-a138-4c58-82d1-e89d2f904379">2019 год</_x041f__x0430__x043f__x043a__x0430_1>
    <_x041e__x043f__x0438__x0441__x0430__x043d__x0438__x0435_ xmlns="6d7c22ec-c6a4-4777-88aa-bc3c76ac660e" xsi:nil="true"/>
    <_x041f__x0430__x043f__x043a__x0430_2 xmlns="9c8acba9-a138-4c58-82d1-e89d2f904379">Материалы проекта ИП</_x041f__x0430__x043f__x043a__x0430_2>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A6045A08F936864582AE93D527F31622" ma:contentTypeVersion="3" ma:contentTypeDescription="Создание документа." ma:contentTypeScope="" ma:versionID="4b3c4b8ae1b427a9cc8f792aab70ce46">
  <xsd:schema xmlns:xsd="http://www.w3.org/2001/XMLSchema" xmlns:xs="http://www.w3.org/2001/XMLSchema" xmlns:p="http://schemas.microsoft.com/office/2006/metadata/properties" xmlns:ns2="57504d04-691e-4fc4-8f09-4f19fdbe90f6" xmlns:ns3="6d7c22ec-c6a4-4777-88aa-bc3c76ac660e" xmlns:ns4="9c8acba9-a138-4c58-82d1-e89d2f904379" targetNamespace="http://schemas.microsoft.com/office/2006/metadata/properties" ma:root="true" ma:fieldsID="5c51cdbd48da8632c8dc11b09f190122" ns2:_="" ns3:_="" ns4:_="">
    <xsd:import namespace="57504d04-691e-4fc4-8f09-4f19fdbe90f6"/>
    <xsd:import namespace="6d7c22ec-c6a4-4777-88aa-bc3c76ac660e"/>
    <xsd:import namespace="9c8acba9-a138-4c58-82d1-e89d2f904379"/>
    <xsd:element name="properties">
      <xsd:complexType>
        <xsd:sequence>
          <xsd:element name="documentManagement">
            <xsd:complexType>
              <xsd:all>
                <xsd:element ref="ns2:_dlc_DocId" minOccurs="0"/>
                <xsd:element ref="ns2:_dlc_DocIdUrl" minOccurs="0"/>
                <xsd:element ref="ns2:_dlc_DocIdPersistId" minOccurs="0"/>
                <xsd:element ref="ns3:_x041e__x043f__x0438__x0441__x0430__x043d__x0438__x0435_" minOccurs="0"/>
                <xsd:element ref="ns4:_x041f__x0430__x043f__x043a__x0430_1"/>
                <xsd:element ref="ns4:_x041f__x0430__x043f__x043a__x0430_2"/>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04d04-691e-4fc4-8f09-4f19fdbe90f6"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d7c22ec-c6a4-4777-88aa-bc3c76ac660e" elementFormDefault="qualified">
    <xsd:import namespace="http://schemas.microsoft.com/office/2006/documentManagement/types"/>
    <xsd:import namespace="http://schemas.microsoft.com/office/infopath/2007/PartnerControls"/>
    <xsd:element name="_x041e__x043f__x0438__x0441__x0430__x043d__x0438__x0435_" ma:index="11" nillable="true" ma:displayName="Описание" ma:internalName="_x041e__x043f__x0438__x0441__x0430__x043d__x0438__x0435_">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8acba9-a138-4c58-82d1-e89d2f904379" elementFormDefault="qualified">
    <xsd:import namespace="http://schemas.microsoft.com/office/2006/documentManagement/types"/>
    <xsd:import namespace="http://schemas.microsoft.com/office/infopath/2007/PartnerControls"/>
    <xsd:element name="_x041f__x0430__x043f__x043a__x0430_1" ma:index="12" ma:displayName="Папка1" ma:format="Dropdown" ma:internalName="_x041f__x0430__x043f__x043a__x0430_1">
      <xsd:simpleType>
        <xsd:restriction base="dms:Choice">
          <xsd:enumeration value="2022 год"/>
          <xsd:enumeration value="2021 год"/>
          <xsd:enumeration value="2020 год"/>
          <xsd:enumeration value="2019 год"/>
          <xsd:enumeration value="2018 год"/>
          <xsd:enumeration value="2017 год"/>
          <xsd:enumeration value="2016 год"/>
        </xsd:restriction>
      </xsd:simpleType>
    </xsd:element>
    <xsd:element name="_x041f__x0430__x043f__x043a__x0430_2" ma:index="13" ma:displayName="Папка2" ma:format="Dropdown" ma:internalName="_x041f__x0430__x043f__x043a__x0430_2">
      <xsd:simpleType>
        <xsd:restriction base="dms:Choice">
          <xsd:enumeration value="Заявления, уведомления"/>
          <xsd:enumeration value="Материалы проекта ИП"/>
          <xsd:enumeration value="Заключ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D11807B-0A21-48CE-B9DA-22BAF2601A69}"/>
</file>

<file path=customXml/itemProps2.xml><?xml version="1.0" encoding="utf-8"?>
<ds:datastoreItem xmlns:ds="http://schemas.openxmlformats.org/officeDocument/2006/customXml" ds:itemID="{93124490-6637-460B-B02F-E70FB59C4447}"/>
</file>

<file path=customXml/itemProps3.xml><?xml version="1.0" encoding="utf-8"?>
<ds:datastoreItem xmlns:ds="http://schemas.openxmlformats.org/officeDocument/2006/customXml" ds:itemID="{4D75808E-B98F-41E9-AC21-5E5C081667C1}"/>
</file>

<file path=customXml/itemProps4.xml><?xml version="1.0" encoding="utf-8"?>
<ds:datastoreItem xmlns:ds="http://schemas.openxmlformats.org/officeDocument/2006/customXml" ds:itemID="{367515C9-E0B0-4CDA-A0BC-7F38BFA54A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42</vt:i4>
      </vt:variant>
      <vt:variant>
        <vt:lpstr>Именованные диапазоны</vt:lpstr>
      </vt:variant>
      <vt:variant>
        <vt:i4>39</vt:i4>
      </vt:variant>
    </vt:vector>
  </HeadingPairs>
  <TitlesOfParts>
    <vt:vector size="81" baseType="lpstr">
      <vt:lpstr>1(2025)</vt:lpstr>
      <vt:lpstr>5(2020)</vt:lpstr>
      <vt:lpstr>4</vt:lpstr>
      <vt:lpstr>3</vt:lpstr>
      <vt:lpstr>1(2020)</vt:lpstr>
      <vt:lpstr>1(2021)</vt:lpstr>
      <vt:lpstr>1(2022)</vt:lpstr>
      <vt:lpstr>1(2023)</vt:lpstr>
      <vt:lpstr>1(2024)</vt:lpstr>
      <vt:lpstr>2</vt:lpstr>
      <vt:lpstr>5(2021)</vt:lpstr>
      <vt:lpstr>5(2022)</vt:lpstr>
      <vt:lpstr>5(2023)</vt:lpstr>
      <vt:lpstr>5(2024)</vt:lpstr>
      <vt:lpstr>5(2025)</vt:lpstr>
      <vt:lpstr>6</vt:lpstr>
      <vt:lpstr>7</vt:lpstr>
      <vt:lpstr>8</vt:lpstr>
      <vt:lpstr>9</vt:lpstr>
      <vt:lpstr>10</vt:lpstr>
      <vt:lpstr>11.1</vt:lpstr>
      <vt:lpstr>11.2</vt:lpstr>
      <vt:lpstr>11.3</vt:lpstr>
      <vt:lpstr>12</vt:lpstr>
      <vt:lpstr>13</vt:lpstr>
      <vt:lpstr>14</vt:lpstr>
      <vt:lpstr>15</vt:lpstr>
      <vt:lpstr>16</vt:lpstr>
      <vt:lpstr>17</vt:lpstr>
      <vt:lpstr>18</vt:lpstr>
      <vt:lpstr>19</vt:lpstr>
      <vt:lpstr>Марий Эл</vt:lpstr>
      <vt:lpstr>Лист2</vt:lpstr>
      <vt:lpstr>Лист3</vt:lpstr>
      <vt:lpstr>Лист4</vt:lpstr>
      <vt:lpstr>Лист5</vt:lpstr>
      <vt:lpstr>Лист6</vt:lpstr>
      <vt:lpstr>Лист7</vt:lpstr>
      <vt:lpstr>Лист8</vt:lpstr>
      <vt:lpstr>Лист9</vt:lpstr>
      <vt:lpstr>Лист10</vt:lpstr>
      <vt:lpstr>Лист11</vt:lpstr>
      <vt:lpstr>'1(2020)'!Заголовки_для_печати</vt:lpstr>
      <vt:lpstr>'1(2021)'!Заголовки_для_печати</vt:lpstr>
      <vt:lpstr>'1(2022)'!Заголовки_для_печати</vt:lpstr>
      <vt:lpstr>'1(2023)'!Заголовки_для_печати</vt:lpstr>
      <vt:lpstr>'1(2024)'!Заголовки_для_печати</vt:lpstr>
      <vt:lpstr>'1(2025)'!Заголовки_для_печати</vt:lpstr>
      <vt:lpstr>'11.2'!Заголовки_для_печати</vt:lpstr>
      <vt:lpstr>'11.3'!Заголовки_для_печати</vt:lpstr>
      <vt:lpstr>'1(2020)'!Область_печати</vt:lpstr>
      <vt:lpstr>'1(2021)'!Область_печати</vt:lpstr>
      <vt:lpstr>'1(2022)'!Область_печати</vt:lpstr>
      <vt:lpstr>'1(2023)'!Область_печати</vt:lpstr>
      <vt:lpstr>'1(2024)'!Область_печати</vt:lpstr>
      <vt:lpstr>'1(2025)'!Область_печати</vt:lpstr>
      <vt:lpstr>'10'!Область_печати</vt:lpstr>
      <vt:lpstr>'11.1'!Область_печати</vt:lpstr>
      <vt:lpstr>'11.2'!Область_печати</vt:lpstr>
      <vt:lpstr>'11.3'!Область_печати</vt:lpstr>
      <vt:lpstr>'12'!Область_печати</vt:lpstr>
      <vt:lpstr>'13'!Область_печати</vt:lpstr>
      <vt:lpstr>'14'!Область_печати</vt:lpstr>
      <vt:lpstr>'15'!Область_печати</vt:lpstr>
      <vt:lpstr>'16'!Область_печати</vt:lpstr>
      <vt:lpstr>'17'!Область_печати</vt:lpstr>
      <vt:lpstr>'18'!Область_печати</vt:lpstr>
      <vt:lpstr>'19'!Область_печати</vt:lpstr>
      <vt:lpstr>'2'!Область_печати</vt:lpstr>
      <vt:lpstr>'3'!Область_печати</vt:lpstr>
      <vt:lpstr>'4'!Область_печати</vt:lpstr>
      <vt:lpstr>'5(2020)'!Область_печати</vt:lpstr>
      <vt:lpstr>'5(2021)'!Область_печати</vt:lpstr>
      <vt:lpstr>'5(2022)'!Область_печати</vt:lpstr>
      <vt:lpstr>'5(2023)'!Область_печати</vt:lpstr>
      <vt:lpstr>'5(2024)'!Область_печати</vt:lpstr>
      <vt:lpstr>'5(2025)'!Область_печати</vt:lpstr>
      <vt:lpstr>'6'!Область_печати</vt:lpstr>
      <vt:lpstr>'7'!Область_печати</vt:lpstr>
      <vt:lpstr>'8'!Область_печати</vt:lpstr>
      <vt:lpstr>'9'!Область_печати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Проект ИП 2020-2024 гг</dc:title>
  <dc:creator>Александр Александрович Кочешков</dc:creator>
  <cp:lastModifiedBy>GolovinaNA</cp:lastModifiedBy>
  <dcterms:created xsi:type="dcterms:W3CDTF">2018-04-03T06:40:48Z</dcterms:created>
  <dcterms:modified xsi:type="dcterms:W3CDTF">2019-04-05T14:08:34Z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0x010100A6045A08F936864582AE93D527F31622</vt:lpwstr>
  </property>
  <property fmtid="{D5CDD505-2E9C-101B-9397-08002B2CF9AE}" pid="3" name="_dlc_DocIdItemGuid">
    <vt:lpwstr>7c09bf1e-8d25-49ce-8f6d-d4c99a0c45b3</vt:lpwstr>
  </property>
  <property fmtid="{D5CDD505-2E9C-101B-9397-08002B2CF9AE}" pid="4" name="Папка">
    <vt:lpwstr>АО "Оборонэнерго"</vt:lpwstr>
  </property>
</Properties>
</file>